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D:\_code\ZLogServer\public\images\"/>
    </mc:Choice>
  </mc:AlternateContent>
  <xr:revisionPtr revIDLastSave="0" documentId="13_ncr:1_{9349DA4B-9906-48ED-A05D-240045437F97}" xr6:coauthVersionLast="47" xr6:coauthVersionMax="47" xr10:uidLastSave="{00000000-0000-0000-0000-000000000000}"/>
  <bookViews>
    <workbookView xWindow="-110" yWindow="-110" windowWidth="19420" windowHeight="10300" tabRatio="895" xr2:uid="{00000000-000D-0000-FFFF-FFFF00000000}"/>
  </bookViews>
  <sheets>
    <sheet name="BNI" sheetId="1" r:id="rId1"/>
    <sheet name="BNI Baru" sheetId="11" r:id="rId2"/>
    <sheet name="BANK ACEH SPP" sheetId="2" r:id="rId3"/>
    <sheet name="Rekap Logistik" sheetId="15" r:id="rId4"/>
    <sheet name="SPP Anak Baru" sheetId="14" r:id="rId5"/>
    <sheet name="BANK ACEH PENGEMBANGAN" sheetId="3" r:id="rId6"/>
    <sheet name="MANDIRI BUKU" sheetId="5" r:id="rId7"/>
    <sheet name="MANDIRI EKSKUL" sheetId="4" r:id="rId8"/>
    <sheet name="Mandiri Ekskul Baru" sheetId="12" r:id="rId9"/>
    <sheet name="SERAGAM" sheetId="6" r:id="rId10"/>
    <sheet name="B. ACEH KREDIT" sheetId="7" r:id="rId11"/>
    <sheet name="Bayar Kredit" sheetId="9" r:id="rId12"/>
    <sheet name="Sheet1" sheetId="13" r:id="rId13"/>
    <sheet name="Sheet2" sheetId="16"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561" i="1" l="1"/>
  <c r="G4561" i="1"/>
  <c r="H4560" i="1"/>
  <c r="H4551" i="1"/>
  <c r="H4550" i="1"/>
  <c r="G4551" i="1"/>
  <c r="G4550" i="1"/>
  <c r="H4549" i="1"/>
  <c r="H4522" i="1"/>
  <c r="H4521" i="1"/>
  <c r="H4520" i="1"/>
  <c r="G4522" i="1"/>
  <c r="G4521" i="1"/>
  <c r="G4520" i="1"/>
  <c r="H4519" i="1"/>
  <c r="H4517" i="1"/>
  <c r="G4517" i="1"/>
  <c r="G4516" i="1"/>
  <c r="H4516" i="1"/>
  <c r="H4515" i="1"/>
  <c r="H4509" i="1"/>
  <c r="G4509" i="1"/>
  <c r="H4508" i="1"/>
  <c r="H4505" i="1"/>
  <c r="G4505" i="1"/>
  <c r="F1708" i="5"/>
  <c r="F1709" i="5" s="1"/>
  <c r="F1710" i="5" s="1"/>
  <c r="F1711" i="5" s="1"/>
  <c r="F1712" i="5" s="1"/>
  <c r="F1713" i="5" s="1"/>
  <c r="F1714" i="5" s="1"/>
  <c r="F1715" i="5" s="1"/>
  <c r="F1716" i="5" s="1"/>
  <c r="F1717" i="5" s="1"/>
  <c r="F4504" i="1"/>
  <c r="F4505" i="1" s="1"/>
  <c r="F4506" i="1" s="1"/>
  <c r="F4507" i="1" s="1"/>
  <c r="F4508" i="1" s="1"/>
  <c r="F4509" i="1" s="1"/>
  <c r="F4510" i="1" s="1"/>
  <c r="F4511" i="1" s="1"/>
  <c r="F4512" i="1" s="1"/>
  <c r="F4513" i="1" s="1"/>
  <c r="F4514" i="1" s="1"/>
  <c r="F4515" i="1" s="1"/>
  <c r="F4516" i="1" s="1"/>
  <c r="F4517" i="1" s="1"/>
  <c r="F4518" i="1" s="1"/>
  <c r="F4519" i="1" s="1"/>
  <c r="F4520" i="1" s="1"/>
  <c r="F4521" i="1" s="1"/>
  <c r="F4522" i="1" s="1"/>
  <c r="F4523" i="1" s="1"/>
  <c r="F4524" i="1" s="1"/>
  <c r="F4525" i="1" s="1"/>
  <c r="F4526" i="1" s="1"/>
  <c r="F4527" i="1" s="1"/>
  <c r="F4528" i="1" s="1"/>
  <c r="F4529" i="1" s="1"/>
  <c r="F4530" i="1" s="1"/>
  <c r="F4531" i="1" s="1"/>
  <c r="F4532" i="1" s="1"/>
  <c r="F4533" i="1" s="1"/>
  <c r="F4534" i="1" s="1"/>
  <c r="F4535" i="1" s="1"/>
  <c r="F4536" i="1" s="1"/>
  <c r="F4537" i="1" s="1"/>
  <c r="F4538" i="1" s="1"/>
  <c r="F4539" i="1" s="1"/>
  <c r="F4540" i="1" s="1"/>
  <c r="F4541" i="1" s="1"/>
  <c r="F4542" i="1" s="1"/>
  <c r="F4543" i="1" s="1"/>
  <c r="F4544" i="1" s="1"/>
  <c r="F4545" i="1" s="1"/>
  <c r="F4546" i="1" s="1"/>
  <c r="F4547" i="1" s="1"/>
  <c r="F4548" i="1" s="1"/>
  <c r="F4549" i="1" s="1"/>
  <c r="F4550" i="1" s="1"/>
  <c r="F4551" i="1" s="1"/>
  <c r="F4552" i="1" s="1"/>
  <c r="F4553" i="1" s="1"/>
  <c r="F4554" i="1" s="1"/>
  <c r="F4555" i="1" s="1"/>
  <c r="F4556" i="1" s="1"/>
  <c r="F4557" i="1" s="1"/>
  <c r="F4558" i="1" s="1"/>
  <c r="F4559" i="1" s="1"/>
  <c r="F4560" i="1" s="1"/>
  <c r="F4561" i="1" s="1"/>
  <c r="F4562" i="1" s="1"/>
  <c r="F4563" i="1" s="1"/>
  <c r="F170" i="6" l="1"/>
  <c r="F171" i="6"/>
  <c r="F172" i="6"/>
  <c r="F1096" i="2" l="1"/>
  <c r="F1097" i="2"/>
  <c r="F10000" i="4"/>
  <c r="F10001" i="4" s="1"/>
  <c r="F10002" i="4" s="1"/>
  <c r="F10003" i="4" s="1"/>
  <c r="F10004" i="4" s="1"/>
  <c r="F10005" i="4" s="1"/>
  <c r="F10006" i="4" s="1"/>
  <c r="F10007" i="4" s="1"/>
  <c r="F10008" i="4" s="1"/>
  <c r="F10009" i="4" s="1"/>
  <c r="F10010" i="4" s="1"/>
  <c r="F10011" i="4" s="1"/>
  <c r="F10012" i="4" s="1"/>
  <c r="F10013" i="4" s="1"/>
  <c r="F10014" i="4" s="1"/>
  <c r="F10015" i="4" s="1"/>
  <c r="F10016" i="4" s="1"/>
  <c r="F10017" i="4" s="1"/>
  <c r="F10018" i="4" s="1"/>
  <c r="F10019" i="4" s="1"/>
  <c r="F10020" i="4" s="1"/>
  <c r="F10021" i="4" s="1"/>
  <c r="F10022" i="4" s="1"/>
  <c r="F10023" i="4" s="1"/>
  <c r="F10024" i="4" s="1"/>
  <c r="F10025" i="4" s="1"/>
  <c r="F10026" i="4" s="1"/>
  <c r="F10027" i="4" s="1"/>
  <c r="F10028" i="4" s="1"/>
  <c r="F10029" i="4" s="1"/>
  <c r="F10030" i="4" s="1"/>
  <c r="F10031" i="4" s="1"/>
  <c r="F10032" i="4" s="1"/>
  <c r="F10033" i="4" s="1"/>
  <c r="F10034" i="4" s="1"/>
  <c r="F10035" i="4" s="1"/>
  <c r="F10036" i="4" s="1"/>
  <c r="F10037" i="4" s="1"/>
  <c r="F10038" i="4" s="1"/>
  <c r="F10039" i="4" s="1"/>
  <c r="F10040" i="4" s="1"/>
  <c r="F9996" i="4"/>
  <c r="F9997" i="4" s="1"/>
  <c r="F9998" i="4" s="1"/>
  <c r="F9999" i="4" s="1"/>
  <c r="F9992" i="4"/>
  <c r="F9993" i="4" s="1"/>
  <c r="F9994" i="4" s="1"/>
  <c r="F9995" i="4" s="1"/>
  <c r="F1705" i="5"/>
  <c r="F1706" i="5" s="1"/>
  <c r="F1707" i="5" s="1"/>
  <c r="F1092" i="2"/>
  <c r="F1093" i="2" s="1"/>
  <c r="F1094" i="2" s="1"/>
  <c r="F1095" i="2" s="1"/>
  <c r="F4503" i="1"/>
  <c r="F139" i="3"/>
  <c r="F1091" i="2"/>
  <c r="F1695" i="5"/>
  <c r="F1696" i="5" s="1"/>
  <c r="F1697" i="5" s="1"/>
  <c r="F1698" i="5" s="1"/>
  <c r="F1699" i="5" s="1"/>
  <c r="F1700" i="5" s="1"/>
  <c r="F1701" i="5" s="1"/>
  <c r="F1702" i="5" s="1"/>
  <c r="F1703" i="5" s="1"/>
  <c r="F1704" i="5" s="1"/>
  <c r="F9927" i="4"/>
  <c r="F9928" i="4"/>
  <c r="F9929" i="4"/>
  <c r="F9930" i="4"/>
  <c r="F9931" i="4" s="1"/>
  <c r="F9932" i="4" s="1"/>
  <c r="F9933" i="4" s="1"/>
  <c r="F9934" i="4" s="1"/>
  <c r="F9935" i="4" s="1"/>
  <c r="F9936" i="4" s="1"/>
  <c r="F9937" i="4" s="1"/>
  <c r="F9938" i="4" s="1"/>
  <c r="F9939" i="4" s="1"/>
  <c r="F9940" i="4" s="1"/>
  <c r="F9941" i="4" s="1"/>
  <c r="F9942" i="4" s="1"/>
  <c r="F9943" i="4" s="1"/>
  <c r="F9944" i="4" s="1"/>
  <c r="F9945" i="4" s="1"/>
  <c r="F9946" i="4" s="1"/>
  <c r="F9947" i="4" s="1"/>
  <c r="F9948" i="4" s="1"/>
  <c r="F9949" i="4" s="1"/>
  <c r="F9950" i="4" s="1"/>
  <c r="F9951" i="4" s="1"/>
  <c r="F9952" i="4" s="1"/>
  <c r="F9953" i="4" s="1"/>
  <c r="F9954" i="4" s="1"/>
  <c r="F9955" i="4" s="1"/>
  <c r="F9956" i="4" s="1"/>
  <c r="F9957" i="4" s="1"/>
  <c r="F9958" i="4" s="1"/>
  <c r="F9959" i="4" s="1"/>
  <c r="F9960" i="4" s="1"/>
  <c r="F9961" i="4" s="1"/>
  <c r="F9962" i="4" s="1"/>
  <c r="F9963" i="4" s="1"/>
  <c r="F9964" i="4" s="1"/>
  <c r="F9965" i="4" s="1"/>
  <c r="F9966" i="4" s="1"/>
  <c r="F9967" i="4" s="1"/>
  <c r="F9968" i="4" s="1"/>
  <c r="F9969" i="4" s="1"/>
  <c r="F9970" i="4" s="1"/>
  <c r="F9971" i="4" s="1"/>
  <c r="F9972" i="4" s="1"/>
  <c r="F9973" i="4" s="1"/>
  <c r="F9974" i="4" s="1"/>
  <c r="F9975" i="4" s="1"/>
  <c r="F9976" i="4" s="1"/>
  <c r="F9977" i="4" s="1"/>
  <c r="F9978" i="4" s="1"/>
  <c r="F9979" i="4" s="1"/>
  <c r="F9980" i="4" s="1"/>
  <c r="F9981" i="4" s="1"/>
  <c r="F9982" i="4" s="1"/>
  <c r="F9983" i="4" s="1"/>
  <c r="F9984" i="4" s="1"/>
  <c r="F9985" i="4" s="1"/>
  <c r="F9986" i="4" s="1"/>
  <c r="F9987" i="4" s="1"/>
  <c r="F9988" i="4" s="1"/>
  <c r="F9989" i="4" s="1"/>
  <c r="F9990" i="4" s="1"/>
  <c r="F9991" i="4" s="1"/>
  <c r="F4428" i="1" l="1"/>
  <c r="F4429" i="1" s="1"/>
  <c r="F4430" i="1" s="1"/>
  <c r="F4431" i="1" s="1"/>
  <c r="F4432" i="1" s="1"/>
  <c r="F4433" i="1" s="1"/>
  <c r="F4434" i="1" s="1"/>
  <c r="F4435" i="1" s="1"/>
  <c r="F4436" i="1" s="1"/>
  <c r="F4437" i="1" s="1"/>
  <c r="F4438" i="1" s="1"/>
  <c r="F4439" i="1" s="1"/>
  <c r="F4440" i="1" s="1"/>
  <c r="F4441" i="1" s="1"/>
  <c r="F4442" i="1" s="1"/>
  <c r="F4443" i="1" s="1"/>
  <c r="F4444" i="1" s="1"/>
  <c r="F4445" i="1" s="1"/>
  <c r="F4446" i="1" s="1"/>
  <c r="F4447" i="1" s="1"/>
  <c r="F4448" i="1" s="1"/>
  <c r="F4449" i="1" s="1"/>
  <c r="F4450" i="1" s="1"/>
  <c r="F4451" i="1" s="1"/>
  <c r="F4452" i="1" s="1"/>
  <c r="F4453" i="1" s="1"/>
  <c r="F4454" i="1" s="1"/>
  <c r="F4455" i="1" s="1"/>
  <c r="F4456" i="1" s="1"/>
  <c r="F4457" i="1" s="1"/>
  <c r="F4458" i="1" s="1"/>
  <c r="F4459" i="1" s="1"/>
  <c r="F4460" i="1" s="1"/>
  <c r="F4461" i="1" s="1"/>
  <c r="F4462" i="1" s="1"/>
  <c r="F4463" i="1" s="1"/>
  <c r="F4464" i="1" s="1"/>
  <c r="F4465" i="1" s="1"/>
  <c r="F4466" i="1" s="1"/>
  <c r="F4467" i="1" s="1"/>
  <c r="F4468" i="1" s="1"/>
  <c r="F4469" i="1" s="1"/>
  <c r="F4470" i="1" s="1"/>
  <c r="F4471" i="1" s="1"/>
  <c r="F4472" i="1" s="1"/>
  <c r="F4473" i="1" s="1"/>
  <c r="F4474" i="1" s="1"/>
  <c r="F4475" i="1" s="1"/>
  <c r="F4476" i="1" s="1"/>
  <c r="F4477" i="1" s="1"/>
  <c r="F4478" i="1" s="1"/>
  <c r="F4479" i="1" s="1"/>
  <c r="F4480" i="1" s="1"/>
  <c r="F4481" i="1" s="1"/>
  <c r="F4482" i="1" s="1"/>
  <c r="F4483" i="1" s="1"/>
  <c r="F4484" i="1" s="1"/>
  <c r="F4485" i="1" s="1"/>
  <c r="F4486" i="1" s="1"/>
  <c r="F4487" i="1" s="1"/>
  <c r="F4488" i="1" s="1"/>
  <c r="F4489" i="1" s="1"/>
  <c r="F4490" i="1" s="1"/>
  <c r="F4491" i="1" s="1"/>
  <c r="F4492" i="1" s="1"/>
  <c r="F4493" i="1" s="1"/>
  <c r="F4494" i="1" s="1"/>
  <c r="F4495" i="1" s="1"/>
  <c r="F4496" i="1" s="1"/>
  <c r="F4497" i="1" s="1"/>
  <c r="F4498" i="1" s="1"/>
  <c r="F4499" i="1" s="1"/>
  <c r="F4500" i="1" s="1"/>
  <c r="F4501" i="1" s="1"/>
  <c r="F4502" i="1" s="1"/>
  <c r="F177" i="11" l="1"/>
  <c r="F178" i="11" s="1"/>
  <c r="F9926" i="4" l="1"/>
  <c r="F165" i="12"/>
  <c r="F1075" i="2" l="1"/>
  <c r="F1076" i="2" s="1"/>
  <c r="F1077" i="2" s="1"/>
  <c r="F1078" i="2" s="1"/>
  <c r="F1079" i="2" s="1"/>
  <c r="F1080" i="2" s="1"/>
  <c r="F1081" i="2" s="1"/>
  <c r="F1082" i="2" s="1"/>
  <c r="F1083" i="2" s="1"/>
  <c r="F1084" i="2" s="1"/>
  <c r="F1085" i="2" s="1"/>
  <c r="F1086" i="2" s="1"/>
  <c r="F1087" i="2" s="1"/>
  <c r="F1088" i="2" s="1"/>
  <c r="F1089" i="2" s="1"/>
  <c r="F1090" i="2" s="1"/>
  <c r="F1694" i="5"/>
  <c r="F138" i="3"/>
  <c r="F9924" i="4" l="1"/>
  <c r="F9925" i="4" s="1"/>
  <c r="F54" i="9"/>
  <c r="D32" i="7"/>
  <c r="C32" i="7"/>
  <c r="E30" i="7"/>
  <c r="E31" i="7" s="1"/>
  <c r="F9923" i="4"/>
  <c r="I77" i="12" l="1"/>
  <c r="F9920" i="4"/>
  <c r="F9921" i="4" s="1"/>
  <c r="F9922" i="4" s="1"/>
  <c r="F174" i="11"/>
  <c r="F175" i="11" s="1"/>
  <c r="F176" i="11" s="1"/>
  <c r="F1691" i="5"/>
  <c r="F1692" i="5" s="1"/>
  <c r="F1693" i="5" s="1"/>
  <c r="F137" i="3"/>
  <c r="F1069" i="2"/>
  <c r="F1070" i="2"/>
  <c r="F1071" i="2"/>
  <c r="F1072" i="2"/>
  <c r="F1073" i="2" s="1"/>
  <c r="F1074" i="2" s="1"/>
  <c r="F173" i="11"/>
  <c r="F4423" i="1"/>
  <c r="F4424" i="1"/>
  <c r="F4425" i="1" s="1"/>
  <c r="F4426" i="1" s="1"/>
  <c r="F4427" i="1" s="1"/>
  <c r="E4428" i="1"/>
  <c r="F9879" i="4" l="1"/>
  <c r="F9880" i="4" s="1"/>
  <c r="F9881" i="4" s="1"/>
  <c r="F9882" i="4" s="1"/>
  <c r="F9883" i="4" s="1"/>
  <c r="F9884" i="4" s="1"/>
  <c r="F9885" i="4" s="1"/>
  <c r="F9886" i="4" s="1"/>
  <c r="F9887" i="4" s="1"/>
  <c r="F9888" i="4" s="1"/>
  <c r="F9889" i="4" s="1"/>
  <c r="F9890" i="4" s="1"/>
  <c r="F9891" i="4" s="1"/>
  <c r="F9892" i="4" s="1"/>
  <c r="F9893" i="4" s="1"/>
  <c r="F9894" i="4" s="1"/>
  <c r="F9895" i="4" s="1"/>
  <c r="F9896" i="4" s="1"/>
  <c r="F9897" i="4" s="1"/>
  <c r="F9898" i="4" s="1"/>
  <c r="F9899" i="4" s="1"/>
  <c r="F9900" i="4" s="1"/>
  <c r="F9901" i="4" s="1"/>
  <c r="F9902" i="4" s="1"/>
  <c r="F9903" i="4" s="1"/>
  <c r="F9904" i="4" s="1"/>
  <c r="F9905" i="4" s="1"/>
  <c r="F9906" i="4" s="1"/>
  <c r="F9907" i="4" s="1"/>
  <c r="F9908" i="4" s="1"/>
  <c r="F9909" i="4" s="1"/>
  <c r="F9910" i="4" s="1"/>
  <c r="F9911" i="4" s="1"/>
  <c r="F9912" i="4" s="1"/>
  <c r="F9913" i="4" s="1"/>
  <c r="F9914" i="4" s="1"/>
  <c r="F9915" i="4" s="1"/>
  <c r="F9916" i="4" s="1"/>
  <c r="F9917" i="4" s="1"/>
  <c r="F9918" i="4" s="1"/>
  <c r="F9919" i="4" s="1"/>
  <c r="F1685" i="5" l="1"/>
  <c r="F1686" i="5" s="1"/>
  <c r="F1687" i="5" s="1"/>
  <c r="F1688" i="5" s="1"/>
  <c r="F1689" i="5" s="1"/>
  <c r="F1690" i="5" s="1"/>
  <c r="F4379" i="1" l="1"/>
  <c r="F4380" i="1"/>
  <c r="F4381" i="1"/>
  <c r="F4382" i="1"/>
  <c r="F4383" i="1" s="1"/>
  <c r="F4384" i="1" s="1"/>
  <c r="F4385" i="1" s="1"/>
  <c r="F4386" i="1" s="1"/>
  <c r="F4387" i="1" s="1"/>
  <c r="F4388" i="1" s="1"/>
  <c r="F4389" i="1" s="1"/>
  <c r="F4390" i="1" s="1"/>
  <c r="F4391" i="1" s="1"/>
  <c r="F4392" i="1" s="1"/>
  <c r="F4393" i="1" s="1"/>
  <c r="F4394" i="1" s="1"/>
  <c r="F4395" i="1" s="1"/>
  <c r="F4396" i="1" s="1"/>
  <c r="F4397" i="1" s="1"/>
  <c r="F4398" i="1" s="1"/>
  <c r="F4399" i="1" s="1"/>
  <c r="F4400" i="1" s="1"/>
  <c r="F4401" i="1" s="1"/>
  <c r="F4402" i="1" s="1"/>
  <c r="F4403" i="1" s="1"/>
  <c r="F4404" i="1" s="1"/>
  <c r="F4405" i="1" s="1"/>
  <c r="F4406" i="1" s="1"/>
  <c r="F4407" i="1" s="1"/>
  <c r="F4408" i="1" s="1"/>
  <c r="F4409" i="1" s="1"/>
  <c r="F4410" i="1" s="1"/>
  <c r="F4411" i="1" s="1"/>
  <c r="F4412" i="1" s="1"/>
  <c r="F4413" i="1" s="1"/>
  <c r="F4414" i="1" s="1"/>
  <c r="F4415" i="1" s="1"/>
  <c r="F4416" i="1" s="1"/>
  <c r="F4417" i="1" s="1"/>
  <c r="F4418" i="1" s="1"/>
  <c r="F4419" i="1" s="1"/>
  <c r="F4420" i="1" s="1"/>
  <c r="F4421" i="1" s="1"/>
  <c r="F4422" i="1" s="1"/>
  <c r="E167" i="6" l="1"/>
  <c r="D167" i="6"/>
  <c r="F165" i="6"/>
  <c r="F166" i="6" s="1"/>
  <c r="F168" i="6" s="1"/>
  <c r="F169" i="6" s="1"/>
  <c r="F1670" i="5"/>
  <c r="F1671" i="5" s="1"/>
  <c r="F1672" i="5" s="1"/>
  <c r="F1673" i="5" s="1"/>
  <c r="F1674" i="5" s="1"/>
  <c r="F1675" i="5" s="1"/>
  <c r="F1676" i="5" s="1"/>
  <c r="F1677" i="5" s="1"/>
  <c r="F1678" i="5" s="1"/>
  <c r="F1679" i="5" s="1"/>
  <c r="F1680" i="5" s="1"/>
  <c r="F1681" i="5" s="1"/>
  <c r="F1682" i="5" s="1"/>
  <c r="F1683" i="5" s="1"/>
  <c r="F1684" i="5" s="1"/>
  <c r="F4255" i="1" l="1"/>
  <c r="F4256" i="1"/>
  <c r="F4257" i="1" s="1"/>
  <c r="F4258" i="1" s="1"/>
  <c r="F4259" i="1" s="1"/>
  <c r="F4260" i="1" s="1"/>
  <c r="F4261" i="1" s="1"/>
  <c r="F4262" i="1" s="1"/>
  <c r="F4263" i="1" s="1"/>
  <c r="F4264" i="1" s="1"/>
  <c r="F4265" i="1" s="1"/>
  <c r="F4266" i="1" s="1"/>
  <c r="F4267" i="1" s="1"/>
  <c r="F4268" i="1" s="1"/>
  <c r="F4269" i="1" s="1"/>
  <c r="F4270" i="1" s="1"/>
  <c r="F4271" i="1" s="1"/>
  <c r="F4272" i="1" s="1"/>
  <c r="F4273" i="1" s="1"/>
  <c r="F4274" i="1" s="1"/>
  <c r="F4275" i="1" s="1"/>
  <c r="F4276" i="1" s="1"/>
  <c r="F4277" i="1" s="1"/>
  <c r="F4278" i="1" s="1"/>
  <c r="F4279" i="1" s="1"/>
  <c r="F4280" i="1" s="1"/>
  <c r="F4281" i="1" s="1"/>
  <c r="F4282" i="1" s="1"/>
  <c r="F4283" i="1" s="1"/>
  <c r="F4284" i="1" s="1"/>
  <c r="F4285" i="1" s="1"/>
  <c r="F4286" i="1" s="1"/>
  <c r="F4287" i="1" s="1"/>
  <c r="F4288" i="1" s="1"/>
  <c r="F4289" i="1" s="1"/>
  <c r="F4290" i="1" s="1"/>
  <c r="F4291" i="1" s="1"/>
  <c r="F4292" i="1" s="1"/>
  <c r="F4293" i="1" s="1"/>
  <c r="F4294" i="1" s="1"/>
  <c r="F4295" i="1" s="1"/>
  <c r="F4296" i="1" s="1"/>
  <c r="F4297" i="1" s="1"/>
  <c r="F4298" i="1" s="1"/>
  <c r="F4299" i="1" s="1"/>
  <c r="F4300" i="1" s="1"/>
  <c r="F4301" i="1" s="1"/>
  <c r="F4302" i="1" s="1"/>
  <c r="F4303" i="1" s="1"/>
  <c r="F4304" i="1" s="1"/>
  <c r="F4305" i="1" s="1"/>
  <c r="F4306" i="1" s="1"/>
  <c r="F4307" i="1" s="1"/>
  <c r="F4308" i="1" s="1"/>
  <c r="F4309" i="1" s="1"/>
  <c r="F4310" i="1" s="1"/>
  <c r="F4311" i="1" s="1"/>
  <c r="F4312" i="1" s="1"/>
  <c r="F4313" i="1" s="1"/>
  <c r="F4314" i="1" s="1"/>
  <c r="F4315" i="1" s="1"/>
  <c r="F4316" i="1" s="1"/>
  <c r="F4317" i="1" s="1"/>
  <c r="F4318" i="1" s="1"/>
  <c r="F4319" i="1" s="1"/>
  <c r="F4320" i="1" s="1"/>
  <c r="F4321" i="1" s="1"/>
  <c r="F4322" i="1" s="1"/>
  <c r="F4323" i="1" s="1"/>
  <c r="F4324" i="1" s="1"/>
  <c r="F4325" i="1" s="1"/>
  <c r="F4326" i="1" s="1"/>
  <c r="F4327" i="1" s="1"/>
  <c r="F4328" i="1" s="1"/>
  <c r="F4329" i="1" s="1"/>
  <c r="F4330" i="1" s="1"/>
  <c r="F4331" i="1" s="1"/>
  <c r="F4332" i="1" s="1"/>
  <c r="F4333" i="1" s="1"/>
  <c r="F4334" i="1" s="1"/>
  <c r="F4335" i="1" s="1"/>
  <c r="F4336" i="1" s="1"/>
  <c r="F4337" i="1" s="1"/>
  <c r="F4338" i="1" s="1"/>
  <c r="F4339" i="1" s="1"/>
  <c r="F4340" i="1" s="1"/>
  <c r="F4341" i="1" s="1"/>
  <c r="F4342" i="1" s="1"/>
  <c r="F4343" i="1" s="1"/>
  <c r="F4344" i="1" s="1"/>
  <c r="F4345" i="1" s="1"/>
  <c r="F4346" i="1" s="1"/>
  <c r="F4347" i="1" s="1"/>
  <c r="F4348" i="1" s="1"/>
  <c r="F4349" i="1" s="1"/>
  <c r="F4350" i="1" s="1"/>
  <c r="F4351" i="1" s="1"/>
  <c r="F4352" i="1" s="1"/>
  <c r="F4353" i="1" s="1"/>
  <c r="F4354" i="1" s="1"/>
  <c r="F4355" i="1" s="1"/>
  <c r="F4356" i="1" s="1"/>
  <c r="F4357" i="1" s="1"/>
  <c r="F4358" i="1" s="1"/>
  <c r="F4359" i="1" s="1"/>
  <c r="F4360" i="1" s="1"/>
  <c r="F4361" i="1" s="1"/>
  <c r="F4362" i="1" s="1"/>
  <c r="F4363" i="1" s="1"/>
  <c r="F4364" i="1" s="1"/>
  <c r="F4365" i="1" s="1"/>
  <c r="F4366" i="1" s="1"/>
  <c r="F4367" i="1" s="1"/>
  <c r="F4368" i="1" s="1"/>
  <c r="F4369" i="1" s="1"/>
  <c r="F4370" i="1" s="1"/>
  <c r="F4371" i="1" s="1"/>
  <c r="F4372" i="1" s="1"/>
  <c r="F4373" i="1" s="1"/>
  <c r="F4374" i="1" s="1"/>
  <c r="F4375" i="1" s="1"/>
  <c r="F4376" i="1" s="1"/>
  <c r="F4377" i="1" s="1"/>
  <c r="F4378" i="1" s="1"/>
  <c r="F1666" i="5" l="1"/>
  <c r="F1667" i="5" s="1"/>
  <c r="F1668" i="5" s="1"/>
  <c r="F1669" i="5" s="1"/>
  <c r="E4252" i="1" l="1"/>
  <c r="F4245" i="1"/>
  <c r="F4246" i="1" s="1"/>
  <c r="F4247" i="1" s="1"/>
  <c r="F4248" i="1" s="1"/>
  <c r="F4249" i="1" s="1"/>
  <c r="F4250" i="1" s="1"/>
  <c r="F4251" i="1" s="1"/>
  <c r="F4252" i="1" l="1"/>
  <c r="F4253" i="1" s="1"/>
  <c r="F4254" i="1" s="1"/>
  <c r="E133" i="3" l="1"/>
  <c r="D133" i="3"/>
  <c r="F135" i="3"/>
  <c r="F136" i="3" s="1"/>
  <c r="F134" i="3"/>
  <c r="F1658" i="5" l="1"/>
  <c r="F1659" i="5" s="1"/>
  <c r="F1660" i="5" s="1"/>
  <c r="F1661" i="5" s="1"/>
  <c r="F1662" i="5" s="1"/>
  <c r="F1663" i="5" s="1"/>
  <c r="F1664" i="5" s="1"/>
  <c r="F1665" i="5" s="1"/>
  <c r="F1656" i="5" l="1"/>
  <c r="F1657" i="5" s="1"/>
  <c r="E121" i="14"/>
  <c r="D121" i="14"/>
  <c r="F1655" i="5"/>
  <c r="F1648" i="5"/>
  <c r="F1649" i="5" s="1"/>
  <c r="F1650" i="5" s="1"/>
  <c r="F1652" i="5" s="1"/>
  <c r="F1653" i="5" s="1"/>
  <c r="F1654" i="5" s="1"/>
  <c r="F1645" i="5"/>
  <c r="F1646" i="5"/>
  <c r="F1647" i="5"/>
  <c r="E1651" i="5"/>
  <c r="D1651" i="5"/>
  <c r="E167" i="11"/>
  <c r="D167" i="11"/>
  <c r="F171" i="11"/>
  <c r="F172" i="11" s="1"/>
  <c r="F164" i="11"/>
  <c r="F165" i="11" s="1"/>
  <c r="F166" i="11" s="1"/>
  <c r="F168" i="11" s="1"/>
  <c r="F169" i="11" s="1"/>
  <c r="F170" i="11" s="1"/>
  <c r="D4122" i="1"/>
  <c r="E1008" i="2" l="1"/>
  <c r="D1008" i="2"/>
  <c r="E159" i="12"/>
  <c r="D159" i="12"/>
  <c r="F160" i="12"/>
  <c r="F161" i="12" s="1"/>
  <c r="F162" i="12" s="1"/>
  <c r="F163" i="12" s="1"/>
  <c r="F164" i="12" s="1"/>
  <c r="F156" i="12"/>
  <c r="F157" i="12" s="1"/>
  <c r="F158" i="12" s="1"/>
  <c r="F1638" i="5"/>
  <c r="F1639" i="5" s="1"/>
  <c r="F1640" i="5" s="1"/>
  <c r="F1641" i="5" s="1"/>
  <c r="F1642" i="5" s="1"/>
  <c r="F1643" i="5" s="1"/>
  <c r="F1644" i="5" s="1"/>
  <c r="F164" i="6" l="1"/>
  <c r="F152" i="12" l="1"/>
  <c r="F153" i="12" s="1"/>
  <c r="F154" i="12" s="1"/>
  <c r="F155" i="12" s="1"/>
  <c r="F1637" i="5" l="1"/>
  <c r="F163" i="6"/>
  <c r="E9605" i="4"/>
  <c r="F1634" i="5" l="1"/>
  <c r="F1635" i="5" s="1"/>
  <c r="F1636" i="5" s="1"/>
  <c r="F132" i="3"/>
  <c r="E4056" i="1"/>
  <c r="F1620" i="5"/>
  <c r="F1621" i="5"/>
  <c r="F1622" i="5"/>
  <c r="F1623" i="5"/>
  <c r="F1624" i="5" s="1"/>
  <c r="F1625" i="5" s="1"/>
  <c r="F1626" i="5" s="1"/>
  <c r="F1627" i="5" s="1"/>
  <c r="F1628" i="5" s="1"/>
  <c r="F1629" i="5" s="1"/>
  <c r="F1630" i="5" s="1"/>
  <c r="F1631" i="5" s="1"/>
  <c r="F1632" i="5" s="1"/>
  <c r="F1633" i="5" s="1"/>
  <c r="F161" i="6" l="1"/>
  <c r="F162" i="6"/>
  <c r="E9540" i="4"/>
  <c r="F1616" i="5"/>
  <c r="F1617" i="5" s="1"/>
  <c r="F1618" i="5" s="1"/>
  <c r="F1619" i="5" s="1"/>
  <c r="F1614" i="5"/>
  <c r="F1615" i="5"/>
  <c r="E3998" i="1"/>
  <c r="F131" i="3" l="1"/>
  <c r="F130" i="3"/>
  <c r="F128" i="3"/>
  <c r="F129" i="3" s="1"/>
  <c r="F160" i="6"/>
  <c r="F1600" i="5" l="1"/>
  <c r="F1601" i="5" s="1"/>
  <c r="F1602" i="5" s="1"/>
  <c r="F1603" i="5" s="1"/>
  <c r="F1604" i="5" s="1"/>
  <c r="F1605" i="5" s="1"/>
  <c r="F1606" i="5" s="1"/>
  <c r="F1607" i="5" s="1"/>
  <c r="F1608" i="5" s="1"/>
  <c r="F1609" i="5" s="1"/>
  <c r="F1610" i="5" s="1"/>
  <c r="F1611" i="5" s="1"/>
  <c r="F1612" i="5" s="1"/>
  <c r="F1613" i="5" s="1"/>
  <c r="F158" i="6" l="1"/>
  <c r="F159" i="6" s="1"/>
  <c r="F1599" i="5" l="1"/>
  <c r="F154" i="6" l="1"/>
  <c r="F155" i="6" s="1"/>
  <c r="F156" i="6" s="1"/>
  <c r="F157" i="6" s="1"/>
  <c r="F126" i="3"/>
  <c r="F127" i="3" s="1"/>
  <c r="E9504" i="4"/>
  <c r="F1597" i="5"/>
  <c r="F1598" i="5" s="1"/>
  <c r="F1594" i="5"/>
  <c r="F1595" i="5" s="1"/>
  <c r="F1596" i="5" s="1"/>
  <c r="E3940" i="1"/>
  <c r="F1574" i="5"/>
  <c r="F1575" i="5"/>
  <c r="F1576" i="5"/>
  <c r="F1577" i="5"/>
  <c r="F1578" i="5" s="1"/>
  <c r="F1579" i="5" s="1"/>
  <c r="F1580" i="5" s="1"/>
  <c r="F1581" i="5" s="1"/>
  <c r="F1582" i="5" s="1"/>
  <c r="F1583" i="5" s="1"/>
  <c r="F1584" i="5" s="1"/>
  <c r="F1585" i="5" s="1"/>
  <c r="F1586" i="5" s="1"/>
  <c r="F1587" i="5" s="1"/>
  <c r="F1588" i="5" s="1"/>
  <c r="F1589" i="5" s="1"/>
  <c r="F1590" i="5" s="1"/>
  <c r="F1591" i="5" s="1"/>
  <c r="F1592" i="5" s="1"/>
  <c r="F1593" i="5" s="1"/>
  <c r="F125" i="3"/>
  <c r="F1573" i="5"/>
  <c r="F1572" i="5"/>
  <c r="F1570" i="5" l="1"/>
  <c r="F1571" i="5" s="1"/>
  <c r="F1569" i="5" l="1"/>
  <c r="F1531" i="5"/>
  <c r="F1532" i="5" s="1"/>
  <c r="F1533" i="5" s="1"/>
  <c r="F1534" i="5" s="1"/>
  <c r="F1535" i="5" s="1"/>
  <c r="F1536" i="5" s="1"/>
  <c r="F1537" i="5" s="1"/>
  <c r="F1538" i="5" s="1"/>
  <c r="F1539" i="5" s="1"/>
  <c r="F1540" i="5" s="1"/>
  <c r="F152" i="6" l="1"/>
  <c r="F153" i="6" s="1"/>
  <c r="F123" i="3"/>
  <c r="F124" i="3" s="1"/>
  <c r="D29" i="7"/>
  <c r="C29" i="7"/>
  <c r="E27" i="7"/>
  <c r="E28" i="7" s="1"/>
  <c r="E1367" i="5" l="1"/>
  <c r="E9315" i="4" l="1"/>
  <c r="F121" i="3"/>
  <c r="F122" i="3" s="1"/>
  <c r="E3752" i="1"/>
  <c r="E4122" i="1" s="1"/>
  <c r="H641" i="2"/>
  <c r="H766" i="2" s="1"/>
  <c r="I641" i="2"/>
  <c r="I766" i="2" s="1"/>
  <c r="J641" i="2"/>
  <c r="J766" i="2" s="1"/>
  <c r="K641" i="2"/>
  <c r="K766" i="2" s="1"/>
  <c r="L641" i="2"/>
  <c r="L766" i="2" s="1"/>
  <c r="M641" i="2"/>
  <c r="M766" i="2" s="1"/>
  <c r="N641" i="2"/>
  <c r="N766" i="2" s="1"/>
  <c r="G641" i="2"/>
  <c r="G766" i="2" s="1"/>
  <c r="E140" i="12" l="1"/>
  <c r="D140" i="12"/>
  <c r="D9158" i="4"/>
  <c r="D9655" i="4" s="1"/>
  <c r="D1145" i="5"/>
  <c r="E116" i="3"/>
  <c r="D116" i="3"/>
  <c r="F117" i="3"/>
  <c r="F118" i="3" s="1"/>
  <c r="F119" i="3" s="1"/>
  <c r="F120" i="3" s="1"/>
  <c r="E108" i="14"/>
  <c r="D108" i="14"/>
  <c r="E143" i="11" l="1"/>
  <c r="D143" i="11"/>
  <c r="D3581" i="1" l="1"/>
  <c r="F144" i="6" l="1"/>
  <c r="E143" i="6"/>
  <c r="D143" i="6"/>
  <c r="F145" i="6"/>
  <c r="F146" i="6" s="1"/>
  <c r="F147" i="6" s="1"/>
  <c r="F148" i="6" s="1"/>
  <c r="F149" i="6" s="1"/>
  <c r="F150" i="6" s="1"/>
  <c r="F151" i="6" s="1"/>
  <c r="F141" i="6"/>
  <c r="F142" i="6" s="1"/>
  <c r="F115" i="3" l="1"/>
  <c r="F114" i="3"/>
  <c r="F140" i="6" l="1"/>
  <c r="F113" i="3"/>
  <c r="F139" i="6" l="1"/>
  <c r="F112" i="3"/>
  <c r="F138" i="6" l="1"/>
  <c r="F136" i="6"/>
  <c r="F137" i="6" s="1"/>
  <c r="E9102" i="4" l="1"/>
  <c r="E1017" i="5"/>
  <c r="E1145" i="5" s="1"/>
  <c r="F109" i="3"/>
  <c r="F110" i="3" s="1"/>
  <c r="F111" i="3" s="1"/>
  <c r="E3534" i="1"/>
  <c r="F108" i="3"/>
  <c r="F134" i="6"/>
  <c r="F135" i="6" s="1"/>
  <c r="D192" i="15" l="1"/>
  <c r="O637" i="2"/>
  <c r="O620" i="2" l="1"/>
  <c r="O614" i="2"/>
  <c r="F107" i="3"/>
  <c r="F133" i="6"/>
  <c r="F106" i="3"/>
  <c r="F105" i="3"/>
  <c r="E9013" i="4"/>
  <c r="E9012" i="4"/>
  <c r="E3416" i="1" l="1"/>
  <c r="F104" i="3"/>
  <c r="F103" i="3"/>
  <c r="F132" i="6" l="1"/>
  <c r="F102" i="3"/>
  <c r="E61" i="9" l="1"/>
  <c r="C65" i="9" s="1"/>
  <c r="E24" i="7"/>
  <c r="E25" i="7" s="1"/>
  <c r="D26" i="7"/>
  <c r="C26" i="7"/>
  <c r="F130" i="6"/>
  <c r="F131" i="6" s="1"/>
  <c r="F99" i="3"/>
  <c r="F100" i="3" s="1"/>
  <c r="F101" i="3" s="1"/>
  <c r="E8969" i="4"/>
  <c r="F98" i="3" l="1"/>
  <c r="F18" i="16" l="1"/>
  <c r="F20" i="16" s="1"/>
  <c r="F15" i="16"/>
  <c r="F10" i="16"/>
  <c r="D142" i="15" l="1"/>
  <c r="O587" i="2"/>
  <c r="O641" i="2" s="1"/>
  <c r="O766" i="2" s="1"/>
  <c r="E8748" i="4" l="1"/>
  <c r="E9158" i="4" s="1"/>
  <c r="E9655" i="4" s="1"/>
  <c r="F120" i="6" l="1"/>
  <c r="F97" i="3" l="1"/>
  <c r="F96" i="3"/>
  <c r="E3180" i="1" l="1"/>
  <c r="E3581" i="1" s="1"/>
  <c r="E119" i="6" l="1"/>
  <c r="D119" i="6"/>
  <c r="E115" i="12"/>
  <c r="D115" i="12"/>
  <c r="E90" i="14"/>
  <c r="D90" i="14"/>
  <c r="E116" i="11"/>
  <c r="D116" i="11"/>
  <c r="E92" i="3"/>
  <c r="F92" i="3" s="1"/>
  <c r="F93" i="3" s="1"/>
  <c r="E90" i="3"/>
  <c r="D90" i="3"/>
  <c r="F91" i="3"/>
  <c r="D555" i="2"/>
  <c r="D675" i="2" s="1"/>
  <c r="D8658" i="4"/>
  <c r="E732" i="5"/>
  <c r="D732" i="5"/>
  <c r="D3047" i="1"/>
  <c r="F94" i="3" l="1"/>
  <c r="F95" i="3" s="1"/>
  <c r="F89" i="3"/>
  <c r="F88" i="3"/>
  <c r="F87" i="3" l="1"/>
  <c r="E8391" i="4" l="1"/>
  <c r="F83" i="3"/>
  <c r="F84" i="3" s="1"/>
  <c r="F85" i="3" s="1"/>
  <c r="F86" i="3" s="1"/>
  <c r="E2828" i="1"/>
  <c r="E8339" i="4" l="1"/>
  <c r="E22" i="7" l="1"/>
  <c r="D23" i="7"/>
  <c r="C23" i="7"/>
  <c r="E21" i="7"/>
  <c r="E20" i="7"/>
  <c r="E2760" i="1"/>
  <c r="H8240" i="4"/>
  <c r="H8241" i="4"/>
  <c r="H8242" i="4"/>
  <c r="H8239" i="4"/>
  <c r="E467" i="2" l="1"/>
  <c r="E555" i="2" s="1"/>
  <c r="E675" i="2" s="1"/>
  <c r="E8232" i="4"/>
  <c r="E8658" i="4" s="1"/>
  <c r="E2659" i="1"/>
  <c r="E3047" i="1" s="1"/>
  <c r="D98" i="15" l="1"/>
  <c r="E91" i="12"/>
  <c r="D91" i="12"/>
  <c r="E74" i="14"/>
  <c r="D74" i="14"/>
  <c r="O417" i="2"/>
  <c r="E97" i="11"/>
  <c r="D97" i="11"/>
  <c r="F5869" i="4"/>
  <c r="F5870" i="4" s="1"/>
  <c r="F5871" i="4" s="1"/>
  <c r="F5872" i="4" s="1"/>
  <c r="F5873" i="4" s="1"/>
  <c r="F5874" i="4" s="1"/>
  <c r="F5875" i="4" s="1"/>
  <c r="F5876" i="4" s="1"/>
  <c r="F5877" i="4" s="1"/>
  <c r="F5878" i="4" s="1"/>
  <c r="F5879" i="4" s="1"/>
  <c r="F5880" i="4" s="1"/>
  <c r="F5881" i="4" s="1"/>
  <c r="F5882" i="4" s="1"/>
  <c r="F5883" i="4" s="1"/>
  <c r="F5884" i="4" s="1"/>
  <c r="F5885" i="4" s="1"/>
  <c r="F5886" i="4" s="1"/>
  <c r="F5887" i="4" s="1"/>
  <c r="F5888" i="4" s="1"/>
  <c r="F5889" i="4" s="1"/>
  <c r="F5890" i="4" s="1"/>
  <c r="F5891" i="4" s="1"/>
  <c r="F5892" i="4" s="1"/>
  <c r="F5893" i="4" s="1"/>
  <c r="F5894" i="4" s="1"/>
  <c r="F5895" i="4" s="1"/>
  <c r="F5896" i="4" s="1"/>
  <c r="F5897" i="4" s="1"/>
  <c r="F5898" i="4" s="1"/>
  <c r="F5899" i="4" s="1"/>
  <c r="F5900" i="4" s="1"/>
  <c r="F5901" i="4" s="1"/>
  <c r="F5902" i="4" s="1"/>
  <c r="F5903" i="4" s="1"/>
  <c r="F5904" i="4" s="1"/>
  <c r="F5905" i="4" s="1"/>
  <c r="F5906" i="4" s="1"/>
  <c r="F5907" i="4" s="1"/>
  <c r="F5908" i="4" s="1"/>
  <c r="F5909" i="4" s="1"/>
  <c r="F5910" i="4" s="1"/>
  <c r="F5911" i="4" s="1"/>
  <c r="F5912" i="4" s="1"/>
  <c r="F5913" i="4" s="1"/>
  <c r="F5914" i="4" s="1"/>
  <c r="F5915" i="4" s="1"/>
  <c r="F5916" i="4" s="1"/>
  <c r="F5917" i="4" s="1"/>
  <c r="F5918" i="4" s="1"/>
  <c r="F5919" i="4" s="1"/>
  <c r="F5920" i="4" s="1"/>
  <c r="F5921" i="4" s="1"/>
  <c r="F5922" i="4" s="1"/>
  <c r="F5923" i="4" s="1"/>
  <c r="F5924" i="4" s="1"/>
  <c r="F5925" i="4" s="1"/>
  <c r="F5926" i="4" s="1"/>
  <c r="F5927" i="4" s="1"/>
  <c r="F5928" i="4" s="1"/>
  <c r="F5929" i="4" s="1"/>
  <c r="F5930" i="4" s="1"/>
  <c r="F5931" i="4" s="1"/>
  <c r="F5932" i="4" s="1"/>
  <c r="F5933" i="4" s="1"/>
  <c r="F5934" i="4" s="1"/>
  <c r="F5935" i="4" s="1"/>
  <c r="F5936" i="4" s="1"/>
  <c r="F5937" i="4" s="1"/>
  <c r="F5938" i="4" s="1"/>
  <c r="F5939" i="4" s="1"/>
  <c r="F5940" i="4" s="1"/>
  <c r="F5941" i="4" s="1"/>
  <c r="F5942" i="4" s="1"/>
  <c r="F5943" i="4" s="1"/>
  <c r="F5944" i="4" s="1"/>
  <c r="F5945" i="4" s="1"/>
  <c r="F5946" i="4" s="1"/>
  <c r="F5947" i="4" s="1"/>
  <c r="F5948" i="4" s="1"/>
  <c r="F5949" i="4" s="1"/>
  <c r="F5950" i="4" s="1"/>
  <c r="F5951" i="4" s="1"/>
  <c r="F5952" i="4" s="1"/>
  <c r="F5953" i="4" s="1"/>
  <c r="F5954" i="4" s="1"/>
  <c r="F5955" i="4" s="1"/>
  <c r="F5956" i="4" s="1"/>
  <c r="F5957" i="4" s="1"/>
  <c r="F5958" i="4" s="1"/>
  <c r="F5959" i="4" s="1"/>
  <c r="F5960" i="4" s="1"/>
  <c r="F5961" i="4" s="1"/>
  <c r="F5962" i="4" s="1"/>
  <c r="F5963" i="4" s="1"/>
  <c r="F5964" i="4" s="1"/>
  <c r="F5965" i="4" s="1"/>
  <c r="F5966" i="4" s="1"/>
  <c r="F5967" i="4" s="1"/>
  <c r="F5968" i="4" s="1"/>
  <c r="F5969" i="4" s="1"/>
  <c r="F5970" i="4" s="1"/>
  <c r="F5971" i="4" s="1"/>
  <c r="F5972" i="4" s="1"/>
  <c r="F5973" i="4" s="1"/>
  <c r="F5974" i="4" s="1"/>
  <c r="F5975" i="4" s="1"/>
  <c r="F5976" i="4" s="1"/>
  <c r="F5977" i="4" s="1"/>
  <c r="F5978" i="4" s="1"/>
  <c r="F5979" i="4" s="1"/>
  <c r="F5980" i="4" s="1"/>
  <c r="F5981" i="4" s="1"/>
  <c r="F5982" i="4" s="1"/>
  <c r="F5983" i="4" s="1"/>
  <c r="F5984" i="4" s="1"/>
  <c r="F5985" i="4" s="1"/>
  <c r="F5986" i="4" s="1"/>
  <c r="F5987" i="4" s="1"/>
  <c r="F5988" i="4" s="1"/>
  <c r="F5989" i="4" s="1"/>
  <c r="F5990" i="4" s="1"/>
  <c r="F5991" i="4" s="1"/>
  <c r="F5992" i="4" s="1"/>
  <c r="F5993" i="4" s="1"/>
  <c r="F5994" i="4" s="1"/>
  <c r="F5995" i="4" s="1"/>
  <c r="F5996" i="4" s="1"/>
  <c r="F5997" i="4" s="1"/>
  <c r="F5998" i="4" s="1"/>
  <c r="F5999" i="4" s="1"/>
  <c r="F6000" i="4" s="1"/>
  <c r="F6001" i="4" s="1"/>
  <c r="F6002" i="4" s="1"/>
  <c r="F6003" i="4" s="1"/>
  <c r="F6004" i="4" s="1"/>
  <c r="F6005" i="4" s="1"/>
  <c r="F6006" i="4" s="1"/>
  <c r="F6007" i="4" s="1"/>
  <c r="F6008" i="4" s="1"/>
  <c r="F6009" i="4" s="1"/>
  <c r="F6010" i="4" s="1"/>
  <c r="F6011" i="4" s="1"/>
  <c r="F6012" i="4" s="1"/>
  <c r="F6013" i="4" s="1"/>
  <c r="F6014" i="4" s="1"/>
  <c r="F6015" i="4" s="1"/>
  <c r="F6016" i="4" s="1"/>
  <c r="F6017" i="4" s="1"/>
  <c r="F6018" i="4" s="1"/>
  <c r="F6019" i="4" s="1"/>
  <c r="F6020" i="4" s="1"/>
  <c r="F6021" i="4" s="1"/>
  <c r="F6022" i="4" s="1"/>
  <c r="F6023" i="4" s="1"/>
  <c r="F6024" i="4" s="1"/>
  <c r="E6025" i="4"/>
  <c r="E6189" i="4"/>
  <c r="E6254" i="4"/>
  <c r="E6544" i="4"/>
  <c r="E6645" i="4"/>
  <c r="E6970" i="4"/>
  <c r="E7106" i="4"/>
  <c r="E7211" i="4"/>
  <c r="E7221" i="4"/>
  <c r="E7403" i="4"/>
  <c r="E7531" i="4"/>
  <c r="E7637" i="4"/>
  <c r="E7844" i="4"/>
  <c r="E7986" i="4"/>
  <c r="E577" i="5"/>
  <c r="E667" i="5" s="1"/>
  <c r="E641" i="5"/>
  <c r="D667" i="5"/>
  <c r="F5" i="5"/>
  <c r="F6" i="5" s="1"/>
  <c r="F7" i="5" s="1"/>
  <c r="F8" i="5" s="1"/>
  <c r="F9" i="5" s="1"/>
  <c r="F10" i="5" s="1"/>
  <c r="F11" i="5" s="1"/>
  <c r="F12" i="5" s="1"/>
  <c r="F13" i="5" s="1"/>
  <c r="F14" i="5" s="1"/>
  <c r="F15" i="5" s="1"/>
  <c r="F16" i="5" s="1"/>
  <c r="F17" i="5" s="1"/>
  <c r="F18" i="5" s="1"/>
  <c r="F19" i="5" s="1"/>
  <c r="F20" i="5" s="1"/>
  <c r="F21" i="5" s="1"/>
  <c r="F22" i="5" s="1"/>
  <c r="F23" i="5" s="1"/>
  <c r="F24" i="5" s="1"/>
  <c r="F25" i="5" s="1"/>
  <c r="F26" i="5" s="1"/>
  <c r="F27" i="5" s="1"/>
  <c r="F28" i="5" s="1"/>
  <c r="F29" i="5" s="1"/>
  <c r="F30" i="5" s="1"/>
  <c r="F31" i="5" s="1"/>
  <c r="F32" i="5" s="1"/>
  <c r="F33" i="5" s="1"/>
  <c r="F34" i="5" s="1"/>
  <c r="F35" i="5" s="1"/>
  <c r="F36" i="5" s="1"/>
  <c r="F37" i="5" s="1"/>
  <c r="F38" i="5" s="1"/>
  <c r="F39" i="5" s="1"/>
  <c r="F40" i="5" s="1"/>
  <c r="F41" i="5" s="1"/>
  <c r="F42" i="5" s="1"/>
  <c r="F43" i="5" s="1"/>
  <c r="F44" i="5" s="1"/>
  <c r="F45" i="5" s="1"/>
  <c r="F46" i="5" s="1"/>
  <c r="F47" i="5" s="1"/>
  <c r="F48" i="5" s="1"/>
  <c r="F49" i="5" s="1"/>
  <c r="F50" i="5" s="1"/>
  <c r="F51" i="5" s="1"/>
  <c r="F52" i="5" s="1"/>
  <c r="F53" i="5" s="1"/>
  <c r="F54" i="5" s="1"/>
  <c r="F55" i="5" s="1"/>
  <c r="F56" i="5" s="1"/>
  <c r="F57" i="5" s="1"/>
  <c r="F58" i="5" s="1"/>
  <c r="F59" i="5" s="1"/>
  <c r="F60" i="5" s="1"/>
  <c r="F61" i="5" s="1"/>
  <c r="F62" i="5" s="1"/>
  <c r="F63" i="5" s="1"/>
  <c r="F64" i="5" s="1"/>
  <c r="F65" i="5" s="1"/>
  <c r="F66" i="5" s="1"/>
  <c r="F67" i="5" s="1"/>
  <c r="F68" i="5" s="1"/>
  <c r="F69" i="5" s="1"/>
  <c r="F70" i="5" s="1"/>
  <c r="F71" i="5" s="1"/>
  <c r="F72" i="5" s="1"/>
  <c r="F73" i="5" s="1"/>
  <c r="F74" i="5" s="1"/>
  <c r="F75" i="5" s="1"/>
  <c r="F76" i="5" s="1"/>
  <c r="F77" i="5" s="1"/>
  <c r="F78" i="5" s="1"/>
  <c r="F79" i="5" s="1"/>
  <c r="F80" i="5" s="1"/>
  <c r="F81" i="5" s="1"/>
  <c r="F82" i="5" s="1"/>
  <c r="F83" i="5" s="1"/>
  <c r="F84" i="5" s="1"/>
  <c r="F85" i="5" s="1"/>
  <c r="F86" i="5" s="1"/>
  <c r="F87" i="5" s="1"/>
  <c r="F88" i="5" s="1"/>
  <c r="F89" i="5" s="1"/>
  <c r="F90" i="5" s="1"/>
  <c r="F91" i="5" s="1"/>
  <c r="F92" i="5" s="1"/>
  <c r="F93" i="5" s="1"/>
  <c r="F94" i="5" s="1"/>
  <c r="F95" i="5" s="1"/>
  <c r="F96" i="5" s="1"/>
  <c r="F97" i="5" s="1"/>
  <c r="F98" i="5" s="1"/>
  <c r="F99" i="5" s="1"/>
  <c r="F100" i="5" s="1"/>
  <c r="F101" i="5" s="1"/>
  <c r="F102" i="5" s="1"/>
  <c r="F103" i="5" s="1"/>
  <c r="F104" i="5" s="1"/>
  <c r="F105" i="5" s="1"/>
  <c r="F106" i="5" s="1"/>
  <c r="F107" i="5" s="1"/>
  <c r="E108" i="5"/>
  <c r="E125" i="5" s="1"/>
  <c r="E146" i="5"/>
  <c r="E165" i="5"/>
  <c r="D8051" i="4"/>
  <c r="F5" i="1"/>
  <c r="F6" i="1" s="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F54" i="1" s="1"/>
  <c r="F55" i="1" s="1"/>
  <c r="F56" i="1" s="1"/>
  <c r="F57" i="1" s="1"/>
  <c r="F58" i="1" s="1"/>
  <c r="F59" i="1" s="1"/>
  <c r="F60" i="1" s="1"/>
  <c r="F61" i="1" s="1"/>
  <c r="F62" i="1" s="1"/>
  <c r="F63" i="1" s="1"/>
  <c r="F64" i="1" s="1"/>
  <c r="F65" i="1" s="1"/>
  <c r="F66" i="1" s="1"/>
  <c r="F67" i="1" s="1"/>
  <c r="F68" i="1" s="1"/>
  <c r="F69" i="1" s="1"/>
  <c r="F70" i="1" s="1"/>
  <c r="F71" i="1" s="1"/>
  <c r="F72" i="1" s="1"/>
  <c r="F73" i="1" s="1"/>
  <c r="F74" i="1" s="1"/>
  <c r="F75" i="1" s="1"/>
  <c r="F76" i="1" s="1"/>
  <c r="F77" i="1" s="1"/>
  <c r="F78" i="1" s="1"/>
  <c r="F79" i="1" s="1"/>
  <c r="F80" i="1" s="1"/>
  <c r="F81" i="1" s="1"/>
  <c r="F82" i="1" s="1"/>
  <c r="F83" i="1" s="1"/>
  <c r="F84" i="1" s="1"/>
  <c r="F85" i="1" s="1"/>
  <c r="F86" i="1" s="1"/>
  <c r="F87" i="1" s="1"/>
  <c r="F88" i="1" s="1"/>
  <c r="F89" i="1" s="1"/>
  <c r="F90" i="1" s="1"/>
  <c r="F91" i="1" s="1"/>
  <c r="F92" i="1" s="1"/>
  <c r="F93" i="1" s="1"/>
  <c r="F94" i="1" s="1"/>
  <c r="F95" i="1" s="1"/>
  <c r="F96" i="1" s="1"/>
  <c r="F97" i="1" s="1"/>
  <c r="F98" i="1" s="1"/>
  <c r="F99" i="1" s="1"/>
  <c r="F100" i="1" s="1"/>
  <c r="F101" i="1" s="1"/>
  <c r="F102" i="1" s="1"/>
  <c r="F103" i="1" s="1"/>
  <c r="F104" i="1" s="1"/>
  <c r="F105" i="1" s="1"/>
  <c r="F106" i="1" s="1"/>
  <c r="F107" i="1" s="1"/>
  <c r="F108" i="1" s="1"/>
  <c r="F109" i="1" s="1"/>
  <c r="F110" i="1" s="1"/>
  <c r="F111" i="1" s="1"/>
  <c r="F112" i="1" s="1"/>
  <c r="F113" i="1" s="1"/>
  <c r="F114" i="1" s="1"/>
  <c r="F115" i="1" s="1"/>
  <c r="F116" i="1" s="1"/>
  <c r="F117" i="1" s="1"/>
  <c r="F118" i="1" s="1"/>
  <c r="F119" i="1" s="1"/>
  <c r="F120" i="1" s="1"/>
  <c r="F121" i="1" s="1"/>
  <c r="F122" i="1" s="1"/>
  <c r="F123" i="1" s="1"/>
  <c r="F124" i="1" s="1"/>
  <c r="F125" i="1" s="1"/>
  <c r="F126" i="1" s="1"/>
  <c r="F127" i="1" s="1"/>
  <c r="F128" i="1" s="1"/>
  <c r="F129" i="1" s="1"/>
  <c r="F130" i="1" s="1"/>
  <c r="F131" i="1" s="1"/>
  <c r="F132" i="1" s="1"/>
  <c r="F133" i="1" s="1"/>
  <c r="F134" i="1" s="1"/>
  <c r="F135" i="1" s="1"/>
  <c r="F136" i="1" s="1"/>
  <c r="F137" i="1" s="1"/>
  <c r="F138" i="1" s="1"/>
  <c r="F139" i="1" s="1"/>
  <c r="F140" i="1" s="1"/>
  <c r="F141" i="1" s="1"/>
  <c r="F142" i="1" s="1"/>
  <c r="F143" i="1" s="1"/>
  <c r="F144" i="1" s="1"/>
  <c r="F145" i="1" s="1"/>
  <c r="F146" i="1" s="1"/>
  <c r="F147" i="1" s="1"/>
  <c r="F148" i="1" s="1"/>
  <c r="F149" i="1" s="1"/>
  <c r="F150" i="1" s="1"/>
  <c r="F151" i="1" s="1"/>
  <c r="F152" i="1" s="1"/>
  <c r="F153" i="1" s="1"/>
  <c r="F154" i="1" s="1"/>
  <c r="F155" i="1" s="1"/>
  <c r="F156" i="1" s="1"/>
  <c r="F157" i="1" s="1"/>
  <c r="F158" i="1" s="1"/>
  <c r="F159" i="1" s="1"/>
  <c r="F160" i="1" s="1"/>
  <c r="F161" i="1" s="1"/>
  <c r="F162" i="1" s="1"/>
  <c r="F163" i="1" s="1"/>
  <c r="F164" i="1" s="1"/>
  <c r="F165" i="1" s="1"/>
  <c r="F166" i="1" s="1"/>
  <c r="F167" i="1" s="1"/>
  <c r="F168" i="1" s="1"/>
  <c r="F169" i="1" s="1"/>
  <c r="F170" i="1" s="1"/>
  <c r="F171" i="1" s="1"/>
  <c r="F172" i="1" s="1"/>
  <c r="F173" i="1" s="1"/>
  <c r="F174" i="1" s="1"/>
  <c r="F175" i="1" s="1"/>
  <c r="F176" i="1" s="1"/>
  <c r="F177" i="1" s="1"/>
  <c r="F178" i="1" s="1"/>
  <c r="F179" i="1" s="1"/>
  <c r="F180" i="1" s="1"/>
  <c r="F181" i="1" s="1"/>
  <c r="F182" i="1" s="1"/>
  <c r="F183" i="1" s="1"/>
  <c r="F184" i="1" s="1"/>
  <c r="F185" i="1" s="1"/>
  <c r="F186" i="1" s="1"/>
  <c r="F187" i="1" s="1"/>
  <c r="F188" i="1" s="1"/>
  <c r="F189" i="1" s="1"/>
  <c r="F190" i="1" s="1"/>
  <c r="F191" i="1" s="1"/>
  <c r="F192" i="1" s="1"/>
  <c r="F193" i="1" s="1"/>
  <c r="F194" i="1" s="1"/>
  <c r="F195" i="1" s="1"/>
  <c r="F196" i="1" s="1"/>
  <c r="F197" i="1" s="1"/>
  <c r="F198" i="1" s="1"/>
  <c r="F199" i="1" s="1"/>
  <c r="F200" i="1" s="1"/>
  <c r="F201" i="1" s="1"/>
  <c r="F202" i="1" s="1"/>
  <c r="F203" i="1" s="1"/>
  <c r="F204" i="1" s="1"/>
  <c r="F205" i="1" s="1"/>
  <c r="F206" i="1" s="1"/>
  <c r="F207" i="1" s="1"/>
  <c r="F208" i="1" s="1"/>
  <c r="F209" i="1" s="1"/>
  <c r="F210" i="1" s="1"/>
  <c r="F211" i="1" s="1"/>
  <c r="F212" i="1" s="1"/>
  <c r="F213" i="1" s="1"/>
  <c r="F214" i="1" s="1"/>
  <c r="F215" i="1" s="1"/>
  <c r="F216" i="1" s="1"/>
  <c r="F217" i="1" s="1"/>
  <c r="F218" i="1" s="1"/>
  <c r="F219" i="1" s="1"/>
  <c r="F220" i="1" s="1"/>
  <c r="F221" i="1" s="1"/>
  <c r="F222" i="1" s="1"/>
  <c r="F223" i="1" s="1"/>
  <c r="F224" i="1" s="1"/>
  <c r="F225" i="1" s="1"/>
  <c r="F226" i="1" s="1"/>
  <c r="F227" i="1" s="1"/>
  <c r="F228" i="1" s="1"/>
  <c r="F229" i="1" s="1"/>
  <c r="F230" i="1" s="1"/>
  <c r="F231" i="1" s="1"/>
  <c r="F232" i="1" s="1"/>
  <c r="F233" i="1" s="1"/>
  <c r="F234" i="1" s="1"/>
  <c r="F235" i="1" s="1"/>
  <c r="F236" i="1" s="1"/>
  <c r="F237" i="1" s="1"/>
  <c r="F238" i="1" s="1"/>
  <c r="F239" i="1" s="1"/>
  <c r="F240" i="1" s="1"/>
  <c r="F241" i="1" s="1"/>
  <c r="F242" i="1" s="1"/>
  <c r="F243" i="1" s="1"/>
  <c r="F244" i="1" s="1"/>
  <c r="F245" i="1" s="1"/>
  <c r="F246" i="1" s="1"/>
  <c r="F247" i="1" s="1"/>
  <c r="F248" i="1" s="1"/>
  <c r="F249" i="1" s="1"/>
  <c r="F250" i="1" s="1"/>
  <c r="F251" i="1" s="1"/>
  <c r="F252" i="1" s="1"/>
  <c r="F253" i="1" s="1"/>
  <c r="F254" i="1" s="1"/>
  <c r="F255" i="1" s="1"/>
  <c r="F256" i="1" s="1"/>
  <c r="F257" i="1" s="1"/>
  <c r="F258" i="1" s="1"/>
  <c r="F259" i="1" s="1"/>
  <c r="F260" i="1" s="1"/>
  <c r="F261" i="1" s="1"/>
  <c r="F262" i="1" s="1"/>
  <c r="F263" i="1" s="1"/>
  <c r="F264" i="1" s="1"/>
  <c r="F265" i="1" s="1"/>
  <c r="F266" i="1" s="1"/>
  <c r="F267" i="1" s="1"/>
  <c r="F268" i="1" s="1"/>
  <c r="F269" i="1" s="1"/>
  <c r="F270" i="1" s="1"/>
  <c r="F271" i="1" s="1"/>
  <c r="F272" i="1" s="1"/>
  <c r="F273" i="1" s="1"/>
  <c r="F274" i="1" s="1"/>
  <c r="F275" i="1" s="1"/>
  <c r="F276" i="1" s="1"/>
  <c r="F277" i="1" s="1"/>
  <c r="F278" i="1" s="1"/>
  <c r="F279" i="1" s="1"/>
  <c r="F280" i="1" s="1"/>
  <c r="F281" i="1" s="1"/>
  <c r="F282" i="1" s="1"/>
  <c r="F283" i="1" s="1"/>
  <c r="F284" i="1" s="1"/>
  <c r="F285" i="1" s="1"/>
  <c r="F286" i="1" s="1"/>
  <c r="F287" i="1" s="1"/>
  <c r="F288" i="1" s="1"/>
  <c r="F289" i="1" s="1"/>
  <c r="F290" i="1" s="1"/>
  <c r="F291" i="1" s="1"/>
  <c r="F292" i="1" s="1"/>
  <c r="F293" i="1" s="1"/>
  <c r="F294" i="1" s="1"/>
  <c r="F295" i="1" s="1"/>
  <c r="F296" i="1" s="1"/>
  <c r="F297" i="1" s="1"/>
  <c r="F298" i="1" s="1"/>
  <c r="F299" i="1" s="1"/>
  <c r="F300" i="1" s="1"/>
  <c r="F301" i="1" s="1"/>
  <c r="F302" i="1" s="1"/>
  <c r="F303" i="1" s="1"/>
  <c r="F304" i="1" s="1"/>
  <c r="F305" i="1" s="1"/>
  <c r="F306" i="1" s="1"/>
  <c r="F307" i="1" s="1"/>
  <c r="F308" i="1" s="1"/>
  <c r="F309" i="1" s="1"/>
  <c r="F310" i="1" s="1"/>
  <c r="F311" i="1" s="1"/>
  <c r="F312" i="1" s="1"/>
  <c r="F313" i="1" s="1"/>
  <c r="F314" i="1" s="1"/>
  <c r="F315" i="1" s="1"/>
  <c r="F316" i="1" s="1"/>
  <c r="F317" i="1" s="1"/>
  <c r="F318" i="1" s="1"/>
  <c r="F319" i="1" s="1"/>
  <c r="F320" i="1" s="1"/>
  <c r="F321" i="1" s="1"/>
  <c r="F322" i="1" s="1"/>
  <c r="F323" i="1" s="1"/>
  <c r="F324" i="1" s="1"/>
  <c r="F325" i="1" s="1"/>
  <c r="F326" i="1" s="1"/>
  <c r="F327" i="1" s="1"/>
  <c r="F328" i="1" s="1"/>
  <c r="F329" i="1" s="1"/>
  <c r="F330" i="1" s="1"/>
  <c r="F331" i="1" s="1"/>
  <c r="F332" i="1" s="1"/>
  <c r="F333" i="1" s="1"/>
  <c r="F334" i="1" s="1"/>
  <c r="F335" i="1" s="1"/>
  <c r="F336" i="1" s="1"/>
  <c r="F337" i="1" s="1"/>
  <c r="F338" i="1" s="1"/>
  <c r="F339" i="1" s="1"/>
  <c r="F340" i="1" s="1"/>
  <c r="F341" i="1" s="1"/>
  <c r="F342" i="1" s="1"/>
  <c r="F343" i="1" s="1"/>
  <c r="F344" i="1" s="1"/>
  <c r="F345" i="1" s="1"/>
  <c r="F346" i="1" s="1"/>
  <c r="F347" i="1" s="1"/>
  <c r="F348" i="1" s="1"/>
  <c r="F349" i="1" s="1"/>
  <c r="F350" i="1" s="1"/>
  <c r="F351" i="1" s="1"/>
  <c r="F352" i="1" s="1"/>
  <c r="F353" i="1" s="1"/>
  <c r="F354" i="1" s="1"/>
  <c r="F355" i="1" s="1"/>
  <c r="F356" i="1" s="1"/>
  <c r="F357" i="1" s="1"/>
  <c r="E358" i="1"/>
  <c r="E427" i="1"/>
  <c r="E537" i="1"/>
  <c r="E816" i="1"/>
  <c r="E917" i="1"/>
  <c r="E919" i="1"/>
  <c r="E1267" i="1"/>
  <c r="E1411" i="1"/>
  <c r="E1542" i="1"/>
  <c r="E1751" i="1"/>
  <c r="E1759" i="1"/>
  <c r="E1886" i="1"/>
  <c r="E2002" i="1"/>
  <c r="E2235" i="1"/>
  <c r="E2346" i="1"/>
  <c r="D1875" i="1"/>
  <c r="D2441" i="1" s="1"/>
  <c r="F5" i="12"/>
  <c r="F6" i="12" s="1"/>
  <c r="F7" i="12" s="1"/>
  <c r="F8" i="12" s="1"/>
  <c r="F9" i="12" s="1"/>
  <c r="F10" i="12" s="1"/>
  <c r="F11" i="12" s="1"/>
  <c r="F12" i="12" s="1"/>
  <c r="F13" i="12" s="1"/>
  <c r="F14" i="12" s="1"/>
  <c r="F15" i="12" s="1"/>
  <c r="F16" i="12" s="1"/>
  <c r="F17" i="12" s="1"/>
  <c r="F18" i="12" s="1"/>
  <c r="F19" i="12" s="1"/>
  <c r="F20" i="12" s="1"/>
  <c r="F21" i="12" s="1"/>
  <c r="F22" i="12" s="1"/>
  <c r="F23" i="12" s="1"/>
  <c r="F25" i="12" s="1"/>
  <c r="F26" i="12" s="1"/>
  <c r="F27" i="12" s="1"/>
  <c r="F28" i="12" s="1"/>
  <c r="F29" i="12" s="1"/>
  <c r="F30" i="12" s="1"/>
  <c r="F31" i="12" s="1"/>
  <c r="F32" i="12" s="1"/>
  <c r="F33" i="12" s="1"/>
  <c r="F34" i="12" s="1"/>
  <c r="E35" i="12"/>
  <c r="E36" i="12"/>
  <c r="E49" i="12" s="1"/>
  <c r="E70" i="12" s="1"/>
  <c r="E69" i="3"/>
  <c r="D69" i="3"/>
  <c r="F9" i="14"/>
  <c r="F10" i="14" s="1"/>
  <c r="F11" i="14" s="1"/>
  <c r="F12" i="14" s="1"/>
  <c r="F13" i="14" s="1"/>
  <c r="F14" i="14" s="1"/>
  <c r="F15" i="14" s="1"/>
  <c r="F16" i="14" s="1"/>
  <c r="F17" i="14" s="1"/>
  <c r="F18" i="14" s="1"/>
  <c r="F19" i="14" s="1"/>
  <c r="F20" i="14" s="1"/>
  <c r="F21" i="14" s="1"/>
  <c r="F22" i="14" s="1"/>
  <c r="F23" i="14" s="1"/>
  <c r="F24" i="14" s="1"/>
  <c r="F25" i="14" s="1"/>
  <c r="F26" i="14" s="1"/>
  <c r="F27" i="14" s="1"/>
  <c r="F29" i="14" s="1"/>
  <c r="F30" i="14" s="1"/>
  <c r="F31" i="14" s="1"/>
  <c r="F32" i="14" s="1"/>
  <c r="F33" i="14" s="1"/>
  <c r="F34" i="14" s="1"/>
  <c r="F35" i="14" s="1"/>
  <c r="F36" i="14" s="1"/>
  <c r="F37" i="14" s="1"/>
  <c r="F38" i="14" s="1"/>
  <c r="F39" i="14" s="1"/>
  <c r="F40" i="14" s="1"/>
  <c r="F41" i="14" s="1"/>
  <c r="F43" i="14" s="1"/>
  <c r="F44" i="14" s="1"/>
  <c r="F45" i="14" s="1"/>
  <c r="F46" i="14" s="1"/>
  <c r="F47" i="14" s="1"/>
  <c r="F48" i="14" s="1"/>
  <c r="F49" i="14" s="1"/>
  <c r="F50" i="14" s="1"/>
  <c r="F51" i="14" s="1"/>
  <c r="F52" i="14" s="1"/>
  <c r="F53" i="14" s="1"/>
  <c r="F54" i="14" s="1"/>
  <c r="F55" i="14" s="1"/>
  <c r="F56" i="14" s="1"/>
  <c r="F58" i="14" s="1"/>
  <c r="F59" i="14" s="1"/>
  <c r="F60" i="14" s="1"/>
  <c r="F61" i="14" s="1"/>
  <c r="F62" i="14" s="1"/>
  <c r="F63" i="14" s="1"/>
  <c r="F64" i="14" s="1"/>
  <c r="F65" i="14" s="1"/>
  <c r="F66" i="14" s="1"/>
  <c r="F67" i="14" s="1"/>
  <c r="F68" i="14" s="1"/>
  <c r="F69" i="14" s="1"/>
  <c r="F70" i="14" s="1"/>
  <c r="F71" i="14" s="1"/>
  <c r="F72" i="14" s="1"/>
  <c r="F73" i="14" s="1"/>
  <c r="F75" i="14" s="1"/>
  <c r="F76" i="14" s="1"/>
  <c r="F77" i="14" s="1"/>
  <c r="F78" i="14" s="1"/>
  <c r="F79" i="14" s="1"/>
  <c r="F80" i="14" s="1"/>
  <c r="F81" i="14" s="1"/>
  <c r="F82" i="14" s="1"/>
  <c r="F83" i="14" s="1"/>
  <c r="F84" i="14" s="1"/>
  <c r="F85" i="14" s="1"/>
  <c r="F86" i="14" s="1"/>
  <c r="F87" i="14" s="1"/>
  <c r="F88" i="14" s="1"/>
  <c r="F89" i="14" s="1"/>
  <c r="F91" i="14" s="1"/>
  <c r="F92" i="14" s="1"/>
  <c r="F93" i="14" s="1"/>
  <c r="F94" i="14" s="1"/>
  <c r="F95" i="14" s="1"/>
  <c r="F96" i="14" s="1"/>
  <c r="F97" i="14" s="1"/>
  <c r="F98" i="14" s="1"/>
  <c r="F99" i="14" s="1"/>
  <c r="F100" i="14" s="1"/>
  <c r="F101" i="14" s="1"/>
  <c r="F102" i="14" s="1"/>
  <c r="F103" i="14" s="1"/>
  <c r="F104" i="14" s="1"/>
  <c r="F105" i="14" s="1"/>
  <c r="F106" i="14" s="1"/>
  <c r="F107" i="14" s="1"/>
  <c r="F109" i="14" s="1"/>
  <c r="F110" i="14" s="1"/>
  <c r="F111" i="14" s="1"/>
  <c r="F112" i="14" s="1"/>
  <c r="F113" i="14" s="1"/>
  <c r="F114" i="14" s="1"/>
  <c r="F115" i="14" s="1"/>
  <c r="F116" i="14" s="1"/>
  <c r="F117" i="14" s="1"/>
  <c r="F118" i="14" s="1"/>
  <c r="F119" i="14" s="1"/>
  <c r="E338" i="2"/>
  <c r="E424" i="2" s="1"/>
  <c r="D424" i="2"/>
  <c r="F5" i="2"/>
  <c r="F6" i="2" s="1"/>
  <c r="F7" i="2" s="1"/>
  <c r="F8" i="2" s="1"/>
  <c r="F9" i="2" s="1"/>
  <c r="F10" i="2" s="1"/>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F33" i="2" s="1"/>
  <c r="F34" i="2" s="1"/>
  <c r="F35" i="2" s="1"/>
  <c r="F36" i="2" s="1"/>
  <c r="F37" i="2" s="1"/>
  <c r="F38" i="2" s="1"/>
  <c r="F39" i="2" s="1"/>
  <c r="F40" i="2" s="1"/>
  <c r="F41" i="2" s="1"/>
  <c r="F42" i="2" s="1"/>
  <c r="F43" i="2" s="1"/>
  <c r="F44" i="2" s="1"/>
  <c r="F45" i="2" s="1"/>
  <c r="F46" i="2" s="1"/>
  <c r="F47" i="2" s="1"/>
  <c r="F48" i="2" s="1"/>
  <c r="F49" i="2" s="1"/>
  <c r="F50" i="2" s="1"/>
  <c r="F51" i="2" s="1"/>
  <c r="F52" i="2" s="1"/>
  <c r="F53" i="2" s="1"/>
  <c r="F54" i="2" s="1"/>
  <c r="F55" i="2" s="1"/>
  <c r="F56" i="2" s="1"/>
  <c r="F57" i="2" s="1"/>
  <c r="F58" i="2" s="1"/>
  <c r="F59" i="2" s="1"/>
  <c r="F60" i="2" s="1"/>
  <c r="F61" i="2" s="1"/>
  <c r="F62" i="2" s="1"/>
  <c r="F63" i="2" s="1"/>
  <c r="F64" i="2" s="1"/>
  <c r="F65" i="2" s="1"/>
  <c r="F66" i="2" s="1"/>
  <c r="F67" i="2" s="1"/>
  <c r="F68" i="2" s="1"/>
  <c r="F69" i="2" s="1"/>
  <c r="F70" i="2" s="1"/>
  <c r="F71" i="2" s="1"/>
  <c r="F72" i="2" s="1"/>
  <c r="F73" i="2" s="1"/>
  <c r="F74" i="2" s="1"/>
  <c r="F75" i="2" s="1"/>
  <c r="F76" i="2" s="1"/>
  <c r="F77" i="2" s="1"/>
  <c r="F78" i="2" s="1"/>
  <c r="F79" i="2" s="1"/>
  <c r="F80" i="2" s="1"/>
  <c r="F81" i="2" s="1"/>
  <c r="F82" i="2" s="1"/>
  <c r="F83" i="2" s="1"/>
  <c r="F84" i="2" s="1"/>
  <c r="F85" i="2" s="1"/>
  <c r="F86" i="2" s="1"/>
  <c r="F87" i="2" s="1"/>
  <c r="F88" i="2" s="1"/>
  <c r="F89" i="2" s="1"/>
  <c r="F90" i="2" s="1"/>
  <c r="F91" i="2" s="1"/>
  <c r="F92" i="2" s="1"/>
  <c r="F93" i="2" s="1"/>
  <c r="F94" i="2" s="1"/>
  <c r="F95" i="2" s="1"/>
  <c r="F96" i="2" s="1"/>
  <c r="F97" i="2" s="1"/>
  <c r="F98" i="2" s="1"/>
  <c r="F99" i="2" s="1"/>
  <c r="F100" i="2" s="1"/>
  <c r="F101" i="2" s="1"/>
  <c r="F102" i="2" s="1"/>
  <c r="F103" i="2" s="1"/>
  <c r="F104" i="2" s="1"/>
  <c r="F105" i="2" s="1"/>
  <c r="F106" i="2" s="1"/>
  <c r="F107" i="2" s="1"/>
  <c r="F108" i="2" s="1"/>
  <c r="F109" i="2" s="1"/>
  <c r="F111" i="2" s="1"/>
  <c r="F112" i="2" s="1"/>
  <c r="F113" i="2" s="1"/>
  <c r="F114" i="2" s="1"/>
  <c r="F115" i="2" s="1"/>
  <c r="F116" i="2" s="1"/>
  <c r="F117" i="2" s="1"/>
  <c r="F118" i="2" s="1"/>
  <c r="F119" i="2" s="1"/>
  <c r="F120" i="2" s="1"/>
  <c r="F121" i="2" s="1"/>
  <c r="F122" i="2" s="1"/>
  <c r="F123" i="2" s="1"/>
  <c r="F124" i="2" s="1"/>
  <c r="F125" i="2" s="1"/>
  <c r="F126" i="2" s="1"/>
  <c r="F127" i="2" s="1"/>
  <c r="F128" i="2" s="1"/>
  <c r="F129" i="2" s="1"/>
  <c r="F130" i="2" s="1"/>
  <c r="F131" i="2" s="1"/>
  <c r="F132" i="2" s="1"/>
  <c r="F133" i="2" s="1"/>
  <c r="F134" i="2" s="1"/>
  <c r="F135" i="2" s="1"/>
  <c r="F136" i="2" s="1"/>
  <c r="F137" i="2" s="1"/>
  <c r="F138" i="2" s="1"/>
  <c r="F139" i="2" s="1"/>
  <c r="F140" i="2" s="1"/>
  <c r="F141" i="2" s="1"/>
  <c r="F142" i="2" s="1"/>
  <c r="F143" i="2" s="1"/>
  <c r="F144" i="2" s="1"/>
  <c r="F145" i="2" s="1"/>
  <c r="F146" i="2" s="1"/>
  <c r="F147" i="2" s="1"/>
  <c r="F148" i="2" s="1"/>
  <c r="F149" i="2" s="1"/>
  <c r="F150" i="2" s="1"/>
  <c r="F151" i="2" s="1"/>
  <c r="F152" i="2" s="1"/>
  <c r="F153" i="2" s="1"/>
  <c r="F154" i="2" s="1"/>
  <c r="F155" i="2" s="1"/>
  <c r="F156" i="2" s="1"/>
  <c r="F157" i="2" s="1"/>
  <c r="F158" i="2" s="1"/>
  <c r="F159" i="2" s="1"/>
  <c r="F160" i="2" s="1"/>
  <c r="F161" i="2" s="1"/>
  <c r="F162" i="2" s="1"/>
  <c r="F163" i="2" s="1"/>
  <c r="F164" i="2" s="1"/>
  <c r="F165" i="2" s="1"/>
  <c r="F166" i="2" s="1"/>
  <c r="F167" i="2" s="1"/>
  <c r="F168" i="2" s="1"/>
  <c r="F169" i="2" s="1"/>
  <c r="F170" i="2" s="1"/>
  <c r="F171" i="2" s="1"/>
  <c r="F172" i="2" s="1"/>
  <c r="F173" i="2" s="1"/>
  <c r="F174" i="2" s="1"/>
  <c r="F175" i="2" s="1"/>
  <c r="F176" i="2" s="1"/>
  <c r="F177" i="2" s="1"/>
  <c r="F178" i="2" s="1"/>
  <c r="F179" i="2" s="1"/>
  <c r="F180" i="2" s="1"/>
  <c r="F181" i="2" s="1"/>
  <c r="F182" i="2" s="1"/>
  <c r="F183" i="2" s="1"/>
  <c r="F184" i="2" s="1"/>
  <c r="F185" i="2" s="1"/>
  <c r="F186" i="2" s="1"/>
  <c r="F187" i="2" s="1"/>
  <c r="F188" i="2" s="1"/>
  <c r="F189" i="2" s="1"/>
  <c r="F190" i="2" s="1"/>
  <c r="F191" i="2" s="1"/>
  <c r="F192" i="2" s="1"/>
  <c r="F193" i="2" s="1"/>
  <c r="F194" i="2" s="1"/>
  <c r="F195" i="2" s="1"/>
  <c r="F196" i="2" s="1"/>
  <c r="F197" i="2" s="1"/>
  <c r="F198" i="2" s="1"/>
  <c r="F199" i="2" s="1"/>
  <c r="F200" i="2" s="1"/>
  <c r="F201" i="2" s="1"/>
  <c r="F202" i="2" s="1"/>
  <c r="F203" i="2" s="1"/>
  <c r="F204" i="2" s="1"/>
  <c r="F205" i="2" s="1"/>
  <c r="F206" i="2" s="1"/>
  <c r="F207" i="2" s="1"/>
  <c r="F208" i="2" s="1"/>
  <c r="F209" i="2" s="1"/>
  <c r="F210" i="2" s="1"/>
  <c r="F211" i="2" s="1"/>
  <c r="F212" i="2" s="1"/>
  <c r="F213" i="2" s="1"/>
  <c r="F214" i="2" s="1"/>
  <c r="F215" i="2" s="1"/>
  <c r="F216" i="2" s="1"/>
  <c r="F218" i="2" s="1"/>
  <c r="F219" i="2" s="1"/>
  <c r="F220" i="2" s="1"/>
  <c r="F221" i="2" s="1"/>
  <c r="F222" i="2" s="1"/>
  <c r="F223" i="2" s="1"/>
  <c r="F224" i="2" s="1"/>
  <c r="F225" i="2" s="1"/>
  <c r="F226" i="2" s="1"/>
  <c r="F227" i="2" s="1"/>
  <c r="F228" i="2" s="1"/>
  <c r="F229" i="2" s="1"/>
  <c r="F230" i="2" s="1"/>
  <c r="F231" i="2" s="1"/>
  <c r="F232" i="2" s="1"/>
  <c r="F233" i="2" s="1"/>
  <c r="F234" i="2" s="1"/>
  <c r="F235" i="2" s="1"/>
  <c r="E236" i="2"/>
  <c r="E278" i="2"/>
  <c r="F5" i="11"/>
  <c r="F6" i="11" s="1"/>
  <c r="F7" i="11" s="1"/>
  <c r="F8" i="11" s="1"/>
  <c r="F9" i="11" s="1"/>
  <c r="F10" i="11" s="1"/>
  <c r="F11" i="11" s="1"/>
  <c r="F12" i="11" s="1"/>
  <c r="F13" i="11" s="1"/>
  <c r="F14" i="11" s="1"/>
  <c r="F15" i="11" s="1"/>
  <c r="F16" i="11" s="1"/>
  <c r="F17" i="11" s="1"/>
  <c r="F18" i="11" s="1"/>
  <c r="F19" i="11" s="1"/>
  <c r="F20" i="11" s="1"/>
  <c r="F21" i="11" s="1"/>
  <c r="F22" i="11" s="1"/>
  <c r="F23" i="11" s="1"/>
  <c r="F24" i="11" s="1"/>
  <c r="F25" i="11" s="1"/>
  <c r="F26" i="11" s="1"/>
  <c r="F27" i="11" s="1"/>
  <c r="F28" i="11" s="1"/>
  <c r="F29" i="11" s="1"/>
  <c r="F31" i="11" s="1"/>
  <c r="F32" i="11" s="1"/>
  <c r="F33" i="11" s="1"/>
  <c r="F34" i="11" s="1"/>
  <c r="F35" i="11" s="1"/>
  <c r="F36" i="11" s="1"/>
  <c r="F37" i="11" s="1"/>
  <c r="E38" i="11"/>
  <c r="H22" i="11" s="1"/>
  <c r="E97" i="6"/>
  <c r="D97" i="6"/>
  <c r="F94" i="15"/>
  <c r="D19" i="7"/>
  <c r="C19" i="7"/>
  <c r="I17" i="12"/>
  <c r="D7520" i="4"/>
  <c r="E572" i="5"/>
  <c r="D572" i="5"/>
  <c r="E57" i="14"/>
  <c r="D57" i="14"/>
  <c r="E45" i="3"/>
  <c r="D45" i="3"/>
  <c r="D71" i="15"/>
  <c r="D323" i="2"/>
  <c r="E71" i="11"/>
  <c r="D71" i="11"/>
  <c r="D74" i="6"/>
  <c r="E71" i="6"/>
  <c r="G294" i="2"/>
  <c r="E45" i="15"/>
  <c r="E46" i="15" s="1"/>
  <c r="E47" i="15" s="1"/>
  <c r="E48" i="15" s="1"/>
  <c r="E49" i="15" s="1"/>
  <c r="E50" i="15" s="1"/>
  <c r="E51" i="15" s="1"/>
  <c r="E52" i="15" s="1"/>
  <c r="E53" i="15" s="1"/>
  <c r="D15" i="7"/>
  <c r="C15" i="7"/>
  <c r="H215" i="2"/>
  <c r="I215" i="2"/>
  <c r="J215" i="2"/>
  <c r="K215" i="2"/>
  <c r="L215" i="2"/>
  <c r="M215" i="2"/>
  <c r="N215" i="2"/>
  <c r="G215" i="2"/>
  <c r="D40" i="15"/>
  <c r="D43" i="15" s="1"/>
  <c r="E62" i="6"/>
  <c r="E61" i="6"/>
  <c r="E60" i="6"/>
  <c r="D199" i="5"/>
  <c r="D1162" i="1"/>
  <c r="E27" i="3"/>
  <c r="D217" i="2"/>
  <c r="D55" i="6"/>
  <c r="D49" i="12"/>
  <c r="D70" i="12" s="1"/>
  <c r="E42" i="14"/>
  <c r="D42" i="14"/>
  <c r="D48" i="11"/>
  <c r="E217" i="2"/>
  <c r="E5"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M17" i="15"/>
  <c r="L17" i="15"/>
  <c r="I17" i="15"/>
  <c r="H17" i="15"/>
  <c r="F17" i="15"/>
  <c r="J17" i="15"/>
  <c r="K17" i="15"/>
  <c r="H172" i="2"/>
  <c r="I172" i="2"/>
  <c r="J172" i="2"/>
  <c r="M172" i="2"/>
  <c r="N172" i="2"/>
  <c r="G172" i="2"/>
  <c r="D25" i="3"/>
  <c r="D27" i="3" s="1"/>
  <c r="L165" i="2"/>
  <c r="K166" i="2"/>
  <c r="L166" i="2" s="1"/>
  <c r="L151" i="2"/>
  <c r="D11" i="7"/>
  <c r="C11" i="7"/>
  <c r="E199" i="5"/>
  <c r="E43" i="6"/>
  <c r="E55" i="6" s="1"/>
  <c r="L43" i="2"/>
  <c r="D6376" i="4"/>
  <c r="D6892" i="4" s="1"/>
  <c r="D576" i="1"/>
  <c r="E30" i="11"/>
  <c r="D30" i="11"/>
  <c r="E28" i="14"/>
  <c r="D28" i="14"/>
  <c r="E24" i="12"/>
  <c r="D24" i="12"/>
  <c r="D125" i="5"/>
  <c r="D13" i="3"/>
  <c r="E7" i="14"/>
  <c r="D7" i="14"/>
  <c r="E110" i="2"/>
  <c r="D110" i="2"/>
  <c r="D30" i="6"/>
  <c r="F5" i="3"/>
  <c r="E13" i="3"/>
  <c r="F6" i="3"/>
  <c r="F7" i="3" s="1"/>
  <c r="F8" i="3" s="1"/>
  <c r="F9" i="3" s="1"/>
  <c r="F10" i="3" s="1"/>
  <c r="F11" i="3" s="1"/>
  <c r="F12" i="3" s="1"/>
  <c r="F14" i="3" s="1"/>
  <c r="F15" i="3" s="1"/>
  <c r="F16" i="3" s="1"/>
  <c r="F17" i="3" s="1"/>
  <c r="F18" i="3" s="1"/>
  <c r="F19" i="3" s="1"/>
  <c r="F20" i="3" s="1"/>
  <c r="F21" i="3" s="1"/>
  <c r="F22" i="3" s="1"/>
  <c r="F23" i="3" s="1"/>
  <c r="F24" i="3" s="1"/>
  <c r="F25" i="3" s="1"/>
  <c r="F26" i="3" s="1"/>
  <c r="F28" i="3" s="1"/>
  <c r="F29" i="3" s="1"/>
  <c r="F30" i="3" s="1"/>
  <c r="F31" i="3" s="1"/>
  <c r="F32" i="3" s="1"/>
  <c r="F33" i="3" s="1"/>
  <c r="F34" i="3" s="1"/>
  <c r="F35" i="3" s="1"/>
  <c r="F36" i="3" s="1"/>
  <c r="F37" i="3" s="1"/>
  <c r="F38" i="3" s="1"/>
  <c r="F39" i="3" s="1"/>
  <c r="F40" i="3" s="1"/>
  <c r="F41" i="3" s="1"/>
  <c r="F42" i="3" s="1"/>
  <c r="F43" i="3" s="1"/>
  <c r="F44"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70" i="3" s="1"/>
  <c r="F71" i="3" s="1"/>
  <c r="F72" i="3" s="1"/>
  <c r="F73" i="3" s="1"/>
  <c r="F74" i="3" s="1"/>
  <c r="F75" i="3" s="1"/>
  <c r="F76" i="3" s="1"/>
  <c r="F77" i="3" s="1"/>
  <c r="F78" i="3" s="1"/>
  <c r="F79" i="3" s="1"/>
  <c r="F80" i="3" s="1"/>
  <c r="F81" i="3" s="1"/>
  <c r="F82" i="3" s="1"/>
  <c r="D7" i="7"/>
  <c r="C7" i="7"/>
  <c r="E5" i="7"/>
  <c r="E6" i="7"/>
  <c r="E8" i="7" s="1"/>
  <c r="E9" i="7" s="1"/>
  <c r="E10" i="7" s="1"/>
  <c r="E12" i="7" s="1"/>
  <c r="E13" i="7" s="1"/>
  <c r="E14" i="7" s="1"/>
  <c r="E16" i="7" s="1"/>
  <c r="E17" i="7" s="1"/>
  <c r="E18" i="7" s="1"/>
  <c r="E4" i="6"/>
  <c r="E30" i="6" s="1"/>
  <c r="D5867" i="4"/>
  <c r="E5836" i="4"/>
  <c r="E5825" i="4"/>
  <c r="E5822" i="4"/>
  <c r="E5588" i="4"/>
  <c r="E4827" i="4"/>
  <c r="E5177" i="4"/>
  <c r="F4" i="14"/>
  <c r="F5" i="14" s="1"/>
  <c r="F6" i="14" s="1"/>
  <c r="G6" i="14" s="1"/>
  <c r="E5059" i="4"/>
  <c r="D4750" i="4"/>
  <c r="E4488" i="4"/>
  <c r="E4479" i="4"/>
  <c r="D4186" i="4"/>
  <c r="E4103" i="4"/>
  <c r="E3923" i="4"/>
  <c r="E3908" i="4"/>
  <c r="E3523" i="4"/>
  <c r="E3704" i="4" s="1"/>
  <c r="D3240" i="4"/>
  <c r="E3212" i="4"/>
  <c r="H3088" i="4"/>
  <c r="E3092" i="4"/>
  <c r="P56" i="13"/>
  <c r="E3086" i="4"/>
  <c r="E2813" i="4"/>
  <c r="D2627" i="4"/>
  <c r="D26" i="9"/>
  <c r="E2512" i="4"/>
  <c r="E2287" i="4"/>
  <c r="E2433" i="4"/>
  <c r="E2136" i="4"/>
  <c r="D2237" i="4"/>
  <c r="E2057" i="4"/>
  <c r="D24" i="9"/>
  <c r="E1918" i="4"/>
  <c r="E1789" i="4"/>
  <c r="E1786" i="4"/>
  <c r="F5" i="4"/>
  <c r="F6" i="4" s="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174" i="4" s="1"/>
  <c r="E175" i="4"/>
  <c r="E411" i="4"/>
  <c r="E507" i="4"/>
  <c r="E616" i="4"/>
  <c r="E863" i="4"/>
  <c r="E911" i="4"/>
  <c r="E912" i="4"/>
  <c r="E913" i="4"/>
  <c r="E1213" i="4"/>
  <c r="E1214" i="4"/>
  <c r="E1306" i="4"/>
  <c r="D1312" i="4"/>
  <c r="D1374" i="4" s="1"/>
  <c r="E1338" i="4"/>
  <c r="E1377" i="4"/>
  <c r="E1536" i="4"/>
  <c r="E1540" i="4"/>
  <c r="E1690" i="4"/>
  <c r="E1693" i="4"/>
  <c r="D22" i="9"/>
  <c r="D1726" i="4"/>
  <c r="D907" i="4"/>
  <c r="D498" i="4"/>
  <c r="D5292" i="4"/>
  <c r="D12" i="9"/>
  <c r="D10" i="9"/>
  <c r="D8" i="9"/>
  <c r="D3704" i="4"/>
  <c r="D6" i="9"/>
  <c r="F6" i="9"/>
  <c r="F8" i="9"/>
  <c r="F10" i="9" s="1"/>
  <c r="F12" i="9" s="1"/>
  <c r="F14" i="9" s="1"/>
  <c r="F16" i="9" s="1"/>
  <c r="F18" i="9" s="1"/>
  <c r="F20" i="9" s="1"/>
  <c r="F22" i="9" s="1"/>
  <c r="F24" i="9" s="1"/>
  <c r="F26" i="9" s="1"/>
  <c r="F28" i="9" s="1"/>
  <c r="F30" i="9" s="1"/>
  <c r="F32" i="9" s="1"/>
  <c r="F34" i="9" s="1"/>
  <c r="F36" i="9" s="1"/>
  <c r="F38" i="9" s="1"/>
  <c r="F40" i="9" s="1"/>
  <c r="F42" i="9" s="1"/>
  <c r="F4" i="6"/>
  <c r="F5" i="6" s="1"/>
  <c r="F6" i="6" s="1"/>
  <c r="F7" i="6" s="1"/>
  <c r="F8" i="6" s="1"/>
  <c r="F9" i="6" s="1"/>
  <c r="F10" i="6" s="1"/>
  <c r="F11" i="6" s="1"/>
  <c r="F12" i="6" s="1"/>
  <c r="F13" i="6" s="1"/>
  <c r="F14" i="6" s="1"/>
  <c r="F15" i="6" s="1"/>
  <c r="F16" i="6" s="1"/>
  <c r="F17" i="6" s="1"/>
  <c r="F18" i="6" s="1"/>
  <c r="F19" i="6" s="1"/>
  <c r="F20" i="6" s="1"/>
  <c r="F21" i="6" s="1"/>
  <c r="F22" i="6" s="1"/>
  <c r="F23" i="6" s="1"/>
  <c r="F24" i="6" s="1"/>
  <c r="F25" i="6" s="1"/>
  <c r="F26" i="6" s="1"/>
  <c r="F27" i="6" s="1"/>
  <c r="F28" i="6" s="1"/>
  <c r="F29" i="6" s="1"/>
  <c r="F31" i="6" s="1"/>
  <c r="F32" i="6" s="1"/>
  <c r="F33" i="6" s="1"/>
  <c r="F34" i="6" s="1"/>
  <c r="F35" i="6" s="1"/>
  <c r="F36" i="6" s="1"/>
  <c r="F37" i="6" s="1"/>
  <c r="F38" i="6" s="1"/>
  <c r="F39" i="6" s="1"/>
  <c r="F40" i="6" s="1"/>
  <c r="F41" i="6" s="1"/>
  <c r="F42" i="6" s="1"/>
  <c r="D61" i="9" l="1"/>
  <c r="C66" i="9" s="1"/>
  <c r="F120" i="14"/>
  <c r="F122" i="14" s="1"/>
  <c r="F123" i="14" s="1"/>
  <c r="F124" i="14" s="1"/>
  <c r="F125" i="14" s="1"/>
  <c r="F126" i="14" s="1"/>
  <c r="F127" i="14" s="1"/>
  <c r="F128" i="14" s="1"/>
  <c r="E48" i="11"/>
  <c r="E323" i="2"/>
  <c r="F35" i="12"/>
  <c r="F36" i="12" s="1"/>
  <c r="F37" i="12" s="1"/>
  <c r="F38" i="12" s="1"/>
  <c r="F39" i="12" s="1"/>
  <c r="F40" i="12" s="1"/>
  <c r="F41" i="12" s="1"/>
  <c r="F42" i="12" s="1"/>
  <c r="F43" i="12" s="1"/>
  <c r="F44" i="12" s="1"/>
  <c r="F45" i="12" s="1"/>
  <c r="F46" i="12" s="1"/>
  <c r="F47" i="12" s="1"/>
  <c r="F48" i="12" s="1"/>
  <c r="F50" i="12" s="1"/>
  <c r="F51" i="12" s="1"/>
  <c r="F52" i="12" s="1"/>
  <c r="F53" i="12" s="1"/>
  <c r="F54" i="12" s="1"/>
  <c r="F55" i="12" s="1"/>
  <c r="F56" i="12" s="1"/>
  <c r="F57" i="12" s="1"/>
  <c r="F58" i="12" s="1"/>
  <c r="F59" i="12" s="1"/>
  <c r="F60" i="12" s="1"/>
  <c r="F61" i="12" s="1"/>
  <c r="F62" i="12" s="1"/>
  <c r="F63" i="12" s="1"/>
  <c r="F64" i="12" s="1"/>
  <c r="F65" i="12" s="1"/>
  <c r="F66" i="12" s="1"/>
  <c r="F67" i="12" s="1"/>
  <c r="F68" i="12" s="1"/>
  <c r="F69" i="12" s="1"/>
  <c r="F71" i="12" s="1"/>
  <c r="F72" i="12" s="1"/>
  <c r="F73" i="12" s="1"/>
  <c r="F74" i="12" s="1"/>
  <c r="F75" i="12" s="1"/>
  <c r="F76" i="12" s="1"/>
  <c r="F77" i="12" s="1"/>
  <c r="F78" i="12" s="1"/>
  <c r="F79" i="12" s="1"/>
  <c r="F80" i="12" s="1"/>
  <c r="F81" i="12" s="1"/>
  <c r="F82" i="12" s="1"/>
  <c r="F83" i="12" s="1"/>
  <c r="F84" i="12" s="1"/>
  <c r="F85" i="12" s="1"/>
  <c r="F86" i="12" s="1"/>
  <c r="F87" i="12" s="1"/>
  <c r="F88" i="12" s="1"/>
  <c r="F89" i="12" s="1"/>
  <c r="F90" i="12" s="1"/>
  <c r="F92" i="12" s="1"/>
  <c r="F93" i="12" s="1"/>
  <c r="F94" i="12" s="1"/>
  <c r="F95" i="12" s="1"/>
  <c r="F96" i="12" s="1"/>
  <c r="F97" i="12" s="1"/>
  <c r="F98" i="12" s="1"/>
  <c r="F99" i="12" s="1"/>
  <c r="F100" i="12" s="1"/>
  <c r="F101" i="12" s="1"/>
  <c r="F102" i="12" s="1"/>
  <c r="F103" i="12" s="1"/>
  <c r="F104" i="12" s="1"/>
  <c r="F108" i="5"/>
  <c r="F109" i="5" s="1"/>
  <c r="F110" i="5" s="1"/>
  <c r="F111" i="5" s="1"/>
  <c r="F112" i="5" s="1"/>
  <c r="F113" i="5" s="1"/>
  <c r="F114" i="5" s="1"/>
  <c r="F115" i="5" s="1"/>
  <c r="F116" i="5" s="1"/>
  <c r="F117" i="5" s="1"/>
  <c r="F118" i="5" s="1"/>
  <c r="F119" i="5" s="1"/>
  <c r="F120" i="5" s="1"/>
  <c r="F121" i="5" s="1"/>
  <c r="F122" i="5" s="1"/>
  <c r="F123" i="5" s="1"/>
  <c r="F124" i="5" s="1"/>
  <c r="F126" i="5" s="1"/>
  <c r="F127" i="5" s="1"/>
  <c r="F128" i="5" s="1"/>
  <c r="F129" i="5" s="1"/>
  <c r="F130" i="5" s="1"/>
  <c r="F131" i="5" s="1"/>
  <c r="F132" i="5" s="1"/>
  <c r="F133" i="5" s="1"/>
  <c r="F134" i="5" s="1"/>
  <c r="F135" i="5" s="1"/>
  <c r="F136" i="5" s="1"/>
  <c r="F137" i="5" s="1"/>
  <c r="F138" i="5" s="1"/>
  <c r="F139" i="5" s="1"/>
  <c r="F140" i="5" s="1"/>
  <c r="F141" i="5" s="1"/>
  <c r="F142" i="5" s="1"/>
  <c r="F143" i="5" s="1"/>
  <c r="F144" i="5" s="1"/>
  <c r="F145" i="5" s="1"/>
  <c r="F146" i="5" s="1"/>
  <c r="F147" i="5" s="1"/>
  <c r="F148" i="5" s="1"/>
  <c r="F149" i="5" s="1"/>
  <c r="F150" i="5" s="1"/>
  <c r="F151" i="5" s="1"/>
  <c r="F152" i="5" s="1"/>
  <c r="F153" i="5" s="1"/>
  <c r="F154" i="5" s="1"/>
  <c r="F155" i="5" s="1"/>
  <c r="F156" i="5" s="1"/>
  <c r="F157" i="5" s="1"/>
  <c r="F158" i="5" s="1"/>
  <c r="F159" i="5" s="1"/>
  <c r="F160" i="5" s="1"/>
  <c r="F161" i="5" s="1"/>
  <c r="F162" i="5" s="1"/>
  <c r="F163" i="5" s="1"/>
  <c r="F164" i="5" s="1"/>
  <c r="F165" i="5" s="1"/>
  <c r="F166" i="5" s="1"/>
  <c r="F167" i="5" s="1"/>
  <c r="F168" i="5" s="1"/>
  <c r="F169" i="5" s="1"/>
  <c r="F170" i="5" s="1"/>
  <c r="F171" i="5" s="1"/>
  <c r="F172" i="5" s="1"/>
  <c r="F173" i="5" s="1"/>
  <c r="F174" i="5" s="1"/>
  <c r="F175" i="5" s="1"/>
  <c r="F176" i="5" s="1"/>
  <c r="F177" i="5" s="1"/>
  <c r="F178" i="5" s="1"/>
  <c r="F179" i="5" s="1"/>
  <c r="F180" i="5" s="1"/>
  <c r="F181" i="5" s="1"/>
  <c r="F182" i="5" s="1"/>
  <c r="F183" i="5" s="1"/>
  <c r="F184" i="5" s="1"/>
  <c r="F185" i="5" s="1"/>
  <c r="F186" i="5" s="1"/>
  <c r="F187" i="5" s="1"/>
  <c r="F188" i="5" s="1"/>
  <c r="F189" i="5" s="1"/>
  <c r="F190" i="5" s="1"/>
  <c r="F191" i="5" s="1"/>
  <c r="F192" i="5" s="1"/>
  <c r="F193" i="5" s="1"/>
  <c r="F194" i="5" s="1"/>
  <c r="F195" i="5" s="1"/>
  <c r="F196" i="5" s="1"/>
  <c r="F197" i="5" s="1"/>
  <c r="F198" i="5" s="1"/>
  <c r="F200" i="5" s="1"/>
  <c r="F201" i="5" s="1"/>
  <c r="F202" i="5" s="1"/>
  <c r="F203" i="5" s="1"/>
  <c r="F204" i="5" s="1"/>
  <c r="F205" i="5" s="1"/>
  <c r="F206" i="5" s="1"/>
  <c r="F207" i="5" s="1"/>
  <c r="F208" i="5" s="1"/>
  <c r="F209" i="5" s="1"/>
  <c r="F210" i="5" s="1"/>
  <c r="F211" i="5" s="1"/>
  <c r="F212" i="5" s="1"/>
  <c r="F213" i="5" s="1"/>
  <c r="F214" i="5" s="1"/>
  <c r="F215" i="5" s="1"/>
  <c r="F216" i="5" s="1"/>
  <c r="F217" i="5" s="1"/>
  <c r="F218" i="5" s="1"/>
  <c r="F219" i="5" s="1"/>
  <c r="F220" i="5" s="1"/>
  <c r="F221" i="5" s="1"/>
  <c r="F222" i="5" s="1"/>
  <c r="F223" i="5" s="1"/>
  <c r="F224" i="5" s="1"/>
  <c r="F225" i="5" s="1"/>
  <c r="F226" i="5" s="1"/>
  <c r="F227" i="5" s="1"/>
  <c r="F228" i="5" s="1"/>
  <c r="F229" i="5" s="1"/>
  <c r="F230" i="5" s="1"/>
  <c r="F231" i="5" s="1"/>
  <c r="F232" i="5" s="1"/>
  <c r="F233" i="5" s="1"/>
  <c r="F234" i="5" s="1"/>
  <c r="F235" i="5" s="1"/>
  <c r="F236" i="5" s="1"/>
  <c r="F237" i="5" s="1"/>
  <c r="F238" i="5" s="1"/>
  <c r="F239" i="5" s="1"/>
  <c r="F240" i="5" s="1"/>
  <c r="F241" i="5" s="1"/>
  <c r="F242" i="5" s="1"/>
  <c r="F243" i="5" s="1"/>
  <c r="F244" i="5" s="1"/>
  <c r="F245" i="5" s="1"/>
  <c r="F246" i="5" s="1"/>
  <c r="F247" i="5" s="1"/>
  <c r="F248" i="5" s="1"/>
  <c r="F249" i="5" s="1"/>
  <c r="F250" i="5" s="1"/>
  <c r="F251" i="5" s="1"/>
  <c r="F252" i="5" s="1"/>
  <c r="F253" i="5" s="1"/>
  <c r="F254" i="5" s="1"/>
  <c r="F255" i="5" s="1"/>
  <c r="F256" i="5" s="1"/>
  <c r="F257" i="5" s="1"/>
  <c r="F258" i="5" s="1"/>
  <c r="F259" i="5" s="1"/>
  <c r="F260" i="5" s="1"/>
  <c r="F261" i="5" s="1"/>
  <c r="F262" i="5" s="1"/>
  <c r="F263" i="5" s="1"/>
  <c r="F264" i="5" s="1"/>
  <c r="F265" i="5" s="1"/>
  <c r="F266" i="5" s="1"/>
  <c r="F267" i="5" s="1"/>
  <c r="F268" i="5" s="1"/>
  <c r="F269" i="5" s="1"/>
  <c r="F270" i="5" s="1"/>
  <c r="F271" i="5" s="1"/>
  <c r="F272" i="5" s="1"/>
  <c r="F273" i="5" s="1"/>
  <c r="F274" i="5" s="1"/>
  <c r="F275" i="5" s="1"/>
  <c r="F276" i="5" s="1"/>
  <c r="F277" i="5" s="1"/>
  <c r="F278" i="5" s="1"/>
  <c r="F279" i="5" s="1"/>
  <c r="F280" i="5" s="1"/>
  <c r="F281" i="5" s="1"/>
  <c r="F282" i="5" s="1"/>
  <c r="F283" i="5" s="1"/>
  <c r="F284" i="5" s="1"/>
  <c r="F285" i="5" s="1"/>
  <c r="F286" i="5" s="1"/>
  <c r="F287" i="5" s="1"/>
  <c r="F288" i="5" s="1"/>
  <c r="F289" i="5" s="1"/>
  <c r="F290" i="5" s="1"/>
  <c r="F291" i="5" s="1"/>
  <c r="F292" i="5" s="1"/>
  <c r="F293" i="5" s="1"/>
  <c r="F294" i="5" s="1"/>
  <c r="F295" i="5" s="1"/>
  <c r="F296" i="5" s="1"/>
  <c r="F297" i="5" s="1"/>
  <c r="F298" i="5" s="1"/>
  <c r="F299" i="5" s="1"/>
  <c r="F300" i="5" s="1"/>
  <c r="F301" i="5" s="1"/>
  <c r="F302" i="5" s="1"/>
  <c r="F303" i="5" s="1"/>
  <c r="F304" i="5" s="1"/>
  <c r="F305" i="5" s="1"/>
  <c r="F306" i="5" s="1"/>
  <c r="F307" i="5" s="1"/>
  <c r="F308" i="5" s="1"/>
  <c r="F309" i="5" s="1"/>
  <c r="F310" i="5" s="1"/>
  <c r="F311" i="5" s="1"/>
  <c r="F312" i="5" s="1"/>
  <c r="F313" i="5" s="1"/>
  <c r="F314" i="5" s="1"/>
  <c r="F315" i="5" s="1"/>
  <c r="F316" i="5" s="1"/>
  <c r="F317" i="5" s="1"/>
  <c r="F318" i="5" s="1"/>
  <c r="F319" i="5" s="1"/>
  <c r="F320" i="5" s="1"/>
  <c r="F321" i="5" s="1"/>
  <c r="F322" i="5" s="1"/>
  <c r="F323" i="5" s="1"/>
  <c r="F324" i="5" s="1"/>
  <c r="F325" i="5" s="1"/>
  <c r="F326" i="5" s="1"/>
  <c r="F327" i="5" s="1"/>
  <c r="F328" i="5" s="1"/>
  <c r="F329" i="5" s="1"/>
  <c r="F330" i="5" s="1"/>
  <c r="F331" i="5" s="1"/>
  <c r="F332" i="5" s="1"/>
  <c r="F333" i="5" s="1"/>
  <c r="F334" i="5" s="1"/>
  <c r="F335" i="5" s="1"/>
  <c r="F336" i="5" s="1"/>
  <c r="F337" i="5" s="1"/>
  <c r="F338" i="5" s="1"/>
  <c r="F339" i="5" s="1"/>
  <c r="F340" i="5" s="1"/>
  <c r="F341" i="5" s="1"/>
  <c r="F342" i="5" s="1"/>
  <c r="F343" i="5" s="1"/>
  <c r="F344" i="5" s="1"/>
  <c r="F345" i="5" s="1"/>
  <c r="F346" i="5" s="1"/>
  <c r="F347" i="5" s="1"/>
  <c r="F348" i="5" s="1"/>
  <c r="F349" i="5" s="1"/>
  <c r="F350" i="5" s="1"/>
  <c r="F351" i="5" s="1"/>
  <c r="F352" i="5" s="1"/>
  <c r="F353" i="5" s="1"/>
  <c r="F354" i="5" s="1"/>
  <c r="F355" i="5" s="1"/>
  <c r="F356" i="5" s="1"/>
  <c r="F357" i="5" s="1"/>
  <c r="F358" i="5" s="1"/>
  <c r="F359" i="5" s="1"/>
  <c r="F360" i="5" s="1"/>
  <c r="F361" i="5" s="1"/>
  <c r="F362" i="5" s="1"/>
  <c r="F363" i="5" s="1"/>
  <c r="F364" i="5" s="1"/>
  <c r="F365" i="5" s="1"/>
  <c r="F366" i="5" s="1"/>
  <c r="F367" i="5" s="1"/>
  <c r="F368" i="5" s="1"/>
  <c r="F369" i="5" s="1"/>
  <c r="F370" i="5" s="1"/>
  <c r="F371" i="5" s="1"/>
  <c r="F372" i="5" s="1"/>
  <c r="F373" i="5" s="1"/>
  <c r="F374" i="5" s="1"/>
  <c r="F375" i="5" s="1"/>
  <c r="F376" i="5" s="1"/>
  <c r="F377" i="5" s="1"/>
  <c r="F378" i="5" s="1"/>
  <c r="F379" i="5" s="1"/>
  <c r="F380" i="5" s="1"/>
  <c r="F381" i="5" s="1"/>
  <c r="F382" i="5" s="1"/>
  <c r="F383" i="5" s="1"/>
  <c r="F384" i="5" s="1"/>
  <c r="F385" i="5" s="1"/>
  <c r="F386" i="5" s="1"/>
  <c r="F387" i="5" s="1"/>
  <c r="F388" i="5" s="1"/>
  <c r="F389" i="5" s="1"/>
  <c r="F390" i="5" s="1"/>
  <c r="F391" i="5" s="1"/>
  <c r="F392" i="5" s="1"/>
  <c r="F393" i="5" s="1"/>
  <c r="F394" i="5" s="1"/>
  <c r="F395" i="5" s="1"/>
  <c r="F396" i="5" s="1"/>
  <c r="F397" i="5" s="1"/>
  <c r="F398" i="5" s="1"/>
  <c r="F399" i="5" s="1"/>
  <c r="F400" i="5" s="1"/>
  <c r="F401" i="5" s="1"/>
  <c r="F402" i="5" s="1"/>
  <c r="F403" i="5" s="1"/>
  <c r="F404" i="5" s="1"/>
  <c r="F405" i="5" s="1"/>
  <c r="F406" i="5" s="1"/>
  <c r="F407" i="5" s="1"/>
  <c r="F408" i="5" s="1"/>
  <c r="F409" i="5" s="1"/>
  <c r="F410" i="5" s="1"/>
  <c r="F411" i="5" s="1"/>
  <c r="F412" i="5" s="1"/>
  <c r="F413" i="5" s="1"/>
  <c r="F414" i="5" s="1"/>
  <c r="F415" i="5" s="1"/>
  <c r="F416" i="5" s="1"/>
  <c r="F417" i="5" s="1"/>
  <c r="F418" i="5" s="1"/>
  <c r="F419" i="5" s="1"/>
  <c r="F420" i="5" s="1"/>
  <c r="F421" i="5" s="1"/>
  <c r="F422" i="5" s="1"/>
  <c r="F423" i="5" s="1"/>
  <c r="F424" i="5" s="1"/>
  <c r="F425" i="5" s="1"/>
  <c r="F426" i="5" s="1"/>
  <c r="F427" i="5" s="1"/>
  <c r="F428" i="5" s="1"/>
  <c r="F429" i="5" s="1"/>
  <c r="F430" i="5" s="1"/>
  <c r="F431" i="5" s="1"/>
  <c r="F432" i="5" s="1"/>
  <c r="F433" i="5" s="1"/>
  <c r="F434" i="5" s="1"/>
  <c r="F435" i="5" s="1"/>
  <c r="F436" i="5" s="1"/>
  <c r="F437" i="5" s="1"/>
  <c r="F438" i="5" s="1"/>
  <c r="F439" i="5" s="1"/>
  <c r="F440" i="5" s="1"/>
  <c r="F441" i="5" s="1"/>
  <c r="F442" i="5" s="1"/>
  <c r="F443" i="5" s="1"/>
  <c r="F444" i="5" s="1"/>
  <c r="F445" i="5" s="1"/>
  <c r="F446" i="5" s="1"/>
  <c r="F447" i="5" s="1"/>
  <c r="F448" i="5" s="1"/>
  <c r="F449" i="5" s="1"/>
  <c r="F450" i="5" s="1"/>
  <c r="F451" i="5" s="1"/>
  <c r="F452" i="5" s="1"/>
  <c r="F453" i="5" s="1"/>
  <c r="F454" i="5" s="1"/>
  <c r="F455" i="5" s="1"/>
  <c r="F456" i="5" s="1"/>
  <c r="F457" i="5" s="1"/>
  <c r="F458" i="5" s="1"/>
  <c r="F459" i="5" s="1"/>
  <c r="F460" i="5" s="1"/>
  <c r="F461" i="5" s="1"/>
  <c r="F462" i="5" s="1"/>
  <c r="F463" i="5" s="1"/>
  <c r="F464" i="5" s="1"/>
  <c r="F465" i="5" s="1"/>
  <c r="F466" i="5" s="1"/>
  <c r="F467" i="5" s="1"/>
  <c r="F468" i="5" s="1"/>
  <c r="F469" i="5" s="1"/>
  <c r="F470" i="5" s="1"/>
  <c r="F471" i="5" s="1"/>
  <c r="F472" i="5" s="1"/>
  <c r="F473" i="5" s="1"/>
  <c r="F474" i="5" s="1"/>
  <c r="F475" i="5" s="1"/>
  <c r="F476" i="5" s="1"/>
  <c r="F477" i="5" s="1"/>
  <c r="F478" i="5" s="1"/>
  <c r="F479" i="5" s="1"/>
  <c r="F480" i="5" s="1"/>
  <c r="F481" i="5" s="1"/>
  <c r="F482" i="5" s="1"/>
  <c r="F483" i="5" s="1"/>
  <c r="F484" i="5" s="1"/>
  <c r="F485" i="5" s="1"/>
  <c r="F486" i="5" s="1"/>
  <c r="F487" i="5" s="1"/>
  <c r="F488" i="5" s="1"/>
  <c r="F489" i="5" s="1"/>
  <c r="F490" i="5" s="1"/>
  <c r="F491" i="5" s="1"/>
  <c r="F492" i="5" s="1"/>
  <c r="F493" i="5" s="1"/>
  <c r="F494" i="5" s="1"/>
  <c r="F495" i="5" s="1"/>
  <c r="F496" i="5" s="1"/>
  <c r="F497" i="5" s="1"/>
  <c r="F498" i="5" s="1"/>
  <c r="F499" i="5" s="1"/>
  <c r="F500" i="5" s="1"/>
  <c r="F501" i="5" s="1"/>
  <c r="F502" i="5" s="1"/>
  <c r="F503" i="5" s="1"/>
  <c r="F504" i="5" s="1"/>
  <c r="F505" i="5" s="1"/>
  <c r="F506" i="5" s="1"/>
  <c r="F507" i="5" s="1"/>
  <c r="F508" i="5" s="1"/>
  <c r="F509" i="5" s="1"/>
  <c r="F510" i="5" s="1"/>
  <c r="F511" i="5" s="1"/>
  <c r="F512" i="5" s="1"/>
  <c r="F513" i="5" s="1"/>
  <c r="F514" i="5" s="1"/>
  <c r="F515" i="5" s="1"/>
  <c r="F516" i="5" s="1"/>
  <c r="F517" i="5" s="1"/>
  <c r="F518" i="5" s="1"/>
  <c r="F519" i="5" s="1"/>
  <c r="F520" i="5" s="1"/>
  <c r="F521" i="5" s="1"/>
  <c r="F522" i="5" s="1"/>
  <c r="F523" i="5" s="1"/>
  <c r="F524" i="5" s="1"/>
  <c r="F525" i="5" s="1"/>
  <c r="F526" i="5" s="1"/>
  <c r="F527" i="5" s="1"/>
  <c r="F528" i="5" s="1"/>
  <c r="F529" i="5" s="1"/>
  <c r="F530" i="5" s="1"/>
  <c r="F531" i="5" s="1"/>
  <c r="F532" i="5" s="1"/>
  <c r="F533" i="5" s="1"/>
  <c r="F534" i="5" s="1"/>
  <c r="F535" i="5" s="1"/>
  <c r="F536" i="5" s="1"/>
  <c r="F537" i="5" s="1"/>
  <c r="F538" i="5" s="1"/>
  <c r="F539" i="5" s="1"/>
  <c r="F540" i="5" s="1"/>
  <c r="F541" i="5" s="1"/>
  <c r="F542" i="5" s="1"/>
  <c r="F543" i="5" s="1"/>
  <c r="F544" i="5" s="1"/>
  <c r="F545" i="5" s="1"/>
  <c r="F546" i="5" s="1"/>
  <c r="F547" i="5" s="1"/>
  <c r="F548" i="5" s="1"/>
  <c r="F549" i="5" s="1"/>
  <c r="F550" i="5" s="1"/>
  <c r="F551" i="5" s="1"/>
  <c r="F552" i="5" s="1"/>
  <c r="F553" i="5" s="1"/>
  <c r="F554" i="5" s="1"/>
  <c r="F555" i="5" s="1"/>
  <c r="F556" i="5" s="1"/>
  <c r="F557" i="5" s="1"/>
  <c r="F558" i="5" s="1"/>
  <c r="F559" i="5" s="1"/>
  <c r="F560" i="5" s="1"/>
  <c r="F561" i="5" s="1"/>
  <c r="F562" i="5" s="1"/>
  <c r="F563" i="5" s="1"/>
  <c r="F564" i="5" s="1"/>
  <c r="F565" i="5" s="1"/>
  <c r="F566" i="5" s="1"/>
  <c r="F567" i="5" s="1"/>
  <c r="F568" i="5" s="1"/>
  <c r="F569" i="5" s="1"/>
  <c r="F570" i="5" s="1"/>
  <c r="F571" i="5" s="1"/>
  <c r="F573" i="5" s="1"/>
  <c r="F574" i="5" s="1"/>
  <c r="F575" i="5" s="1"/>
  <c r="F576" i="5" s="1"/>
  <c r="F577" i="5" s="1"/>
  <c r="F578" i="5" s="1"/>
  <c r="F579" i="5" s="1"/>
  <c r="F580" i="5" s="1"/>
  <c r="F581" i="5" s="1"/>
  <c r="F582" i="5" s="1"/>
  <c r="F583" i="5" s="1"/>
  <c r="F584" i="5" s="1"/>
  <c r="F585" i="5" s="1"/>
  <c r="F586" i="5" s="1"/>
  <c r="F587" i="5" s="1"/>
  <c r="F588" i="5" s="1"/>
  <c r="F589" i="5" s="1"/>
  <c r="F590" i="5" s="1"/>
  <c r="F591" i="5" s="1"/>
  <c r="F592" i="5" s="1"/>
  <c r="F593" i="5" s="1"/>
  <c r="F594" i="5" s="1"/>
  <c r="F595" i="5" s="1"/>
  <c r="F596" i="5" s="1"/>
  <c r="F597" i="5" s="1"/>
  <c r="F598" i="5" s="1"/>
  <c r="F599" i="5" s="1"/>
  <c r="F600" i="5" s="1"/>
  <c r="F601" i="5" s="1"/>
  <c r="F602" i="5" s="1"/>
  <c r="F603" i="5" s="1"/>
  <c r="F604" i="5" s="1"/>
  <c r="F605" i="5" s="1"/>
  <c r="F606" i="5" s="1"/>
  <c r="F607" i="5" s="1"/>
  <c r="F608" i="5" s="1"/>
  <c r="F609" i="5" s="1"/>
  <c r="F610" i="5" s="1"/>
  <c r="F611" i="5" s="1"/>
  <c r="F612" i="5" s="1"/>
  <c r="F613" i="5" s="1"/>
  <c r="F614" i="5" s="1"/>
  <c r="F615" i="5" s="1"/>
  <c r="F616" i="5" s="1"/>
  <c r="F617" i="5" s="1"/>
  <c r="F618" i="5" s="1"/>
  <c r="F619" i="5" s="1"/>
  <c r="F620" i="5" s="1"/>
  <c r="F621" i="5" s="1"/>
  <c r="F622" i="5" s="1"/>
  <c r="F623" i="5" s="1"/>
  <c r="F624" i="5" s="1"/>
  <c r="F625" i="5" s="1"/>
  <c r="F626" i="5" s="1"/>
  <c r="F627" i="5" s="1"/>
  <c r="F628" i="5" s="1"/>
  <c r="F629" i="5" s="1"/>
  <c r="F630" i="5" s="1"/>
  <c r="F631" i="5" s="1"/>
  <c r="F632" i="5" s="1"/>
  <c r="F633" i="5" s="1"/>
  <c r="F634" i="5" s="1"/>
  <c r="F635" i="5" s="1"/>
  <c r="F636" i="5" s="1"/>
  <c r="F637" i="5" s="1"/>
  <c r="F638" i="5" s="1"/>
  <c r="F639" i="5" s="1"/>
  <c r="F640" i="5" s="1"/>
  <c r="F641" i="5" s="1"/>
  <c r="F642" i="5" s="1"/>
  <c r="F643" i="5" s="1"/>
  <c r="F644" i="5" s="1"/>
  <c r="F645" i="5" s="1"/>
  <c r="F646" i="5" s="1"/>
  <c r="F647" i="5" s="1"/>
  <c r="F648" i="5" s="1"/>
  <c r="F649" i="5" s="1"/>
  <c r="F650" i="5" s="1"/>
  <c r="F651" i="5" s="1"/>
  <c r="F652" i="5" s="1"/>
  <c r="F653" i="5" s="1"/>
  <c r="F654" i="5" s="1"/>
  <c r="F655" i="5" s="1"/>
  <c r="F656" i="5" s="1"/>
  <c r="F657" i="5" s="1"/>
  <c r="F658" i="5" s="1"/>
  <c r="F659" i="5" s="1"/>
  <c r="F660" i="5" s="1"/>
  <c r="F661" i="5" s="1"/>
  <c r="F662" i="5" s="1"/>
  <c r="F663" i="5" s="1"/>
  <c r="F664" i="5" s="1"/>
  <c r="F665" i="5" s="1"/>
  <c r="F666" i="5" s="1"/>
  <c r="F668" i="5" s="1"/>
  <c r="F669" i="5" s="1"/>
  <c r="F670" i="5" s="1"/>
  <c r="F671" i="5" s="1"/>
  <c r="F672" i="5" s="1"/>
  <c r="F673" i="5" s="1"/>
  <c r="F674" i="5" s="1"/>
  <c r="F675" i="5" s="1"/>
  <c r="F676" i="5" s="1"/>
  <c r="F677" i="5" s="1"/>
  <c r="F678" i="5" s="1"/>
  <c r="F679" i="5" s="1"/>
  <c r="F680" i="5" s="1"/>
  <c r="F681" i="5" s="1"/>
  <c r="F682" i="5" s="1"/>
  <c r="F683" i="5" s="1"/>
  <c r="F684" i="5" s="1"/>
  <c r="F685" i="5" s="1"/>
  <c r="F686" i="5" s="1"/>
  <c r="F687" i="5" s="1"/>
  <c r="F688" i="5" s="1"/>
  <c r="F689" i="5" s="1"/>
  <c r="F690" i="5" s="1"/>
  <c r="F691" i="5" s="1"/>
  <c r="F692" i="5" s="1"/>
  <c r="F693" i="5" s="1"/>
  <c r="F694" i="5" s="1"/>
  <c r="F695" i="5" s="1"/>
  <c r="F696" i="5" s="1"/>
  <c r="F697" i="5" s="1"/>
  <c r="F698" i="5" s="1"/>
  <c r="F699" i="5" s="1"/>
  <c r="F700" i="5" s="1"/>
  <c r="F701" i="5" s="1"/>
  <c r="F702" i="5" s="1"/>
  <c r="F703" i="5" s="1"/>
  <c r="F704" i="5" s="1"/>
  <c r="F705" i="5" s="1"/>
  <c r="F706" i="5" s="1"/>
  <c r="F707" i="5" s="1"/>
  <c r="F708" i="5" s="1"/>
  <c r="F709" i="5" s="1"/>
  <c r="F710" i="5" s="1"/>
  <c r="F711" i="5" s="1"/>
  <c r="F712" i="5" s="1"/>
  <c r="F713" i="5" s="1"/>
  <c r="F714" i="5" s="1"/>
  <c r="F715" i="5" s="1"/>
  <c r="F716" i="5" s="1"/>
  <c r="F717" i="5" s="1"/>
  <c r="F718" i="5" s="1"/>
  <c r="F719" i="5" s="1"/>
  <c r="F720" i="5" s="1"/>
  <c r="F721" i="5" s="1"/>
  <c r="F722" i="5" s="1"/>
  <c r="F723" i="5" s="1"/>
  <c r="F724" i="5" s="1"/>
  <c r="F725" i="5" s="1"/>
  <c r="F726" i="5" s="1"/>
  <c r="F727" i="5" s="1"/>
  <c r="F728" i="5" s="1"/>
  <c r="F729" i="5" s="1"/>
  <c r="F730" i="5" s="1"/>
  <c r="F731" i="5" s="1"/>
  <c r="F733" i="5" s="1"/>
  <c r="F734" i="5" s="1"/>
  <c r="F735" i="5" s="1"/>
  <c r="F736" i="5" s="1"/>
  <c r="F737" i="5" s="1"/>
  <c r="F738" i="5" s="1"/>
  <c r="F739" i="5" s="1"/>
  <c r="F740" i="5" s="1"/>
  <c r="F741" i="5" s="1"/>
  <c r="F742" i="5" s="1"/>
  <c r="F743" i="5" s="1"/>
  <c r="F744" i="5" s="1"/>
  <c r="F745" i="5" s="1"/>
  <c r="F746" i="5" s="1"/>
  <c r="F747" i="5" s="1"/>
  <c r="F748" i="5" s="1"/>
  <c r="F749" i="5" s="1"/>
  <c r="F750" i="5" s="1"/>
  <c r="E1162" i="1"/>
  <c r="F358" i="1"/>
  <c r="F359" i="1" s="1"/>
  <c r="F360" i="1" s="1"/>
  <c r="F361" i="1" s="1"/>
  <c r="F362" i="1" s="1"/>
  <c r="F363" i="1" s="1"/>
  <c r="F364" i="1" s="1"/>
  <c r="F365" i="1" s="1"/>
  <c r="F366" i="1" s="1"/>
  <c r="F367" i="1" s="1"/>
  <c r="F368" i="1" s="1"/>
  <c r="F369" i="1" s="1"/>
  <c r="F370" i="1" s="1"/>
  <c r="F371" i="1" s="1"/>
  <c r="F372" i="1" s="1"/>
  <c r="F373" i="1" s="1"/>
  <c r="F374" i="1" s="1"/>
  <c r="F375" i="1" s="1"/>
  <c r="F376" i="1" s="1"/>
  <c r="F377" i="1" s="1"/>
  <c r="F378" i="1" s="1"/>
  <c r="F379" i="1" s="1"/>
  <c r="F380" i="1" s="1"/>
  <c r="F381" i="1" s="1"/>
  <c r="F382" i="1" s="1"/>
  <c r="F383" i="1" s="1"/>
  <c r="F384" i="1" s="1"/>
  <c r="F385" i="1" s="1"/>
  <c r="F386" i="1" s="1"/>
  <c r="F387" i="1" s="1"/>
  <c r="F388" i="1" s="1"/>
  <c r="F389" i="1" s="1"/>
  <c r="F390" i="1" s="1"/>
  <c r="F391" i="1" s="1"/>
  <c r="F392" i="1" s="1"/>
  <c r="F393" i="1" s="1"/>
  <c r="F394" i="1" s="1"/>
  <c r="F395" i="1" s="1"/>
  <c r="F396" i="1" s="1"/>
  <c r="F397" i="1" s="1"/>
  <c r="F398" i="1" s="1"/>
  <c r="F399" i="1" s="1"/>
  <c r="F400" i="1" s="1"/>
  <c r="F401" i="1" s="1"/>
  <c r="F402" i="1" s="1"/>
  <c r="F403" i="1" s="1"/>
  <c r="F404" i="1" s="1"/>
  <c r="F405" i="1" s="1"/>
  <c r="F406" i="1" s="1"/>
  <c r="F407" i="1" s="1"/>
  <c r="F408" i="1" s="1"/>
  <c r="F409" i="1" s="1"/>
  <c r="F410" i="1" s="1"/>
  <c r="F411" i="1" s="1"/>
  <c r="F412" i="1" s="1"/>
  <c r="F413" i="1" s="1"/>
  <c r="F414" i="1" s="1"/>
  <c r="F415" i="1" s="1"/>
  <c r="F416" i="1" s="1"/>
  <c r="F417" i="1" s="1"/>
  <c r="F418" i="1" s="1"/>
  <c r="F419" i="1" s="1"/>
  <c r="F420" i="1" s="1"/>
  <c r="F421" i="1" s="1"/>
  <c r="F422" i="1" s="1"/>
  <c r="F423" i="1" s="1"/>
  <c r="F424" i="1" s="1"/>
  <c r="F425" i="1" s="1"/>
  <c r="F426" i="1" s="1"/>
  <c r="F427" i="1" s="1"/>
  <c r="F428" i="1" s="1"/>
  <c r="F429" i="1" s="1"/>
  <c r="F430" i="1" s="1"/>
  <c r="F431" i="1" s="1"/>
  <c r="F432" i="1" s="1"/>
  <c r="F433" i="1" s="1"/>
  <c r="F434" i="1" s="1"/>
  <c r="F435" i="1" s="1"/>
  <c r="F436" i="1" s="1"/>
  <c r="F437" i="1" s="1"/>
  <c r="F438" i="1" s="1"/>
  <c r="F439" i="1" s="1"/>
  <c r="F440" i="1" s="1"/>
  <c r="F441" i="1" s="1"/>
  <c r="F442" i="1" s="1"/>
  <c r="F443" i="1" s="1"/>
  <c r="F444" i="1" s="1"/>
  <c r="F445" i="1" s="1"/>
  <c r="F446" i="1" s="1"/>
  <c r="F447" i="1" s="1"/>
  <c r="F448" i="1" s="1"/>
  <c r="F449" i="1" s="1"/>
  <c r="F450" i="1" s="1"/>
  <c r="F451" i="1" s="1"/>
  <c r="F452" i="1" s="1"/>
  <c r="F453" i="1" s="1"/>
  <c r="F454" i="1" s="1"/>
  <c r="F455" i="1" s="1"/>
  <c r="F456" i="1" s="1"/>
  <c r="F457" i="1" s="1"/>
  <c r="F458" i="1" s="1"/>
  <c r="F459" i="1" s="1"/>
  <c r="F460" i="1" s="1"/>
  <c r="F461" i="1" s="1"/>
  <c r="F462" i="1" s="1"/>
  <c r="F463" i="1" s="1"/>
  <c r="F464" i="1" s="1"/>
  <c r="F465" i="1" s="1"/>
  <c r="F466" i="1" s="1"/>
  <c r="F467" i="1" s="1"/>
  <c r="F468" i="1" s="1"/>
  <c r="F469" i="1" s="1"/>
  <c r="F470" i="1" s="1"/>
  <c r="F471" i="1" s="1"/>
  <c r="F472" i="1" s="1"/>
  <c r="F473" i="1" s="1"/>
  <c r="F474" i="1" s="1"/>
  <c r="F475" i="1" s="1"/>
  <c r="F476" i="1" s="1"/>
  <c r="F477" i="1" s="1"/>
  <c r="F478" i="1" s="1"/>
  <c r="F479" i="1" s="1"/>
  <c r="F480" i="1" s="1"/>
  <c r="F481" i="1" s="1"/>
  <c r="F482" i="1" s="1"/>
  <c r="F483" i="1" s="1"/>
  <c r="F484" i="1" s="1"/>
  <c r="F485" i="1" s="1"/>
  <c r="F486" i="1" s="1"/>
  <c r="F487" i="1" s="1"/>
  <c r="F488" i="1" s="1"/>
  <c r="F489" i="1" s="1"/>
  <c r="F490" i="1" s="1"/>
  <c r="F491" i="1" s="1"/>
  <c r="F492" i="1" s="1"/>
  <c r="F493" i="1" s="1"/>
  <c r="F494" i="1" s="1"/>
  <c r="F495" i="1" s="1"/>
  <c r="F496" i="1" s="1"/>
  <c r="F497" i="1" s="1"/>
  <c r="F498" i="1" s="1"/>
  <c r="F499" i="1" s="1"/>
  <c r="F500" i="1" s="1"/>
  <c r="F501" i="1" s="1"/>
  <c r="F502" i="1" s="1"/>
  <c r="F503" i="1" s="1"/>
  <c r="F504" i="1" s="1"/>
  <c r="F505" i="1" s="1"/>
  <c r="F506" i="1" s="1"/>
  <c r="F507" i="1" s="1"/>
  <c r="F508" i="1" s="1"/>
  <c r="F509" i="1" s="1"/>
  <c r="F510" i="1" s="1"/>
  <c r="F511" i="1" s="1"/>
  <c r="F512" i="1" s="1"/>
  <c r="F513" i="1" s="1"/>
  <c r="F514" i="1" s="1"/>
  <c r="F515" i="1" s="1"/>
  <c r="F516" i="1" s="1"/>
  <c r="F517" i="1" s="1"/>
  <c r="F518" i="1" s="1"/>
  <c r="F519" i="1" s="1"/>
  <c r="F520" i="1" s="1"/>
  <c r="F521" i="1" s="1"/>
  <c r="F522" i="1" s="1"/>
  <c r="F523" i="1" s="1"/>
  <c r="F524" i="1" s="1"/>
  <c r="F525" i="1" s="1"/>
  <c r="F526" i="1" s="1"/>
  <c r="F527" i="1" s="1"/>
  <c r="F528" i="1" s="1"/>
  <c r="F529" i="1" s="1"/>
  <c r="F530" i="1" s="1"/>
  <c r="F531" i="1" s="1"/>
  <c r="F532" i="1" s="1"/>
  <c r="F533" i="1" s="1"/>
  <c r="F534" i="1" s="1"/>
  <c r="F535" i="1" s="1"/>
  <c r="F536" i="1" s="1"/>
  <c r="F537" i="1" s="1"/>
  <c r="F538" i="1" s="1"/>
  <c r="F539" i="1" s="1"/>
  <c r="F540" i="1" s="1"/>
  <c r="F541" i="1" s="1"/>
  <c r="F542" i="1" s="1"/>
  <c r="F543" i="1" s="1"/>
  <c r="F544" i="1" s="1"/>
  <c r="F545" i="1" s="1"/>
  <c r="F546" i="1" s="1"/>
  <c r="F547" i="1" s="1"/>
  <c r="F548" i="1" s="1"/>
  <c r="F549" i="1" s="1"/>
  <c r="F550" i="1" s="1"/>
  <c r="F551" i="1" s="1"/>
  <c r="F552" i="1" s="1"/>
  <c r="F553" i="1" s="1"/>
  <c r="F554" i="1" s="1"/>
  <c r="F555" i="1" s="1"/>
  <c r="F556" i="1" s="1"/>
  <c r="F557" i="1" s="1"/>
  <c r="F558" i="1" s="1"/>
  <c r="F559" i="1" s="1"/>
  <c r="F560" i="1" s="1"/>
  <c r="F561" i="1" s="1"/>
  <c r="F562" i="1" s="1"/>
  <c r="F563" i="1" s="1"/>
  <c r="F564" i="1" s="1"/>
  <c r="F565" i="1" s="1"/>
  <c r="F566" i="1" s="1"/>
  <c r="F567" i="1" s="1"/>
  <c r="F568" i="1" s="1"/>
  <c r="F569" i="1" s="1"/>
  <c r="F570" i="1" s="1"/>
  <c r="F571" i="1" s="1"/>
  <c r="F572" i="1" s="1"/>
  <c r="F573" i="1" s="1"/>
  <c r="F574" i="1" s="1"/>
  <c r="F575" i="1" s="1"/>
  <c r="F577" i="1" s="1"/>
  <c r="F578" i="1" s="1"/>
  <c r="F579" i="1" s="1"/>
  <c r="F580" i="1" s="1"/>
  <c r="F581" i="1" s="1"/>
  <c r="F582" i="1" s="1"/>
  <c r="F583" i="1" s="1"/>
  <c r="F584" i="1" s="1"/>
  <c r="F585" i="1" s="1"/>
  <c r="F586" i="1" s="1"/>
  <c r="F587" i="1" s="1"/>
  <c r="F588" i="1" s="1"/>
  <c r="F589" i="1" s="1"/>
  <c r="F590" i="1" s="1"/>
  <c r="F591" i="1" s="1"/>
  <c r="F592" i="1" s="1"/>
  <c r="F593" i="1" s="1"/>
  <c r="F594" i="1" s="1"/>
  <c r="F595" i="1" s="1"/>
  <c r="F596" i="1" s="1"/>
  <c r="F597" i="1" s="1"/>
  <c r="F598" i="1" s="1"/>
  <c r="F599" i="1" s="1"/>
  <c r="F600" i="1" s="1"/>
  <c r="F601" i="1" s="1"/>
  <c r="F602" i="1" s="1"/>
  <c r="F603" i="1" s="1"/>
  <c r="F604" i="1" s="1"/>
  <c r="F605" i="1" s="1"/>
  <c r="F606" i="1" s="1"/>
  <c r="F607" i="1" s="1"/>
  <c r="F608" i="1" s="1"/>
  <c r="F609" i="1" s="1"/>
  <c r="F610" i="1" s="1"/>
  <c r="F611" i="1" s="1"/>
  <c r="F612" i="1" s="1"/>
  <c r="F613" i="1" s="1"/>
  <c r="F614" i="1" s="1"/>
  <c r="F615" i="1" s="1"/>
  <c r="F616" i="1" s="1"/>
  <c r="F617" i="1" s="1"/>
  <c r="F618" i="1" s="1"/>
  <c r="F619" i="1" s="1"/>
  <c r="F620" i="1" s="1"/>
  <c r="F621" i="1" s="1"/>
  <c r="F622" i="1" s="1"/>
  <c r="F623" i="1" s="1"/>
  <c r="F624" i="1" s="1"/>
  <c r="F625" i="1" s="1"/>
  <c r="F626" i="1" s="1"/>
  <c r="F627" i="1" s="1"/>
  <c r="F628" i="1" s="1"/>
  <c r="F629" i="1" s="1"/>
  <c r="F630" i="1" s="1"/>
  <c r="F631" i="1" s="1"/>
  <c r="F632" i="1" s="1"/>
  <c r="F633" i="1" s="1"/>
  <c r="F634" i="1" s="1"/>
  <c r="F635" i="1" s="1"/>
  <c r="F636" i="1" s="1"/>
  <c r="F637" i="1" s="1"/>
  <c r="F638" i="1" s="1"/>
  <c r="F639" i="1" s="1"/>
  <c r="F640" i="1" s="1"/>
  <c r="F641" i="1" s="1"/>
  <c r="F642" i="1" s="1"/>
  <c r="F643" i="1" s="1"/>
  <c r="F644" i="1" s="1"/>
  <c r="F645" i="1" s="1"/>
  <c r="F646" i="1" s="1"/>
  <c r="F647" i="1" s="1"/>
  <c r="F648" i="1" s="1"/>
  <c r="F649" i="1" s="1"/>
  <c r="F650" i="1" s="1"/>
  <c r="F651" i="1" s="1"/>
  <c r="F652" i="1" s="1"/>
  <c r="F653" i="1" s="1"/>
  <c r="F654" i="1" s="1"/>
  <c r="F655" i="1" s="1"/>
  <c r="F656" i="1" s="1"/>
  <c r="F657" i="1" s="1"/>
  <c r="F658" i="1" s="1"/>
  <c r="F659" i="1" s="1"/>
  <c r="F660" i="1" s="1"/>
  <c r="F661" i="1" s="1"/>
  <c r="F662" i="1" s="1"/>
  <c r="F663" i="1" s="1"/>
  <c r="F664" i="1" s="1"/>
  <c r="F665" i="1" s="1"/>
  <c r="F666" i="1" s="1"/>
  <c r="F667" i="1" s="1"/>
  <c r="F668" i="1" s="1"/>
  <c r="F669" i="1" s="1"/>
  <c r="F670" i="1" s="1"/>
  <c r="F671" i="1" s="1"/>
  <c r="F672" i="1" s="1"/>
  <c r="F673" i="1" s="1"/>
  <c r="F674" i="1" s="1"/>
  <c r="F675" i="1" s="1"/>
  <c r="F676" i="1" s="1"/>
  <c r="F677" i="1" s="1"/>
  <c r="F678" i="1" s="1"/>
  <c r="F679" i="1" s="1"/>
  <c r="F680" i="1" s="1"/>
  <c r="F681" i="1" s="1"/>
  <c r="F682" i="1" s="1"/>
  <c r="F683" i="1" s="1"/>
  <c r="F684" i="1" s="1"/>
  <c r="F685" i="1" s="1"/>
  <c r="F686" i="1" s="1"/>
  <c r="F687" i="1" s="1"/>
  <c r="F688" i="1" s="1"/>
  <c r="F689" i="1" s="1"/>
  <c r="F690" i="1" s="1"/>
  <c r="F691" i="1" s="1"/>
  <c r="F692" i="1" s="1"/>
  <c r="F693" i="1" s="1"/>
  <c r="F694" i="1" s="1"/>
  <c r="F695" i="1" s="1"/>
  <c r="F696" i="1" s="1"/>
  <c r="F697" i="1" s="1"/>
  <c r="F698" i="1" s="1"/>
  <c r="F699" i="1" s="1"/>
  <c r="F700" i="1" s="1"/>
  <c r="F701" i="1" s="1"/>
  <c r="F702" i="1" s="1"/>
  <c r="F703" i="1" s="1"/>
  <c r="F704" i="1" s="1"/>
  <c r="F705" i="1" s="1"/>
  <c r="F706" i="1" s="1"/>
  <c r="F707" i="1" s="1"/>
  <c r="F708" i="1" s="1"/>
  <c r="F709" i="1" s="1"/>
  <c r="F710" i="1" s="1"/>
  <c r="F711" i="1" s="1"/>
  <c r="F712" i="1" s="1"/>
  <c r="F713" i="1" s="1"/>
  <c r="F714" i="1" s="1"/>
  <c r="F715" i="1" s="1"/>
  <c r="F716" i="1" s="1"/>
  <c r="F717" i="1" s="1"/>
  <c r="F718" i="1" s="1"/>
  <c r="F719" i="1" s="1"/>
  <c r="F720" i="1" s="1"/>
  <c r="F721" i="1" s="1"/>
  <c r="F722" i="1" s="1"/>
  <c r="F723" i="1" s="1"/>
  <c r="F724" i="1" s="1"/>
  <c r="F725" i="1" s="1"/>
  <c r="F726" i="1" s="1"/>
  <c r="F727" i="1" s="1"/>
  <c r="F728" i="1" s="1"/>
  <c r="F729" i="1" s="1"/>
  <c r="F730" i="1" s="1"/>
  <c r="F731" i="1" s="1"/>
  <c r="F732" i="1" s="1"/>
  <c r="F733" i="1" s="1"/>
  <c r="F734" i="1" s="1"/>
  <c r="F735" i="1" s="1"/>
  <c r="F736" i="1" s="1"/>
  <c r="F737" i="1" s="1"/>
  <c r="F738" i="1" s="1"/>
  <c r="F739" i="1" s="1"/>
  <c r="F740" i="1" s="1"/>
  <c r="F741" i="1" s="1"/>
  <c r="F742" i="1" s="1"/>
  <c r="F743" i="1" s="1"/>
  <c r="F744" i="1" s="1"/>
  <c r="F745" i="1" s="1"/>
  <c r="F746" i="1" s="1"/>
  <c r="F747" i="1" s="1"/>
  <c r="F748" i="1" s="1"/>
  <c r="F749" i="1" s="1"/>
  <c r="F750" i="1" s="1"/>
  <c r="F751" i="1" s="1"/>
  <c r="F752" i="1" s="1"/>
  <c r="F753" i="1" s="1"/>
  <c r="F754" i="1" s="1"/>
  <c r="F755" i="1" s="1"/>
  <c r="F756" i="1" s="1"/>
  <c r="F757" i="1" s="1"/>
  <c r="F758" i="1" s="1"/>
  <c r="F759" i="1" s="1"/>
  <c r="F760" i="1" s="1"/>
  <c r="F761" i="1" s="1"/>
  <c r="F762" i="1" s="1"/>
  <c r="F763" i="1" s="1"/>
  <c r="F764" i="1" s="1"/>
  <c r="F765" i="1" s="1"/>
  <c r="F766" i="1" s="1"/>
  <c r="F767" i="1" s="1"/>
  <c r="F768" i="1" s="1"/>
  <c r="F769" i="1" s="1"/>
  <c r="F770" i="1" s="1"/>
  <c r="F771" i="1" s="1"/>
  <c r="F772" i="1" s="1"/>
  <c r="F773" i="1" s="1"/>
  <c r="F774" i="1" s="1"/>
  <c r="F775" i="1" s="1"/>
  <c r="F776" i="1" s="1"/>
  <c r="F777" i="1" s="1"/>
  <c r="F778" i="1" s="1"/>
  <c r="F779" i="1" s="1"/>
  <c r="F780" i="1" s="1"/>
  <c r="F781" i="1" s="1"/>
  <c r="F782" i="1" s="1"/>
  <c r="F783" i="1" s="1"/>
  <c r="F784" i="1" s="1"/>
  <c r="F785" i="1" s="1"/>
  <c r="F786" i="1" s="1"/>
  <c r="F787" i="1" s="1"/>
  <c r="F788" i="1" s="1"/>
  <c r="F789" i="1" s="1"/>
  <c r="F790" i="1" s="1"/>
  <c r="F791" i="1" s="1"/>
  <c r="F792" i="1" s="1"/>
  <c r="F793" i="1" s="1"/>
  <c r="F794" i="1" s="1"/>
  <c r="F795" i="1" s="1"/>
  <c r="F796" i="1" s="1"/>
  <c r="F797" i="1" s="1"/>
  <c r="F798" i="1" s="1"/>
  <c r="F799" i="1" s="1"/>
  <c r="F800" i="1" s="1"/>
  <c r="F801" i="1" s="1"/>
  <c r="F802" i="1" s="1"/>
  <c r="F803" i="1" s="1"/>
  <c r="F804" i="1" s="1"/>
  <c r="F805" i="1" s="1"/>
  <c r="F806" i="1" s="1"/>
  <c r="F807" i="1" s="1"/>
  <c r="F808" i="1" s="1"/>
  <c r="F809" i="1" s="1"/>
  <c r="F810" i="1" s="1"/>
  <c r="F811" i="1" s="1"/>
  <c r="F812" i="1" s="1"/>
  <c r="F813" i="1" s="1"/>
  <c r="F814" i="1" s="1"/>
  <c r="F815" i="1" s="1"/>
  <c r="F816" i="1" s="1"/>
  <c r="F817" i="1" s="1"/>
  <c r="F818" i="1" s="1"/>
  <c r="F819" i="1" s="1"/>
  <c r="F820" i="1" s="1"/>
  <c r="F821" i="1" s="1"/>
  <c r="F822" i="1" s="1"/>
  <c r="F823" i="1" s="1"/>
  <c r="F824" i="1" s="1"/>
  <c r="F825" i="1" s="1"/>
  <c r="F826" i="1" s="1"/>
  <c r="F827" i="1" s="1"/>
  <c r="F828" i="1" s="1"/>
  <c r="F829" i="1" s="1"/>
  <c r="F830" i="1" s="1"/>
  <c r="F831" i="1" s="1"/>
  <c r="F832" i="1" s="1"/>
  <c r="F833" i="1" s="1"/>
  <c r="F834" i="1" s="1"/>
  <c r="F835" i="1" s="1"/>
  <c r="F836" i="1" s="1"/>
  <c r="F837" i="1" s="1"/>
  <c r="F838" i="1" s="1"/>
  <c r="F839" i="1" s="1"/>
  <c r="F840" i="1" s="1"/>
  <c r="F841" i="1" s="1"/>
  <c r="F842" i="1" s="1"/>
  <c r="F843" i="1" s="1"/>
  <c r="F844" i="1" s="1"/>
  <c r="F845" i="1" s="1"/>
  <c r="F846" i="1" s="1"/>
  <c r="F847" i="1" s="1"/>
  <c r="F848" i="1" s="1"/>
  <c r="F849" i="1" s="1"/>
  <c r="F850" i="1" s="1"/>
  <c r="F851" i="1" s="1"/>
  <c r="F852" i="1" s="1"/>
  <c r="F853" i="1" s="1"/>
  <c r="F854" i="1" s="1"/>
  <c r="F855" i="1" s="1"/>
  <c r="F856" i="1" s="1"/>
  <c r="F857" i="1" s="1"/>
  <c r="F858" i="1" s="1"/>
  <c r="F859" i="1" s="1"/>
  <c r="F860" i="1" s="1"/>
  <c r="F861" i="1" s="1"/>
  <c r="F862" i="1" s="1"/>
  <c r="F863" i="1" s="1"/>
  <c r="F864" i="1" s="1"/>
  <c r="F865" i="1" s="1"/>
  <c r="F866" i="1" s="1"/>
  <c r="F867" i="1" s="1"/>
  <c r="F868" i="1" s="1"/>
  <c r="F869" i="1" s="1"/>
  <c r="F870" i="1" s="1"/>
  <c r="F871" i="1" s="1"/>
  <c r="F872" i="1" s="1"/>
  <c r="F873" i="1" s="1"/>
  <c r="F874" i="1" s="1"/>
  <c r="F875" i="1" s="1"/>
  <c r="F876" i="1" s="1"/>
  <c r="F877" i="1" s="1"/>
  <c r="F878" i="1" s="1"/>
  <c r="F879" i="1" s="1"/>
  <c r="F880" i="1" s="1"/>
  <c r="F881" i="1" s="1"/>
  <c r="F882" i="1" s="1"/>
  <c r="F883" i="1" s="1"/>
  <c r="F884" i="1" s="1"/>
  <c r="F885" i="1" s="1"/>
  <c r="F886" i="1" s="1"/>
  <c r="F887" i="1" s="1"/>
  <c r="F888" i="1" s="1"/>
  <c r="F889" i="1" s="1"/>
  <c r="F890" i="1" s="1"/>
  <c r="F891" i="1" s="1"/>
  <c r="F892" i="1" s="1"/>
  <c r="F893" i="1" s="1"/>
  <c r="F894" i="1" s="1"/>
  <c r="F895" i="1" s="1"/>
  <c r="F896" i="1" s="1"/>
  <c r="F897" i="1" s="1"/>
  <c r="F898" i="1" s="1"/>
  <c r="F899" i="1" s="1"/>
  <c r="F900" i="1" s="1"/>
  <c r="F901" i="1" s="1"/>
  <c r="F902" i="1" s="1"/>
  <c r="F903" i="1" s="1"/>
  <c r="F904" i="1" s="1"/>
  <c r="F905" i="1" s="1"/>
  <c r="F906" i="1" s="1"/>
  <c r="F907" i="1" s="1"/>
  <c r="F908" i="1" s="1"/>
  <c r="F909" i="1" s="1"/>
  <c r="F910" i="1" s="1"/>
  <c r="F911" i="1" s="1"/>
  <c r="F912" i="1" s="1"/>
  <c r="F913" i="1" s="1"/>
  <c r="F914" i="1" s="1"/>
  <c r="F915" i="1" s="1"/>
  <c r="F916" i="1" s="1"/>
  <c r="F917" i="1" s="1"/>
  <c r="F918" i="1" s="1"/>
  <c r="F919" i="1" s="1"/>
  <c r="F920" i="1" s="1"/>
  <c r="F921" i="1" s="1"/>
  <c r="F922" i="1" s="1"/>
  <c r="F923" i="1" s="1"/>
  <c r="F924" i="1" s="1"/>
  <c r="F925" i="1" s="1"/>
  <c r="F926" i="1" s="1"/>
  <c r="F927" i="1" s="1"/>
  <c r="F928" i="1" s="1"/>
  <c r="F929" i="1" s="1"/>
  <c r="F930" i="1" s="1"/>
  <c r="F931" i="1" s="1"/>
  <c r="F932" i="1" s="1"/>
  <c r="F933" i="1" s="1"/>
  <c r="F934" i="1" s="1"/>
  <c r="F935" i="1" s="1"/>
  <c r="F936" i="1" s="1"/>
  <c r="F937" i="1" s="1"/>
  <c r="F938" i="1" s="1"/>
  <c r="F939" i="1" s="1"/>
  <c r="F940" i="1" s="1"/>
  <c r="F941" i="1" s="1"/>
  <c r="F942" i="1" s="1"/>
  <c r="F943" i="1" s="1"/>
  <c r="F944" i="1" s="1"/>
  <c r="F945" i="1" s="1"/>
  <c r="F946" i="1" s="1"/>
  <c r="F947" i="1" s="1"/>
  <c r="F948" i="1" s="1"/>
  <c r="F949" i="1" s="1"/>
  <c r="F950" i="1" s="1"/>
  <c r="F951" i="1" s="1"/>
  <c r="F952" i="1" s="1"/>
  <c r="F953" i="1" s="1"/>
  <c r="F954" i="1" s="1"/>
  <c r="F955" i="1" s="1"/>
  <c r="F956" i="1" s="1"/>
  <c r="F957" i="1" s="1"/>
  <c r="F958" i="1" s="1"/>
  <c r="F959" i="1" s="1"/>
  <c r="F960" i="1" s="1"/>
  <c r="F961" i="1" s="1"/>
  <c r="F962" i="1" s="1"/>
  <c r="F963" i="1" s="1"/>
  <c r="F964" i="1" s="1"/>
  <c r="F965" i="1" s="1"/>
  <c r="F966" i="1" s="1"/>
  <c r="F967" i="1" s="1"/>
  <c r="F968" i="1" s="1"/>
  <c r="F969" i="1" s="1"/>
  <c r="F970" i="1" s="1"/>
  <c r="F971" i="1" s="1"/>
  <c r="F972" i="1" s="1"/>
  <c r="F973" i="1" s="1"/>
  <c r="F974" i="1" s="1"/>
  <c r="F975" i="1" s="1"/>
  <c r="F976" i="1" s="1"/>
  <c r="F977" i="1" s="1"/>
  <c r="F978" i="1" s="1"/>
  <c r="F979" i="1" s="1"/>
  <c r="F980" i="1" s="1"/>
  <c r="F981" i="1" s="1"/>
  <c r="F982" i="1" s="1"/>
  <c r="F983" i="1" s="1"/>
  <c r="F984" i="1" s="1"/>
  <c r="F985" i="1" s="1"/>
  <c r="F986" i="1" s="1"/>
  <c r="F987" i="1" s="1"/>
  <c r="F988" i="1" s="1"/>
  <c r="F989" i="1" s="1"/>
  <c r="F990" i="1" s="1"/>
  <c r="F991" i="1" s="1"/>
  <c r="F992" i="1" s="1"/>
  <c r="F993" i="1" s="1"/>
  <c r="F994" i="1" s="1"/>
  <c r="F995" i="1" s="1"/>
  <c r="F996" i="1" s="1"/>
  <c r="F997" i="1" s="1"/>
  <c r="F998" i="1" s="1"/>
  <c r="F999" i="1" s="1"/>
  <c r="F1000" i="1" s="1"/>
  <c r="F1001" i="1" s="1"/>
  <c r="F1002" i="1" s="1"/>
  <c r="F1003" i="1" s="1"/>
  <c r="F1004" i="1" s="1"/>
  <c r="F1005" i="1" s="1"/>
  <c r="F1006" i="1" s="1"/>
  <c r="F1007" i="1" s="1"/>
  <c r="F1008" i="1" s="1"/>
  <c r="F1009" i="1" s="1"/>
  <c r="F1010" i="1" s="1"/>
  <c r="F1011" i="1" s="1"/>
  <c r="F1012" i="1" s="1"/>
  <c r="F1013" i="1" s="1"/>
  <c r="F1014" i="1" s="1"/>
  <c r="F1015" i="1" s="1"/>
  <c r="F1016" i="1" s="1"/>
  <c r="F1017" i="1" s="1"/>
  <c r="F1018" i="1" s="1"/>
  <c r="F1019" i="1" s="1"/>
  <c r="F1020" i="1" s="1"/>
  <c r="F1021" i="1" s="1"/>
  <c r="F1022" i="1" s="1"/>
  <c r="F1023" i="1" s="1"/>
  <c r="F1024" i="1" s="1"/>
  <c r="F1025" i="1" s="1"/>
  <c r="F1026" i="1" s="1"/>
  <c r="F1027" i="1" s="1"/>
  <c r="F1028" i="1" s="1"/>
  <c r="F1029" i="1" s="1"/>
  <c r="F1030" i="1" s="1"/>
  <c r="F1031" i="1" s="1"/>
  <c r="F1032" i="1" s="1"/>
  <c r="F1033" i="1" s="1"/>
  <c r="F1034" i="1" s="1"/>
  <c r="F1035" i="1" s="1"/>
  <c r="F1036" i="1" s="1"/>
  <c r="F1037" i="1" s="1"/>
  <c r="F1038" i="1" s="1"/>
  <c r="F1039" i="1" s="1"/>
  <c r="F1040" i="1" s="1"/>
  <c r="F1041" i="1" s="1"/>
  <c r="F1042" i="1" s="1"/>
  <c r="F1043" i="1" s="1"/>
  <c r="F1044" i="1" s="1"/>
  <c r="F1045" i="1" s="1"/>
  <c r="F1046" i="1" s="1"/>
  <c r="F1047" i="1" s="1"/>
  <c r="F1048" i="1" s="1"/>
  <c r="F1049" i="1" s="1"/>
  <c r="F1050" i="1" s="1"/>
  <c r="F1051" i="1" s="1"/>
  <c r="F1052" i="1" s="1"/>
  <c r="F1053" i="1" s="1"/>
  <c r="F1054" i="1" s="1"/>
  <c r="F1055" i="1" s="1"/>
  <c r="F1056" i="1" s="1"/>
  <c r="F1057" i="1" s="1"/>
  <c r="F1058" i="1" s="1"/>
  <c r="F1059" i="1" s="1"/>
  <c r="F1060" i="1" s="1"/>
  <c r="F1061" i="1" s="1"/>
  <c r="F1062" i="1" s="1"/>
  <c r="F1063" i="1" s="1"/>
  <c r="F1064" i="1" s="1"/>
  <c r="F1065" i="1" s="1"/>
  <c r="F1066" i="1" s="1"/>
  <c r="F1067" i="1" s="1"/>
  <c r="F1068" i="1" s="1"/>
  <c r="F1069" i="1" s="1"/>
  <c r="F1070" i="1" s="1"/>
  <c r="F1071" i="1" s="1"/>
  <c r="F1072" i="1" s="1"/>
  <c r="F1073" i="1" s="1"/>
  <c r="F1074" i="1" s="1"/>
  <c r="F1075" i="1" s="1"/>
  <c r="F1076" i="1" s="1"/>
  <c r="F1077" i="1" s="1"/>
  <c r="F1078" i="1" s="1"/>
  <c r="F1079" i="1" s="1"/>
  <c r="F1080" i="1" s="1"/>
  <c r="F1081" i="1" s="1"/>
  <c r="F1082" i="1" s="1"/>
  <c r="F1083" i="1" s="1"/>
  <c r="F1084" i="1" s="1"/>
  <c r="F1085" i="1" s="1"/>
  <c r="F1086" i="1" s="1"/>
  <c r="F1087" i="1" s="1"/>
  <c r="F1088" i="1" s="1"/>
  <c r="F1089" i="1" s="1"/>
  <c r="F1090" i="1" s="1"/>
  <c r="F1091" i="1" s="1"/>
  <c r="F1092" i="1" s="1"/>
  <c r="F1093" i="1" s="1"/>
  <c r="F1094" i="1" s="1"/>
  <c r="F1095" i="1" s="1"/>
  <c r="F1096" i="1" s="1"/>
  <c r="F1097" i="1" s="1"/>
  <c r="F1098" i="1" s="1"/>
  <c r="F1099" i="1" s="1"/>
  <c r="F1100" i="1" s="1"/>
  <c r="F1101" i="1" s="1"/>
  <c r="F1102" i="1" s="1"/>
  <c r="F1103" i="1" s="1"/>
  <c r="F1104" i="1" s="1"/>
  <c r="F1105" i="1" s="1"/>
  <c r="F1106" i="1" s="1"/>
  <c r="F1107" i="1" s="1"/>
  <c r="F1108" i="1" s="1"/>
  <c r="F1109" i="1" s="1"/>
  <c r="F1110" i="1" s="1"/>
  <c r="F1111" i="1" s="1"/>
  <c r="F1112" i="1" s="1"/>
  <c r="F1113" i="1" s="1"/>
  <c r="F1114" i="1" s="1"/>
  <c r="F1115" i="1" s="1"/>
  <c r="F1116" i="1" s="1"/>
  <c r="F1117" i="1" s="1"/>
  <c r="F1118" i="1" s="1"/>
  <c r="F1119" i="1" s="1"/>
  <c r="F1120" i="1" s="1"/>
  <c r="F1121" i="1" s="1"/>
  <c r="F1122" i="1" s="1"/>
  <c r="F1123" i="1" s="1"/>
  <c r="F1124" i="1" s="1"/>
  <c r="F1125" i="1" s="1"/>
  <c r="F1126" i="1" s="1"/>
  <c r="F1127" i="1" s="1"/>
  <c r="F1128" i="1" s="1"/>
  <c r="F1129" i="1" s="1"/>
  <c r="F1130" i="1" s="1"/>
  <c r="F1131" i="1" s="1"/>
  <c r="F1132" i="1" s="1"/>
  <c r="F1133" i="1" s="1"/>
  <c r="F1134" i="1" s="1"/>
  <c r="F1135" i="1" s="1"/>
  <c r="F1136" i="1" s="1"/>
  <c r="F1137" i="1" s="1"/>
  <c r="F1138" i="1" s="1"/>
  <c r="F1139" i="1" s="1"/>
  <c r="F1140" i="1" s="1"/>
  <c r="F1141" i="1" s="1"/>
  <c r="F1142" i="1" s="1"/>
  <c r="F1143" i="1" s="1"/>
  <c r="F1144" i="1" s="1"/>
  <c r="F1145" i="1" s="1"/>
  <c r="F1146" i="1" s="1"/>
  <c r="F1147" i="1" s="1"/>
  <c r="F1148" i="1" s="1"/>
  <c r="F1149" i="1" s="1"/>
  <c r="F1150" i="1" s="1"/>
  <c r="F1151" i="1" s="1"/>
  <c r="F1152" i="1" s="1"/>
  <c r="F1153" i="1" s="1"/>
  <c r="F1154" i="1" s="1"/>
  <c r="F1155" i="1" s="1"/>
  <c r="F1156" i="1" s="1"/>
  <c r="F1157" i="1" s="1"/>
  <c r="F1158" i="1" s="1"/>
  <c r="F1159" i="1" s="1"/>
  <c r="F1160" i="1" s="1"/>
  <c r="F1161" i="1" s="1"/>
  <c r="F1163" i="1" s="1"/>
  <c r="F1164" i="1" s="1"/>
  <c r="F1165" i="1" s="1"/>
  <c r="F1166" i="1" s="1"/>
  <c r="F1167" i="1" s="1"/>
  <c r="F1168" i="1" s="1"/>
  <c r="F1169" i="1" s="1"/>
  <c r="F1170" i="1" s="1"/>
  <c r="F1171" i="1" s="1"/>
  <c r="F1172" i="1" s="1"/>
  <c r="F1173" i="1" s="1"/>
  <c r="F1174" i="1" s="1"/>
  <c r="F1175" i="1" s="1"/>
  <c r="F1176" i="1" s="1"/>
  <c r="F1177" i="1" s="1"/>
  <c r="F1178" i="1" s="1"/>
  <c r="F1179" i="1" s="1"/>
  <c r="F1180" i="1" s="1"/>
  <c r="F1181" i="1" s="1"/>
  <c r="F1182" i="1" s="1"/>
  <c r="F1183" i="1" s="1"/>
  <c r="F1184" i="1" s="1"/>
  <c r="F1185" i="1" s="1"/>
  <c r="F1186" i="1" s="1"/>
  <c r="F1187" i="1" s="1"/>
  <c r="F1188" i="1" s="1"/>
  <c r="F1189" i="1" s="1"/>
  <c r="F1190" i="1" s="1"/>
  <c r="F1191" i="1" s="1"/>
  <c r="F1192" i="1" s="1"/>
  <c r="F1193" i="1" s="1"/>
  <c r="F1194" i="1" s="1"/>
  <c r="F1195" i="1" s="1"/>
  <c r="F1196" i="1" s="1"/>
  <c r="F1197" i="1" s="1"/>
  <c r="F1198" i="1" s="1"/>
  <c r="F1199" i="1" s="1"/>
  <c r="F1200" i="1" s="1"/>
  <c r="F1201" i="1" s="1"/>
  <c r="F1202" i="1" s="1"/>
  <c r="F1203" i="1" s="1"/>
  <c r="F1204" i="1" s="1"/>
  <c r="F1205" i="1" s="1"/>
  <c r="F1206" i="1" s="1"/>
  <c r="F1207" i="1" s="1"/>
  <c r="F1208" i="1" s="1"/>
  <c r="F1209" i="1" s="1"/>
  <c r="F1210" i="1" s="1"/>
  <c r="F1211" i="1" s="1"/>
  <c r="F1212" i="1" s="1"/>
  <c r="F1213" i="1" s="1"/>
  <c r="F1214" i="1" s="1"/>
  <c r="F1215" i="1" s="1"/>
  <c r="F1216" i="1" s="1"/>
  <c r="F1217" i="1" s="1"/>
  <c r="F1218" i="1" s="1"/>
  <c r="F1219" i="1" s="1"/>
  <c r="F1220" i="1" s="1"/>
  <c r="F1221" i="1" s="1"/>
  <c r="F1222" i="1" s="1"/>
  <c r="F1223" i="1" s="1"/>
  <c r="F1224" i="1" s="1"/>
  <c r="F1225" i="1" s="1"/>
  <c r="F1226" i="1" s="1"/>
  <c r="F1227" i="1" s="1"/>
  <c r="F1228" i="1" s="1"/>
  <c r="F1229" i="1" s="1"/>
  <c r="F1230" i="1" s="1"/>
  <c r="F1231" i="1" s="1"/>
  <c r="F1232" i="1" s="1"/>
  <c r="F1233" i="1" s="1"/>
  <c r="F1234" i="1" s="1"/>
  <c r="F1235" i="1" s="1"/>
  <c r="F1236" i="1" s="1"/>
  <c r="F1237" i="1" s="1"/>
  <c r="F1238" i="1" s="1"/>
  <c r="F1239" i="1" s="1"/>
  <c r="F1240" i="1" s="1"/>
  <c r="F1241" i="1" s="1"/>
  <c r="F1242" i="1" s="1"/>
  <c r="F1243" i="1" s="1"/>
  <c r="F1244" i="1" s="1"/>
  <c r="F1245" i="1" s="1"/>
  <c r="F1246" i="1" s="1"/>
  <c r="F1247" i="1" s="1"/>
  <c r="F1248" i="1" s="1"/>
  <c r="F1249" i="1" s="1"/>
  <c r="F1250" i="1" s="1"/>
  <c r="F1251" i="1" s="1"/>
  <c r="F1252" i="1" s="1"/>
  <c r="F1253" i="1" s="1"/>
  <c r="F1254" i="1" s="1"/>
  <c r="F1255" i="1" s="1"/>
  <c r="F1256" i="1" s="1"/>
  <c r="F1257" i="1" s="1"/>
  <c r="F1258" i="1" s="1"/>
  <c r="F1259" i="1" s="1"/>
  <c r="F1260" i="1" s="1"/>
  <c r="F1261" i="1" s="1"/>
  <c r="F1262" i="1" s="1"/>
  <c r="F1263" i="1" s="1"/>
  <c r="F1264" i="1" s="1"/>
  <c r="F1265" i="1" s="1"/>
  <c r="F1266" i="1" s="1"/>
  <c r="F1267" i="1" s="1"/>
  <c r="F1268" i="1" s="1"/>
  <c r="F1269" i="1" s="1"/>
  <c r="F1270" i="1" s="1"/>
  <c r="F1271" i="1" s="1"/>
  <c r="F1272" i="1" s="1"/>
  <c r="F1273" i="1" s="1"/>
  <c r="F1274" i="1" s="1"/>
  <c r="F1275" i="1" s="1"/>
  <c r="F1276" i="1" s="1"/>
  <c r="F1277" i="1" s="1"/>
  <c r="F1278" i="1" s="1"/>
  <c r="F1279" i="1" s="1"/>
  <c r="F1280" i="1" s="1"/>
  <c r="F1281" i="1" s="1"/>
  <c r="F1282" i="1" s="1"/>
  <c r="F1283" i="1" s="1"/>
  <c r="F1284" i="1" s="1"/>
  <c r="F1285" i="1" s="1"/>
  <c r="F1286" i="1" s="1"/>
  <c r="F1287" i="1" s="1"/>
  <c r="F1288" i="1" s="1"/>
  <c r="F1289" i="1" s="1"/>
  <c r="F1290" i="1" s="1"/>
  <c r="F1291" i="1" s="1"/>
  <c r="F1292" i="1" s="1"/>
  <c r="F1293" i="1" s="1"/>
  <c r="F1294" i="1" s="1"/>
  <c r="F1295" i="1" s="1"/>
  <c r="F1296" i="1" s="1"/>
  <c r="F1297" i="1" s="1"/>
  <c r="F1298" i="1" s="1"/>
  <c r="F1299" i="1" s="1"/>
  <c r="F1300" i="1" s="1"/>
  <c r="F1301" i="1" s="1"/>
  <c r="F1302" i="1" s="1"/>
  <c r="F1303" i="1" s="1"/>
  <c r="F1304" i="1" s="1"/>
  <c r="F1305" i="1" s="1"/>
  <c r="F1306" i="1" s="1"/>
  <c r="F1307" i="1" s="1"/>
  <c r="F1308" i="1" s="1"/>
  <c r="F1309" i="1" s="1"/>
  <c r="F1310" i="1" s="1"/>
  <c r="F1311" i="1" s="1"/>
  <c r="F1312" i="1" s="1"/>
  <c r="F1313" i="1" s="1"/>
  <c r="F1314" i="1" s="1"/>
  <c r="F1315" i="1" s="1"/>
  <c r="F1316" i="1" s="1"/>
  <c r="F1317" i="1" s="1"/>
  <c r="F1318" i="1" s="1"/>
  <c r="F1319" i="1" s="1"/>
  <c r="F1320" i="1" s="1"/>
  <c r="F1321" i="1" s="1"/>
  <c r="F1322" i="1" s="1"/>
  <c r="F1323" i="1" s="1"/>
  <c r="F1324" i="1" s="1"/>
  <c r="F1325" i="1" s="1"/>
  <c r="F1326" i="1" s="1"/>
  <c r="F1327" i="1" s="1"/>
  <c r="F1328" i="1" s="1"/>
  <c r="F1329" i="1" s="1"/>
  <c r="F1330" i="1" s="1"/>
  <c r="F1331" i="1" s="1"/>
  <c r="F1332" i="1" s="1"/>
  <c r="F1333" i="1" s="1"/>
  <c r="F1334" i="1" s="1"/>
  <c r="F1335" i="1" s="1"/>
  <c r="F1336" i="1" s="1"/>
  <c r="F1337" i="1" s="1"/>
  <c r="F1338" i="1" s="1"/>
  <c r="F1339" i="1" s="1"/>
  <c r="F1340" i="1" s="1"/>
  <c r="F1341" i="1" s="1"/>
  <c r="F1342" i="1" s="1"/>
  <c r="F1343" i="1" s="1"/>
  <c r="F1344" i="1" s="1"/>
  <c r="F1345" i="1" s="1"/>
  <c r="F1346" i="1" s="1"/>
  <c r="F1347" i="1" s="1"/>
  <c r="F1348" i="1" s="1"/>
  <c r="F1349" i="1" s="1"/>
  <c r="F1350" i="1" s="1"/>
  <c r="F1351" i="1" s="1"/>
  <c r="F1352" i="1" s="1"/>
  <c r="F1353" i="1" s="1"/>
  <c r="F1354" i="1" s="1"/>
  <c r="F1355" i="1" s="1"/>
  <c r="F1356" i="1" s="1"/>
  <c r="F1357" i="1" s="1"/>
  <c r="F1358" i="1" s="1"/>
  <c r="F1359" i="1" s="1"/>
  <c r="F1360" i="1" s="1"/>
  <c r="F1361" i="1" s="1"/>
  <c r="F1362" i="1" s="1"/>
  <c r="F1363" i="1" s="1"/>
  <c r="F1364" i="1" s="1"/>
  <c r="F1365" i="1" s="1"/>
  <c r="F1366" i="1" s="1"/>
  <c r="F1367" i="1" s="1"/>
  <c r="F1368" i="1" s="1"/>
  <c r="F1369" i="1" s="1"/>
  <c r="F1370" i="1" s="1"/>
  <c r="F1371" i="1" s="1"/>
  <c r="F1372" i="1" s="1"/>
  <c r="F1373" i="1" s="1"/>
  <c r="F1374" i="1" s="1"/>
  <c r="F1375" i="1" s="1"/>
  <c r="F1376" i="1" s="1"/>
  <c r="F1377" i="1" s="1"/>
  <c r="F1378" i="1" s="1"/>
  <c r="F1379" i="1" s="1"/>
  <c r="F1380" i="1" s="1"/>
  <c r="F1381" i="1" s="1"/>
  <c r="F1382" i="1" s="1"/>
  <c r="F1383" i="1" s="1"/>
  <c r="F1384" i="1" s="1"/>
  <c r="F1385" i="1" s="1"/>
  <c r="F1386" i="1" s="1"/>
  <c r="F1387" i="1" s="1"/>
  <c r="F1388" i="1" s="1"/>
  <c r="F1389" i="1" s="1"/>
  <c r="F1390" i="1" s="1"/>
  <c r="F1391" i="1" s="1"/>
  <c r="F1392" i="1" s="1"/>
  <c r="F1393" i="1" s="1"/>
  <c r="F1394" i="1" s="1"/>
  <c r="F1395" i="1" s="1"/>
  <c r="F1396" i="1" s="1"/>
  <c r="F1397" i="1" s="1"/>
  <c r="F1398" i="1" s="1"/>
  <c r="F1399" i="1" s="1"/>
  <c r="F1400" i="1" s="1"/>
  <c r="F1401" i="1" s="1"/>
  <c r="F1402" i="1" s="1"/>
  <c r="F1403" i="1" s="1"/>
  <c r="F1404" i="1" s="1"/>
  <c r="F1405" i="1" s="1"/>
  <c r="F1406" i="1" s="1"/>
  <c r="F1407" i="1" s="1"/>
  <c r="F1408" i="1" s="1"/>
  <c r="F1409" i="1" s="1"/>
  <c r="F1410" i="1" s="1"/>
  <c r="F1411" i="1" s="1"/>
  <c r="F1412" i="1" s="1"/>
  <c r="F1413" i="1" s="1"/>
  <c r="F1414" i="1" s="1"/>
  <c r="F1415" i="1" s="1"/>
  <c r="F1416" i="1" s="1"/>
  <c r="F1417" i="1" s="1"/>
  <c r="F1418" i="1" s="1"/>
  <c r="F1419" i="1" s="1"/>
  <c r="F1420" i="1" s="1"/>
  <c r="F1421" i="1" s="1"/>
  <c r="F1422" i="1" s="1"/>
  <c r="F1423" i="1" s="1"/>
  <c r="F1424" i="1" s="1"/>
  <c r="F1425" i="1" s="1"/>
  <c r="F1426" i="1" s="1"/>
  <c r="F1427" i="1" s="1"/>
  <c r="F1428" i="1" s="1"/>
  <c r="F1429" i="1" s="1"/>
  <c r="F1430" i="1" s="1"/>
  <c r="F1431" i="1" s="1"/>
  <c r="F1432" i="1" s="1"/>
  <c r="F1433" i="1" s="1"/>
  <c r="F1434" i="1" s="1"/>
  <c r="F1435" i="1" s="1"/>
  <c r="F1436" i="1" s="1"/>
  <c r="F1437" i="1" s="1"/>
  <c r="F1438" i="1" s="1"/>
  <c r="F1439" i="1" s="1"/>
  <c r="F1440" i="1" s="1"/>
  <c r="F1441" i="1" s="1"/>
  <c r="F1442" i="1" s="1"/>
  <c r="F1443" i="1" s="1"/>
  <c r="F1444" i="1" s="1"/>
  <c r="F1445" i="1" s="1"/>
  <c r="F1446" i="1" s="1"/>
  <c r="F1447" i="1" s="1"/>
  <c r="F1448" i="1" s="1"/>
  <c r="F1449" i="1" s="1"/>
  <c r="F1450" i="1" s="1"/>
  <c r="F1451" i="1" s="1"/>
  <c r="F1452" i="1" s="1"/>
  <c r="F1453" i="1" s="1"/>
  <c r="F1454" i="1" s="1"/>
  <c r="F1455" i="1" s="1"/>
  <c r="F1456" i="1" s="1"/>
  <c r="F1457" i="1" s="1"/>
  <c r="F1458" i="1" s="1"/>
  <c r="F1459" i="1" s="1"/>
  <c r="F1460" i="1" s="1"/>
  <c r="F1461" i="1" s="1"/>
  <c r="F1462" i="1" s="1"/>
  <c r="F1463" i="1" s="1"/>
  <c r="F1464" i="1" s="1"/>
  <c r="F1465" i="1" s="1"/>
  <c r="F1466" i="1" s="1"/>
  <c r="F1467" i="1" s="1"/>
  <c r="F1468" i="1" s="1"/>
  <c r="F1469" i="1" s="1"/>
  <c r="F1470" i="1" s="1"/>
  <c r="F1471" i="1" s="1"/>
  <c r="F1472" i="1" s="1"/>
  <c r="F1473" i="1" s="1"/>
  <c r="F1474" i="1" s="1"/>
  <c r="F1475" i="1" s="1"/>
  <c r="F1476" i="1" s="1"/>
  <c r="F1477" i="1" s="1"/>
  <c r="F1478" i="1" s="1"/>
  <c r="F1479" i="1" s="1"/>
  <c r="F1480" i="1" s="1"/>
  <c r="F1481" i="1" s="1"/>
  <c r="F1482" i="1" s="1"/>
  <c r="F1483" i="1" s="1"/>
  <c r="F1484" i="1" s="1"/>
  <c r="F1485" i="1" s="1"/>
  <c r="F1486" i="1" s="1"/>
  <c r="F1487" i="1" s="1"/>
  <c r="F1488" i="1" s="1"/>
  <c r="F1489" i="1" s="1"/>
  <c r="F1490" i="1" s="1"/>
  <c r="F1491" i="1" s="1"/>
  <c r="F1492" i="1" s="1"/>
  <c r="F1493" i="1" s="1"/>
  <c r="F1494" i="1" s="1"/>
  <c r="F1495" i="1" s="1"/>
  <c r="F1496" i="1" s="1"/>
  <c r="F1497" i="1" s="1"/>
  <c r="F1498" i="1" s="1"/>
  <c r="F1499" i="1" s="1"/>
  <c r="F1500" i="1" s="1"/>
  <c r="F1501" i="1" s="1"/>
  <c r="F1502" i="1" s="1"/>
  <c r="F1503" i="1" s="1"/>
  <c r="F1504" i="1" s="1"/>
  <c r="F1505" i="1" s="1"/>
  <c r="F1506" i="1" s="1"/>
  <c r="F1507" i="1" s="1"/>
  <c r="F1508" i="1" s="1"/>
  <c r="F1509" i="1" s="1"/>
  <c r="F1510" i="1" s="1"/>
  <c r="F1511" i="1" s="1"/>
  <c r="F1512" i="1" s="1"/>
  <c r="F1513" i="1" s="1"/>
  <c r="F1514" i="1" s="1"/>
  <c r="F1515" i="1" s="1"/>
  <c r="F1516" i="1" s="1"/>
  <c r="F1517" i="1" s="1"/>
  <c r="F1518" i="1" s="1"/>
  <c r="F1519" i="1" s="1"/>
  <c r="F1520" i="1" s="1"/>
  <c r="F1521" i="1" s="1"/>
  <c r="F1522" i="1" s="1"/>
  <c r="F1523" i="1" s="1"/>
  <c r="F1524" i="1" s="1"/>
  <c r="F1525" i="1" s="1"/>
  <c r="F1526" i="1" s="1"/>
  <c r="F1527" i="1" s="1"/>
  <c r="F1528" i="1" s="1"/>
  <c r="F1529" i="1" s="1"/>
  <c r="F1530" i="1" s="1"/>
  <c r="F1531" i="1" s="1"/>
  <c r="F1532" i="1" s="1"/>
  <c r="F1533" i="1" s="1"/>
  <c r="F1534" i="1" s="1"/>
  <c r="F1535" i="1" s="1"/>
  <c r="F1536" i="1" s="1"/>
  <c r="F1537" i="1" s="1"/>
  <c r="F1538" i="1" s="1"/>
  <c r="F1539" i="1" s="1"/>
  <c r="F1540" i="1" s="1"/>
  <c r="F1541" i="1" s="1"/>
  <c r="F1542" i="1" s="1"/>
  <c r="F1543" i="1" s="1"/>
  <c r="F1544" i="1" s="1"/>
  <c r="F1545" i="1" s="1"/>
  <c r="F1546" i="1" s="1"/>
  <c r="F1547" i="1" s="1"/>
  <c r="F1548" i="1" s="1"/>
  <c r="F1549" i="1" s="1"/>
  <c r="F1550" i="1" s="1"/>
  <c r="F1551" i="1" s="1"/>
  <c r="F1552" i="1" s="1"/>
  <c r="F1553" i="1" s="1"/>
  <c r="F1554" i="1" s="1"/>
  <c r="F1555" i="1" s="1"/>
  <c r="F1556" i="1" s="1"/>
  <c r="F1557" i="1" s="1"/>
  <c r="F1558" i="1" s="1"/>
  <c r="F1559" i="1" s="1"/>
  <c r="F1560" i="1" s="1"/>
  <c r="F1561" i="1" s="1"/>
  <c r="F1562" i="1" s="1"/>
  <c r="F1563" i="1" s="1"/>
  <c r="F1564" i="1" s="1"/>
  <c r="F1565" i="1" s="1"/>
  <c r="F1566" i="1" s="1"/>
  <c r="F1567" i="1" s="1"/>
  <c r="F1568" i="1" s="1"/>
  <c r="F1569" i="1" s="1"/>
  <c r="F1570" i="1" s="1"/>
  <c r="F1571" i="1" s="1"/>
  <c r="F1572" i="1" s="1"/>
  <c r="F1573" i="1" s="1"/>
  <c r="F1574" i="1" s="1"/>
  <c r="F1575" i="1" s="1"/>
  <c r="F1576" i="1" s="1"/>
  <c r="F1577" i="1" s="1"/>
  <c r="F1578" i="1" s="1"/>
  <c r="F1579" i="1" s="1"/>
  <c r="F1580" i="1" s="1"/>
  <c r="F1581" i="1" s="1"/>
  <c r="F1582" i="1" s="1"/>
  <c r="F1583" i="1" s="1"/>
  <c r="F1584" i="1" s="1"/>
  <c r="F1585" i="1" s="1"/>
  <c r="F1586" i="1" s="1"/>
  <c r="F1587" i="1" s="1"/>
  <c r="F1588" i="1" s="1"/>
  <c r="F1589" i="1" s="1"/>
  <c r="F1590" i="1" s="1"/>
  <c r="F1591" i="1" s="1"/>
  <c r="F1592" i="1" s="1"/>
  <c r="F1593" i="1" s="1"/>
  <c r="F1594" i="1" s="1"/>
  <c r="F1595" i="1" s="1"/>
  <c r="F1596" i="1" s="1"/>
  <c r="F1597" i="1" s="1"/>
  <c r="F1598" i="1" s="1"/>
  <c r="F1599" i="1" s="1"/>
  <c r="F1600" i="1" s="1"/>
  <c r="F1601" i="1" s="1"/>
  <c r="F1602" i="1" s="1"/>
  <c r="F1603" i="1" s="1"/>
  <c r="F1604" i="1" s="1"/>
  <c r="F1605" i="1" s="1"/>
  <c r="F1606" i="1" s="1"/>
  <c r="F1607" i="1" s="1"/>
  <c r="F1608" i="1" s="1"/>
  <c r="F1609" i="1" s="1"/>
  <c r="F1610" i="1" s="1"/>
  <c r="F1611" i="1" s="1"/>
  <c r="F1612" i="1" s="1"/>
  <c r="F1613" i="1" s="1"/>
  <c r="F1614" i="1" s="1"/>
  <c r="F1615" i="1" s="1"/>
  <c r="F1616" i="1" s="1"/>
  <c r="F1617" i="1" s="1"/>
  <c r="F1618" i="1" s="1"/>
  <c r="F1619" i="1" s="1"/>
  <c r="F1620" i="1" s="1"/>
  <c r="F1621" i="1" s="1"/>
  <c r="F1622" i="1" s="1"/>
  <c r="F1623" i="1" s="1"/>
  <c r="F1624" i="1" s="1"/>
  <c r="F1625" i="1" s="1"/>
  <c r="F1626" i="1" s="1"/>
  <c r="F1627" i="1" s="1"/>
  <c r="F1628" i="1" s="1"/>
  <c r="F1629" i="1" s="1"/>
  <c r="F1630" i="1" s="1"/>
  <c r="F1631" i="1" s="1"/>
  <c r="F1632" i="1" s="1"/>
  <c r="F1633" i="1" s="1"/>
  <c r="F1634" i="1" s="1"/>
  <c r="F1635" i="1" s="1"/>
  <c r="F1636" i="1" s="1"/>
  <c r="F1637" i="1" s="1"/>
  <c r="F1638" i="1" s="1"/>
  <c r="F1639" i="1" s="1"/>
  <c r="F1640" i="1" s="1"/>
  <c r="F1641" i="1" s="1"/>
  <c r="F1642" i="1" s="1"/>
  <c r="F1643" i="1" s="1"/>
  <c r="F1644" i="1" s="1"/>
  <c r="F1645" i="1" s="1"/>
  <c r="F1646" i="1" s="1"/>
  <c r="F1647" i="1" s="1"/>
  <c r="F1648" i="1" s="1"/>
  <c r="F1649" i="1" s="1"/>
  <c r="F1650" i="1" s="1"/>
  <c r="F1651" i="1" s="1"/>
  <c r="F1652" i="1" s="1"/>
  <c r="F1653" i="1" s="1"/>
  <c r="F1654" i="1" s="1"/>
  <c r="F1655" i="1" s="1"/>
  <c r="F1656" i="1" s="1"/>
  <c r="F1657" i="1" s="1"/>
  <c r="F1658" i="1" s="1"/>
  <c r="F1659" i="1" s="1"/>
  <c r="F1660" i="1" s="1"/>
  <c r="F1661" i="1" s="1"/>
  <c r="F1662" i="1" s="1"/>
  <c r="F1663" i="1" s="1"/>
  <c r="F1664" i="1" s="1"/>
  <c r="F1665" i="1" s="1"/>
  <c r="F1666" i="1" s="1"/>
  <c r="F1667" i="1" s="1"/>
  <c r="F1668" i="1" s="1"/>
  <c r="F1669" i="1" s="1"/>
  <c r="F1670" i="1" s="1"/>
  <c r="F1671" i="1" s="1"/>
  <c r="F1672" i="1" s="1"/>
  <c r="F1673" i="1" s="1"/>
  <c r="F1674" i="1" s="1"/>
  <c r="F1675" i="1" s="1"/>
  <c r="F1676" i="1" s="1"/>
  <c r="F1677" i="1" s="1"/>
  <c r="F1678" i="1" s="1"/>
  <c r="F1679" i="1" s="1"/>
  <c r="F1680" i="1" s="1"/>
  <c r="F1681" i="1" s="1"/>
  <c r="F1682" i="1" s="1"/>
  <c r="F1683" i="1" s="1"/>
  <c r="F1684" i="1" s="1"/>
  <c r="F1685" i="1" s="1"/>
  <c r="F1686" i="1" s="1"/>
  <c r="F1687" i="1" s="1"/>
  <c r="F1688" i="1" s="1"/>
  <c r="F1689" i="1" s="1"/>
  <c r="F1690" i="1" s="1"/>
  <c r="F1691" i="1" s="1"/>
  <c r="F1692" i="1" s="1"/>
  <c r="F1693" i="1" s="1"/>
  <c r="F1694" i="1" s="1"/>
  <c r="F1695" i="1" s="1"/>
  <c r="F1696" i="1" s="1"/>
  <c r="F1697" i="1" s="1"/>
  <c r="F1698" i="1" s="1"/>
  <c r="F1699" i="1" s="1"/>
  <c r="F1700" i="1" s="1"/>
  <c r="F1701" i="1" s="1"/>
  <c r="F1702" i="1" s="1"/>
  <c r="F1703" i="1" s="1"/>
  <c r="F1704" i="1" s="1"/>
  <c r="F1705" i="1" s="1"/>
  <c r="F1706" i="1" s="1"/>
  <c r="F1707" i="1" s="1"/>
  <c r="F1708" i="1" s="1"/>
  <c r="F1709" i="1" s="1"/>
  <c r="F1710" i="1" s="1"/>
  <c r="F1711" i="1" s="1"/>
  <c r="F1712" i="1" s="1"/>
  <c r="F1713" i="1" s="1"/>
  <c r="F1714" i="1" s="1"/>
  <c r="F1715" i="1" s="1"/>
  <c r="F1716" i="1" s="1"/>
  <c r="F1717" i="1" s="1"/>
  <c r="F1718" i="1" s="1"/>
  <c r="F1719" i="1" s="1"/>
  <c r="F1720" i="1" s="1"/>
  <c r="F1721" i="1" s="1"/>
  <c r="F1722" i="1" s="1"/>
  <c r="F1723" i="1" s="1"/>
  <c r="F1724" i="1" s="1"/>
  <c r="F1725" i="1" s="1"/>
  <c r="F1726" i="1" s="1"/>
  <c r="F1727" i="1" s="1"/>
  <c r="F1728" i="1" s="1"/>
  <c r="F1729" i="1" s="1"/>
  <c r="F1730" i="1" s="1"/>
  <c r="F1731" i="1" s="1"/>
  <c r="F1732" i="1" s="1"/>
  <c r="F1733" i="1" s="1"/>
  <c r="F1734" i="1" s="1"/>
  <c r="F1735" i="1" s="1"/>
  <c r="F1736" i="1" s="1"/>
  <c r="F1737" i="1" s="1"/>
  <c r="F1738" i="1" s="1"/>
  <c r="F1739" i="1" s="1"/>
  <c r="F1740" i="1" s="1"/>
  <c r="F1741" i="1" s="1"/>
  <c r="F1742" i="1" s="1"/>
  <c r="F1743" i="1" s="1"/>
  <c r="F1744" i="1" s="1"/>
  <c r="F1745" i="1" s="1"/>
  <c r="F1746" i="1" s="1"/>
  <c r="F1747" i="1" s="1"/>
  <c r="F1748" i="1" s="1"/>
  <c r="F1749" i="1" s="1"/>
  <c r="F1750" i="1" s="1"/>
  <c r="F1751" i="1" s="1"/>
  <c r="F1752" i="1" s="1"/>
  <c r="F1753" i="1" s="1"/>
  <c r="F1754" i="1" s="1"/>
  <c r="F1755" i="1" s="1"/>
  <c r="F1756" i="1" s="1"/>
  <c r="F1757" i="1" s="1"/>
  <c r="F1758" i="1" s="1"/>
  <c r="F1759" i="1" s="1"/>
  <c r="F1760" i="1" s="1"/>
  <c r="F1761" i="1" s="1"/>
  <c r="F1762" i="1" s="1"/>
  <c r="F1763" i="1" s="1"/>
  <c r="F1764" i="1" s="1"/>
  <c r="F1765" i="1" s="1"/>
  <c r="F1766" i="1" s="1"/>
  <c r="F1767" i="1" s="1"/>
  <c r="F1768" i="1" s="1"/>
  <c r="F1769" i="1" s="1"/>
  <c r="F1770" i="1" s="1"/>
  <c r="F1771" i="1" s="1"/>
  <c r="F1772" i="1" s="1"/>
  <c r="F1773" i="1" s="1"/>
  <c r="F1774" i="1" s="1"/>
  <c r="F1775" i="1" s="1"/>
  <c r="F1776" i="1" s="1"/>
  <c r="F1777" i="1" s="1"/>
  <c r="F1778" i="1" s="1"/>
  <c r="F1779" i="1" s="1"/>
  <c r="F1780" i="1" s="1"/>
  <c r="F1781" i="1" s="1"/>
  <c r="F1782" i="1" s="1"/>
  <c r="F1783" i="1" s="1"/>
  <c r="F1784" i="1" s="1"/>
  <c r="F1785" i="1" s="1"/>
  <c r="F1786" i="1" s="1"/>
  <c r="F1787" i="1" s="1"/>
  <c r="F1788" i="1" s="1"/>
  <c r="F1789" i="1" s="1"/>
  <c r="F1790" i="1" s="1"/>
  <c r="F1791" i="1" s="1"/>
  <c r="F1792" i="1" s="1"/>
  <c r="F1793" i="1" s="1"/>
  <c r="F1794" i="1" s="1"/>
  <c r="F1795" i="1" s="1"/>
  <c r="F1796" i="1" s="1"/>
  <c r="F1797" i="1" s="1"/>
  <c r="F1798" i="1" s="1"/>
  <c r="F1799" i="1" s="1"/>
  <c r="F1800" i="1" s="1"/>
  <c r="F1801" i="1" s="1"/>
  <c r="F1802" i="1" s="1"/>
  <c r="F1803" i="1" s="1"/>
  <c r="F1804" i="1" s="1"/>
  <c r="F1805" i="1" s="1"/>
  <c r="F1806" i="1" s="1"/>
  <c r="F1807" i="1" s="1"/>
  <c r="F1808" i="1" s="1"/>
  <c r="F1809" i="1" s="1"/>
  <c r="F1810" i="1" s="1"/>
  <c r="F1811" i="1" s="1"/>
  <c r="F1812" i="1" s="1"/>
  <c r="F1813" i="1" s="1"/>
  <c r="F1814" i="1" s="1"/>
  <c r="F1815" i="1" s="1"/>
  <c r="F1816" i="1" s="1"/>
  <c r="F1817" i="1" s="1"/>
  <c r="F1818" i="1" s="1"/>
  <c r="F1819" i="1" s="1"/>
  <c r="F1820" i="1" s="1"/>
  <c r="F1821" i="1" s="1"/>
  <c r="F1822" i="1" s="1"/>
  <c r="F1823" i="1" s="1"/>
  <c r="F1824" i="1" s="1"/>
  <c r="F1825" i="1" s="1"/>
  <c r="F1826" i="1" s="1"/>
  <c r="F1827" i="1" s="1"/>
  <c r="F1828" i="1" s="1"/>
  <c r="F1829" i="1" s="1"/>
  <c r="F1830" i="1" s="1"/>
  <c r="F1831" i="1" s="1"/>
  <c r="F1832" i="1" s="1"/>
  <c r="F1833" i="1" s="1"/>
  <c r="F1834" i="1" s="1"/>
  <c r="F1835" i="1" s="1"/>
  <c r="F1836" i="1" s="1"/>
  <c r="F1837" i="1" s="1"/>
  <c r="F1838" i="1" s="1"/>
  <c r="F1839" i="1" s="1"/>
  <c r="F1840" i="1" s="1"/>
  <c r="F1841" i="1" s="1"/>
  <c r="F1842" i="1" s="1"/>
  <c r="F1843" i="1" s="1"/>
  <c r="F1844" i="1" s="1"/>
  <c r="F1845" i="1" s="1"/>
  <c r="F1846" i="1" s="1"/>
  <c r="F1847" i="1" s="1"/>
  <c r="F1848" i="1" s="1"/>
  <c r="F1849" i="1" s="1"/>
  <c r="F1850" i="1" s="1"/>
  <c r="F1851" i="1" s="1"/>
  <c r="F1852" i="1" s="1"/>
  <c r="F1853" i="1" s="1"/>
  <c r="F1854" i="1" s="1"/>
  <c r="F1855" i="1" s="1"/>
  <c r="F1856" i="1" s="1"/>
  <c r="F1857" i="1" s="1"/>
  <c r="F1858" i="1" s="1"/>
  <c r="F1859" i="1" s="1"/>
  <c r="F1860" i="1" s="1"/>
  <c r="F1861" i="1" s="1"/>
  <c r="F1862" i="1" s="1"/>
  <c r="F1863" i="1" s="1"/>
  <c r="F1864" i="1" s="1"/>
  <c r="F1865" i="1" s="1"/>
  <c r="F1866" i="1" s="1"/>
  <c r="F1867" i="1" s="1"/>
  <c r="F1868" i="1" s="1"/>
  <c r="F1869" i="1" s="1"/>
  <c r="F1870" i="1" s="1"/>
  <c r="F1871" i="1" s="1"/>
  <c r="F1872" i="1" s="1"/>
  <c r="F1873" i="1" s="1"/>
  <c r="F1874" i="1" s="1"/>
  <c r="F1876" i="1" s="1"/>
  <c r="F1877" i="1" s="1"/>
  <c r="F1878" i="1" s="1"/>
  <c r="F1879" i="1" s="1"/>
  <c r="F1880" i="1" s="1"/>
  <c r="F1881" i="1" s="1"/>
  <c r="F1882" i="1" s="1"/>
  <c r="F1883" i="1" s="1"/>
  <c r="F1884" i="1" s="1"/>
  <c r="F1885" i="1" s="1"/>
  <c r="F1886" i="1" s="1"/>
  <c r="F1887" i="1" s="1"/>
  <c r="F1888" i="1" s="1"/>
  <c r="F1889" i="1" s="1"/>
  <c r="F1890" i="1" s="1"/>
  <c r="F1891" i="1" s="1"/>
  <c r="F1892" i="1" s="1"/>
  <c r="F1893" i="1" s="1"/>
  <c r="F1894" i="1" s="1"/>
  <c r="F1895" i="1" s="1"/>
  <c r="F1896" i="1" s="1"/>
  <c r="F1897" i="1" s="1"/>
  <c r="F1898" i="1" s="1"/>
  <c r="F1899" i="1" s="1"/>
  <c r="F1900" i="1" s="1"/>
  <c r="F1901" i="1" s="1"/>
  <c r="F1902" i="1" s="1"/>
  <c r="F1903" i="1" s="1"/>
  <c r="F1904" i="1" s="1"/>
  <c r="F1905" i="1" s="1"/>
  <c r="F1906" i="1" s="1"/>
  <c r="F1907" i="1" s="1"/>
  <c r="F1908" i="1" s="1"/>
  <c r="F1909" i="1" s="1"/>
  <c r="F1910" i="1" s="1"/>
  <c r="F1911" i="1" s="1"/>
  <c r="F1912" i="1" s="1"/>
  <c r="F1913" i="1" s="1"/>
  <c r="F1914" i="1" s="1"/>
  <c r="F1915" i="1" s="1"/>
  <c r="F1916" i="1" s="1"/>
  <c r="F1917" i="1" s="1"/>
  <c r="F1918" i="1" s="1"/>
  <c r="F1919" i="1" s="1"/>
  <c r="F1920" i="1" s="1"/>
  <c r="F1921" i="1" s="1"/>
  <c r="F1922" i="1" s="1"/>
  <c r="F1923" i="1" s="1"/>
  <c r="F1924" i="1" s="1"/>
  <c r="F1925" i="1" s="1"/>
  <c r="F1926" i="1" s="1"/>
  <c r="F1927" i="1" s="1"/>
  <c r="F1928" i="1" s="1"/>
  <c r="F1929" i="1" s="1"/>
  <c r="F1930" i="1" s="1"/>
  <c r="F1931" i="1" s="1"/>
  <c r="F1932" i="1" s="1"/>
  <c r="F1933" i="1" s="1"/>
  <c r="F1934" i="1" s="1"/>
  <c r="F1935" i="1" s="1"/>
  <c r="F1936" i="1" s="1"/>
  <c r="F1937" i="1" s="1"/>
  <c r="F1938" i="1" s="1"/>
  <c r="F1939" i="1" s="1"/>
  <c r="F1940" i="1" s="1"/>
  <c r="F1941" i="1" s="1"/>
  <c r="F1942" i="1" s="1"/>
  <c r="F1943" i="1" s="1"/>
  <c r="F1944" i="1" s="1"/>
  <c r="F1945" i="1" s="1"/>
  <c r="F1946" i="1" s="1"/>
  <c r="F1947" i="1" s="1"/>
  <c r="F1948" i="1" s="1"/>
  <c r="F1949" i="1" s="1"/>
  <c r="F1950" i="1" s="1"/>
  <c r="F1951" i="1" s="1"/>
  <c r="F1952" i="1" s="1"/>
  <c r="F1953" i="1" s="1"/>
  <c r="F1954" i="1" s="1"/>
  <c r="F1955" i="1" s="1"/>
  <c r="F1956" i="1" s="1"/>
  <c r="F1957" i="1" s="1"/>
  <c r="F1958" i="1" s="1"/>
  <c r="F1959" i="1" s="1"/>
  <c r="F1960" i="1" s="1"/>
  <c r="F1961" i="1" s="1"/>
  <c r="F1962" i="1" s="1"/>
  <c r="F1963" i="1" s="1"/>
  <c r="F1964" i="1" s="1"/>
  <c r="F1965" i="1" s="1"/>
  <c r="F1966" i="1" s="1"/>
  <c r="F1967" i="1" s="1"/>
  <c r="F1968" i="1" s="1"/>
  <c r="F1969" i="1" s="1"/>
  <c r="F1970" i="1" s="1"/>
  <c r="F1971" i="1" s="1"/>
  <c r="F1972" i="1" s="1"/>
  <c r="F1973" i="1" s="1"/>
  <c r="F1974" i="1" s="1"/>
  <c r="F1975" i="1" s="1"/>
  <c r="F1976" i="1" s="1"/>
  <c r="F1977" i="1" s="1"/>
  <c r="F1978" i="1" s="1"/>
  <c r="F1979" i="1" s="1"/>
  <c r="F1980" i="1" s="1"/>
  <c r="F1981" i="1" s="1"/>
  <c r="F1982" i="1" s="1"/>
  <c r="F1983" i="1" s="1"/>
  <c r="F1984" i="1" s="1"/>
  <c r="F1985" i="1" s="1"/>
  <c r="F1986" i="1" s="1"/>
  <c r="F1987" i="1" s="1"/>
  <c r="F1988" i="1" s="1"/>
  <c r="F1989" i="1" s="1"/>
  <c r="F1990" i="1" s="1"/>
  <c r="F1991" i="1" s="1"/>
  <c r="F1992" i="1" s="1"/>
  <c r="F1993" i="1" s="1"/>
  <c r="F1994" i="1" s="1"/>
  <c r="F1995" i="1" s="1"/>
  <c r="F1996" i="1" s="1"/>
  <c r="F1997" i="1" s="1"/>
  <c r="F1998" i="1" s="1"/>
  <c r="F1999" i="1" s="1"/>
  <c r="F2000" i="1" s="1"/>
  <c r="F2001" i="1" s="1"/>
  <c r="F2002" i="1" s="1"/>
  <c r="F2003" i="1" s="1"/>
  <c r="F2004" i="1" s="1"/>
  <c r="F2005" i="1" s="1"/>
  <c r="F2006" i="1" s="1"/>
  <c r="F2007" i="1" s="1"/>
  <c r="F2008" i="1" s="1"/>
  <c r="F2009" i="1" s="1"/>
  <c r="F2010" i="1" s="1"/>
  <c r="F2011" i="1" s="1"/>
  <c r="F2012" i="1" s="1"/>
  <c r="F2013" i="1" s="1"/>
  <c r="F2014" i="1" s="1"/>
  <c r="F2015" i="1" s="1"/>
  <c r="F2016" i="1" s="1"/>
  <c r="F2017" i="1" s="1"/>
  <c r="F2018" i="1" s="1"/>
  <c r="F2019" i="1" s="1"/>
  <c r="F2020" i="1" s="1"/>
  <c r="F2021" i="1" s="1"/>
  <c r="F2022" i="1" s="1"/>
  <c r="F2023" i="1" s="1"/>
  <c r="F2024" i="1" s="1"/>
  <c r="F2025" i="1" s="1"/>
  <c r="F2026" i="1" s="1"/>
  <c r="F2027" i="1" s="1"/>
  <c r="F2028" i="1" s="1"/>
  <c r="F2029" i="1" s="1"/>
  <c r="F2030" i="1" s="1"/>
  <c r="F2031" i="1" s="1"/>
  <c r="F2032" i="1" s="1"/>
  <c r="F2033" i="1" s="1"/>
  <c r="F2034" i="1" s="1"/>
  <c r="F2035" i="1" s="1"/>
  <c r="F2036" i="1" s="1"/>
  <c r="F2037" i="1" s="1"/>
  <c r="F2038" i="1" s="1"/>
  <c r="F2039" i="1" s="1"/>
  <c r="F2040" i="1" s="1"/>
  <c r="F2041" i="1" s="1"/>
  <c r="F2042" i="1" s="1"/>
  <c r="F2043" i="1" s="1"/>
  <c r="F2044" i="1" s="1"/>
  <c r="F2045" i="1" s="1"/>
  <c r="F2046" i="1" s="1"/>
  <c r="F2047" i="1" s="1"/>
  <c r="F2048" i="1" s="1"/>
  <c r="F2049" i="1" s="1"/>
  <c r="F2050" i="1" s="1"/>
  <c r="F2051" i="1" s="1"/>
  <c r="F2052" i="1" s="1"/>
  <c r="F2053" i="1" s="1"/>
  <c r="F2054" i="1" s="1"/>
  <c r="F2055" i="1" s="1"/>
  <c r="F2056" i="1" s="1"/>
  <c r="F2057" i="1" s="1"/>
  <c r="F2058" i="1" s="1"/>
  <c r="F2059" i="1" s="1"/>
  <c r="F2060" i="1" s="1"/>
  <c r="F2061" i="1" s="1"/>
  <c r="F2062" i="1" s="1"/>
  <c r="F2063" i="1" s="1"/>
  <c r="F2064" i="1" s="1"/>
  <c r="F2065" i="1" s="1"/>
  <c r="F2066" i="1" s="1"/>
  <c r="F2067" i="1" s="1"/>
  <c r="F2068" i="1" s="1"/>
  <c r="F2069" i="1" s="1"/>
  <c r="F2070" i="1" s="1"/>
  <c r="F2071" i="1" s="1"/>
  <c r="F2072" i="1" s="1"/>
  <c r="F2073" i="1" s="1"/>
  <c r="F2074" i="1" s="1"/>
  <c r="F2075" i="1" s="1"/>
  <c r="F2076" i="1" s="1"/>
  <c r="F2077" i="1" s="1"/>
  <c r="F2078" i="1" s="1"/>
  <c r="F2079" i="1" s="1"/>
  <c r="F2080" i="1" s="1"/>
  <c r="F2081" i="1" s="1"/>
  <c r="F2082" i="1" s="1"/>
  <c r="F2083" i="1" s="1"/>
  <c r="F2084" i="1" s="1"/>
  <c r="F2085" i="1" s="1"/>
  <c r="F2086" i="1" s="1"/>
  <c r="F2087" i="1" s="1"/>
  <c r="F2088" i="1" s="1"/>
  <c r="F2089" i="1" s="1"/>
  <c r="F2090" i="1" s="1"/>
  <c r="F2091" i="1" s="1"/>
  <c r="F2092" i="1" s="1"/>
  <c r="F2093" i="1" s="1"/>
  <c r="F2094" i="1" s="1"/>
  <c r="F2095" i="1" s="1"/>
  <c r="F2096" i="1" s="1"/>
  <c r="F2097" i="1" s="1"/>
  <c r="F2098" i="1" s="1"/>
  <c r="F2099" i="1" s="1"/>
  <c r="F2100" i="1" s="1"/>
  <c r="F2101" i="1" s="1"/>
  <c r="F2102" i="1" s="1"/>
  <c r="F2103" i="1" s="1"/>
  <c r="F2104" i="1" s="1"/>
  <c r="F2105" i="1" s="1"/>
  <c r="F2106" i="1" s="1"/>
  <c r="F2107" i="1" s="1"/>
  <c r="F2108" i="1" s="1"/>
  <c r="F2109" i="1" s="1"/>
  <c r="F2110" i="1" s="1"/>
  <c r="F2111" i="1" s="1"/>
  <c r="F2112" i="1" s="1"/>
  <c r="F2113" i="1" s="1"/>
  <c r="F2114" i="1" s="1"/>
  <c r="F2115" i="1" s="1"/>
  <c r="F2116" i="1" s="1"/>
  <c r="F2117" i="1" s="1"/>
  <c r="F2118" i="1" s="1"/>
  <c r="F2119" i="1" s="1"/>
  <c r="F2120" i="1" s="1"/>
  <c r="F2121" i="1" s="1"/>
  <c r="F2122" i="1" s="1"/>
  <c r="F2123" i="1" s="1"/>
  <c r="F2124" i="1" s="1"/>
  <c r="F2125" i="1" s="1"/>
  <c r="F2126" i="1" s="1"/>
  <c r="F2127" i="1" s="1"/>
  <c r="F2128" i="1" s="1"/>
  <c r="F2129" i="1" s="1"/>
  <c r="F2130" i="1" s="1"/>
  <c r="F2131" i="1" s="1"/>
  <c r="F2132" i="1" s="1"/>
  <c r="F2133" i="1" s="1"/>
  <c r="F2134" i="1" s="1"/>
  <c r="F2135" i="1" s="1"/>
  <c r="F2136" i="1" s="1"/>
  <c r="F2137" i="1" s="1"/>
  <c r="F2138" i="1" s="1"/>
  <c r="F2139" i="1" s="1"/>
  <c r="F2140" i="1" s="1"/>
  <c r="F2141" i="1" s="1"/>
  <c r="F2142" i="1" s="1"/>
  <c r="F2143" i="1" s="1"/>
  <c r="F2144" i="1" s="1"/>
  <c r="F2145" i="1" s="1"/>
  <c r="F2146" i="1" s="1"/>
  <c r="F2147" i="1" s="1"/>
  <c r="F2148" i="1" s="1"/>
  <c r="F2149" i="1" s="1"/>
  <c r="F2150" i="1" s="1"/>
  <c r="F2151" i="1" s="1"/>
  <c r="F2152" i="1" s="1"/>
  <c r="F2153" i="1" s="1"/>
  <c r="F2154" i="1" s="1"/>
  <c r="F2155" i="1" s="1"/>
  <c r="F2156" i="1" s="1"/>
  <c r="F2157" i="1" s="1"/>
  <c r="F2158" i="1" s="1"/>
  <c r="F2159" i="1" s="1"/>
  <c r="F2160" i="1" s="1"/>
  <c r="F2161" i="1" s="1"/>
  <c r="F2162" i="1" s="1"/>
  <c r="F2163" i="1" s="1"/>
  <c r="F2164" i="1" s="1"/>
  <c r="F2165" i="1" s="1"/>
  <c r="F2166" i="1" s="1"/>
  <c r="F2167" i="1" s="1"/>
  <c r="F2168" i="1" s="1"/>
  <c r="F2169" i="1" s="1"/>
  <c r="F2170" i="1" s="1"/>
  <c r="F2171" i="1" s="1"/>
  <c r="F2172" i="1" s="1"/>
  <c r="F2173" i="1" s="1"/>
  <c r="F2174" i="1" s="1"/>
  <c r="F2175" i="1" s="1"/>
  <c r="F2176" i="1" s="1"/>
  <c r="F2177" i="1" s="1"/>
  <c r="F2178" i="1" s="1"/>
  <c r="F2179" i="1" s="1"/>
  <c r="F2180" i="1" s="1"/>
  <c r="F2181" i="1" s="1"/>
  <c r="F2182" i="1" s="1"/>
  <c r="F2183" i="1" s="1"/>
  <c r="F2184" i="1" s="1"/>
  <c r="F2185" i="1" s="1"/>
  <c r="F2186" i="1" s="1"/>
  <c r="F2187" i="1" s="1"/>
  <c r="F2188" i="1" s="1"/>
  <c r="F2189" i="1" s="1"/>
  <c r="F2190" i="1" s="1"/>
  <c r="F2191" i="1" s="1"/>
  <c r="F2192" i="1" s="1"/>
  <c r="F2193" i="1" s="1"/>
  <c r="F2194" i="1" s="1"/>
  <c r="F2195" i="1" s="1"/>
  <c r="F2196" i="1" s="1"/>
  <c r="F2197" i="1" s="1"/>
  <c r="F2198" i="1" s="1"/>
  <c r="F2199" i="1" s="1"/>
  <c r="F2200" i="1" s="1"/>
  <c r="F2201" i="1" s="1"/>
  <c r="F2202" i="1" s="1"/>
  <c r="F2203" i="1" s="1"/>
  <c r="F2204" i="1" s="1"/>
  <c r="F2205" i="1" s="1"/>
  <c r="F2206" i="1" s="1"/>
  <c r="F2207" i="1" s="1"/>
  <c r="F2208" i="1" s="1"/>
  <c r="F2209" i="1" s="1"/>
  <c r="F2210" i="1" s="1"/>
  <c r="F2211" i="1" s="1"/>
  <c r="F2212" i="1" s="1"/>
  <c r="F2213" i="1" s="1"/>
  <c r="F2214" i="1" s="1"/>
  <c r="F2215" i="1" s="1"/>
  <c r="F2216" i="1" s="1"/>
  <c r="F2217" i="1" s="1"/>
  <c r="F2218" i="1" s="1"/>
  <c r="F2219" i="1" s="1"/>
  <c r="F2220" i="1" s="1"/>
  <c r="F2221" i="1" s="1"/>
  <c r="F2222" i="1" s="1"/>
  <c r="F2223" i="1" s="1"/>
  <c r="F2224" i="1" s="1"/>
  <c r="F2225" i="1" s="1"/>
  <c r="F2226" i="1" s="1"/>
  <c r="F2227" i="1" s="1"/>
  <c r="F2228" i="1" s="1"/>
  <c r="F2229" i="1" s="1"/>
  <c r="F2230" i="1" s="1"/>
  <c r="F2231" i="1" s="1"/>
  <c r="F2232" i="1" s="1"/>
  <c r="F2233" i="1" s="1"/>
  <c r="F2234" i="1" s="1"/>
  <c r="F2235" i="1" s="1"/>
  <c r="F2236" i="1" s="1"/>
  <c r="F2237" i="1" s="1"/>
  <c r="F2238" i="1" s="1"/>
  <c r="F2239" i="1" s="1"/>
  <c r="F2240" i="1" s="1"/>
  <c r="F2241" i="1" s="1"/>
  <c r="F2242" i="1" s="1"/>
  <c r="F2243" i="1" s="1"/>
  <c r="F2244" i="1" s="1"/>
  <c r="F2245" i="1" s="1"/>
  <c r="F2246" i="1" s="1"/>
  <c r="F2247" i="1" s="1"/>
  <c r="F2248" i="1" s="1"/>
  <c r="F2249" i="1" s="1"/>
  <c r="F2250" i="1" s="1"/>
  <c r="F2251" i="1" s="1"/>
  <c r="F2252" i="1" s="1"/>
  <c r="F2253" i="1" s="1"/>
  <c r="F2254" i="1" s="1"/>
  <c r="F2255" i="1" s="1"/>
  <c r="F2256" i="1" s="1"/>
  <c r="F2257" i="1" s="1"/>
  <c r="F2258" i="1" s="1"/>
  <c r="F2259" i="1" s="1"/>
  <c r="F2260" i="1" s="1"/>
  <c r="F2261" i="1" s="1"/>
  <c r="F2262" i="1" s="1"/>
  <c r="F2263" i="1" s="1"/>
  <c r="F2264" i="1" s="1"/>
  <c r="F2265" i="1" s="1"/>
  <c r="F2266" i="1" s="1"/>
  <c r="F2267" i="1" s="1"/>
  <c r="F2268" i="1" s="1"/>
  <c r="F2269" i="1" s="1"/>
  <c r="F2270" i="1" s="1"/>
  <c r="F2271" i="1" s="1"/>
  <c r="F2272" i="1" s="1"/>
  <c r="F2273" i="1" s="1"/>
  <c r="F2274" i="1" s="1"/>
  <c r="F2275" i="1" s="1"/>
  <c r="F2276" i="1" s="1"/>
  <c r="F2277" i="1" s="1"/>
  <c r="F2278" i="1" s="1"/>
  <c r="F2279" i="1" s="1"/>
  <c r="F2280" i="1" s="1"/>
  <c r="F2281" i="1" s="1"/>
  <c r="F2282" i="1" s="1"/>
  <c r="F2283" i="1" s="1"/>
  <c r="F2284" i="1" s="1"/>
  <c r="F2285" i="1" s="1"/>
  <c r="F2286" i="1" s="1"/>
  <c r="F2287" i="1" s="1"/>
  <c r="F2288" i="1" s="1"/>
  <c r="F2289" i="1" s="1"/>
  <c r="F2290" i="1" s="1"/>
  <c r="F2291" i="1" s="1"/>
  <c r="F2292" i="1" s="1"/>
  <c r="F2293" i="1" s="1"/>
  <c r="F2294" i="1" s="1"/>
  <c r="F2295" i="1" s="1"/>
  <c r="F2296" i="1" s="1"/>
  <c r="F2297" i="1" s="1"/>
  <c r="F2298" i="1" s="1"/>
  <c r="F2299" i="1" s="1"/>
  <c r="F2300" i="1" s="1"/>
  <c r="F2301" i="1" s="1"/>
  <c r="F2302" i="1" s="1"/>
  <c r="F2303" i="1" s="1"/>
  <c r="F2304" i="1" s="1"/>
  <c r="F2305" i="1" s="1"/>
  <c r="F2306" i="1" s="1"/>
  <c r="F2307" i="1" s="1"/>
  <c r="F2308" i="1" s="1"/>
  <c r="F2309" i="1" s="1"/>
  <c r="F2310" i="1" s="1"/>
  <c r="F2311" i="1" s="1"/>
  <c r="F2312" i="1" s="1"/>
  <c r="F2313" i="1" s="1"/>
  <c r="F2314" i="1" s="1"/>
  <c r="F2315" i="1" s="1"/>
  <c r="F2316" i="1" s="1"/>
  <c r="F2317" i="1" s="1"/>
  <c r="F2318" i="1" s="1"/>
  <c r="F2319" i="1" s="1"/>
  <c r="F2320" i="1" s="1"/>
  <c r="F2321" i="1" s="1"/>
  <c r="F2322" i="1" s="1"/>
  <c r="F2323" i="1" s="1"/>
  <c r="F2324" i="1" s="1"/>
  <c r="F2325" i="1" s="1"/>
  <c r="F2326" i="1" s="1"/>
  <c r="F2327" i="1" s="1"/>
  <c r="F2328" i="1" s="1"/>
  <c r="F2329" i="1" s="1"/>
  <c r="F2330" i="1" s="1"/>
  <c r="F2331" i="1" s="1"/>
  <c r="F2332" i="1" s="1"/>
  <c r="F2333" i="1" s="1"/>
  <c r="F2334" i="1" s="1"/>
  <c r="F2335" i="1" s="1"/>
  <c r="F2336" i="1" s="1"/>
  <c r="F2337" i="1" s="1"/>
  <c r="F2338" i="1" s="1"/>
  <c r="F2339" i="1" s="1"/>
  <c r="F2340" i="1" s="1"/>
  <c r="F2341" i="1" s="1"/>
  <c r="F2342" i="1" s="1"/>
  <c r="F2343" i="1" s="1"/>
  <c r="F2344" i="1" s="1"/>
  <c r="F2345" i="1" s="1"/>
  <c r="F2346" i="1" s="1"/>
  <c r="F2347" i="1" s="1"/>
  <c r="F2348" i="1" s="1"/>
  <c r="F2349" i="1" s="1"/>
  <c r="F2350" i="1" s="1"/>
  <c r="F2351" i="1" s="1"/>
  <c r="F2352" i="1" s="1"/>
  <c r="F2353" i="1" s="1"/>
  <c r="F2354" i="1" s="1"/>
  <c r="F2355" i="1" s="1"/>
  <c r="F2356" i="1" s="1"/>
  <c r="F2357" i="1" s="1"/>
  <c r="F2358" i="1" s="1"/>
  <c r="F2359" i="1" s="1"/>
  <c r="F2360" i="1" s="1"/>
  <c r="F2361" i="1" s="1"/>
  <c r="F2362" i="1" s="1"/>
  <c r="F2363" i="1" s="1"/>
  <c r="F2364" i="1" s="1"/>
  <c r="F2365" i="1" s="1"/>
  <c r="F2366" i="1" s="1"/>
  <c r="F2367" i="1" s="1"/>
  <c r="F2368" i="1" s="1"/>
  <c r="F2369" i="1" s="1"/>
  <c r="F2370" i="1" s="1"/>
  <c r="F2371" i="1" s="1"/>
  <c r="F2372" i="1" s="1"/>
  <c r="F2373" i="1" s="1"/>
  <c r="F2374" i="1" s="1"/>
  <c r="F2375" i="1" s="1"/>
  <c r="F2376" i="1" s="1"/>
  <c r="F2377" i="1" s="1"/>
  <c r="F2378" i="1" s="1"/>
  <c r="F2379" i="1" s="1"/>
  <c r="F2380" i="1" s="1"/>
  <c r="F2381" i="1" s="1"/>
  <c r="F2382" i="1" s="1"/>
  <c r="F2383" i="1" s="1"/>
  <c r="F2384" i="1" s="1"/>
  <c r="F2385" i="1" s="1"/>
  <c r="F2386" i="1" s="1"/>
  <c r="F2387" i="1" s="1"/>
  <c r="F2388" i="1" s="1"/>
  <c r="F2389" i="1" s="1"/>
  <c r="F2390" i="1" s="1"/>
  <c r="F2391" i="1" s="1"/>
  <c r="F2392" i="1" s="1"/>
  <c r="F2393" i="1" s="1"/>
  <c r="F2394" i="1" s="1"/>
  <c r="F2395" i="1" s="1"/>
  <c r="F2396" i="1" s="1"/>
  <c r="F2397" i="1" s="1"/>
  <c r="F2398" i="1" s="1"/>
  <c r="F2399" i="1" s="1"/>
  <c r="F2400" i="1" s="1"/>
  <c r="F2401" i="1" s="1"/>
  <c r="F2402" i="1" s="1"/>
  <c r="F2403" i="1" s="1"/>
  <c r="F2404" i="1" s="1"/>
  <c r="F2405" i="1" s="1"/>
  <c r="F2406" i="1" s="1"/>
  <c r="F2407" i="1" s="1"/>
  <c r="F2408" i="1" s="1"/>
  <c r="F2409" i="1" s="1"/>
  <c r="F2410" i="1" s="1"/>
  <c r="F2411" i="1" s="1"/>
  <c r="F2412" i="1" s="1"/>
  <c r="F2413" i="1" s="1"/>
  <c r="F2414" i="1" s="1"/>
  <c r="F2415" i="1" s="1"/>
  <c r="F2416" i="1" s="1"/>
  <c r="F2417" i="1" s="1"/>
  <c r="F2418" i="1" s="1"/>
  <c r="F2419" i="1" s="1"/>
  <c r="F2420" i="1" s="1"/>
  <c r="F2421" i="1" s="1"/>
  <c r="F2422" i="1" s="1"/>
  <c r="F2423" i="1" s="1"/>
  <c r="F2424" i="1" s="1"/>
  <c r="F2425" i="1" s="1"/>
  <c r="F2426" i="1" s="1"/>
  <c r="F2427" i="1" s="1"/>
  <c r="F2428" i="1" s="1"/>
  <c r="F2429" i="1" s="1"/>
  <c r="F2430" i="1" s="1"/>
  <c r="F2431" i="1" s="1"/>
  <c r="F2432" i="1" s="1"/>
  <c r="F2433" i="1" s="1"/>
  <c r="F2434" i="1" s="1"/>
  <c r="F2435" i="1" s="1"/>
  <c r="F2436" i="1" s="1"/>
  <c r="F2437" i="1" s="1"/>
  <c r="F2438" i="1" s="1"/>
  <c r="F2439" i="1" s="1"/>
  <c r="F2440" i="1" s="1"/>
  <c r="F2442" i="1" s="1"/>
  <c r="F2443" i="1" s="1"/>
  <c r="F2444" i="1" s="1"/>
  <c r="F2445" i="1" s="1"/>
  <c r="F2446" i="1" s="1"/>
  <c r="F2447" i="1" s="1"/>
  <c r="F2448" i="1" s="1"/>
  <c r="F2449" i="1" s="1"/>
  <c r="F2450" i="1" s="1"/>
  <c r="F2451" i="1" s="1"/>
  <c r="F2452" i="1" s="1"/>
  <c r="F2453" i="1" s="1"/>
  <c r="F2454" i="1" s="1"/>
  <c r="F2455" i="1" s="1"/>
  <c r="F2456" i="1" s="1"/>
  <c r="F2457" i="1" s="1"/>
  <c r="F2458" i="1" s="1"/>
  <c r="F2459" i="1" s="1"/>
  <c r="F2460" i="1" s="1"/>
  <c r="F2461" i="1" s="1"/>
  <c r="F2462" i="1" s="1"/>
  <c r="F2463" i="1" s="1"/>
  <c r="F2464" i="1" s="1"/>
  <c r="F2465" i="1" s="1"/>
  <c r="F2466" i="1" s="1"/>
  <c r="F2467" i="1" s="1"/>
  <c r="F2468" i="1" s="1"/>
  <c r="F2469" i="1" s="1"/>
  <c r="F2470" i="1" s="1"/>
  <c r="F2471" i="1" s="1"/>
  <c r="F2472" i="1" s="1"/>
  <c r="F2473" i="1" s="1"/>
  <c r="F2474" i="1" s="1"/>
  <c r="F2475" i="1" s="1"/>
  <c r="F2476" i="1" s="1"/>
  <c r="F2477" i="1" s="1"/>
  <c r="F2478" i="1" s="1"/>
  <c r="F2479" i="1" s="1"/>
  <c r="F2480" i="1" s="1"/>
  <c r="F2481" i="1" s="1"/>
  <c r="F2482" i="1" s="1"/>
  <c r="F2483" i="1" s="1"/>
  <c r="F2484" i="1" s="1"/>
  <c r="F2485" i="1" s="1"/>
  <c r="F2486" i="1" s="1"/>
  <c r="F2487" i="1" s="1"/>
  <c r="F2488" i="1" s="1"/>
  <c r="F2489" i="1" s="1"/>
  <c r="F2490" i="1" s="1"/>
  <c r="F2491" i="1" s="1"/>
  <c r="F2492" i="1" s="1"/>
  <c r="F2493" i="1" s="1"/>
  <c r="F2494" i="1" s="1"/>
  <c r="F2495" i="1" s="1"/>
  <c r="F2496" i="1" s="1"/>
  <c r="F2497" i="1" s="1"/>
  <c r="F2498" i="1" s="1"/>
  <c r="F2499" i="1" s="1"/>
  <c r="F2500" i="1" s="1"/>
  <c r="F2501" i="1" s="1"/>
  <c r="F2502" i="1" s="1"/>
  <c r="F2503" i="1" s="1"/>
  <c r="F2504" i="1" s="1"/>
  <c r="F2505" i="1" s="1"/>
  <c r="F2506" i="1" s="1"/>
  <c r="F2507" i="1" s="1"/>
  <c r="F2508" i="1" s="1"/>
  <c r="F2509" i="1" s="1"/>
  <c r="F2510" i="1" s="1"/>
  <c r="F2511" i="1" s="1"/>
  <c r="F2512" i="1" s="1"/>
  <c r="F2513" i="1" s="1"/>
  <c r="F2514" i="1" s="1"/>
  <c r="F2515" i="1" s="1"/>
  <c r="F2516" i="1" s="1"/>
  <c r="F2517" i="1" s="1"/>
  <c r="F2518" i="1" s="1"/>
  <c r="F2519" i="1" s="1"/>
  <c r="F2520" i="1" s="1"/>
  <c r="F2521" i="1" s="1"/>
  <c r="F2522" i="1" s="1"/>
  <c r="F2523" i="1" s="1"/>
  <c r="F2524" i="1" s="1"/>
  <c r="F2525" i="1" s="1"/>
  <c r="F2526" i="1" s="1"/>
  <c r="F2527" i="1" s="1"/>
  <c r="F2528" i="1" s="1"/>
  <c r="F2529" i="1" s="1"/>
  <c r="F2530" i="1" s="1"/>
  <c r="F2531" i="1" s="1"/>
  <c r="F2532" i="1" s="1"/>
  <c r="F2533" i="1" s="1"/>
  <c r="F2534" i="1" s="1"/>
  <c r="F2535" i="1" s="1"/>
  <c r="F2536" i="1" s="1"/>
  <c r="F2537" i="1" s="1"/>
  <c r="F2538" i="1" s="1"/>
  <c r="F2539" i="1" s="1"/>
  <c r="F2540" i="1" s="1"/>
  <c r="F2541" i="1" s="1"/>
  <c r="F2542" i="1" s="1"/>
  <c r="F2543" i="1" s="1"/>
  <c r="F2544" i="1" s="1"/>
  <c r="F2545" i="1" s="1"/>
  <c r="F2546" i="1" s="1"/>
  <c r="F2547" i="1" s="1"/>
  <c r="F2548" i="1" s="1"/>
  <c r="F2549" i="1" s="1"/>
  <c r="F2550" i="1" s="1"/>
  <c r="F2551" i="1" s="1"/>
  <c r="F2552" i="1" s="1"/>
  <c r="F2553" i="1" s="1"/>
  <c r="F2554" i="1" s="1"/>
  <c r="F2555" i="1" s="1"/>
  <c r="F2556" i="1" s="1"/>
  <c r="F2557" i="1" s="1"/>
  <c r="F2558" i="1" s="1"/>
  <c r="F2559" i="1" s="1"/>
  <c r="F2560" i="1" s="1"/>
  <c r="F2561" i="1" s="1"/>
  <c r="F2562" i="1" s="1"/>
  <c r="F2563" i="1" s="1"/>
  <c r="F2564" i="1" s="1"/>
  <c r="F2565" i="1" s="1"/>
  <c r="F2566" i="1" s="1"/>
  <c r="F2567" i="1" s="1"/>
  <c r="F2568" i="1" s="1"/>
  <c r="F2569" i="1" s="1"/>
  <c r="F2570" i="1" s="1"/>
  <c r="F2571" i="1" s="1"/>
  <c r="F2572" i="1" s="1"/>
  <c r="F2573" i="1" s="1"/>
  <c r="F2574" i="1" s="1"/>
  <c r="F2575" i="1" s="1"/>
  <c r="F2576" i="1" s="1"/>
  <c r="F2577" i="1" s="1"/>
  <c r="F2578" i="1" s="1"/>
  <c r="F2579" i="1" s="1"/>
  <c r="F2580" i="1" s="1"/>
  <c r="F2581" i="1" s="1"/>
  <c r="F2582" i="1" s="1"/>
  <c r="F2583" i="1" s="1"/>
  <c r="F2584" i="1" s="1"/>
  <c r="F2585" i="1" s="1"/>
  <c r="F2586" i="1" s="1"/>
  <c r="F2587" i="1" s="1"/>
  <c r="F2588" i="1" s="1"/>
  <c r="F2589" i="1" s="1"/>
  <c r="F2590" i="1" s="1"/>
  <c r="F2591" i="1" s="1"/>
  <c r="F2592" i="1" s="1"/>
  <c r="F2593" i="1" s="1"/>
  <c r="F2594" i="1" s="1"/>
  <c r="F2595" i="1" s="1"/>
  <c r="F2596" i="1" s="1"/>
  <c r="F2597" i="1" s="1"/>
  <c r="F2598" i="1" s="1"/>
  <c r="F2599" i="1" s="1"/>
  <c r="F2600" i="1" s="1"/>
  <c r="F2601" i="1" s="1"/>
  <c r="F2602" i="1" s="1"/>
  <c r="F2603" i="1" s="1"/>
  <c r="F2604" i="1" s="1"/>
  <c r="F2605" i="1" s="1"/>
  <c r="F2606" i="1" s="1"/>
  <c r="F2607" i="1" s="1"/>
  <c r="F2608" i="1" s="1"/>
  <c r="F2609" i="1" s="1"/>
  <c r="F2610" i="1" s="1"/>
  <c r="F2611" i="1" s="1"/>
  <c r="F2612" i="1" s="1"/>
  <c r="F2613" i="1" s="1"/>
  <c r="F2614" i="1" s="1"/>
  <c r="F2615" i="1" s="1"/>
  <c r="F2616" i="1" s="1"/>
  <c r="F2617" i="1" s="1"/>
  <c r="F2618" i="1" s="1"/>
  <c r="F2619" i="1" s="1"/>
  <c r="F2620" i="1" s="1"/>
  <c r="F2621" i="1" s="1"/>
  <c r="F2622" i="1" s="1"/>
  <c r="F2623" i="1" s="1"/>
  <c r="F2624" i="1" s="1"/>
  <c r="F2625" i="1" s="1"/>
  <c r="F2626" i="1" s="1"/>
  <c r="F2627" i="1" s="1"/>
  <c r="F2628" i="1" s="1"/>
  <c r="F2629" i="1" s="1"/>
  <c r="F2630" i="1" s="1"/>
  <c r="F2631" i="1" s="1"/>
  <c r="F2632" i="1" s="1"/>
  <c r="F2633" i="1" s="1"/>
  <c r="F2634" i="1" s="1"/>
  <c r="F2635" i="1" s="1"/>
  <c r="F2636" i="1" s="1"/>
  <c r="F2637" i="1" s="1"/>
  <c r="F2638" i="1" s="1"/>
  <c r="F2639" i="1" s="1"/>
  <c r="F2640" i="1" s="1"/>
  <c r="F2641" i="1" s="1"/>
  <c r="F2642" i="1" s="1"/>
  <c r="F2643" i="1" s="1"/>
  <c r="F2644" i="1" s="1"/>
  <c r="F2645" i="1" s="1"/>
  <c r="F2646" i="1" s="1"/>
  <c r="F2647" i="1" s="1"/>
  <c r="F2648" i="1" s="1"/>
  <c r="F2649" i="1" s="1"/>
  <c r="F2650" i="1" s="1"/>
  <c r="F2651" i="1" s="1"/>
  <c r="F2652" i="1" s="1"/>
  <c r="F2653" i="1" s="1"/>
  <c r="F2654" i="1" s="1"/>
  <c r="F2655" i="1" s="1"/>
  <c r="F2656" i="1" s="1"/>
  <c r="F2657" i="1" s="1"/>
  <c r="F2658" i="1" s="1"/>
  <c r="F2659" i="1" s="1"/>
  <c r="F2660" i="1" s="1"/>
  <c r="F2661" i="1" s="1"/>
  <c r="F2662" i="1" s="1"/>
  <c r="F2663" i="1" s="1"/>
  <c r="F2664" i="1" s="1"/>
  <c r="F2665" i="1" s="1"/>
  <c r="F2666" i="1" s="1"/>
  <c r="F2667" i="1" s="1"/>
  <c r="F2668" i="1" s="1"/>
  <c r="F2669" i="1" s="1"/>
  <c r="F2670" i="1" s="1"/>
  <c r="F2671" i="1" s="1"/>
  <c r="F2672" i="1" s="1"/>
  <c r="F2673" i="1" s="1"/>
  <c r="F2674" i="1" s="1"/>
  <c r="F2675" i="1" s="1"/>
  <c r="F2676" i="1" s="1"/>
  <c r="F2677" i="1" s="1"/>
  <c r="F2678" i="1" s="1"/>
  <c r="F2679" i="1" s="1"/>
  <c r="F2680" i="1" s="1"/>
  <c r="F2681" i="1" s="1"/>
  <c r="F2682" i="1" s="1"/>
  <c r="F2683" i="1" s="1"/>
  <c r="F2684" i="1" s="1"/>
  <c r="F2685" i="1" s="1"/>
  <c r="F2686" i="1" s="1"/>
  <c r="F2687" i="1" s="1"/>
  <c r="F2688" i="1" s="1"/>
  <c r="F2689" i="1" s="1"/>
  <c r="F2690" i="1" s="1"/>
  <c r="F2691" i="1" s="1"/>
  <c r="F2692" i="1" s="1"/>
  <c r="F2693" i="1" s="1"/>
  <c r="F2694" i="1" s="1"/>
  <c r="F2695" i="1" s="1"/>
  <c r="F2696" i="1" s="1"/>
  <c r="F2697" i="1" s="1"/>
  <c r="F2698" i="1" s="1"/>
  <c r="F2699" i="1" s="1"/>
  <c r="F2700" i="1" s="1"/>
  <c r="F2701" i="1" s="1"/>
  <c r="F2702" i="1" s="1"/>
  <c r="F2703" i="1" s="1"/>
  <c r="F2704" i="1" s="1"/>
  <c r="F2705" i="1" s="1"/>
  <c r="F2706" i="1" s="1"/>
  <c r="F2707" i="1" s="1"/>
  <c r="F2708" i="1" s="1"/>
  <c r="F2709" i="1" s="1"/>
  <c r="F2710" i="1" s="1"/>
  <c r="F2711" i="1" s="1"/>
  <c r="F2712" i="1" s="1"/>
  <c r="F2713" i="1" s="1"/>
  <c r="F2714" i="1" s="1"/>
  <c r="F2715" i="1" s="1"/>
  <c r="F2716" i="1" s="1"/>
  <c r="F2717" i="1" s="1"/>
  <c r="F2718" i="1" s="1"/>
  <c r="F2719" i="1" s="1"/>
  <c r="F2720" i="1" s="1"/>
  <c r="F2721" i="1" s="1"/>
  <c r="F2722" i="1" s="1"/>
  <c r="F2723" i="1" s="1"/>
  <c r="F2724" i="1" s="1"/>
  <c r="F2725" i="1" s="1"/>
  <c r="F2726" i="1" s="1"/>
  <c r="F2727" i="1" s="1"/>
  <c r="F2728" i="1" s="1"/>
  <c r="F2729" i="1" s="1"/>
  <c r="F2730" i="1" s="1"/>
  <c r="F2731" i="1" s="1"/>
  <c r="F2732" i="1" s="1"/>
  <c r="F2733" i="1" s="1"/>
  <c r="F2734" i="1" s="1"/>
  <c r="F2735" i="1" s="1"/>
  <c r="F2736" i="1" s="1"/>
  <c r="F2737" i="1" s="1"/>
  <c r="F2738" i="1" s="1"/>
  <c r="F2739" i="1" s="1"/>
  <c r="F2740" i="1" s="1"/>
  <c r="F2741" i="1" s="1"/>
  <c r="F2742" i="1" s="1"/>
  <c r="F2743" i="1" s="1"/>
  <c r="F2744" i="1" s="1"/>
  <c r="F2745" i="1" s="1"/>
  <c r="F2746" i="1" s="1"/>
  <c r="F2747" i="1" s="1"/>
  <c r="F2748" i="1" s="1"/>
  <c r="F2749" i="1" s="1"/>
  <c r="F2750" i="1" s="1"/>
  <c r="F2751" i="1" s="1"/>
  <c r="F2752" i="1" s="1"/>
  <c r="F2753" i="1" s="1"/>
  <c r="F2754" i="1" s="1"/>
  <c r="F2755" i="1" s="1"/>
  <c r="F2756" i="1" s="1"/>
  <c r="F2757" i="1" s="1"/>
  <c r="F2758" i="1" s="1"/>
  <c r="F2759" i="1" s="1"/>
  <c r="F2760" i="1" s="1"/>
  <c r="F2761" i="1" s="1"/>
  <c r="F2762" i="1" s="1"/>
  <c r="F2763" i="1" s="1"/>
  <c r="F2764" i="1" s="1"/>
  <c r="F2765" i="1" s="1"/>
  <c r="F2766" i="1" s="1"/>
  <c r="F2767" i="1" s="1"/>
  <c r="F2768" i="1" s="1"/>
  <c r="F2769" i="1" s="1"/>
  <c r="F2770" i="1" s="1"/>
  <c r="F2771" i="1" s="1"/>
  <c r="F2772" i="1" s="1"/>
  <c r="F2773" i="1" s="1"/>
  <c r="F2774" i="1" s="1"/>
  <c r="F2775" i="1" s="1"/>
  <c r="F2776" i="1" s="1"/>
  <c r="F2777" i="1" s="1"/>
  <c r="F2778" i="1" s="1"/>
  <c r="F2779" i="1" s="1"/>
  <c r="F2780" i="1" s="1"/>
  <c r="F2781" i="1" s="1"/>
  <c r="F2782" i="1" s="1"/>
  <c r="F2783" i="1" s="1"/>
  <c r="F2784" i="1" s="1"/>
  <c r="F2785" i="1" s="1"/>
  <c r="F2786" i="1" s="1"/>
  <c r="F2787" i="1" s="1"/>
  <c r="F2788" i="1" s="1"/>
  <c r="F2789" i="1" s="1"/>
  <c r="F2790" i="1" s="1"/>
  <c r="F2791" i="1" s="1"/>
  <c r="F2792" i="1" s="1"/>
  <c r="F2793" i="1" s="1"/>
  <c r="F2794" i="1" s="1"/>
  <c r="F2795" i="1" s="1"/>
  <c r="F2796" i="1" s="1"/>
  <c r="F2797" i="1" s="1"/>
  <c r="F2798" i="1" s="1"/>
  <c r="F2799" i="1" s="1"/>
  <c r="F2800" i="1" s="1"/>
  <c r="F2801" i="1" s="1"/>
  <c r="F2802" i="1" s="1"/>
  <c r="F2803" i="1" s="1"/>
  <c r="F2804" i="1" s="1"/>
  <c r="F2805" i="1" s="1"/>
  <c r="F2806" i="1" s="1"/>
  <c r="F2807" i="1" s="1"/>
  <c r="F2808" i="1" s="1"/>
  <c r="F2809" i="1" s="1"/>
  <c r="F2810" i="1" s="1"/>
  <c r="F2811" i="1" s="1"/>
  <c r="F2812" i="1" s="1"/>
  <c r="F2813" i="1" s="1"/>
  <c r="F2814" i="1" s="1"/>
  <c r="F2815" i="1" s="1"/>
  <c r="F2816" i="1" s="1"/>
  <c r="F2817" i="1" s="1"/>
  <c r="F2818" i="1" s="1"/>
  <c r="F2819" i="1" s="1"/>
  <c r="F2820" i="1" s="1"/>
  <c r="F2821" i="1" s="1"/>
  <c r="F2822" i="1" s="1"/>
  <c r="F2823" i="1" s="1"/>
  <c r="F2824" i="1" s="1"/>
  <c r="F2825" i="1" s="1"/>
  <c r="F2826" i="1" s="1"/>
  <c r="F2827" i="1" s="1"/>
  <c r="F2828" i="1" s="1"/>
  <c r="F2829" i="1" s="1"/>
  <c r="F2830" i="1" s="1"/>
  <c r="F2831" i="1" s="1"/>
  <c r="F2832" i="1" s="1"/>
  <c r="F2833" i="1" s="1"/>
  <c r="F2834" i="1" s="1"/>
  <c r="F2835" i="1" s="1"/>
  <c r="F2836" i="1" s="1"/>
  <c r="F2837" i="1" s="1"/>
  <c r="F2838" i="1" s="1"/>
  <c r="F2839" i="1" s="1"/>
  <c r="F2840" i="1" s="1"/>
  <c r="F2841" i="1" s="1"/>
  <c r="F2842" i="1" s="1"/>
  <c r="F2843" i="1" s="1"/>
  <c r="F2844" i="1" s="1"/>
  <c r="F2845" i="1" s="1"/>
  <c r="F2846" i="1" s="1"/>
  <c r="F2847" i="1" s="1"/>
  <c r="F2848" i="1" s="1"/>
  <c r="F2849" i="1" s="1"/>
  <c r="F2850" i="1" s="1"/>
  <c r="F2851" i="1" s="1"/>
  <c r="F2852" i="1" s="1"/>
  <c r="F2853" i="1" s="1"/>
  <c r="F2854" i="1" s="1"/>
  <c r="F2855" i="1" s="1"/>
  <c r="F2856" i="1" s="1"/>
  <c r="F2857" i="1" s="1"/>
  <c r="F2858" i="1" s="1"/>
  <c r="F2859" i="1" s="1"/>
  <c r="F2860" i="1" s="1"/>
  <c r="F2861" i="1" s="1"/>
  <c r="F2862" i="1" s="1"/>
  <c r="F2863" i="1" s="1"/>
  <c r="F2864" i="1" s="1"/>
  <c r="F2865" i="1" s="1"/>
  <c r="F2866" i="1" s="1"/>
  <c r="F2867" i="1" s="1"/>
  <c r="F2868" i="1" s="1"/>
  <c r="F2869" i="1" s="1"/>
  <c r="F2870" i="1" s="1"/>
  <c r="F2871" i="1" s="1"/>
  <c r="F2872" i="1" s="1"/>
  <c r="F2873" i="1" s="1"/>
  <c r="F2874" i="1" s="1"/>
  <c r="F2875" i="1" s="1"/>
  <c r="F2876" i="1" s="1"/>
  <c r="F2877" i="1" s="1"/>
  <c r="F2878" i="1" s="1"/>
  <c r="F2879" i="1" s="1"/>
  <c r="F2880" i="1" s="1"/>
  <c r="F2881" i="1" s="1"/>
  <c r="F2882" i="1" s="1"/>
  <c r="F2883" i="1" s="1"/>
  <c r="F2884" i="1" s="1"/>
  <c r="F2885" i="1" s="1"/>
  <c r="F2886" i="1" s="1"/>
  <c r="F2887" i="1" s="1"/>
  <c r="F2888" i="1" s="1"/>
  <c r="F2889" i="1" s="1"/>
  <c r="F2890" i="1" s="1"/>
  <c r="F2891" i="1" s="1"/>
  <c r="F2892" i="1" s="1"/>
  <c r="F2893" i="1" s="1"/>
  <c r="F2894" i="1" s="1"/>
  <c r="F2895" i="1" s="1"/>
  <c r="F2896" i="1" s="1"/>
  <c r="F2897" i="1" s="1"/>
  <c r="F2898" i="1" s="1"/>
  <c r="F2899" i="1" s="1"/>
  <c r="F2900" i="1" s="1"/>
  <c r="F2901" i="1" s="1"/>
  <c r="F2902" i="1" s="1"/>
  <c r="F2903" i="1" s="1"/>
  <c r="F2904" i="1" s="1"/>
  <c r="F2905" i="1" s="1"/>
  <c r="F2906" i="1" s="1"/>
  <c r="F2907" i="1" s="1"/>
  <c r="F2908" i="1" s="1"/>
  <c r="F2909" i="1" s="1"/>
  <c r="F2910" i="1" s="1"/>
  <c r="F2911" i="1" s="1"/>
  <c r="F2912" i="1" s="1"/>
  <c r="F2913" i="1" s="1"/>
  <c r="F2914" i="1" s="1"/>
  <c r="F2915" i="1" s="1"/>
  <c r="F2916" i="1" s="1"/>
  <c r="F2917" i="1" s="1"/>
  <c r="F2918" i="1" s="1"/>
  <c r="F2919" i="1" s="1"/>
  <c r="F2920" i="1" s="1"/>
  <c r="F2921" i="1" s="1"/>
  <c r="F2922" i="1" s="1"/>
  <c r="F2923" i="1" s="1"/>
  <c r="F2924" i="1" s="1"/>
  <c r="F2925" i="1" s="1"/>
  <c r="F2926" i="1" s="1"/>
  <c r="F2927" i="1" s="1"/>
  <c r="F2928" i="1" s="1"/>
  <c r="F2929" i="1" s="1"/>
  <c r="F2930" i="1" s="1"/>
  <c r="F2931" i="1" s="1"/>
  <c r="F2932" i="1" s="1"/>
  <c r="F2933" i="1" s="1"/>
  <c r="F2934" i="1" s="1"/>
  <c r="F2935" i="1" s="1"/>
  <c r="F2936" i="1" s="1"/>
  <c r="F2937" i="1" s="1"/>
  <c r="F2938" i="1" s="1"/>
  <c r="F2939" i="1" s="1"/>
  <c r="F2940" i="1" s="1"/>
  <c r="F2941" i="1" s="1"/>
  <c r="F2942" i="1" s="1"/>
  <c r="F2943" i="1" s="1"/>
  <c r="F2944" i="1" s="1"/>
  <c r="F2945" i="1" s="1"/>
  <c r="F2946" i="1" s="1"/>
  <c r="F2947" i="1" s="1"/>
  <c r="F2948" i="1" s="1"/>
  <c r="F2949" i="1" s="1"/>
  <c r="F2950" i="1" s="1"/>
  <c r="F2951" i="1" s="1"/>
  <c r="F2952" i="1" s="1"/>
  <c r="F2953" i="1" s="1"/>
  <c r="F2954" i="1" s="1"/>
  <c r="F2955" i="1" s="1"/>
  <c r="F2956" i="1" s="1"/>
  <c r="F2957" i="1" s="1"/>
  <c r="F2958" i="1" s="1"/>
  <c r="F2959" i="1" s="1"/>
  <c r="F2960" i="1" s="1"/>
  <c r="F2961" i="1" s="1"/>
  <c r="F2962" i="1" s="1"/>
  <c r="F2963" i="1" s="1"/>
  <c r="F2964" i="1" s="1"/>
  <c r="F2965" i="1" s="1"/>
  <c r="F2966" i="1" s="1"/>
  <c r="F2967" i="1" s="1"/>
  <c r="F2968" i="1" s="1"/>
  <c r="F2969" i="1" s="1"/>
  <c r="F2970" i="1" s="1"/>
  <c r="F2971" i="1" s="1"/>
  <c r="F2972" i="1" s="1"/>
  <c r="F2973" i="1" s="1"/>
  <c r="F2974" i="1" s="1"/>
  <c r="F2975" i="1" s="1"/>
  <c r="F2976" i="1" s="1"/>
  <c r="F2977" i="1" s="1"/>
  <c r="F2978" i="1" s="1"/>
  <c r="F2979" i="1" s="1"/>
  <c r="F2980" i="1" s="1"/>
  <c r="F2981" i="1" s="1"/>
  <c r="F2982" i="1" s="1"/>
  <c r="F2983" i="1" s="1"/>
  <c r="F2984" i="1" s="1"/>
  <c r="F2985" i="1" s="1"/>
  <c r="F2986" i="1" s="1"/>
  <c r="F2987" i="1" s="1"/>
  <c r="F2988" i="1" s="1"/>
  <c r="F2989" i="1" s="1"/>
  <c r="F2990" i="1" s="1"/>
  <c r="F2991" i="1" s="1"/>
  <c r="F2992" i="1" s="1"/>
  <c r="F2993" i="1" s="1"/>
  <c r="F2994" i="1" s="1"/>
  <c r="F2995" i="1" s="1"/>
  <c r="F2996" i="1" s="1"/>
  <c r="F2997" i="1" s="1"/>
  <c r="F2998" i="1" s="1"/>
  <c r="F2999" i="1" s="1"/>
  <c r="F3000" i="1" s="1"/>
  <c r="F3001" i="1" s="1"/>
  <c r="F3002" i="1" s="1"/>
  <c r="F3003" i="1" s="1"/>
  <c r="F3004" i="1" s="1"/>
  <c r="F3005" i="1" s="1"/>
  <c r="F3006" i="1" s="1"/>
  <c r="F3007" i="1" s="1"/>
  <c r="F3008" i="1" s="1"/>
  <c r="F3009" i="1" s="1"/>
  <c r="F3010" i="1" s="1"/>
  <c r="F3011" i="1" s="1"/>
  <c r="F3012" i="1" s="1"/>
  <c r="F3013" i="1" s="1"/>
  <c r="F3014" i="1" s="1"/>
  <c r="F3015" i="1" s="1"/>
  <c r="F3016" i="1" s="1"/>
  <c r="F3017" i="1" s="1"/>
  <c r="F3018" i="1" s="1"/>
  <c r="F3019" i="1" s="1"/>
  <c r="F3020" i="1" s="1"/>
  <c r="F3021" i="1" s="1"/>
  <c r="F3022" i="1" s="1"/>
  <c r="F3023" i="1" s="1"/>
  <c r="F3024" i="1" s="1"/>
  <c r="F3025" i="1" s="1"/>
  <c r="F3026" i="1" s="1"/>
  <c r="F3027" i="1" s="1"/>
  <c r="F3028" i="1" s="1"/>
  <c r="F3029" i="1" s="1"/>
  <c r="F3030" i="1" s="1"/>
  <c r="F3031" i="1" s="1"/>
  <c r="F3032" i="1" s="1"/>
  <c r="F3033" i="1" s="1"/>
  <c r="F3034" i="1" s="1"/>
  <c r="F3035" i="1" s="1"/>
  <c r="F3036" i="1" s="1"/>
  <c r="F3037" i="1" s="1"/>
  <c r="F3038" i="1" s="1"/>
  <c r="F3039" i="1" s="1"/>
  <c r="F3040" i="1" s="1"/>
  <c r="F3041" i="1" s="1"/>
  <c r="F3042" i="1" s="1"/>
  <c r="F3043" i="1" s="1"/>
  <c r="F3044" i="1" s="1"/>
  <c r="F3045" i="1" s="1"/>
  <c r="F3046" i="1" s="1"/>
  <c r="F3048" i="1" s="1"/>
  <c r="F3049" i="1" s="1"/>
  <c r="F3050" i="1" s="1"/>
  <c r="F3051" i="1" s="1"/>
  <c r="F3052" i="1" s="1"/>
  <c r="F3053" i="1" s="1"/>
  <c r="F3054" i="1" s="1"/>
  <c r="F3055" i="1" s="1"/>
  <c r="F3056" i="1" s="1"/>
  <c r="F3057" i="1" s="1"/>
  <c r="F3058" i="1" s="1"/>
  <c r="F3059" i="1" s="1"/>
  <c r="F3060" i="1" s="1"/>
  <c r="F3061" i="1" s="1"/>
  <c r="F3062" i="1" s="1"/>
  <c r="F3063" i="1" s="1"/>
  <c r="F3064" i="1" s="1"/>
  <c r="F3065" i="1" s="1"/>
  <c r="F3066" i="1" s="1"/>
  <c r="F3067" i="1" s="1"/>
  <c r="F3068" i="1" s="1"/>
  <c r="F3069" i="1" s="1"/>
  <c r="F3070" i="1" s="1"/>
  <c r="F3071" i="1" s="1"/>
  <c r="F3072" i="1" s="1"/>
  <c r="F3073" i="1" s="1"/>
  <c r="F3074" i="1" s="1"/>
  <c r="F3075" i="1" s="1"/>
  <c r="F3076" i="1" s="1"/>
  <c r="F3077" i="1" s="1"/>
  <c r="F3078" i="1" s="1"/>
  <c r="F3079" i="1" s="1"/>
  <c r="F3080" i="1" s="1"/>
  <c r="F3081" i="1" s="1"/>
  <c r="F3082" i="1" s="1"/>
  <c r="F3083" i="1" s="1"/>
  <c r="F3084" i="1" s="1"/>
  <c r="F3085" i="1" s="1"/>
  <c r="F3086" i="1" s="1"/>
  <c r="F3087" i="1" s="1"/>
  <c r="F3088" i="1" s="1"/>
  <c r="F3089" i="1" s="1"/>
  <c r="F3090" i="1" s="1"/>
  <c r="F3091" i="1" s="1"/>
  <c r="F3092" i="1" s="1"/>
  <c r="F3093" i="1" s="1"/>
  <c r="F3094" i="1" s="1"/>
  <c r="F3095" i="1" s="1"/>
  <c r="F3096" i="1" s="1"/>
  <c r="F3097" i="1" s="1"/>
  <c r="F3098" i="1" s="1"/>
  <c r="F3099" i="1" s="1"/>
  <c r="F3100" i="1" s="1"/>
  <c r="F3101" i="1" s="1"/>
  <c r="F3102" i="1" s="1"/>
  <c r="F3103" i="1" s="1"/>
  <c r="F3104" i="1" s="1"/>
  <c r="F3105" i="1" s="1"/>
  <c r="F3106" i="1" s="1"/>
  <c r="F3107" i="1" s="1"/>
  <c r="F3108" i="1" s="1"/>
  <c r="F3109" i="1" s="1"/>
  <c r="F3110" i="1" s="1"/>
  <c r="F3111" i="1" s="1"/>
  <c r="F3112" i="1" s="1"/>
  <c r="F3113" i="1" s="1"/>
  <c r="F3114" i="1" s="1"/>
  <c r="F3115" i="1" s="1"/>
  <c r="F3116" i="1" s="1"/>
  <c r="F3117" i="1" s="1"/>
  <c r="F3118" i="1" s="1"/>
  <c r="F3119" i="1" s="1"/>
  <c r="F3120" i="1" s="1"/>
  <c r="F3121" i="1" s="1"/>
  <c r="F3122" i="1" s="1"/>
  <c r="F3123" i="1" s="1"/>
  <c r="F3124" i="1" s="1"/>
  <c r="F3125" i="1" s="1"/>
  <c r="F3126" i="1" s="1"/>
  <c r="F3127" i="1" s="1"/>
  <c r="F3128" i="1" s="1"/>
  <c r="F3129" i="1" s="1"/>
  <c r="F3130" i="1" s="1"/>
  <c r="F3131" i="1" s="1"/>
  <c r="F3132" i="1" s="1"/>
  <c r="F3133" i="1" s="1"/>
  <c r="F3134" i="1" s="1"/>
  <c r="F3135" i="1" s="1"/>
  <c r="F3136" i="1" s="1"/>
  <c r="F3137" i="1" s="1"/>
  <c r="F3138" i="1" s="1"/>
  <c r="F3139" i="1" s="1"/>
  <c r="F3140" i="1" s="1"/>
  <c r="F3141" i="1" s="1"/>
  <c r="F3142" i="1" s="1"/>
  <c r="F3143" i="1" s="1"/>
  <c r="F3144" i="1" s="1"/>
  <c r="F3145" i="1" s="1"/>
  <c r="F3146" i="1" s="1"/>
  <c r="F3147" i="1" s="1"/>
  <c r="F3148" i="1" s="1"/>
  <c r="F3149" i="1" s="1"/>
  <c r="F3150" i="1" s="1"/>
  <c r="F3151" i="1" s="1"/>
  <c r="F3152" i="1" s="1"/>
  <c r="F3153" i="1" s="1"/>
  <c r="F3154" i="1" s="1"/>
  <c r="F3155" i="1" s="1"/>
  <c r="F3156" i="1" s="1"/>
  <c r="F3157" i="1" s="1"/>
  <c r="F3158" i="1" s="1"/>
  <c r="F3159" i="1" s="1"/>
  <c r="F3160" i="1" s="1"/>
  <c r="F3161" i="1" s="1"/>
  <c r="F3162" i="1" s="1"/>
  <c r="F3163" i="1" s="1"/>
  <c r="F3164" i="1" s="1"/>
  <c r="F3165" i="1" s="1"/>
  <c r="F3166" i="1" s="1"/>
  <c r="F3167" i="1" s="1"/>
  <c r="F3168" i="1" s="1"/>
  <c r="F3169" i="1" s="1"/>
  <c r="F3170" i="1" s="1"/>
  <c r="F3171" i="1" s="1"/>
  <c r="F3172" i="1" s="1"/>
  <c r="F3173" i="1" s="1"/>
  <c r="F3174" i="1" s="1"/>
  <c r="F3175" i="1" s="1"/>
  <c r="F3176" i="1" s="1"/>
  <c r="F3177" i="1" s="1"/>
  <c r="F3178" i="1" s="1"/>
  <c r="F3179" i="1" s="1"/>
  <c r="F3180" i="1" s="1"/>
  <c r="F3181" i="1" s="1"/>
  <c r="F3182" i="1" s="1"/>
  <c r="F3183" i="1" s="1"/>
  <c r="F3184" i="1" s="1"/>
  <c r="F3185" i="1" s="1"/>
  <c r="F3186" i="1" s="1"/>
  <c r="F3187" i="1" s="1"/>
  <c r="F3188" i="1" s="1"/>
  <c r="F3189" i="1" s="1"/>
  <c r="F3190" i="1" s="1"/>
  <c r="F3191" i="1" s="1"/>
  <c r="F3192" i="1" s="1"/>
  <c r="F3193" i="1" s="1"/>
  <c r="F3194" i="1" s="1"/>
  <c r="F3195" i="1" s="1"/>
  <c r="F3196" i="1" s="1"/>
  <c r="F3197" i="1" s="1"/>
  <c r="F3198" i="1" s="1"/>
  <c r="F3199" i="1" s="1"/>
  <c r="F3200" i="1" s="1"/>
  <c r="F3201" i="1" s="1"/>
  <c r="F3202" i="1" s="1"/>
  <c r="F3203" i="1" s="1"/>
  <c r="F3204" i="1" s="1"/>
  <c r="F3205" i="1" s="1"/>
  <c r="F3206" i="1" s="1"/>
  <c r="F3207" i="1" s="1"/>
  <c r="F3208" i="1" s="1"/>
  <c r="F3209" i="1" s="1"/>
  <c r="F3210" i="1" s="1"/>
  <c r="F3211" i="1" s="1"/>
  <c r="F3212" i="1" s="1"/>
  <c r="F3213" i="1" s="1"/>
  <c r="F3214" i="1" s="1"/>
  <c r="F3215" i="1" s="1"/>
  <c r="F3216" i="1" s="1"/>
  <c r="F3217" i="1" s="1"/>
  <c r="F3218" i="1" s="1"/>
  <c r="F3219" i="1" s="1"/>
  <c r="F3220" i="1" s="1"/>
  <c r="F3221" i="1" s="1"/>
  <c r="F3222" i="1" s="1"/>
  <c r="F3223" i="1" s="1"/>
  <c r="F3224" i="1" s="1"/>
  <c r="F3225" i="1" s="1"/>
  <c r="F3226" i="1" s="1"/>
  <c r="F3227" i="1" s="1"/>
  <c r="F3228" i="1" s="1"/>
  <c r="F3229" i="1" s="1"/>
  <c r="F3230" i="1" s="1"/>
  <c r="F3231" i="1" s="1"/>
  <c r="F3232" i="1" s="1"/>
  <c r="F3233" i="1" s="1"/>
  <c r="F3234" i="1" s="1"/>
  <c r="F3235" i="1" s="1"/>
  <c r="F3236" i="1" s="1"/>
  <c r="F3237" i="1" s="1"/>
  <c r="F3238" i="1" s="1"/>
  <c r="F3239" i="1" s="1"/>
  <c r="F3240" i="1" s="1"/>
  <c r="F3241" i="1" s="1"/>
  <c r="F3242" i="1" s="1"/>
  <c r="F3243" i="1" s="1"/>
  <c r="F3244" i="1" s="1"/>
  <c r="F3245" i="1" s="1"/>
  <c r="F3246" i="1" s="1"/>
  <c r="F3247" i="1" s="1"/>
  <c r="F3248" i="1" s="1"/>
  <c r="F3249" i="1" s="1"/>
  <c r="F3250" i="1" s="1"/>
  <c r="F3251" i="1" s="1"/>
  <c r="F3252" i="1" s="1"/>
  <c r="F3253" i="1" s="1"/>
  <c r="F3254" i="1" s="1"/>
  <c r="F3255" i="1" s="1"/>
  <c r="F3256" i="1" s="1"/>
  <c r="F3257" i="1" s="1"/>
  <c r="F3258" i="1" s="1"/>
  <c r="F3259" i="1" s="1"/>
  <c r="F3260" i="1" s="1"/>
  <c r="F3261" i="1" s="1"/>
  <c r="F3262" i="1" s="1"/>
  <c r="F3263" i="1" s="1"/>
  <c r="F3264" i="1" s="1"/>
  <c r="F3265" i="1" s="1"/>
  <c r="F3266" i="1" s="1"/>
  <c r="F3267" i="1" s="1"/>
  <c r="F3268" i="1" s="1"/>
  <c r="F3269" i="1" s="1"/>
  <c r="F3270" i="1" s="1"/>
  <c r="F3271" i="1" s="1"/>
  <c r="F3272" i="1" s="1"/>
  <c r="F3273" i="1" s="1"/>
  <c r="F3274" i="1" s="1"/>
  <c r="F3275" i="1" s="1"/>
  <c r="F3276" i="1" s="1"/>
  <c r="F3277" i="1" s="1"/>
  <c r="F3278" i="1" s="1"/>
  <c r="F3279" i="1" s="1"/>
  <c r="F3280" i="1" s="1"/>
  <c r="F3281" i="1" s="1"/>
  <c r="F3282" i="1" s="1"/>
  <c r="F3283" i="1" s="1"/>
  <c r="F3284" i="1" s="1"/>
  <c r="F3285" i="1" s="1"/>
  <c r="F3286" i="1" s="1"/>
  <c r="F3287" i="1" s="1"/>
  <c r="F3288" i="1" s="1"/>
  <c r="F3289" i="1" s="1"/>
  <c r="F3290" i="1" s="1"/>
  <c r="F3291" i="1" s="1"/>
  <c r="F3292" i="1" s="1"/>
  <c r="F3293" i="1" s="1"/>
  <c r="F3294" i="1" s="1"/>
  <c r="F3295" i="1" s="1"/>
  <c r="F3296" i="1" s="1"/>
  <c r="F3297" i="1" s="1"/>
  <c r="F3298" i="1" s="1"/>
  <c r="F3299" i="1" s="1"/>
  <c r="F3300" i="1" s="1"/>
  <c r="F3301" i="1" s="1"/>
  <c r="F3302" i="1" s="1"/>
  <c r="F3303" i="1" s="1"/>
  <c r="F3304" i="1" s="1"/>
  <c r="F3305" i="1" s="1"/>
  <c r="F3306" i="1" s="1"/>
  <c r="F3307" i="1" s="1"/>
  <c r="F3308" i="1" s="1"/>
  <c r="F3309" i="1" s="1"/>
  <c r="F3310" i="1" s="1"/>
  <c r="F3311" i="1" s="1"/>
  <c r="F3312" i="1" s="1"/>
  <c r="F3313" i="1" s="1"/>
  <c r="F3314" i="1" s="1"/>
  <c r="F3315" i="1" s="1"/>
  <c r="F3316" i="1" s="1"/>
  <c r="F3317" i="1" s="1"/>
  <c r="F3318" i="1" s="1"/>
  <c r="F3319" i="1" s="1"/>
  <c r="F3320" i="1" s="1"/>
  <c r="F3321" i="1" s="1"/>
  <c r="F3322" i="1" s="1"/>
  <c r="F3323" i="1" s="1"/>
  <c r="F3324" i="1" s="1"/>
  <c r="F3325" i="1" s="1"/>
  <c r="F3326" i="1" s="1"/>
  <c r="F3327" i="1" s="1"/>
  <c r="F3328" i="1" s="1"/>
  <c r="F3329" i="1" s="1"/>
  <c r="F3330" i="1" s="1"/>
  <c r="F3331" i="1" s="1"/>
  <c r="F3332" i="1" s="1"/>
  <c r="F3333" i="1" s="1"/>
  <c r="F3334" i="1" s="1"/>
  <c r="F3335" i="1" s="1"/>
  <c r="F3336" i="1" s="1"/>
  <c r="F3337" i="1" s="1"/>
  <c r="F3338" i="1" s="1"/>
  <c r="F3339" i="1" s="1"/>
  <c r="F3340" i="1" s="1"/>
  <c r="F3341" i="1" s="1"/>
  <c r="F3342" i="1" s="1"/>
  <c r="F3343" i="1" s="1"/>
  <c r="F3344" i="1" s="1"/>
  <c r="F3345" i="1" s="1"/>
  <c r="F3346" i="1" s="1"/>
  <c r="F3347" i="1" s="1"/>
  <c r="F3348" i="1" s="1"/>
  <c r="F3349" i="1" s="1"/>
  <c r="F3350" i="1" s="1"/>
  <c r="F3351" i="1" s="1"/>
  <c r="F3352" i="1" s="1"/>
  <c r="F3353" i="1" s="1"/>
  <c r="F3354" i="1" s="1"/>
  <c r="F3355" i="1" s="1"/>
  <c r="F3356" i="1" s="1"/>
  <c r="F3357" i="1" s="1"/>
  <c r="F3358" i="1" s="1"/>
  <c r="F3359" i="1" s="1"/>
  <c r="F3360" i="1" s="1"/>
  <c r="F3361" i="1" s="1"/>
  <c r="F3362" i="1" s="1"/>
  <c r="F3363" i="1" s="1"/>
  <c r="F3364" i="1" s="1"/>
  <c r="F3365" i="1" s="1"/>
  <c r="F3366" i="1" s="1"/>
  <c r="F3367" i="1" s="1"/>
  <c r="F3368" i="1" s="1"/>
  <c r="F3369" i="1" s="1"/>
  <c r="F3370" i="1" s="1"/>
  <c r="F3371" i="1" s="1"/>
  <c r="F3372" i="1" s="1"/>
  <c r="F3373" i="1" s="1"/>
  <c r="F3374" i="1" s="1"/>
  <c r="F3375" i="1" s="1"/>
  <c r="F3376" i="1" s="1"/>
  <c r="F3377" i="1" s="1"/>
  <c r="F3378" i="1" s="1"/>
  <c r="F3379" i="1" s="1"/>
  <c r="F3380" i="1" s="1"/>
  <c r="F3381" i="1" s="1"/>
  <c r="F3382" i="1" s="1"/>
  <c r="F3383" i="1" s="1"/>
  <c r="F3384" i="1" s="1"/>
  <c r="F3385" i="1" s="1"/>
  <c r="F3386" i="1" s="1"/>
  <c r="F3387" i="1" s="1"/>
  <c r="F3388" i="1" s="1"/>
  <c r="F3389" i="1" s="1"/>
  <c r="F3390" i="1" s="1"/>
  <c r="F3391" i="1" s="1"/>
  <c r="F3392" i="1" s="1"/>
  <c r="F3393" i="1" s="1"/>
  <c r="F3394" i="1" s="1"/>
  <c r="F3395" i="1" s="1"/>
  <c r="F3396" i="1" s="1"/>
  <c r="F3397" i="1" s="1"/>
  <c r="F3398" i="1" s="1"/>
  <c r="F3399" i="1" s="1"/>
  <c r="F3400" i="1" s="1"/>
  <c r="F3401" i="1" s="1"/>
  <c r="F3402" i="1" s="1"/>
  <c r="F3403" i="1" s="1"/>
  <c r="F3404" i="1" s="1"/>
  <c r="F3405" i="1" s="1"/>
  <c r="F3406" i="1" s="1"/>
  <c r="F3407" i="1" s="1"/>
  <c r="F3408" i="1" s="1"/>
  <c r="F3409" i="1" s="1"/>
  <c r="F3410" i="1" s="1"/>
  <c r="F3411" i="1" s="1"/>
  <c r="F3412" i="1" s="1"/>
  <c r="F3413" i="1" s="1"/>
  <c r="F3414" i="1" s="1"/>
  <c r="F3415" i="1" s="1"/>
  <c r="F3416" i="1" s="1"/>
  <c r="F3417" i="1" s="1"/>
  <c r="F3418" i="1" s="1"/>
  <c r="F3419" i="1" s="1"/>
  <c r="F3420" i="1" s="1"/>
  <c r="F3421" i="1" s="1"/>
  <c r="F3422" i="1" s="1"/>
  <c r="F3423" i="1" s="1"/>
  <c r="F3424" i="1" s="1"/>
  <c r="F3425" i="1" s="1"/>
  <c r="F3426" i="1" s="1"/>
  <c r="F3427" i="1" s="1"/>
  <c r="F3428" i="1" s="1"/>
  <c r="F3429" i="1" s="1"/>
  <c r="F3430" i="1" s="1"/>
  <c r="F3431" i="1" s="1"/>
  <c r="F3432" i="1" s="1"/>
  <c r="F3433" i="1" s="1"/>
  <c r="F3434" i="1" s="1"/>
  <c r="F3435" i="1" s="1"/>
  <c r="F3436" i="1" s="1"/>
  <c r="F3437" i="1" s="1"/>
  <c r="F3438" i="1" s="1"/>
  <c r="F3439" i="1" s="1"/>
  <c r="F3440" i="1" s="1"/>
  <c r="F3441" i="1" s="1"/>
  <c r="F3442" i="1" s="1"/>
  <c r="F3443" i="1" s="1"/>
  <c r="F3444" i="1" s="1"/>
  <c r="F3445" i="1" s="1"/>
  <c r="F3446" i="1" s="1"/>
  <c r="F3447" i="1" s="1"/>
  <c r="F3448" i="1" s="1"/>
  <c r="F3449" i="1" s="1"/>
  <c r="F3450" i="1" s="1"/>
  <c r="F3451" i="1" s="1"/>
  <c r="F3452" i="1" s="1"/>
  <c r="F3453" i="1" s="1"/>
  <c r="F3454" i="1" s="1"/>
  <c r="F3455" i="1" s="1"/>
  <c r="F3456" i="1" s="1"/>
  <c r="F3457" i="1" s="1"/>
  <c r="F3458" i="1" s="1"/>
  <c r="F3459" i="1" s="1"/>
  <c r="F3460" i="1" s="1"/>
  <c r="F3461" i="1" s="1"/>
  <c r="F3462" i="1" s="1"/>
  <c r="F3463" i="1" s="1"/>
  <c r="F3464" i="1" s="1"/>
  <c r="F3465" i="1" s="1"/>
  <c r="F3466" i="1" s="1"/>
  <c r="F3467" i="1" s="1"/>
  <c r="F3468" i="1" s="1"/>
  <c r="F3469" i="1" s="1"/>
  <c r="F3470" i="1" s="1"/>
  <c r="F3471" i="1" s="1"/>
  <c r="F3472" i="1" s="1"/>
  <c r="F3473" i="1" s="1"/>
  <c r="F3474" i="1" s="1"/>
  <c r="F3475" i="1" s="1"/>
  <c r="F3476" i="1" s="1"/>
  <c r="F3477" i="1" s="1"/>
  <c r="F3478" i="1" s="1"/>
  <c r="F3479" i="1" s="1"/>
  <c r="F3480" i="1" s="1"/>
  <c r="F3481" i="1" s="1"/>
  <c r="F3482" i="1" s="1"/>
  <c r="F3483" i="1" s="1"/>
  <c r="F3484" i="1" s="1"/>
  <c r="F3485" i="1" s="1"/>
  <c r="F3486" i="1" s="1"/>
  <c r="F3487" i="1" s="1"/>
  <c r="F3488" i="1" s="1"/>
  <c r="F3489" i="1" s="1"/>
  <c r="F3490" i="1" s="1"/>
  <c r="F3491" i="1" s="1"/>
  <c r="F3492" i="1" s="1"/>
  <c r="F3493" i="1" s="1"/>
  <c r="F3494" i="1" s="1"/>
  <c r="F3495" i="1" s="1"/>
  <c r="F3496" i="1" s="1"/>
  <c r="F3497" i="1" s="1"/>
  <c r="F3498" i="1" s="1"/>
  <c r="F3499" i="1" s="1"/>
  <c r="F3500" i="1" s="1"/>
  <c r="F3501" i="1" s="1"/>
  <c r="F3502" i="1" s="1"/>
  <c r="F3503" i="1" s="1"/>
  <c r="F3504" i="1" s="1"/>
  <c r="F3505" i="1" s="1"/>
  <c r="F3506" i="1" s="1"/>
  <c r="F3507" i="1" s="1"/>
  <c r="F3508" i="1" s="1"/>
  <c r="F3509" i="1" s="1"/>
  <c r="F3510" i="1" s="1"/>
  <c r="F3511" i="1" s="1"/>
  <c r="F3512" i="1" s="1"/>
  <c r="F3513" i="1" s="1"/>
  <c r="F3514" i="1" s="1"/>
  <c r="F3515" i="1" s="1"/>
  <c r="F3516" i="1" s="1"/>
  <c r="F3517" i="1" s="1"/>
  <c r="F3518" i="1" s="1"/>
  <c r="F3519" i="1" s="1"/>
  <c r="F3520" i="1" s="1"/>
  <c r="F3521" i="1" s="1"/>
  <c r="F3522" i="1" s="1"/>
  <c r="F3523" i="1" s="1"/>
  <c r="F3524" i="1" s="1"/>
  <c r="F3525" i="1" s="1"/>
  <c r="F3526" i="1" s="1"/>
  <c r="F3527" i="1" s="1"/>
  <c r="F3528" i="1" s="1"/>
  <c r="F3529" i="1" s="1"/>
  <c r="F3530" i="1" s="1"/>
  <c r="F3531" i="1" s="1"/>
  <c r="F3532" i="1" s="1"/>
  <c r="F3533" i="1" s="1"/>
  <c r="F3534" i="1" s="1"/>
  <c r="F3535" i="1" s="1"/>
  <c r="F3536" i="1" s="1"/>
  <c r="F44" i="9"/>
  <c r="F46" i="9" s="1"/>
  <c r="F48" i="9" s="1"/>
  <c r="F50" i="9" s="1"/>
  <c r="F38" i="11"/>
  <c r="F39" i="11" s="1"/>
  <c r="F40" i="11" s="1"/>
  <c r="F41" i="11" s="1"/>
  <c r="F42" i="11" s="1"/>
  <c r="F43" i="11" s="1"/>
  <c r="F44" i="11" s="1"/>
  <c r="F45" i="11" s="1"/>
  <c r="F46" i="11" s="1"/>
  <c r="F47" i="11" s="1"/>
  <c r="F49" i="11" s="1"/>
  <c r="F50" i="11" s="1"/>
  <c r="F51" i="11" s="1"/>
  <c r="F52" i="11" s="1"/>
  <c r="F53" i="11" s="1"/>
  <c r="F54" i="11" s="1"/>
  <c r="F55" i="11" s="1"/>
  <c r="F56" i="11" s="1"/>
  <c r="F57" i="11" s="1"/>
  <c r="F58" i="11" s="1"/>
  <c r="F59" i="11" s="1"/>
  <c r="F60" i="11" s="1"/>
  <c r="F61" i="11" s="1"/>
  <c r="F62" i="11" s="1"/>
  <c r="F63" i="11" s="1"/>
  <c r="F64" i="11" s="1"/>
  <c r="F65" i="11" s="1"/>
  <c r="F66" i="11" s="1"/>
  <c r="F67" i="11" s="1"/>
  <c r="F68" i="11" s="1"/>
  <c r="F69" i="11" s="1"/>
  <c r="F70" i="11" s="1"/>
  <c r="F72" i="11" s="1"/>
  <c r="F73" i="11" s="1"/>
  <c r="F74" i="11" s="1"/>
  <c r="F75" i="11" s="1"/>
  <c r="F76" i="11" s="1"/>
  <c r="F77" i="11" s="1"/>
  <c r="F78" i="11" s="1"/>
  <c r="F79" i="11" s="1"/>
  <c r="F80" i="11" s="1"/>
  <c r="F81" i="11" s="1"/>
  <c r="F82" i="11" s="1"/>
  <c r="F83" i="11" s="1"/>
  <c r="F84" i="11" s="1"/>
  <c r="F85" i="11" s="1"/>
  <c r="F86" i="11" s="1"/>
  <c r="F87" i="11" s="1"/>
  <c r="F88" i="11" s="1"/>
  <c r="F89" i="11" s="1"/>
  <c r="F90" i="11" s="1"/>
  <c r="F91" i="11" s="1"/>
  <c r="F92" i="11" s="1"/>
  <c r="F93" i="11" s="1"/>
  <c r="F94" i="11" s="1"/>
  <c r="F95" i="11" s="1"/>
  <c r="F96" i="11" s="1"/>
  <c r="F98" i="11" s="1"/>
  <c r="F99" i="11" s="1"/>
  <c r="F100" i="11" s="1"/>
  <c r="F101" i="11" s="1"/>
  <c r="F102" i="11" s="1"/>
  <c r="F103" i="11" s="1"/>
  <c r="F104" i="11" s="1"/>
  <c r="F105" i="11" s="1"/>
  <c r="F106" i="11" s="1"/>
  <c r="F107" i="11" s="1"/>
  <c r="F108" i="11" s="1"/>
  <c r="F109" i="11" s="1"/>
  <c r="F110" i="11" s="1"/>
  <c r="F111" i="11" s="1"/>
  <c r="F112" i="11" s="1"/>
  <c r="F113" i="11" s="1"/>
  <c r="F114" i="11" s="1"/>
  <c r="F115" i="11" s="1"/>
  <c r="F117" i="11" s="1"/>
  <c r="F118" i="11" s="1"/>
  <c r="E4750" i="4"/>
  <c r="E4186" i="4"/>
  <c r="F6025" i="4"/>
  <c r="F6026" i="4" s="1"/>
  <c r="F6027" i="4" s="1"/>
  <c r="F6028" i="4" s="1"/>
  <c r="F6029" i="4" s="1"/>
  <c r="F6030" i="4" s="1"/>
  <c r="F6031" i="4" s="1"/>
  <c r="F6032" i="4" s="1"/>
  <c r="F6033" i="4" s="1"/>
  <c r="F6034" i="4" s="1"/>
  <c r="F6035" i="4" s="1"/>
  <c r="F6036" i="4" s="1"/>
  <c r="F6037" i="4" s="1"/>
  <c r="F6038" i="4" s="1"/>
  <c r="F6039" i="4" s="1"/>
  <c r="F6040" i="4" s="1"/>
  <c r="F6041" i="4" s="1"/>
  <c r="F6042" i="4" s="1"/>
  <c r="F6043" i="4" s="1"/>
  <c r="F6044" i="4" s="1"/>
  <c r="F6045" i="4" s="1"/>
  <c r="F6046" i="4" s="1"/>
  <c r="F6047" i="4" s="1"/>
  <c r="F6048" i="4" s="1"/>
  <c r="F6049" i="4" s="1"/>
  <c r="F6050" i="4" s="1"/>
  <c r="F6051" i="4" s="1"/>
  <c r="F6052" i="4" s="1"/>
  <c r="F6053" i="4" s="1"/>
  <c r="F6054" i="4" s="1"/>
  <c r="F6055" i="4" s="1"/>
  <c r="F6056" i="4" s="1"/>
  <c r="F6057" i="4" s="1"/>
  <c r="F6058" i="4" s="1"/>
  <c r="F6059" i="4" s="1"/>
  <c r="F6060" i="4" s="1"/>
  <c r="F6061" i="4" s="1"/>
  <c r="F6062" i="4" s="1"/>
  <c r="F6063" i="4" s="1"/>
  <c r="F6064" i="4" s="1"/>
  <c r="F6065" i="4" s="1"/>
  <c r="F6066" i="4" s="1"/>
  <c r="F6067" i="4" s="1"/>
  <c r="F6068" i="4" s="1"/>
  <c r="F6069" i="4" s="1"/>
  <c r="F6070" i="4" s="1"/>
  <c r="F6071" i="4" s="1"/>
  <c r="F6072" i="4" s="1"/>
  <c r="F6073" i="4" s="1"/>
  <c r="F6074" i="4" s="1"/>
  <c r="F6075" i="4" s="1"/>
  <c r="F6076" i="4" s="1"/>
  <c r="F6077" i="4" s="1"/>
  <c r="F6078" i="4" s="1"/>
  <c r="F6079" i="4" s="1"/>
  <c r="F6080" i="4" s="1"/>
  <c r="F6081" i="4" s="1"/>
  <c r="F6082" i="4" s="1"/>
  <c r="F6083" i="4" s="1"/>
  <c r="F6084" i="4" s="1"/>
  <c r="F6085" i="4" s="1"/>
  <c r="F6086" i="4" s="1"/>
  <c r="F6087" i="4" s="1"/>
  <c r="F6088" i="4" s="1"/>
  <c r="F6089" i="4" s="1"/>
  <c r="F6090" i="4" s="1"/>
  <c r="F6091" i="4" s="1"/>
  <c r="F6092" i="4" s="1"/>
  <c r="F6093" i="4" s="1"/>
  <c r="F6094" i="4" s="1"/>
  <c r="F6095" i="4" s="1"/>
  <c r="F6096" i="4" s="1"/>
  <c r="F6097" i="4" s="1"/>
  <c r="F6098" i="4" s="1"/>
  <c r="F6099" i="4" s="1"/>
  <c r="F6100" i="4" s="1"/>
  <c r="F6101" i="4" s="1"/>
  <c r="F6102" i="4" s="1"/>
  <c r="F6103" i="4" s="1"/>
  <c r="F6104" i="4" s="1"/>
  <c r="F6105" i="4" s="1"/>
  <c r="F6106" i="4" s="1"/>
  <c r="F6107" i="4" s="1"/>
  <c r="F6108" i="4" s="1"/>
  <c r="F6109" i="4" s="1"/>
  <c r="F6110" i="4" s="1"/>
  <c r="F6111" i="4" s="1"/>
  <c r="F6112" i="4" s="1"/>
  <c r="F6113" i="4" s="1"/>
  <c r="F6114" i="4" s="1"/>
  <c r="F6115" i="4" s="1"/>
  <c r="F6116" i="4" s="1"/>
  <c r="F6117" i="4" s="1"/>
  <c r="F6118" i="4" s="1"/>
  <c r="F6119" i="4" s="1"/>
  <c r="F6120" i="4" s="1"/>
  <c r="F6121" i="4" s="1"/>
  <c r="F6122" i="4" s="1"/>
  <c r="F6123" i="4" s="1"/>
  <c r="F6124" i="4" s="1"/>
  <c r="F6125" i="4" s="1"/>
  <c r="F6126" i="4" s="1"/>
  <c r="F6127" i="4" s="1"/>
  <c r="F6128" i="4" s="1"/>
  <c r="F6129" i="4" s="1"/>
  <c r="F6130" i="4" s="1"/>
  <c r="F6131" i="4" s="1"/>
  <c r="F6132" i="4" s="1"/>
  <c r="F6133" i="4" s="1"/>
  <c r="F6134" i="4" s="1"/>
  <c r="F6135" i="4" s="1"/>
  <c r="F6136" i="4" s="1"/>
  <c r="F6137" i="4" s="1"/>
  <c r="F6138" i="4" s="1"/>
  <c r="F6139" i="4" s="1"/>
  <c r="F6140" i="4" s="1"/>
  <c r="F6141" i="4" s="1"/>
  <c r="F6142" i="4" s="1"/>
  <c r="F6143" i="4" s="1"/>
  <c r="F6144" i="4" s="1"/>
  <c r="F6145" i="4" s="1"/>
  <c r="F6146" i="4" s="1"/>
  <c r="F6147" i="4" s="1"/>
  <c r="F6148" i="4" s="1"/>
  <c r="F6149" i="4" s="1"/>
  <c r="F6150" i="4" s="1"/>
  <c r="F6151" i="4" s="1"/>
  <c r="F6152" i="4" s="1"/>
  <c r="F6153" i="4" s="1"/>
  <c r="F6154" i="4" s="1"/>
  <c r="F6155" i="4" s="1"/>
  <c r="F6156" i="4" s="1"/>
  <c r="F6157" i="4" s="1"/>
  <c r="F6158" i="4" s="1"/>
  <c r="F6159" i="4" s="1"/>
  <c r="F6160" i="4" s="1"/>
  <c r="F6161" i="4" s="1"/>
  <c r="F6162" i="4" s="1"/>
  <c r="F6163" i="4" s="1"/>
  <c r="F6164" i="4" s="1"/>
  <c r="F6165" i="4" s="1"/>
  <c r="F6166" i="4" s="1"/>
  <c r="F6167" i="4" s="1"/>
  <c r="F6168" i="4" s="1"/>
  <c r="F6169" i="4" s="1"/>
  <c r="F6170" i="4" s="1"/>
  <c r="F6171" i="4" s="1"/>
  <c r="F6172" i="4" s="1"/>
  <c r="F6173" i="4" s="1"/>
  <c r="F6174" i="4" s="1"/>
  <c r="F6175" i="4" s="1"/>
  <c r="F6176" i="4" s="1"/>
  <c r="F6177" i="4" s="1"/>
  <c r="F6178" i="4" s="1"/>
  <c r="F6179" i="4" s="1"/>
  <c r="F6180" i="4" s="1"/>
  <c r="F6181" i="4" s="1"/>
  <c r="F6182" i="4" s="1"/>
  <c r="F6183" i="4" s="1"/>
  <c r="F6184" i="4" s="1"/>
  <c r="F6185" i="4" s="1"/>
  <c r="F6186" i="4" s="1"/>
  <c r="F6187" i="4" s="1"/>
  <c r="F6188" i="4" s="1"/>
  <c r="F6189" i="4" s="1"/>
  <c r="F6190" i="4" s="1"/>
  <c r="F6191" i="4" s="1"/>
  <c r="F6192" i="4" s="1"/>
  <c r="F6193" i="4" s="1"/>
  <c r="F6194" i="4" s="1"/>
  <c r="F6195" i="4" s="1"/>
  <c r="F6196" i="4" s="1"/>
  <c r="F6197" i="4" s="1"/>
  <c r="F6198" i="4" s="1"/>
  <c r="F6199" i="4" s="1"/>
  <c r="F6200" i="4" s="1"/>
  <c r="F6201" i="4" s="1"/>
  <c r="F6202" i="4" s="1"/>
  <c r="F6203" i="4" s="1"/>
  <c r="F6204" i="4" s="1"/>
  <c r="F6205" i="4" s="1"/>
  <c r="F6206" i="4" s="1"/>
  <c r="F6207" i="4" s="1"/>
  <c r="F6208" i="4" s="1"/>
  <c r="F6209" i="4" s="1"/>
  <c r="F6210" i="4" s="1"/>
  <c r="F6211" i="4" s="1"/>
  <c r="F6212" i="4" s="1"/>
  <c r="F6213" i="4" s="1"/>
  <c r="F6214" i="4" s="1"/>
  <c r="F6215" i="4" s="1"/>
  <c r="F6216" i="4" s="1"/>
  <c r="F6217" i="4" s="1"/>
  <c r="F6218" i="4" s="1"/>
  <c r="F6219" i="4" s="1"/>
  <c r="F6220" i="4" s="1"/>
  <c r="F6221" i="4" s="1"/>
  <c r="F6222" i="4" s="1"/>
  <c r="F6223" i="4" s="1"/>
  <c r="F6224" i="4" s="1"/>
  <c r="F6225" i="4" s="1"/>
  <c r="F6226" i="4" s="1"/>
  <c r="F6227" i="4" s="1"/>
  <c r="F6228" i="4" s="1"/>
  <c r="F6229" i="4" s="1"/>
  <c r="F6230" i="4" s="1"/>
  <c r="F6231" i="4" s="1"/>
  <c r="F6232" i="4" s="1"/>
  <c r="F6233" i="4" s="1"/>
  <c r="F6234" i="4" s="1"/>
  <c r="F6235" i="4" s="1"/>
  <c r="F6236" i="4" s="1"/>
  <c r="F6237" i="4" s="1"/>
  <c r="F6238" i="4" s="1"/>
  <c r="F6239" i="4" s="1"/>
  <c r="F6240" i="4" s="1"/>
  <c r="F6241" i="4" s="1"/>
  <c r="F6242" i="4" s="1"/>
  <c r="F6243" i="4" s="1"/>
  <c r="F6244" i="4" s="1"/>
  <c r="F6245" i="4" s="1"/>
  <c r="F6246" i="4" s="1"/>
  <c r="F6247" i="4" s="1"/>
  <c r="F6248" i="4" s="1"/>
  <c r="F6249" i="4" s="1"/>
  <c r="F6250" i="4" s="1"/>
  <c r="F6251" i="4" s="1"/>
  <c r="F6252" i="4" s="1"/>
  <c r="F6253" i="4" s="1"/>
  <c r="F6254" i="4" s="1"/>
  <c r="F6255" i="4" s="1"/>
  <c r="F6256" i="4" s="1"/>
  <c r="F6257" i="4" s="1"/>
  <c r="F6258" i="4" s="1"/>
  <c r="F6259" i="4" s="1"/>
  <c r="F6260" i="4" s="1"/>
  <c r="F6261" i="4" s="1"/>
  <c r="F6262" i="4" s="1"/>
  <c r="F6263" i="4" s="1"/>
  <c r="F6264" i="4" s="1"/>
  <c r="F6265" i="4" s="1"/>
  <c r="F6266" i="4" s="1"/>
  <c r="F6267" i="4" s="1"/>
  <c r="F6268" i="4" s="1"/>
  <c r="F6269" i="4" s="1"/>
  <c r="F6270" i="4" s="1"/>
  <c r="F6271" i="4" s="1"/>
  <c r="F6272" i="4" s="1"/>
  <c r="F6273" i="4" s="1"/>
  <c r="F6274" i="4" s="1"/>
  <c r="F6275" i="4" s="1"/>
  <c r="F6276" i="4" s="1"/>
  <c r="F6277" i="4" s="1"/>
  <c r="F6278" i="4" s="1"/>
  <c r="F6279" i="4" s="1"/>
  <c r="F6280" i="4" s="1"/>
  <c r="F6281" i="4" s="1"/>
  <c r="F6282" i="4" s="1"/>
  <c r="F6283" i="4" s="1"/>
  <c r="F6284" i="4" s="1"/>
  <c r="F6285" i="4" s="1"/>
  <c r="F6286" i="4" s="1"/>
  <c r="F6287" i="4" s="1"/>
  <c r="F6288" i="4" s="1"/>
  <c r="F6289" i="4" s="1"/>
  <c r="F6290" i="4" s="1"/>
  <c r="F6291" i="4" s="1"/>
  <c r="F6292" i="4" s="1"/>
  <c r="F6293" i="4" s="1"/>
  <c r="F6294" i="4" s="1"/>
  <c r="F6295" i="4" s="1"/>
  <c r="F6296" i="4" s="1"/>
  <c r="F6297" i="4" s="1"/>
  <c r="F6298" i="4" s="1"/>
  <c r="F6299" i="4" s="1"/>
  <c r="F6300" i="4" s="1"/>
  <c r="F6301" i="4" s="1"/>
  <c r="F6302" i="4" s="1"/>
  <c r="F6303" i="4" s="1"/>
  <c r="F6304" i="4" s="1"/>
  <c r="F6305" i="4" s="1"/>
  <c r="F6306" i="4" s="1"/>
  <c r="F6307" i="4" s="1"/>
  <c r="F6308" i="4" s="1"/>
  <c r="F6309" i="4" s="1"/>
  <c r="F6310" i="4" s="1"/>
  <c r="F6311" i="4" s="1"/>
  <c r="F6312" i="4" s="1"/>
  <c r="F6313" i="4" s="1"/>
  <c r="F6314" i="4" s="1"/>
  <c r="F6315" i="4" s="1"/>
  <c r="F6316" i="4" s="1"/>
  <c r="F6317" i="4" s="1"/>
  <c r="F6318" i="4" s="1"/>
  <c r="F6319" i="4" s="1"/>
  <c r="F6320" i="4" s="1"/>
  <c r="F6321" i="4" s="1"/>
  <c r="F6322" i="4" s="1"/>
  <c r="F6323" i="4" s="1"/>
  <c r="F6324" i="4" s="1"/>
  <c r="F6325" i="4" s="1"/>
  <c r="F6326" i="4" s="1"/>
  <c r="F6327" i="4" s="1"/>
  <c r="F6328" i="4" s="1"/>
  <c r="F6329" i="4" s="1"/>
  <c r="F6330" i="4" s="1"/>
  <c r="F6331" i="4" s="1"/>
  <c r="F6332" i="4" s="1"/>
  <c r="F6333" i="4" s="1"/>
  <c r="F6334" i="4" s="1"/>
  <c r="F6335" i="4" s="1"/>
  <c r="F6336" i="4" s="1"/>
  <c r="F6337" i="4" s="1"/>
  <c r="F6338" i="4" s="1"/>
  <c r="F6339" i="4" s="1"/>
  <c r="F6340" i="4" s="1"/>
  <c r="F6341" i="4" s="1"/>
  <c r="F6342" i="4" s="1"/>
  <c r="F6343" i="4" s="1"/>
  <c r="F6344" i="4" s="1"/>
  <c r="F6345" i="4" s="1"/>
  <c r="F6346" i="4" s="1"/>
  <c r="F6347" i="4" s="1"/>
  <c r="F6348" i="4" s="1"/>
  <c r="F6349" i="4" s="1"/>
  <c r="F6350" i="4" s="1"/>
  <c r="F6351" i="4" s="1"/>
  <c r="F6352" i="4" s="1"/>
  <c r="F6353" i="4" s="1"/>
  <c r="F6354" i="4" s="1"/>
  <c r="F6355" i="4" s="1"/>
  <c r="F6356" i="4" s="1"/>
  <c r="F6357" i="4" s="1"/>
  <c r="F6358" i="4" s="1"/>
  <c r="F6359" i="4" s="1"/>
  <c r="F6360" i="4" s="1"/>
  <c r="F6361" i="4" s="1"/>
  <c r="F6362" i="4" s="1"/>
  <c r="F6363" i="4" s="1"/>
  <c r="F6364" i="4" s="1"/>
  <c r="F6365" i="4" s="1"/>
  <c r="F6366" i="4" s="1"/>
  <c r="F6367" i="4" s="1"/>
  <c r="F6368" i="4" s="1"/>
  <c r="F6369" i="4" s="1"/>
  <c r="F6370" i="4" s="1"/>
  <c r="F6371" i="4" s="1"/>
  <c r="F6372" i="4" s="1"/>
  <c r="F6373" i="4" s="1"/>
  <c r="F6374" i="4" s="1"/>
  <c r="F6375" i="4" s="1"/>
  <c r="F6377" i="4" s="1"/>
  <c r="F6378" i="4" s="1"/>
  <c r="F6379" i="4" s="1"/>
  <c r="F6380" i="4" s="1"/>
  <c r="F6381" i="4" s="1"/>
  <c r="F6382" i="4" s="1"/>
  <c r="F6383" i="4" s="1"/>
  <c r="F6384" i="4" s="1"/>
  <c r="F6385" i="4" s="1"/>
  <c r="F6386" i="4" s="1"/>
  <c r="F6387" i="4" s="1"/>
  <c r="F6388" i="4" s="1"/>
  <c r="F6389" i="4" s="1"/>
  <c r="F6390" i="4" s="1"/>
  <c r="F6391" i="4" s="1"/>
  <c r="F6392" i="4" s="1"/>
  <c r="F6393" i="4" s="1"/>
  <c r="F6394" i="4" s="1"/>
  <c r="F6395" i="4" s="1"/>
  <c r="F6396" i="4" s="1"/>
  <c r="F6397" i="4" s="1"/>
  <c r="F6398" i="4" s="1"/>
  <c r="F6399" i="4" s="1"/>
  <c r="F6400" i="4" s="1"/>
  <c r="F6401" i="4" s="1"/>
  <c r="F6402" i="4" s="1"/>
  <c r="F6403" i="4" s="1"/>
  <c r="F6404" i="4" s="1"/>
  <c r="F6405" i="4" s="1"/>
  <c r="F6406" i="4" s="1"/>
  <c r="F6407" i="4" s="1"/>
  <c r="F6408" i="4" s="1"/>
  <c r="F6409" i="4" s="1"/>
  <c r="F6410" i="4" s="1"/>
  <c r="F6411" i="4" s="1"/>
  <c r="F6412" i="4" s="1"/>
  <c r="F6413" i="4" s="1"/>
  <c r="F6414" i="4" s="1"/>
  <c r="F6415" i="4" s="1"/>
  <c r="F6416" i="4" s="1"/>
  <c r="F6417" i="4" s="1"/>
  <c r="F6418" i="4" s="1"/>
  <c r="F6419" i="4" s="1"/>
  <c r="F6420" i="4" s="1"/>
  <c r="F6421" i="4" s="1"/>
  <c r="F6422" i="4" s="1"/>
  <c r="F6423" i="4" s="1"/>
  <c r="F6424" i="4" s="1"/>
  <c r="F6425" i="4" s="1"/>
  <c r="F6426" i="4" s="1"/>
  <c r="F6427" i="4" s="1"/>
  <c r="F6428" i="4" s="1"/>
  <c r="F6429" i="4" s="1"/>
  <c r="F6430" i="4" s="1"/>
  <c r="F6431" i="4" s="1"/>
  <c r="F6432" i="4" s="1"/>
  <c r="F6433" i="4" s="1"/>
  <c r="F6434" i="4" s="1"/>
  <c r="F6435" i="4" s="1"/>
  <c r="F6436" i="4" s="1"/>
  <c r="F6437" i="4" s="1"/>
  <c r="F6438" i="4" s="1"/>
  <c r="F6439" i="4" s="1"/>
  <c r="F6440" i="4" s="1"/>
  <c r="F6441" i="4" s="1"/>
  <c r="F6442" i="4" s="1"/>
  <c r="F6443" i="4" s="1"/>
  <c r="F6444" i="4" s="1"/>
  <c r="F6445" i="4" s="1"/>
  <c r="F6446" i="4" s="1"/>
  <c r="F6447" i="4" s="1"/>
  <c r="F6448" i="4" s="1"/>
  <c r="F6449" i="4" s="1"/>
  <c r="F6450" i="4" s="1"/>
  <c r="F6451" i="4" s="1"/>
  <c r="F6452" i="4" s="1"/>
  <c r="F6453" i="4" s="1"/>
  <c r="F6454" i="4" s="1"/>
  <c r="F6455" i="4" s="1"/>
  <c r="F6456" i="4" s="1"/>
  <c r="F6457" i="4" s="1"/>
  <c r="F6458" i="4" s="1"/>
  <c r="F6459" i="4" s="1"/>
  <c r="F6460" i="4" s="1"/>
  <c r="F6461" i="4" s="1"/>
  <c r="F6462" i="4" s="1"/>
  <c r="F6463" i="4" s="1"/>
  <c r="F6464" i="4" s="1"/>
  <c r="F6465" i="4" s="1"/>
  <c r="F6466" i="4" s="1"/>
  <c r="F6467" i="4" s="1"/>
  <c r="F6468" i="4" s="1"/>
  <c r="F6469" i="4" s="1"/>
  <c r="F6470" i="4" s="1"/>
  <c r="F6471" i="4" s="1"/>
  <c r="F6472" i="4" s="1"/>
  <c r="F6473" i="4" s="1"/>
  <c r="F6474" i="4" s="1"/>
  <c r="F6475" i="4" s="1"/>
  <c r="F6476" i="4" s="1"/>
  <c r="F6477" i="4" s="1"/>
  <c r="F6478" i="4" s="1"/>
  <c r="F6479" i="4" s="1"/>
  <c r="F6480" i="4" s="1"/>
  <c r="F6481" i="4" s="1"/>
  <c r="F6482" i="4" s="1"/>
  <c r="F6483" i="4" s="1"/>
  <c r="F6484" i="4" s="1"/>
  <c r="F6485" i="4" s="1"/>
  <c r="F6486" i="4" s="1"/>
  <c r="F6487" i="4" s="1"/>
  <c r="F6488" i="4" s="1"/>
  <c r="F6489" i="4" s="1"/>
  <c r="F6490" i="4" s="1"/>
  <c r="F6491" i="4" s="1"/>
  <c r="F6492" i="4" s="1"/>
  <c r="F6493" i="4" s="1"/>
  <c r="F6494" i="4" s="1"/>
  <c r="F6495" i="4" s="1"/>
  <c r="F6496" i="4" s="1"/>
  <c r="F6497" i="4" s="1"/>
  <c r="F6498" i="4" s="1"/>
  <c r="F6499" i="4" s="1"/>
  <c r="F6500" i="4" s="1"/>
  <c r="F6501" i="4" s="1"/>
  <c r="F6502" i="4" s="1"/>
  <c r="F6503" i="4" s="1"/>
  <c r="F6504" i="4" s="1"/>
  <c r="F6505" i="4" s="1"/>
  <c r="F6506" i="4" s="1"/>
  <c r="F6507" i="4" s="1"/>
  <c r="F6508" i="4" s="1"/>
  <c r="F6509" i="4" s="1"/>
  <c r="F6510" i="4" s="1"/>
  <c r="F6511" i="4" s="1"/>
  <c r="F6512" i="4" s="1"/>
  <c r="F6513" i="4" s="1"/>
  <c r="F6514" i="4" s="1"/>
  <c r="F6515" i="4" s="1"/>
  <c r="F6516" i="4" s="1"/>
  <c r="F6517" i="4" s="1"/>
  <c r="F6518" i="4" s="1"/>
  <c r="F6519" i="4" s="1"/>
  <c r="F6520" i="4" s="1"/>
  <c r="F6521" i="4" s="1"/>
  <c r="F6522" i="4" s="1"/>
  <c r="F6523" i="4" s="1"/>
  <c r="F6524" i="4" s="1"/>
  <c r="F6525" i="4" s="1"/>
  <c r="F6526" i="4" s="1"/>
  <c r="F6527" i="4" s="1"/>
  <c r="F6528" i="4" s="1"/>
  <c r="F6529" i="4" s="1"/>
  <c r="F6530" i="4" s="1"/>
  <c r="F6531" i="4" s="1"/>
  <c r="F6532" i="4" s="1"/>
  <c r="F6533" i="4" s="1"/>
  <c r="F6534" i="4" s="1"/>
  <c r="F6535" i="4" s="1"/>
  <c r="F6536" i="4" s="1"/>
  <c r="F6537" i="4" s="1"/>
  <c r="F6538" i="4" s="1"/>
  <c r="F6539" i="4" s="1"/>
  <c r="F6540" i="4" s="1"/>
  <c r="F6541" i="4" s="1"/>
  <c r="F6542" i="4" s="1"/>
  <c r="F6543" i="4" s="1"/>
  <c r="F6544" i="4" s="1"/>
  <c r="F6545" i="4" s="1"/>
  <c r="F6546" i="4" s="1"/>
  <c r="F6547" i="4" s="1"/>
  <c r="F6548" i="4" s="1"/>
  <c r="F6549" i="4" s="1"/>
  <c r="F6550" i="4" s="1"/>
  <c r="F6551" i="4" s="1"/>
  <c r="F6552" i="4" s="1"/>
  <c r="F6553" i="4" s="1"/>
  <c r="F6554" i="4" s="1"/>
  <c r="F6555" i="4" s="1"/>
  <c r="F6556" i="4" s="1"/>
  <c r="F6557" i="4" s="1"/>
  <c r="F6558" i="4" s="1"/>
  <c r="F6559" i="4" s="1"/>
  <c r="F6560" i="4" s="1"/>
  <c r="F6561" i="4" s="1"/>
  <c r="F6562" i="4" s="1"/>
  <c r="F6563" i="4" s="1"/>
  <c r="F6564" i="4" s="1"/>
  <c r="F6565" i="4" s="1"/>
  <c r="F6566" i="4" s="1"/>
  <c r="F6567" i="4" s="1"/>
  <c r="F6568" i="4" s="1"/>
  <c r="F6569" i="4" s="1"/>
  <c r="F6570" i="4" s="1"/>
  <c r="F6571" i="4" s="1"/>
  <c r="F6572" i="4" s="1"/>
  <c r="F6573" i="4" s="1"/>
  <c r="F6574" i="4" s="1"/>
  <c r="F6575" i="4" s="1"/>
  <c r="F6576" i="4" s="1"/>
  <c r="F6577" i="4" s="1"/>
  <c r="F6578" i="4" s="1"/>
  <c r="F6579" i="4" s="1"/>
  <c r="F6580" i="4" s="1"/>
  <c r="F6581" i="4" s="1"/>
  <c r="F6582" i="4" s="1"/>
  <c r="F6583" i="4" s="1"/>
  <c r="F6584" i="4" s="1"/>
  <c r="F6585" i="4" s="1"/>
  <c r="F6586" i="4" s="1"/>
  <c r="F6587" i="4" s="1"/>
  <c r="F6588" i="4" s="1"/>
  <c r="F6589" i="4" s="1"/>
  <c r="F6590" i="4" s="1"/>
  <c r="F6591" i="4" s="1"/>
  <c r="F6592" i="4" s="1"/>
  <c r="F6593" i="4" s="1"/>
  <c r="F6594" i="4" s="1"/>
  <c r="F6595" i="4" s="1"/>
  <c r="F6596" i="4" s="1"/>
  <c r="F6597" i="4" s="1"/>
  <c r="F6598" i="4" s="1"/>
  <c r="F6599" i="4" s="1"/>
  <c r="F6600" i="4" s="1"/>
  <c r="F6601" i="4" s="1"/>
  <c r="F6602" i="4" s="1"/>
  <c r="F6603" i="4" s="1"/>
  <c r="F6604" i="4" s="1"/>
  <c r="F6605" i="4" s="1"/>
  <c r="F6606" i="4" s="1"/>
  <c r="F6607" i="4" s="1"/>
  <c r="F6608" i="4" s="1"/>
  <c r="F6609" i="4" s="1"/>
  <c r="F6610" i="4" s="1"/>
  <c r="F6611" i="4" s="1"/>
  <c r="F6612" i="4" s="1"/>
  <c r="F6613" i="4" s="1"/>
  <c r="F6614" i="4" s="1"/>
  <c r="F6615" i="4" s="1"/>
  <c r="F6616" i="4" s="1"/>
  <c r="F6617" i="4" s="1"/>
  <c r="F6618" i="4" s="1"/>
  <c r="F6619" i="4" s="1"/>
  <c r="F6620" i="4" s="1"/>
  <c r="F6621" i="4" s="1"/>
  <c r="F6622" i="4" s="1"/>
  <c r="F6623" i="4" s="1"/>
  <c r="F6624" i="4" s="1"/>
  <c r="F6625" i="4" s="1"/>
  <c r="F6626" i="4" s="1"/>
  <c r="F6627" i="4" s="1"/>
  <c r="F6628" i="4" s="1"/>
  <c r="F6629" i="4" s="1"/>
  <c r="F6630" i="4" s="1"/>
  <c r="F6631" i="4" s="1"/>
  <c r="F6632" i="4" s="1"/>
  <c r="F6633" i="4" s="1"/>
  <c r="F6634" i="4" s="1"/>
  <c r="F6635" i="4" s="1"/>
  <c r="F6636" i="4" s="1"/>
  <c r="F6637" i="4" s="1"/>
  <c r="F6638" i="4" s="1"/>
  <c r="F6639" i="4" s="1"/>
  <c r="F6640" i="4" s="1"/>
  <c r="F6641" i="4" s="1"/>
  <c r="F6642" i="4" s="1"/>
  <c r="F6643" i="4" s="1"/>
  <c r="F6644" i="4" s="1"/>
  <c r="F6645" i="4" s="1"/>
  <c r="F6646" i="4" s="1"/>
  <c r="F6647" i="4" s="1"/>
  <c r="F6648" i="4" s="1"/>
  <c r="F6649" i="4" s="1"/>
  <c r="F6650" i="4" s="1"/>
  <c r="F6651" i="4" s="1"/>
  <c r="F6652" i="4" s="1"/>
  <c r="F6653" i="4" s="1"/>
  <c r="F6654" i="4" s="1"/>
  <c r="F6655" i="4" s="1"/>
  <c r="F6656" i="4" s="1"/>
  <c r="F6657" i="4" s="1"/>
  <c r="F6658" i="4" s="1"/>
  <c r="F6659" i="4" s="1"/>
  <c r="F6660" i="4" s="1"/>
  <c r="F6661" i="4" s="1"/>
  <c r="F6662" i="4" s="1"/>
  <c r="F6663" i="4" s="1"/>
  <c r="F6664" i="4" s="1"/>
  <c r="F6665" i="4" s="1"/>
  <c r="F6666" i="4" s="1"/>
  <c r="F6667" i="4" s="1"/>
  <c r="F6668" i="4" s="1"/>
  <c r="F6669" i="4" s="1"/>
  <c r="F6670" i="4" s="1"/>
  <c r="F6671" i="4" s="1"/>
  <c r="F6672" i="4" s="1"/>
  <c r="F6673" i="4" s="1"/>
  <c r="F6674" i="4" s="1"/>
  <c r="F6675" i="4" s="1"/>
  <c r="F6676" i="4" s="1"/>
  <c r="F6677" i="4" s="1"/>
  <c r="F6678" i="4" s="1"/>
  <c r="F6679" i="4" s="1"/>
  <c r="F6680" i="4" s="1"/>
  <c r="F6681" i="4" s="1"/>
  <c r="F6682" i="4" s="1"/>
  <c r="F6683" i="4" s="1"/>
  <c r="F6684" i="4" s="1"/>
  <c r="F6685" i="4" s="1"/>
  <c r="F6686" i="4" s="1"/>
  <c r="F6687" i="4" s="1"/>
  <c r="F6688" i="4" s="1"/>
  <c r="F6689" i="4" s="1"/>
  <c r="F6690" i="4" s="1"/>
  <c r="F6691" i="4" s="1"/>
  <c r="F6692" i="4" s="1"/>
  <c r="F6693" i="4" s="1"/>
  <c r="F6694" i="4" s="1"/>
  <c r="F6695" i="4" s="1"/>
  <c r="F6696" i="4" s="1"/>
  <c r="F6697" i="4" s="1"/>
  <c r="F6698" i="4" s="1"/>
  <c r="F6699" i="4" s="1"/>
  <c r="F6700" i="4" s="1"/>
  <c r="F6701" i="4" s="1"/>
  <c r="F6702" i="4" s="1"/>
  <c r="F6703" i="4" s="1"/>
  <c r="F6704" i="4" s="1"/>
  <c r="F6705" i="4" s="1"/>
  <c r="F6706" i="4" s="1"/>
  <c r="F6707" i="4" s="1"/>
  <c r="F6708" i="4" s="1"/>
  <c r="F6709" i="4" s="1"/>
  <c r="F6710" i="4" s="1"/>
  <c r="F6711" i="4" s="1"/>
  <c r="F6712" i="4" s="1"/>
  <c r="F6713" i="4" s="1"/>
  <c r="F6714" i="4" s="1"/>
  <c r="F6715" i="4" s="1"/>
  <c r="F6716" i="4" s="1"/>
  <c r="F6717" i="4" s="1"/>
  <c r="F6718" i="4" s="1"/>
  <c r="F6719" i="4" s="1"/>
  <c r="F6720" i="4" s="1"/>
  <c r="F6721" i="4" s="1"/>
  <c r="F6722" i="4" s="1"/>
  <c r="F6723" i="4" s="1"/>
  <c r="F6724" i="4" s="1"/>
  <c r="F6725" i="4" s="1"/>
  <c r="F6726" i="4" s="1"/>
  <c r="F6727" i="4" s="1"/>
  <c r="F6728" i="4" s="1"/>
  <c r="F6729" i="4" s="1"/>
  <c r="F6730" i="4" s="1"/>
  <c r="F6731" i="4" s="1"/>
  <c r="F6732" i="4" s="1"/>
  <c r="F6733" i="4" s="1"/>
  <c r="F6734" i="4" s="1"/>
  <c r="F6735" i="4" s="1"/>
  <c r="F6736" i="4" s="1"/>
  <c r="F6737" i="4" s="1"/>
  <c r="F6738" i="4" s="1"/>
  <c r="F6739" i="4" s="1"/>
  <c r="F6740" i="4" s="1"/>
  <c r="F6741" i="4" s="1"/>
  <c r="F6742" i="4" s="1"/>
  <c r="F6743" i="4" s="1"/>
  <c r="F6744" i="4" s="1"/>
  <c r="F6745" i="4" s="1"/>
  <c r="F6746" i="4" s="1"/>
  <c r="F6747" i="4" s="1"/>
  <c r="F6748" i="4" s="1"/>
  <c r="F6749" i="4" s="1"/>
  <c r="F6750" i="4" s="1"/>
  <c r="F6751" i="4" s="1"/>
  <c r="F6752" i="4" s="1"/>
  <c r="F6753" i="4" s="1"/>
  <c r="F6754" i="4" s="1"/>
  <c r="F6755" i="4" s="1"/>
  <c r="F6756" i="4" s="1"/>
  <c r="F6757" i="4" s="1"/>
  <c r="F6758" i="4" s="1"/>
  <c r="F6759" i="4" s="1"/>
  <c r="F6760" i="4" s="1"/>
  <c r="F6761" i="4" s="1"/>
  <c r="F6762" i="4" s="1"/>
  <c r="F6763" i="4" s="1"/>
  <c r="F6764" i="4" s="1"/>
  <c r="F6765" i="4" s="1"/>
  <c r="F6766" i="4" s="1"/>
  <c r="F6767" i="4" s="1"/>
  <c r="F6768" i="4" s="1"/>
  <c r="F6769" i="4" s="1"/>
  <c r="F6770" i="4" s="1"/>
  <c r="F6771" i="4" s="1"/>
  <c r="F6772" i="4" s="1"/>
  <c r="F6773" i="4" s="1"/>
  <c r="F6774" i="4" s="1"/>
  <c r="F6775" i="4" s="1"/>
  <c r="F6776" i="4" s="1"/>
  <c r="F6777" i="4" s="1"/>
  <c r="F6778" i="4" s="1"/>
  <c r="F6779" i="4" s="1"/>
  <c r="F6780" i="4" s="1"/>
  <c r="F6781" i="4" s="1"/>
  <c r="F6782" i="4" s="1"/>
  <c r="F6783" i="4" s="1"/>
  <c r="F6784" i="4" s="1"/>
  <c r="F6785" i="4" s="1"/>
  <c r="F6786" i="4" s="1"/>
  <c r="F6787" i="4" s="1"/>
  <c r="F6788" i="4" s="1"/>
  <c r="F6789" i="4" s="1"/>
  <c r="F6790" i="4" s="1"/>
  <c r="F6791" i="4" s="1"/>
  <c r="F6792" i="4" s="1"/>
  <c r="F6793" i="4" s="1"/>
  <c r="F6794" i="4" s="1"/>
  <c r="F6795" i="4" s="1"/>
  <c r="F6796" i="4" s="1"/>
  <c r="F6797" i="4" s="1"/>
  <c r="F6798" i="4" s="1"/>
  <c r="F6799" i="4" s="1"/>
  <c r="F6800" i="4" s="1"/>
  <c r="F6801" i="4" s="1"/>
  <c r="F6802" i="4" s="1"/>
  <c r="F6803" i="4" s="1"/>
  <c r="F6804" i="4" s="1"/>
  <c r="F6805" i="4" s="1"/>
  <c r="F6806" i="4" s="1"/>
  <c r="F6807" i="4" s="1"/>
  <c r="F6808" i="4" s="1"/>
  <c r="F6809" i="4" s="1"/>
  <c r="F6810" i="4" s="1"/>
  <c r="F6811" i="4" s="1"/>
  <c r="F6812" i="4" s="1"/>
  <c r="F6813" i="4" s="1"/>
  <c r="F6814" i="4" s="1"/>
  <c r="F6815" i="4" s="1"/>
  <c r="F6816" i="4" s="1"/>
  <c r="F6817" i="4" s="1"/>
  <c r="F6818" i="4" s="1"/>
  <c r="F6819" i="4" s="1"/>
  <c r="F6820" i="4" s="1"/>
  <c r="F6821" i="4" s="1"/>
  <c r="F6822" i="4" s="1"/>
  <c r="F6823" i="4" s="1"/>
  <c r="F6824" i="4" s="1"/>
  <c r="F6825" i="4" s="1"/>
  <c r="F6826" i="4" s="1"/>
  <c r="F6827" i="4" s="1"/>
  <c r="F6828" i="4" s="1"/>
  <c r="F6829" i="4" s="1"/>
  <c r="F6830" i="4" s="1"/>
  <c r="F6831" i="4" s="1"/>
  <c r="F6832" i="4" s="1"/>
  <c r="F6833" i="4" s="1"/>
  <c r="F6834" i="4" s="1"/>
  <c r="F6835" i="4" s="1"/>
  <c r="F6836" i="4" s="1"/>
  <c r="F6837" i="4" s="1"/>
  <c r="F6838" i="4" s="1"/>
  <c r="F6839" i="4" s="1"/>
  <c r="F6840" i="4" s="1"/>
  <c r="F6841" i="4" s="1"/>
  <c r="F6842" i="4" s="1"/>
  <c r="F6843" i="4" s="1"/>
  <c r="F6844" i="4" s="1"/>
  <c r="F6845" i="4" s="1"/>
  <c r="F6846" i="4" s="1"/>
  <c r="F6847" i="4" s="1"/>
  <c r="F6848" i="4" s="1"/>
  <c r="F6849" i="4" s="1"/>
  <c r="F6850" i="4" s="1"/>
  <c r="F6851" i="4" s="1"/>
  <c r="F6852" i="4" s="1"/>
  <c r="F6853" i="4" s="1"/>
  <c r="F6854" i="4" s="1"/>
  <c r="F6855" i="4" s="1"/>
  <c r="F6856" i="4" s="1"/>
  <c r="F6857" i="4" s="1"/>
  <c r="F6858" i="4" s="1"/>
  <c r="F6859" i="4" s="1"/>
  <c r="F6860" i="4" s="1"/>
  <c r="F6861" i="4" s="1"/>
  <c r="F6862" i="4" s="1"/>
  <c r="F6863" i="4" s="1"/>
  <c r="F6864" i="4" s="1"/>
  <c r="F6865" i="4" s="1"/>
  <c r="F6866" i="4" s="1"/>
  <c r="F6867" i="4" s="1"/>
  <c r="F6868" i="4" s="1"/>
  <c r="F6869" i="4" s="1"/>
  <c r="F6870" i="4" s="1"/>
  <c r="F6871" i="4" s="1"/>
  <c r="F6872" i="4" s="1"/>
  <c r="F6873" i="4" s="1"/>
  <c r="F6874" i="4" s="1"/>
  <c r="F6875" i="4" s="1"/>
  <c r="F6876" i="4" s="1"/>
  <c r="F6877" i="4" s="1"/>
  <c r="F6878" i="4" s="1"/>
  <c r="F6879" i="4" s="1"/>
  <c r="F6880" i="4" s="1"/>
  <c r="F6881" i="4" s="1"/>
  <c r="F6882" i="4" s="1"/>
  <c r="F6883" i="4" s="1"/>
  <c r="F6884" i="4" s="1"/>
  <c r="F6885" i="4" s="1"/>
  <c r="F6886" i="4" s="1"/>
  <c r="F6887" i="4" s="1"/>
  <c r="F6888" i="4" s="1"/>
  <c r="F6889" i="4" s="1"/>
  <c r="F6890" i="4" s="1"/>
  <c r="F6891" i="4" s="1"/>
  <c r="F6893" i="4" s="1"/>
  <c r="F6894" i="4" s="1"/>
  <c r="F6895" i="4" s="1"/>
  <c r="F6896" i="4" s="1"/>
  <c r="F6897" i="4" s="1"/>
  <c r="F6898" i="4" s="1"/>
  <c r="F6899" i="4" s="1"/>
  <c r="F6900" i="4" s="1"/>
  <c r="F6901" i="4" s="1"/>
  <c r="F6902" i="4" s="1"/>
  <c r="F6903" i="4" s="1"/>
  <c r="F6904" i="4" s="1"/>
  <c r="F6905" i="4" s="1"/>
  <c r="F6906" i="4" s="1"/>
  <c r="F6907" i="4" s="1"/>
  <c r="F6908" i="4" s="1"/>
  <c r="F6909" i="4" s="1"/>
  <c r="F6910" i="4" s="1"/>
  <c r="F6911" i="4" s="1"/>
  <c r="F6912" i="4" s="1"/>
  <c r="F6913" i="4" s="1"/>
  <c r="F6914" i="4" s="1"/>
  <c r="F6915" i="4" s="1"/>
  <c r="F6916" i="4" s="1"/>
  <c r="F6917" i="4" s="1"/>
  <c r="F6918" i="4" s="1"/>
  <c r="F6919" i="4" s="1"/>
  <c r="F6920" i="4" s="1"/>
  <c r="F6921" i="4" s="1"/>
  <c r="F6922" i="4" s="1"/>
  <c r="F6923" i="4" s="1"/>
  <c r="F6924" i="4" s="1"/>
  <c r="F6925" i="4" s="1"/>
  <c r="F6926" i="4" s="1"/>
  <c r="F6927" i="4" s="1"/>
  <c r="F6928" i="4" s="1"/>
  <c r="F6929" i="4" s="1"/>
  <c r="F6930" i="4" s="1"/>
  <c r="F6931" i="4" s="1"/>
  <c r="F6932" i="4" s="1"/>
  <c r="F6933" i="4" s="1"/>
  <c r="F6934" i="4" s="1"/>
  <c r="F6935" i="4" s="1"/>
  <c r="F6936" i="4" s="1"/>
  <c r="F6937" i="4" s="1"/>
  <c r="F6938" i="4" s="1"/>
  <c r="F6939" i="4" s="1"/>
  <c r="F6940" i="4" s="1"/>
  <c r="F6941" i="4" s="1"/>
  <c r="F6942" i="4" s="1"/>
  <c r="F6943" i="4" s="1"/>
  <c r="F6944" i="4" s="1"/>
  <c r="F6945" i="4" s="1"/>
  <c r="F6946" i="4" s="1"/>
  <c r="F6947" i="4" s="1"/>
  <c r="F6948" i="4" s="1"/>
  <c r="F6949" i="4" s="1"/>
  <c r="F6950" i="4" s="1"/>
  <c r="F6951" i="4" s="1"/>
  <c r="F6952" i="4" s="1"/>
  <c r="F6953" i="4" s="1"/>
  <c r="F6954" i="4" s="1"/>
  <c r="F6955" i="4" s="1"/>
  <c r="F6956" i="4" s="1"/>
  <c r="F6957" i="4" s="1"/>
  <c r="F6958" i="4" s="1"/>
  <c r="F6959" i="4" s="1"/>
  <c r="F6960" i="4" s="1"/>
  <c r="F6961" i="4" s="1"/>
  <c r="F6962" i="4" s="1"/>
  <c r="F6963" i="4" s="1"/>
  <c r="F6964" i="4" s="1"/>
  <c r="F6965" i="4" s="1"/>
  <c r="F6966" i="4" s="1"/>
  <c r="F6967" i="4" s="1"/>
  <c r="F6968" i="4" s="1"/>
  <c r="F6969" i="4" s="1"/>
  <c r="F6970" i="4" s="1"/>
  <c r="F6971" i="4" s="1"/>
  <c r="F6972" i="4" s="1"/>
  <c r="F6973" i="4" s="1"/>
  <c r="F6974" i="4" s="1"/>
  <c r="F6975" i="4" s="1"/>
  <c r="F6976" i="4" s="1"/>
  <c r="F6977" i="4" s="1"/>
  <c r="F6978" i="4" s="1"/>
  <c r="F6979" i="4" s="1"/>
  <c r="F6980" i="4" s="1"/>
  <c r="F6981" i="4" s="1"/>
  <c r="F6982" i="4" s="1"/>
  <c r="F6983" i="4" s="1"/>
  <c r="F6984" i="4" s="1"/>
  <c r="F6985" i="4" s="1"/>
  <c r="F6986" i="4" s="1"/>
  <c r="F6987" i="4" s="1"/>
  <c r="F6988" i="4" s="1"/>
  <c r="F6989" i="4" s="1"/>
  <c r="F6990" i="4" s="1"/>
  <c r="F6991" i="4" s="1"/>
  <c r="F6992" i="4" s="1"/>
  <c r="F6993" i="4" s="1"/>
  <c r="F6994" i="4" s="1"/>
  <c r="F6995" i="4" s="1"/>
  <c r="F6996" i="4" s="1"/>
  <c r="F6997" i="4" s="1"/>
  <c r="F6998" i="4" s="1"/>
  <c r="F6999" i="4" s="1"/>
  <c r="F7000" i="4" s="1"/>
  <c r="F7001" i="4" s="1"/>
  <c r="F7002" i="4" s="1"/>
  <c r="F7003" i="4" s="1"/>
  <c r="F7004" i="4" s="1"/>
  <c r="F7005" i="4" s="1"/>
  <c r="F7006" i="4" s="1"/>
  <c r="F7007" i="4" s="1"/>
  <c r="F7008" i="4" s="1"/>
  <c r="F7009" i="4" s="1"/>
  <c r="F7010" i="4" s="1"/>
  <c r="F7011" i="4" s="1"/>
  <c r="F7012" i="4" s="1"/>
  <c r="F7013" i="4" s="1"/>
  <c r="F7014" i="4" s="1"/>
  <c r="F7015" i="4" s="1"/>
  <c r="F7016" i="4" s="1"/>
  <c r="F7017" i="4" s="1"/>
  <c r="F7018" i="4" s="1"/>
  <c r="F7019" i="4" s="1"/>
  <c r="F7020" i="4" s="1"/>
  <c r="F7021" i="4" s="1"/>
  <c r="F7022" i="4" s="1"/>
  <c r="F7023" i="4" s="1"/>
  <c r="F7024" i="4" s="1"/>
  <c r="F7025" i="4" s="1"/>
  <c r="F7026" i="4" s="1"/>
  <c r="F7027" i="4" s="1"/>
  <c r="F7028" i="4" s="1"/>
  <c r="F7029" i="4" s="1"/>
  <c r="F7030" i="4" s="1"/>
  <c r="F7031" i="4" s="1"/>
  <c r="F7032" i="4" s="1"/>
  <c r="F7033" i="4" s="1"/>
  <c r="F7034" i="4" s="1"/>
  <c r="F7035" i="4" s="1"/>
  <c r="F7036" i="4" s="1"/>
  <c r="F7037" i="4" s="1"/>
  <c r="F7038" i="4" s="1"/>
  <c r="F7039" i="4" s="1"/>
  <c r="F7040" i="4" s="1"/>
  <c r="F7041" i="4" s="1"/>
  <c r="F7042" i="4" s="1"/>
  <c r="F7043" i="4" s="1"/>
  <c r="F7044" i="4" s="1"/>
  <c r="F7045" i="4" s="1"/>
  <c r="F7046" i="4" s="1"/>
  <c r="F7047" i="4" s="1"/>
  <c r="F7048" i="4" s="1"/>
  <c r="F7049" i="4" s="1"/>
  <c r="F7050" i="4" s="1"/>
  <c r="F7051" i="4" s="1"/>
  <c r="F7052" i="4" s="1"/>
  <c r="F7053" i="4" s="1"/>
  <c r="F7054" i="4" s="1"/>
  <c r="F7055" i="4" s="1"/>
  <c r="F7056" i="4" s="1"/>
  <c r="F7057" i="4" s="1"/>
  <c r="F7058" i="4" s="1"/>
  <c r="F7059" i="4" s="1"/>
  <c r="F7060" i="4" s="1"/>
  <c r="F7061" i="4" s="1"/>
  <c r="F7062" i="4" s="1"/>
  <c r="F7063" i="4" s="1"/>
  <c r="F7064" i="4" s="1"/>
  <c r="F7065" i="4" s="1"/>
  <c r="F7066" i="4" s="1"/>
  <c r="F7067" i="4" s="1"/>
  <c r="F7068" i="4" s="1"/>
  <c r="F7069" i="4" s="1"/>
  <c r="F7070" i="4" s="1"/>
  <c r="F7071" i="4" s="1"/>
  <c r="F7072" i="4" s="1"/>
  <c r="F7073" i="4" s="1"/>
  <c r="F7074" i="4" s="1"/>
  <c r="F7075" i="4" s="1"/>
  <c r="F7076" i="4" s="1"/>
  <c r="F7077" i="4" s="1"/>
  <c r="F7078" i="4" s="1"/>
  <c r="F7079" i="4" s="1"/>
  <c r="F7080" i="4" s="1"/>
  <c r="F7081" i="4" s="1"/>
  <c r="F7082" i="4" s="1"/>
  <c r="F7083" i="4" s="1"/>
  <c r="F7084" i="4" s="1"/>
  <c r="F7085" i="4" s="1"/>
  <c r="F7086" i="4" s="1"/>
  <c r="F7087" i="4" s="1"/>
  <c r="F7088" i="4" s="1"/>
  <c r="F7089" i="4" s="1"/>
  <c r="F7090" i="4" s="1"/>
  <c r="F7091" i="4" s="1"/>
  <c r="F7092" i="4" s="1"/>
  <c r="F7093" i="4" s="1"/>
  <c r="F7094" i="4" s="1"/>
  <c r="F7095" i="4" s="1"/>
  <c r="F7096" i="4" s="1"/>
  <c r="F7097" i="4" s="1"/>
  <c r="F7098" i="4" s="1"/>
  <c r="F7099" i="4" s="1"/>
  <c r="F7100" i="4" s="1"/>
  <c r="F7101" i="4" s="1"/>
  <c r="F7102" i="4" s="1"/>
  <c r="F7103" i="4" s="1"/>
  <c r="F7104" i="4" s="1"/>
  <c r="F7105" i="4" s="1"/>
  <c r="F7106" i="4" s="1"/>
  <c r="F7107" i="4" s="1"/>
  <c r="F7108" i="4" s="1"/>
  <c r="F7109" i="4" s="1"/>
  <c r="F7110" i="4" s="1"/>
  <c r="F7111" i="4" s="1"/>
  <c r="F7112" i="4" s="1"/>
  <c r="F7113" i="4" s="1"/>
  <c r="F7114" i="4" s="1"/>
  <c r="F7115" i="4" s="1"/>
  <c r="F7116" i="4" s="1"/>
  <c r="F7117" i="4" s="1"/>
  <c r="F7118" i="4" s="1"/>
  <c r="F7119" i="4" s="1"/>
  <c r="F7120" i="4" s="1"/>
  <c r="F7121" i="4" s="1"/>
  <c r="F7122" i="4" s="1"/>
  <c r="F7123" i="4" s="1"/>
  <c r="F7124" i="4" s="1"/>
  <c r="F7125" i="4" s="1"/>
  <c r="F7126" i="4" s="1"/>
  <c r="F7127" i="4" s="1"/>
  <c r="F7128" i="4" s="1"/>
  <c r="F7129" i="4" s="1"/>
  <c r="F7130" i="4" s="1"/>
  <c r="F7131" i="4" s="1"/>
  <c r="F7132" i="4" s="1"/>
  <c r="F7133" i="4" s="1"/>
  <c r="F7134" i="4" s="1"/>
  <c r="F7135" i="4" s="1"/>
  <c r="F7136" i="4" s="1"/>
  <c r="F7137" i="4" s="1"/>
  <c r="F7138" i="4" s="1"/>
  <c r="F7139" i="4" s="1"/>
  <c r="F7140" i="4" s="1"/>
  <c r="F7141" i="4" s="1"/>
  <c r="F7142" i="4" s="1"/>
  <c r="F7143" i="4" s="1"/>
  <c r="F7144" i="4" s="1"/>
  <c r="F7145" i="4" s="1"/>
  <c r="F7146" i="4" s="1"/>
  <c r="F7147" i="4" s="1"/>
  <c r="F7148" i="4" s="1"/>
  <c r="F7149" i="4" s="1"/>
  <c r="F7150" i="4" s="1"/>
  <c r="F7151" i="4" s="1"/>
  <c r="F7152" i="4" s="1"/>
  <c r="F7153" i="4" s="1"/>
  <c r="F7154" i="4" s="1"/>
  <c r="F7155" i="4" s="1"/>
  <c r="F7156" i="4" s="1"/>
  <c r="F7157" i="4" s="1"/>
  <c r="F7158" i="4" s="1"/>
  <c r="F7159" i="4" s="1"/>
  <c r="F7160" i="4" s="1"/>
  <c r="F7161" i="4" s="1"/>
  <c r="F7162" i="4" s="1"/>
  <c r="F7163" i="4" s="1"/>
  <c r="F7164" i="4" s="1"/>
  <c r="F7165" i="4" s="1"/>
  <c r="F7166" i="4" s="1"/>
  <c r="F7167" i="4" s="1"/>
  <c r="F7168" i="4" s="1"/>
  <c r="F7169" i="4" s="1"/>
  <c r="F7170" i="4" s="1"/>
  <c r="F7171" i="4" s="1"/>
  <c r="F7172" i="4" s="1"/>
  <c r="F7173" i="4" s="1"/>
  <c r="F7174" i="4" s="1"/>
  <c r="F7175" i="4" s="1"/>
  <c r="F7176" i="4" s="1"/>
  <c r="F7177" i="4" s="1"/>
  <c r="F7178" i="4" s="1"/>
  <c r="F7179" i="4" s="1"/>
  <c r="F7180" i="4" s="1"/>
  <c r="F7181" i="4" s="1"/>
  <c r="F7182" i="4" s="1"/>
  <c r="F7183" i="4" s="1"/>
  <c r="F7184" i="4" s="1"/>
  <c r="F7185" i="4" s="1"/>
  <c r="F7186" i="4" s="1"/>
  <c r="F7187" i="4" s="1"/>
  <c r="F7188" i="4" s="1"/>
  <c r="F7189" i="4" s="1"/>
  <c r="F7190" i="4" s="1"/>
  <c r="F7191" i="4" s="1"/>
  <c r="F7192" i="4" s="1"/>
  <c r="F7193" i="4" s="1"/>
  <c r="F7194" i="4" s="1"/>
  <c r="F7195" i="4" s="1"/>
  <c r="F7196" i="4" s="1"/>
  <c r="F7197" i="4" s="1"/>
  <c r="F7198" i="4" s="1"/>
  <c r="F7199" i="4" s="1"/>
  <c r="F7200" i="4" s="1"/>
  <c r="F7201" i="4" s="1"/>
  <c r="F7202" i="4" s="1"/>
  <c r="F7203" i="4" s="1"/>
  <c r="F7204" i="4" s="1"/>
  <c r="F7205" i="4" s="1"/>
  <c r="F7206" i="4" s="1"/>
  <c r="F7207" i="4" s="1"/>
  <c r="F7208" i="4" s="1"/>
  <c r="F7209" i="4" s="1"/>
  <c r="F7210" i="4" s="1"/>
  <c r="F7211" i="4" s="1"/>
  <c r="F7212" i="4" s="1"/>
  <c r="F7213" i="4" s="1"/>
  <c r="F7214" i="4" s="1"/>
  <c r="F7215" i="4" s="1"/>
  <c r="F7216" i="4" s="1"/>
  <c r="F7217" i="4" s="1"/>
  <c r="F7218" i="4" s="1"/>
  <c r="F7219" i="4" s="1"/>
  <c r="F7220" i="4" s="1"/>
  <c r="F7221" i="4" s="1"/>
  <c r="F7222" i="4" s="1"/>
  <c r="F7223" i="4" s="1"/>
  <c r="F7224" i="4" s="1"/>
  <c r="F7225" i="4" s="1"/>
  <c r="F7226" i="4" s="1"/>
  <c r="F7227" i="4" s="1"/>
  <c r="F7228" i="4" s="1"/>
  <c r="F7229" i="4" s="1"/>
  <c r="F7230" i="4" s="1"/>
  <c r="F7231" i="4" s="1"/>
  <c r="F7232" i="4" s="1"/>
  <c r="F7233" i="4" s="1"/>
  <c r="F7234" i="4" s="1"/>
  <c r="F7235" i="4" s="1"/>
  <c r="F7236" i="4" s="1"/>
  <c r="F7237" i="4" s="1"/>
  <c r="F7238" i="4" s="1"/>
  <c r="F7239" i="4" s="1"/>
  <c r="F7240" i="4" s="1"/>
  <c r="F7241" i="4" s="1"/>
  <c r="F7242" i="4" s="1"/>
  <c r="F7243" i="4" s="1"/>
  <c r="F7244" i="4" s="1"/>
  <c r="F7245" i="4" s="1"/>
  <c r="F7246" i="4" s="1"/>
  <c r="F7247" i="4" s="1"/>
  <c r="F7248" i="4" s="1"/>
  <c r="F7249" i="4" s="1"/>
  <c r="F7250" i="4" s="1"/>
  <c r="F7251" i="4" s="1"/>
  <c r="F7252" i="4" s="1"/>
  <c r="F7253" i="4" s="1"/>
  <c r="F7254" i="4" s="1"/>
  <c r="F7255" i="4" s="1"/>
  <c r="F7256" i="4" s="1"/>
  <c r="F7257" i="4" s="1"/>
  <c r="F7258" i="4" s="1"/>
  <c r="F7259" i="4" s="1"/>
  <c r="F7260" i="4" s="1"/>
  <c r="F7261" i="4" s="1"/>
  <c r="F7262" i="4" s="1"/>
  <c r="F7263" i="4" s="1"/>
  <c r="F7264" i="4" s="1"/>
  <c r="F7265" i="4" s="1"/>
  <c r="F7266" i="4" s="1"/>
  <c r="F7267" i="4" s="1"/>
  <c r="F7268" i="4" s="1"/>
  <c r="F7269" i="4" s="1"/>
  <c r="F7270" i="4" s="1"/>
  <c r="F7271" i="4" s="1"/>
  <c r="F7272" i="4" s="1"/>
  <c r="F7273" i="4" s="1"/>
  <c r="F7274" i="4" s="1"/>
  <c r="F7275" i="4" s="1"/>
  <c r="F7276" i="4" s="1"/>
  <c r="F7277" i="4" s="1"/>
  <c r="F7278" i="4" s="1"/>
  <c r="F7279" i="4" s="1"/>
  <c r="F7280" i="4" s="1"/>
  <c r="F7281" i="4" s="1"/>
  <c r="F7282" i="4" s="1"/>
  <c r="F7283" i="4" s="1"/>
  <c r="F7284" i="4" s="1"/>
  <c r="F7285" i="4" s="1"/>
  <c r="F7286" i="4" s="1"/>
  <c r="F7287" i="4" s="1"/>
  <c r="F7288" i="4" s="1"/>
  <c r="F7289" i="4" s="1"/>
  <c r="F7290" i="4" s="1"/>
  <c r="F7291" i="4" s="1"/>
  <c r="F7292" i="4" s="1"/>
  <c r="F7293" i="4" s="1"/>
  <c r="F7294" i="4" s="1"/>
  <c r="F7295" i="4" s="1"/>
  <c r="F7296" i="4" s="1"/>
  <c r="F7297" i="4" s="1"/>
  <c r="F7298" i="4" s="1"/>
  <c r="F7299" i="4" s="1"/>
  <c r="F7300" i="4" s="1"/>
  <c r="F7301" i="4" s="1"/>
  <c r="F7302" i="4" s="1"/>
  <c r="F7303" i="4" s="1"/>
  <c r="F7304" i="4" s="1"/>
  <c r="F7305" i="4" s="1"/>
  <c r="F7306" i="4" s="1"/>
  <c r="F7307" i="4" s="1"/>
  <c r="F7308" i="4" s="1"/>
  <c r="F7309" i="4" s="1"/>
  <c r="F7310" i="4" s="1"/>
  <c r="F7311" i="4" s="1"/>
  <c r="F7312" i="4" s="1"/>
  <c r="F7313" i="4" s="1"/>
  <c r="F7314" i="4" s="1"/>
  <c r="F7315" i="4" s="1"/>
  <c r="F7316" i="4" s="1"/>
  <c r="F7317" i="4" s="1"/>
  <c r="F7318" i="4" s="1"/>
  <c r="F7319" i="4" s="1"/>
  <c r="F7320" i="4" s="1"/>
  <c r="F7321" i="4" s="1"/>
  <c r="F7322" i="4" s="1"/>
  <c r="F7323" i="4" s="1"/>
  <c r="F7324" i="4" s="1"/>
  <c r="F7325" i="4" s="1"/>
  <c r="F7326" i="4" s="1"/>
  <c r="F7327" i="4" s="1"/>
  <c r="F7328" i="4" s="1"/>
  <c r="F7329" i="4" s="1"/>
  <c r="F7330" i="4" s="1"/>
  <c r="F7331" i="4" s="1"/>
  <c r="F7332" i="4" s="1"/>
  <c r="F7333" i="4" s="1"/>
  <c r="F7334" i="4" s="1"/>
  <c r="F7335" i="4" s="1"/>
  <c r="F7336" i="4" s="1"/>
  <c r="F7337" i="4" s="1"/>
  <c r="F7338" i="4" s="1"/>
  <c r="F7339" i="4" s="1"/>
  <c r="F7340" i="4" s="1"/>
  <c r="F7341" i="4" s="1"/>
  <c r="F7342" i="4" s="1"/>
  <c r="F7343" i="4" s="1"/>
  <c r="F7344" i="4" s="1"/>
  <c r="F7345" i="4" s="1"/>
  <c r="F7346" i="4" s="1"/>
  <c r="F7347" i="4" s="1"/>
  <c r="F7348" i="4" s="1"/>
  <c r="F7349" i="4" s="1"/>
  <c r="F7350" i="4" s="1"/>
  <c r="F7351" i="4" s="1"/>
  <c r="F7352" i="4" s="1"/>
  <c r="F7353" i="4" s="1"/>
  <c r="F7354" i="4" s="1"/>
  <c r="F7355" i="4" s="1"/>
  <c r="F7356" i="4" s="1"/>
  <c r="F7357" i="4" s="1"/>
  <c r="F7358" i="4" s="1"/>
  <c r="F7359" i="4" s="1"/>
  <c r="F7360" i="4" s="1"/>
  <c r="F7361" i="4" s="1"/>
  <c r="F7362" i="4" s="1"/>
  <c r="F7363" i="4" s="1"/>
  <c r="F7364" i="4" s="1"/>
  <c r="F7365" i="4" s="1"/>
  <c r="F7366" i="4" s="1"/>
  <c r="F7367" i="4" s="1"/>
  <c r="F7368" i="4" s="1"/>
  <c r="F7369" i="4" s="1"/>
  <c r="F7370" i="4" s="1"/>
  <c r="F7371" i="4" s="1"/>
  <c r="F7372" i="4" s="1"/>
  <c r="F7373" i="4" s="1"/>
  <c r="F7374" i="4" s="1"/>
  <c r="F7375" i="4" s="1"/>
  <c r="F7376" i="4" s="1"/>
  <c r="F7377" i="4" s="1"/>
  <c r="F7378" i="4" s="1"/>
  <c r="F7379" i="4" s="1"/>
  <c r="F7380" i="4" s="1"/>
  <c r="F7381" i="4" s="1"/>
  <c r="F7382" i="4" s="1"/>
  <c r="F7383" i="4" s="1"/>
  <c r="F7384" i="4" s="1"/>
  <c r="F7385" i="4" s="1"/>
  <c r="F7386" i="4" s="1"/>
  <c r="F7387" i="4" s="1"/>
  <c r="F7388" i="4" s="1"/>
  <c r="F7389" i="4" s="1"/>
  <c r="F7390" i="4" s="1"/>
  <c r="F7391" i="4" s="1"/>
  <c r="F7392" i="4" s="1"/>
  <c r="F7393" i="4" s="1"/>
  <c r="F7394" i="4" s="1"/>
  <c r="F7395" i="4" s="1"/>
  <c r="F7396" i="4" s="1"/>
  <c r="F7397" i="4" s="1"/>
  <c r="F7398" i="4" s="1"/>
  <c r="F7399" i="4" s="1"/>
  <c r="F7400" i="4" s="1"/>
  <c r="F7401" i="4" s="1"/>
  <c r="F7402" i="4" s="1"/>
  <c r="F7403" i="4" s="1"/>
  <c r="F7404" i="4" s="1"/>
  <c r="F7405" i="4" s="1"/>
  <c r="F7406" i="4" s="1"/>
  <c r="F7407" i="4" s="1"/>
  <c r="F7408" i="4" s="1"/>
  <c r="F7409" i="4" s="1"/>
  <c r="F7410" i="4" s="1"/>
  <c r="F7411" i="4" s="1"/>
  <c r="F7412" i="4" s="1"/>
  <c r="F7413" i="4" s="1"/>
  <c r="F7414" i="4" s="1"/>
  <c r="F7415" i="4" s="1"/>
  <c r="F7416" i="4" s="1"/>
  <c r="F7417" i="4" s="1"/>
  <c r="F7418" i="4" s="1"/>
  <c r="F7419" i="4" s="1"/>
  <c r="F7420" i="4" s="1"/>
  <c r="F7421" i="4" s="1"/>
  <c r="F7422" i="4" s="1"/>
  <c r="F7423" i="4" s="1"/>
  <c r="F7424" i="4" s="1"/>
  <c r="F7425" i="4" s="1"/>
  <c r="F7426" i="4" s="1"/>
  <c r="F7427" i="4" s="1"/>
  <c r="F7428" i="4" s="1"/>
  <c r="F7429" i="4" s="1"/>
  <c r="F7430" i="4" s="1"/>
  <c r="F7431" i="4" s="1"/>
  <c r="F7432" i="4" s="1"/>
  <c r="F7433" i="4" s="1"/>
  <c r="F7434" i="4" s="1"/>
  <c r="F7435" i="4" s="1"/>
  <c r="F7436" i="4" s="1"/>
  <c r="F7437" i="4" s="1"/>
  <c r="F7438" i="4" s="1"/>
  <c r="F7439" i="4" s="1"/>
  <c r="F7440" i="4" s="1"/>
  <c r="F7441" i="4" s="1"/>
  <c r="F7442" i="4" s="1"/>
  <c r="F7443" i="4" s="1"/>
  <c r="F7444" i="4" s="1"/>
  <c r="F7445" i="4" s="1"/>
  <c r="F7446" i="4" s="1"/>
  <c r="F7447" i="4" s="1"/>
  <c r="F7448" i="4" s="1"/>
  <c r="F7449" i="4" s="1"/>
  <c r="F7450" i="4" s="1"/>
  <c r="F7451" i="4" s="1"/>
  <c r="F7452" i="4" s="1"/>
  <c r="F7453" i="4" s="1"/>
  <c r="F7454" i="4" s="1"/>
  <c r="F7455" i="4" s="1"/>
  <c r="F7456" i="4" s="1"/>
  <c r="F7457" i="4" s="1"/>
  <c r="F7458" i="4" s="1"/>
  <c r="F7459" i="4" s="1"/>
  <c r="F7460" i="4" s="1"/>
  <c r="F7461" i="4" s="1"/>
  <c r="F7462" i="4" s="1"/>
  <c r="F7463" i="4" s="1"/>
  <c r="F7464" i="4" s="1"/>
  <c r="F7465" i="4" s="1"/>
  <c r="F7466" i="4" s="1"/>
  <c r="F7467" i="4" s="1"/>
  <c r="F7468" i="4" s="1"/>
  <c r="F7469" i="4" s="1"/>
  <c r="F7470" i="4" s="1"/>
  <c r="F7471" i="4" s="1"/>
  <c r="F7472" i="4" s="1"/>
  <c r="F7473" i="4" s="1"/>
  <c r="F7474" i="4" s="1"/>
  <c r="F7475" i="4" s="1"/>
  <c r="F7476" i="4" s="1"/>
  <c r="F7477" i="4" s="1"/>
  <c r="F7478" i="4" s="1"/>
  <c r="F7479" i="4" s="1"/>
  <c r="F7480" i="4" s="1"/>
  <c r="F7481" i="4" s="1"/>
  <c r="F7482" i="4" s="1"/>
  <c r="F7483" i="4" s="1"/>
  <c r="F7484" i="4" s="1"/>
  <c r="F7485" i="4" s="1"/>
  <c r="F7486" i="4" s="1"/>
  <c r="F7487" i="4" s="1"/>
  <c r="F7488" i="4" s="1"/>
  <c r="F7489" i="4" s="1"/>
  <c r="F7490" i="4" s="1"/>
  <c r="F7491" i="4" s="1"/>
  <c r="F7492" i="4" s="1"/>
  <c r="F7493" i="4" s="1"/>
  <c r="F7494" i="4" s="1"/>
  <c r="F7495" i="4" s="1"/>
  <c r="F7496" i="4" s="1"/>
  <c r="F7497" i="4" s="1"/>
  <c r="F7498" i="4" s="1"/>
  <c r="F7499" i="4" s="1"/>
  <c r="F7500" i="4" s="1"/>
  <c r="F7501" i="4" s="1"/>
  <c r="F7502" i="4" s="1"/>
  <c r="F7503" i="4" s="1"/>
  <c r="F7504" i="4" s="1"/>
  <c r="F7505" i="4" s="1"/>
  <c r="F7506" i="4" s="1"/>
  <c r="F7507" i="4" s="1"/>
  <c r="F7508" i="4" s="1"/>
  <c r="F7509" i="4" s="1"/>
  <c r="F7510" i="4" s="1"/>
  <c r="F7511" i="4" s="1"/>
  <c r="F7512" i="4" s="1"/>
  <c r="F7513" i="4" s="1"/>
  <c r="F7514" i="4" s="1"/>
  <c r="F7515" i="4" s="1"/>
  <c r="F7516" i="4" s="1"/>
  <c r="F7517" i="4" s="1"/>
  <c r="F7518" i="4" s="1"/>
  <c r="F7519" i="4" s="1"/>
  <c r="F7521" i="4" s="1"/>
  <c r="F7522" i="4" s="1"/>
  <c r="F7523" i="4" s="1"/>
  <c r="F7524" i="4" s="1"/>
  <c r="F7525" i="4" s="1"/>
  <c r="F7526" i="4" s="1"/>
  <c r="F7527" i="4" s="1"/>
  <c r="F7528" i="4" s="1"/>
  <c r="F7529" i="4" s="1"/>
  <c r="F7530" i="4" s="1"/>
  <c r="F7531" i="4" s="1"/>
  <c r="F7532" i="4" s="1"/>
  <c r="F7533" i="4" s="1"/>
  <c r="F7534" i="4" s="1"/>
  <c r="F7535" i="4" s="1"/>
  <c r="F7536" i="4" s="1"/>
  <c r="F7537" i="4" s="1"/>
  <c r="F7538" i="4" s="1"/>
  <c r="F7539" i="4" s="1"/>
  <c r="F7540" i="4" s="1"/>
  <c r="F7541" i="4" s="1"/>
  <c r="F7542" i="4" s="1"/>
  <c r="F7543" i="4" s="1"/>
  <c r="F7544" i="4" s="1"/>
  <c r="F7545" i="4" s="1"/>
  <c r="F7546" i="4" s="1"/>
  <c r="F7547" i="4" s="1"/>
  <c r="F7548" i="4" s="1"/>
  <c r="F7549" i="4" s="1"/>
  <c r="F7550" i="4" s="1"/>
  <c r="F7551" i="4" s="1"/>
  <c r="F7552" i="4" s="1"/>
  <c r="F7553" i="4" s="1"/>
  <c r="F7554" i="4" s="1"/>
  <c r="F7555" i="4" s="1"/>
  <c r="F7556" i="4" s="1"/>
  <c r="F7557" i="4" s="1"/>
  <c r="F7558" i="4" s="1"/>
  <c r="F7559" i="4" s="1"/>
  <c r="F7560" i="4" s="1"/>
  <c r="F7561" i="4" s="1"/>
  <c r="F7562" i="4" s="1"/>
  <c r="F7563" i="4" s="1"/>
  <c r="F7564" i="4" s="1"/>
  <c r="F7565" i="4" s="1"/>
  <c r="F7566" i="4" s="1"/>
  <c r="F7567" i="4" s="1"/>
  <c r="F7568" i="4" s="1"/>
  <c r="F7569" i="4" s="1"/>
  <c r="F7570" i="4" s="1"/>
  <c r="F7571" i="4" s="1"/>
  <c r="F7572" i="4" s="1"/>
  <c r="F7573" i="4" s="1"/>
  <c r="F7574" i="4" s="1"/>
  <c r="F7575" i="4" s="1"/>
  <c r="F7576" i="4" s="1"/>
  <c r="F7577" i="4" s="1"/>
  <c r="F7578" i="4" s="1"/>
  <c r="F7579" i="4" s="1"/>
  <c r="F7580" i="4" s="1"/>
  <c r="F7581" i="4" s="1"/>
  <c r="F7582" i="4" s="1"/>
  <c r="F7583" i="4" s="1"/>
  <c r="F7584" i="4" s="1"/>
  <c r="F7585" i="4" s="1"/>
  <c r="F7586" i="4" s="1"/>
  <c r="F7587" i="4" s="1"/>
  <c r="F7588" i="4" s="1"/>
  <c r="F7589" i="4" s="1"/>
  <c r="F7590" i="4" s="1"/>
  <c r="F7591" i="4" s="1"/>
  <c r="F7592" i="4" s="1"/>
  <c r="F7593" i="4" s="1"/>
  <c r="F7594" i="4" s="1"/>
  <c r="F7595" i="4" s="1"/>
  <c r="F7596" i="4" s="1"/>
  <c r="F7597" i="4" s="1"/>
  <c r="F7598" i="4" s="1"/>
  <c r="F7599" i="4" s="1"/>
  <c r="F7600" i="4" s="1"/>
  <c r="F7601" i="4" s="1"/>
  <c r="F7602" i="4" s="1"/>
  <c r="F7603" i="4" s="1"/>
  <c r="F7604" i="4" s="1"/>
  <c r="F7605" i="4" s="1"/>
  <c r="F7606" i="4" s="1"/>
  <c r="F7607" i="4" s="1"/>
  <c r="F7608" i="4" s="1"/>
  <c r="F7609" i="4" s="1"/>
  <c r="F7610" i="4" s="1"/>
  <c r="F7611" i="4" s="1"/>
  <c r="F7612" i="4" s="1"/>
  <c r="F7613" i="4" s="1"/>
  <c r="F7614" i="4" s="1"/>
  <c r="F7615" i="4" s="1"/>
  <c r="F7616" i="4" s="1"/>
  <c r="F7617" i="4" s="1"/>
  <c r="F7618" i="4" s="1"/>
  <c r="F7619" i="4" s="1"/>
  <c r="F7620" i="4" s="1"/>
  <c r="F7621" i="4" s="1"/>
  <c r="F7622" i="4" s="1"/>
  <c r="F7623" i="4" s="1"/>
  <c r="F7624" i="4" s="1"/>
  <c r="F7625" i="4" s="1"/>
  <c r="F7626" i="4" s="1"/>
  <c r="F7627" i="4" s="1"/>
  <c r="F7628" i="4" s="1"/>
  <c r="F7629" i="4" s="1"/>
  <c r="F7630" i="4" s="1"/>
  <c r="F7631" i="4" s="1"/>
  <c r="F7632" i="4" s="1"/>
  <c r="F7633" i="4" s="1"/>
  <c r="F7634" i="4" s="1"/>
  <c r="F7635" i="4" s="1"/>
  <c r="F7636" i="4" s="1"/>
  <c r="F7637" i="4" s="1"/>
  <c r="F7638" i="4" s="1"/>
  <c r="F7639" i="4" s="1"/>
  <c r="F7640" i="4" s="1"/>
  <c r="F7641" i="4" s="1"/>
  <c r="F7642" i="4" s="1"/>
  <c r="F7643" i="4" s="1"/>
  <c r="F7644" i="4" s="1"/>
  <c r="F7645" i="4" s="1"/>
  <c r="F7646" i="4" s="1"/>
  <c r="F7647" i="4" s="1"/>
  <c r="F7648" i="4" s="1"/>
  <c r="F7649" i="4" s="1"/>
  <c r="F7650" i="4" s="1"/>
  <c r="F7651" i="4" s="1"/>
  <c r="F7652" i="4" s="1"/>
  <c r="F7653" i="4" s="1"/>
  <c r="F7654" i="4" s="1"/>
  <c r="F7655" i="4" s="1"/>
  <c r="F7656" i="4" s="1"/>
  <c r="F7657" i="4" s="1"/>
  <c r="F7658" i="4" s="1"/>
  <c r="F7659" i="4" s="1"/>
  <c r="F7660" i="4" s="1"/>
  <c r="F7661" i="4" s="1"/>
  <c r="F7662" i="4" s="1"/>
  <c r="F7663" i="4" s="1"/>
  <c r="F7664" i="4" s="1"/>
  <c r="F7665" i="4" s="1"/>
  <c r="F7666" i="4" s="1"/>
  <c r="F7667" i="4" s="1"/>
  <c r="F7668" i="4" s="1"/>
  <c r="F7669" i="4" s="1"/>
  <c r="F7670" i="4" s="1"/>
  <c r="F7671" i="4" s="1"/>
  <c r="F7672" i="4" s="1"/>
  <c r="F7673" i="4" s="1"/>
  <c r="F7674" i="4" s="1"/>
  <c r="F7675" i="4" s="1"/>
  <c r="F7676" i="4" s="1"/>
  <c r="F7677" i="4" s="1"/>
  <c r="F7678" i="4" s="1"/>
  <c r="F7679" i="4" s="1"/>
  <c r="F7680" i="4" s="1"/>
  <c r="F7681" i="4" s="1"/>
  <c r="F7682" i="4" s="1"/>
  <c r="F7683" i="4" s="1"/>
  <c r="F7684" i="4" s="1"/>
  <c r="F7685" i="4" s="1"/>
  <c r="F7686" i="4" s="1"/>
  <c r="F7687" i="4" s="1"/>
  <c r="F7688" i="4" s="1"/>
  <c r="F7689" i="4" s="1"/>
  <c r="F7690" i="4" s="1"/>
  <c r="F7691" i="4" s="1"/>
  <c r="F7692" i="4" s="1"/>
  <c r="F7693" i="4" s="1"/>
  <c r="F7694" i="4" s="1"/>
  <c r="F7695" i="4" s="1"/>
  <c r="F7696" i="4" s="1"/>
  <c r="F7697" i="4" s="1"/>
  <c r="F7698" i="4" s="1"/>
  <c r="F7699" i="4" s="1"/>
  <c r="F7700" i="4" s="1"/>
  <c r="F7701" i="4" s="1"/>
  <c r="F7702" i="4" s="1"/>
  <c r="F7703" i="4" s="1"/>
  <c r="F7704" i="4" s="1"/>
  <c r="F7705" i="4" s="1"/>
  <c r="F7706" i="4" s="1"/>
  <c r="F7707" i="4" s="1"/>
  <c r="F7708" i="4" s="1"/>
  <c r="F7709" i="4" s="1"/>
  <c r="F7710" i="4" s="1"/>
  <c r="F7711" i="4" s="1"/>
  <c r="F7712" i="4" s="1"/>
  <c r="F7713" i="4" s="1"/>
  <c r="F7714" i="4" s="1"/>
  <c r="F7715" i="4" s="1"/>
  <c r="F7716" i="4" s="1"/>
  <c r="F7717" i="4" s="1"/>
  <c r="F7718" i="4" s="1"/>
  <c r="F7719" i="4" s="1"/>
  <c r="F7720" i="4" s="1"/>
  <c r="F7721" i="4" s="1"/>
  <c r="F7722" i="4" s="1"/>
  <c r="F7723" i="4" s="1"/>
  <c r="F7724" i="4" s="1"/>
  <c r="F7725" i="4" s="1"/>
  <c r="F7726" i="4" s="1"/>
  <c r="F7727" i="4" s="1"/>
  <c r="F7728" i="4" s="1"/>
  <c r="F7729" i="4" s="1"/>
  <c r="F7730" i="4" s="1"/>
  <c r="F7731" i="4" s="1"/>
  <c r="F7732" i="4" s="1"/>
  <c r="F7733" i="4" s="1"/>
  <c r="F7734" i="4" s="1"/>
  <c r="F7735" i="4" s="1"/>
  <c r="F7736" i="4" s="1"/>
  <c r="F7737" i="4" s="1"/>
  <c r="F7738" i="4" s="1"/>
  <c r="F7739" i="4" s="1"/>
  <c r="F7740" i="4" s="1"/>
  <c r="F7741" i="4" s="1"/>
  <c r="F7742" i="4" s="1"/>
  <c r="F7743" i="4" s="1"/>
  <c r="F7744" i="4" s="1"/>
  <c r="F7745" i="4" s="1"/>
  <c r="F7746" i="4" s="1"/>
  <c r="F7747" i="4" s="1"/>
  <c r="F7748" i="4" s="1"/>
  <c r="F7749" i="4" s="1"/>
  <c r="F7750" i="4" s="1"/>
  <c r="F7751" i="4" s="1"/>
  <c r="F7752" i="4" s="1"/>
  <c r="F7753" i="4" s="1"/>
  <c r="F7754" i="4" s="1"/>
  <c r="F7755" i="4" s="1"/>
  <c r="F7756" i="4" s="1"/>
  <c r="F7757" i="4" s="1"/>
  <c r="F7758" i="4" s="1"/>
  <c r="F7759" i="4" s="1"/>
  <c r="F7760" i="4" s="1"/>
  <c r="F7761" i="4" s="1"/>
  <c r="F7762" i="4" s="1"/>
  <c r="F7763" i="4" s="1"/>
  <c r="F7764" i="4" s="1"/>
  <c r="F7765" i="4" s="1"/>
  <c r="F7766" i="4" s="1"/>
  <c r="F7767" i="4" s="1"/>
  <c r="F7768" i="4" s="1"/>
  <c r="F7769" i="4" s="1"/>
  <c r="F7770" i="4" s="1"/>
  <c r="F7771" i="4" s="1"/>
  <c r="F7772" i="4" s="1"/>
  <c r="F7773" i="4" s="1"/>
  <c r="F7774" i="4" s="1"/>
  <c r="F7775" i="4" s="1"/>
  <c r="F7776" i="4" s="1"/>
  <c r="F7777" i="4" s="1"/>
  <c r="F7778" i="4" s="1"/>
  <c r="F7779" i="4" s="1"/>
  <c r="F7780" i="4" s="1"/>
  <c r="F7781" i="4" s="1"/>
  <c r="F7782" i="4" s="1"/>
  <c r="F7783" i="4" s="1"/>
  <c r="F7784" i="4" s="1"/>
  <c r="F7785" i="4" s="1"/>
  <c r="F7786" i="4" s="1"/>
  <c r="F7787" i="4" s="1"/>
  <c r="F7788" i="4" s="1"/>
  <c r="F7789" i="4" s="1"/>
  <c r="F7790" i="4" s="1"/>
  <c r="F7791" i="4" s="1"/>
  <c r="F7792" i="4" s="1"/>
  <c r="F7793" i="4" s="1"/>
  <c r="F7794" i="4" s="1"/>
  <c r="F7795" i="4" s="1"/>
  <c r="F7796" i="4" s="1"/>
  <c r="F7797" i="4" s="1"/>
  <c r="F7798" i="4" s="1"/>
  <c r="F7799" i="4" s="1"/>
  <c r="F7800" i="4" s="1"/>
  <c r="F7801" i="4" s="1"/>
  <c r="F7802" i="4" s="1"/>
  <c r="F7803" i="4" s="1"/>
  <c r="F7804" i="4" s="1"/>
  <c r="F7805" i="4" s="1"/>
  <c r="F7806" i="4" s="1"/>
  <c r="F7807" i="4" s="1"/>
  <c r="F7808" i="4" s="1"/>
  <c r="F7809" i="4" s="1"/>
  <c r="F7810" i="4" s="1"/>
  <c r="F7811" i="4" s="1"/>
  <c r="F7812" i="4" s="1"/>
  <c r="F7813" i="4" s="1"/>
  <c r="F7814" i="4" s="1"/>
  <c r="F7815" i="4" s="1"/>
  <c r="F7816" i="4" s="1"/>
  <c r="F7817" i="4" s="1"/>
  <c r="F7818" i="4" s="1"/>
  <c r="F7819" i="4" s="1"/>
  <c r="F7820" i="4" s="1"/>
  <c r="F7821" i="4" s="1"/>
  <c r="F7822" i="4" s="1"/>
  <c r="F7823" i="4" s="1"/>
  <c r="F7824" i="4" s="1"/>
  <c r="F7825" i="4" s="1"/>
  <c r="F7826" i="4" s="1"/>
  <c r="F7827" i="4" s="1"/>
  <c r="F7828" i="4" s="1"/>
  <c r="F7829" i="4" s="1"/>
  <c r="F7830" i="4" s="1"/>
  <c r="F7831" i="4" s="1"/>
  <c r="F7832" i="4" s="1"/>
  <c r="F7833" i="4" s="1"/>
  <c r="F7834" i="4" s="1"/>
  <c r="F7835" i="4" s="1"/>
  <c r="F7836" i="4" s="1"/>
  <c r="F7837" i="4" s="1"/>
  <c r="F7838" i="4" s="1"/>
  <c r="F7839" i="4" s="1"/>
  <c r="F7840" i="4" s="1"/>
  <c r="F7841" i="4" s="1"/>
  <c r="F7842" i="4" s="1"/>
  <c r="F7843" i="4" s="1"/>
  <c r="F7844" i="4" s="1"/>
  <c r="F7845" i="4" s="1"/>
  <c r="F7846" i="4" s="1"/>
  <c r="F7847" i="4" s="1"/>
  <c r="F7848" i="4" s="1"/>
  <c r="F7849" i="4" s="1"/>
  <c r="F7850" i="4" s="1"/>
  <c r="F7851" i="4" s="1"/>
  <c r="F7852" i="4" s="1"/>
  <c r="F7853" i="4" s="1"/>
  <c r="F7854" i="4" s="1"/>
  <c r="F7855" i="4" s="1"/>
  <c r="F7856" i="4" s="1"/>
  <c r="F7857" i="4" s="1"/>
  <c r="F7858" i="4" s="1"/>
  <c r="F7859" i="4" s="1"/>
  <c r="F7860" i="4" s="1"/>
  <c r="F7861" i="4" s="1"/>
  <c r="F7862" i="4" s="1"/>
  <c r="F7863" i="4" s="1"/>
  <c r="F7864" i="4" s="1"/>
  <c r="F7865" i="4" s="1"/>
  <c r="F7866" i="4" s="1"/>
  <c r="F7867" i="4" s="1"/>
  <c r="F7868" i="4" s="1"/>
  <c r="F7869" i="4" s="1"/>
  <c r="F7870" i="4" s="1"/>
  <c r="F7871" i="4" s="1"/>
  <c r="F7872" i="4" s="1"/>
  <c r="F7873" i="4" s="1"/>
  <c r="F7874" i="4" s="1"/>
  <c r="F7875" i="4" s="1"/>
  <c r="F7876" i="4" s="1"/>
  <c r="F7877" i="4" s="1"/>
  <c r="F7878" i="4" s="1"/>
  <c r="F7879" i="4" s="1"/>
  <c r="F7880" i="4" s="1"/>
  <c r="F7881" i="4" s="1"/>
  <c r="F7882" i="4" s="1"/>
  <c r="F7883" i="4" s="1"/>
  <c r="F7884" i="4" s="1"/>
  <c r="F7885" i="4" s="1"/>
  <c r="F7886" i="4" s="1"/>
  <c r="F7887" i="4" s="1"/>
  <c r="F7888" i="4" s="1"/>
  <c r="F7889" i="4" s="1"/>
  <c r="F7890" i="4" s="1"/>
  <c r="F7891" i="4" s="1"/>
  <c r="F7892" i="4" s="1"/>
  <c r="F7893" i="4" s="1"/>
  <c r="F7894" i="4" s="1"/>
  <c r="F7895" i="4" s="1"/>
  <c r="F7896" i="4" s="1"/>
  <c r="F7897" i="4" s="1"/>
  <c r="F7898" i="4" s="1"/>
  <c r="F7899" i="4" s="1"/>
  <c r="F7900" i="4" s="1"/>
  <c r="F7901" i="4" s="1"/>
  <c r="F7902" i="4" s="1"/>
  <c r="F7903" i="4" s="1"/>
  <c r="F7904" i="4" s="1"/>
  <c r="F7905" i="4" s="1"/>
  <c r="F7906" i="4" s="1"/>
  <c r="F7907" i="4" s="1"/>
  <c r="F7908" i="4" s="1"/>
  <c r="F7909" i="4" s="1"/>
  <c r="F7910" i="4" s="1"/>
  <c r="F7911" i="4" s="1"/>
  <c r="F7912" i="4" s="1"/>
  <c r="F7913" i="4" s="1"/>
  <c r="F7914" i="4" s="1"/>
  <c r="F7915" i="4" s="1"/>
  <c r="F7916" i="4" s="1"/>
  <c r="F7917" i="4" s="1"/>
  <c r="F7918" i="4" s="1"/>
  <c r="F7919" i="4" s="1"/>
  <c r="F7920" i="4" s="1"/>
  <c r="F7921" i="4" s="1"/>
  <c r="F7922" i="4" s="1"/>
  <c r="F7923" i="4" s="1"/>
  <c r="F7924" i="4" s="1"/>
  <c r="F7925" i="4" s="1"/>
  <c r="F7926" i="4" s="1"/>
  <c r="F7927" i="4" s="1"/>
  <c r="F7928" i="4" s="1"/>
  <c r="F7929" i="4" s="1"/>
  <c r="F7930" i="4" s="1"/>
  <c r="F7931" i="4" s="1"/>
  <c r="F7932" i="4" s="1"/>
  <c r="F7933" i="4" s="1"/>
  <c r="F7934" i="4" s="1"/>
  <c r="F7935" i="4" s="1"/>
  <c r="F7936" i="4" s="1"/>
  <c r="F7937" i="4" s="1"/>
  <c r="F7938" i="4" s="1"/>
  <c r="F7939" i="4" s="1"/>
  <c r="F7940" i="4" s="1"/>
  <c r="F7941" i="4" s="1"/>
  <c r="F7942" i="4" s="1"/>
  <c r="F7943" i="4" s="1"/>
  <c r="F7944" i="4" s="1"/>
  <c r="F7945" i="4" s="1"/>
  <c r="F7946" i="4" s="1"/>
  <c r="F7947" i="4" s="1"/>
  <c r="F7948" i="4" s="1"/>
  <c r="F7949" i="4" s="1"/>
  <c r="F7950" i="4" s="1"/>
  <c r="F7951" i="4" s="1"/>
  <c r="F7952" i="4" s="1"/>
  <c r="F7953" i="4" s="1"/>
  <c r="F7954" i="4" s="1"/>
  <c r="F7955" i="4" s="1"/>
  <c r="F7956" i="4" s="1"/>
  <c r="F7957" i="4" s="1"/>
  <c r="F7958" i="4" s="1"/>
  <c r="F7959" i="4" s="1"/>
  <c r="F7960" i="4" s="1"/>
  <c r="F7961" i="4" s="1"/>
  <c r="F7962" i="4" s="1"/>
  <c r="F7963" i="4" s="1"/>
  <c r="F7964" i="4" s="1"/>
  <c r="F7965" i="4" s="1"/>
  <c r="F7966" i="4" s="1"/>
  <c r="F7967" i="4" s="1"/>
  <c r="F7968" i="4" s="1"/>
  <c r="F7969" i="4" s="1"/>
  <c r="F7970" i="4" s="1"/>
  <c r="F7971" i="4" s="1"/>
  <c r="F7972" i="4" s="1"/>
  <c r="F7973" i="4" s="1"/>
  <c r="F7974" i="4" s="1"/>
  <c r="F7975" i="4" s="1"/>
  <c r="F7976" i="4" s="1"/>
  <c r="F7977" i="4" s="1"/>
  <c r="F7978" i="4" s="1"/>
  <c r="F7979" i="4" s="1"/>
  <c r="F7980" i="4" s="1"/>
  <c r="F7981" i="4" s="1"/>
  <c r="F7982" i="4" s="1"/>
  <c r="F7983" i="4" s="1"/>
  <c r="F7984" i="4" s="1"/>
  <c r="F7985" i="4" s="1"/>
  <c r="F7986" i="4" s="1"/>
  <c r="F7987" i="4" s="1"/>
  <c r="F7988" i="4" s="1"/>
  <c r="F7989" i="4" s="1"/>
  <c r="F7990" i="4" s="1"/>
  <c r="F7991" i="4" s="1"/>
  <c r="F7992" i="4" s="1"/>
  <c r="F7993" i="4" s="1"/>
  <c r="F7994" i="4" s="1"/>
  <c r="F7995" i="4" s="1"/>
  <c r="F7996" i="4" s="1"/>
  <c r="F7997" i="4" s="1"/>
  <c r="F7998" i="4" s="1"/>
  <c r="F7999" i="4" s="1"/>
  <c r="F8000" i="4" s="1"/>
  <c r="F8001" i="4" s="1"/>
  <c r="F8002" i="4" s="1"/>
  <c r="F8003" i="4" s="1"/>
  <c r="F8004" i="4" s="1"/>
  <c r="F8005" i="4" s="1"/>
  <c r="F8006" i="4" s="1"/>
  <c r="F8007" i="4" s="1"/>
  <c r="F8008" i="4" s="1"/>
  <c r="F8009" i="4" s="1"/>
  <c r="F8010" i="4" s="1"/>
  <c r="F8011" i="4" s="1"/>
  <c r="F8012" i="4" s="1"/>
  <c r="F8013" i="4" s="1"/>
  <c r="F8014" i="4" s="1"/>
  <c r="F8015" i="4" s="1"/>
  <c r="F8016" i="4" s="1"/>
  <c r="F8017" i="4" s="1"/>
  <c r="F8018" i="4" s="1"/>
  <c r="F8019" i="4" s="1"/>
  <c r="F8020" i="4" s="1"/>
  <c r="F8021" i="4" s="1"/>
  <c r="F8022" i="4" s="1"/>
  <c r="F8023" i="4" s="1"/>
  <c r="F8024" i="4" s="1"/>
  <c r="F8025" i="4" s="1"/>
  <c r="F8026" i="4" s="1"/>
  <c r="F8027" i="4" s="1"/>
  <c r="F8028" i="4" s="1"/>
  <c r="F8029" i="4" s="1"/>
  <c r="F8030" i="4" s="1"/>
  <c r="F8031" i="4" s="1"/>
  <c r="F8032" i="4" s="1"/>
  <c r="F8033" i="4" s="1"/>
  <c r="F8034" i="4" s="1"/>
  <c r="F8035" i="4" s="1"/>
  <c r="F8036" i="4" s="1"/>
  <c r="F8037" i="4" s="1"/>
  <c r="F8038" i="4" s="1"/>
  <c r="F8039" i="4" s="1"/>
  <c r="F8040" i="4" s="1"/>
  <c r="F8041" i="4" s="1"/>
  <c r="F8042" i="4" s="1"/>
  <c r="F8043" i="4" s="1"/>
  <c r="F8044" i="4" s="1"/>
  <c r="F8045" i="4" s="1"/>
  <c r="F8046" i="4" s="1"/>
  <c r="F8047" i="4" s="1"/>
  <c r="F8048" i="4" s="1"/>
  <c r="F8049" i="4" s="1"/>
  <c r="F8050" i="4" s="1"/>
  <c r="F8052" i="4" s="1"/>
  <c r="F8053" i="4" s="1"/>
  <c r="F8054" i="4" s="1"/>
  <c r="F8055" i="4" s="1"/>
  <c r="F8056" i="4" s="1"/>
  <c r="F8057" i="4" s="1"/>
  <c r="F8058" i="4" s="1"/>
  <c r="F8059" i="4" s="1"/>
  <c r="F8060" i="4" s="1"/>
  <c r="F8061" i="4" s="1"/>
  <c r="F8062" i="4" s="1"/>
  <c r="F8063" i="4" s="1"/>
  <c r="F8064" i="4" s="1"/>
  <c r="F8065" i="4" s="1"/>
  <c r="F8066" i="4" s="1"/>
  <c r="F8067" i="4" s="1"/>
  <c r="F8068" i="4" s="1"/>
  <c r="F8069" i="4" s="1"/>
  <c r="F8070" i="4" s="1"/>
  <c r="F8071" i="4" s="1"/>
  <c r="F8072" i="4" s="1"/>
  <c r="F8073" i="4" s="1"/>
  <c r="F8074" i="4" s="1"/>
  <c r="F8075" i="4" s="1"/>
  <c r="F8076" i="4" s="1"/>
  <c r="F8077" i="4" s="1"/>
  <c r="F8078" i="4" s="1"/>
  <c r="F8079" i="4" s="1"/>
  <c r="F8080" i="4" s="1"/>
  <c r="F8081" i="4" s="1"/>
  <c r="F8082" i="4" s="1"/>
  <c r="F8083" i="4" s="1"/>
  <c r="F8084" i="4" s="1"/>
  <c r="F8085" i="4" s="1"/>
  <c r="F8086" i="4" s="1"/>
  <c r="F8087" i="4" s="1"/>
  <c r="F8088" i="4" s="1"/>
  <c r="F8089" i="4" s="1"/>
  <c r="F8090" i="4" s="1"/>
  <c r="F8091" i="4" s="1"/>
  <c r="F8092" i="4" s="1"/>
  <c r="F8093" i="4" s="1"/>
  <c r="F8094" i="4" s="1"/>
  <c r="F8095" i="4" s="1"/>
  <c r="F8096" i="4" s="1"/>
  <c r="F8097" i="4" s="1"/>
  <c r="F8098" i="4" s="1"/>
  <c r="F8099" i="4" s="1"/>
  <c r="F8100" i="4" s="1"/>
  <c r="F8101" i="4" s="1"/>
  <c r="F8102" i="4" s="1"/>
  <c r="F8103" i="4" s="1"/>
  <c r="F8104" i="4" s="1"/>
  <c r="F8105" i="4" s="1"/>
  <c r="F8106" i="4" s="1"/>
  <c r="F8107" i="4" s="1"/>
  <c r="F8108" i="4" s="1"/>
  <c r="F8109" i="4" s="1"/>
  <c r="F8110" i="4" s="1"/>
  <c r="F8111" i="4" s="1"/>
  <c r="F8112" i="4" s="1"/>
  <c r="F8113" i="4" s="1"/>
  <c r="F8114" i="4" s="1"/>
  <c r="F8115" i="4" s="1"/>
  <c r="F8116" i="4" s="1"/>
  <c r="F8117" i="4" s="1"/>
  <c r="F8118" i="4" s="1"/>
  <c r="F8119" i="4" s="1"/>
  <c r="F8120" i="4" s="1"/>
  <c r="F8121" i="4" s="1"/>
  <c r="F8122" i="4" s="1"/>
  <c r="F8123" i="4" s="1"/>
  <c r="F8124" i="4" s="1"/>
  <c r="F8125" i="4" s="1"/>
  <c r="F8126" i="4" s="1"/>
  <c r="F8127" i="4" s="1"/>
  <c r="F8128" i="4" s="1"/>
  <c r="F8129" i="4" s="1"/>
  <c r="F8130" i="4" s="1"/>
  <c r="F8131" i="4" s="1"/>
  <c r="F8132" i="4" s="1"/>
  <c r="F8133" i="4" s="1"/>
  <c r="F8134" i="4" s="1"/>
  <c r="F8135" i="4" s="1"/>
  <c r="F8136" i="4" s="1"/>
  <c r="F8137" i="4" s="1"/>
  <c r="F8138" i="4" s="1"/>
  <c r="F8139" i="4" s="1"/>
  <c r="F8140" i="4" s="1"/>
  <c r="F8141" i="4" s="1"/>
  <c r="F8142" i="4" s="1"/>
  <c r="F8143" i="4" s="1"/>
  <c r="F8144" i="4" s="1"/>
  <c r="F8145" i="4" s="1"/>
  <c r="F8146" i="4" s="1"/>
  <c r="F8147" i="4" s="1"/>
  <c r="F8148" i="4" s="1"/>
  <c r="F8149" i="4" s="1"/>
  <c r="F8150" i="4" s="1"/>
  <c r="F8151" i="4" s="1"/>
  <c r="F8152" i="4" s="1"/>
  <c r="F8153" i="4" s="1"/>
  <c r="F8154" i="4" s="1"/>
  <c r="F8155" i="4" s="1"/>
  <c r="F8156" i="4" s="1"/>
  <c r="F8157" i="4" s="1"/>
  <c r="F8158" i="4" s="1"/>
  <c r="F8159" i="4" s="1"/>
  <c r="F8160" i="4" s="1"/>
  <c r="F8161" i="4" s="1"/>
  <c r="F8162" i="4" s="1"/>
  <c r="F8163" i="4" s="1"/>
  <c r="F8164" i="4" s="1"/>
  <c r="F8165" i="4" s="1"/>
  <c r="F8166" i="4" s="1"/>
  <c r="F8167" i="4" s="1"/>
  <c r="F8168" i="4" s="1"/>
  <c r="F8169" i="4" s="1"/>
  <c r="F8170" i="4" s="1"/>
  <c r="F8171" i="4" s="1"/>
  <c r="F8172" i="4" s="1"/>
  <c r="F8173" i="4" s="1"/>
  <c r="F8174" i="4" s="1"/>
  <c r="F8175" i="4" s="1"/>
  <c r="F8176" i="4" s="1"/>
  <c r="F8177" i="4" s="1"/>
  <c r="F8178" i="4" s="1"/>
  <c r="F8179" i="4" s="1"/>
  <c r="F8180" i="4" s="1"/>
  <c r="F8181" i="4" s="1"/>
  <c r="F8182" i="4" s="1"/>
  <c r="F8183" i="4" s="1"/>
  <c r="F8184" i="4" s="1"/>
  <c r="F8185" i="4" s="1"/>
  <c r="F8186" i="4" s="1"/>
  <c r="F8187" i="4" s="1"/>
  <c r="F8188" i="4" s="1"/>
  <c r="F8189" i="4" s="1"/>
  <c r="F8190" i="4" s="1"/>
  <c r="F8191" i="4" s="1"/>
  <c r="F8192" i="4" s="1"/>
  <c r="F8193" i="4" s="1"/>
  <c r="F8194" i="4" s="1"/>
  <c r="F8195" i="4" s="1"/>
  <c r="F8196" i="4" s="1"/>
  <c r="F8197" i="4" s="1"/>
  <c r="F8198" i="4" s="1"/>
  <c r="F8199" i="4" s="1"/>
  <c r="F8200" i="4" s="1"/>
  <c r="F8201" i="4" s="1"/>
  <c r="F8202" i="4" s="1"/>
  <c r="F8203" i="4" s="1"/>
  <c r="F8204" i="4" s="1"/>
  <c r="F8205" i="4" s="1"/>
  <c r="F8206" i="4" s="1"/>
  <c r="F8207" i="4" s="1"/>
  <c r="F8208" i="4" s="1"/>
  <c r="F8209" i="4" s="1"/>
  <c r="F8210" i="4" s="1"/>
  <c r="F8211" i="4" s="1"/>
  <c r="F8212" i="4" s="1"/>
  <c r="F8213" i="4" s="1"/>
  <c r="F8214" i="4" s="1"/>
  <c r="F8215" i="4" s="1"/>
  <c r="F8216" i="4" s="1"/>
  <c r="F8217" i="4" s="1"/>
  <c r="F8218" i="4" s="1"/>
  <c r="F8219" i="4" s="1"/>
  <c r="F8220" i="4" s="1"/>
  <c r="F8221" i="4" s="1"/>
  <c r="F8222" i="4" s="1"/>
  <c r="F8223" i="4" s="1"/>
  <c r="F8224" i="4" s="1"/>
  <c r="F8225" i="4" s="1"/>
  <c r="F8226" i="4" s="1"/>
  <c r="F8227" i="4" s="1"/>
  <c r="F8228" i="4" s="1"/>
  <c r="F8229" i="4" s="1"/>
  <c r="F8230" i="4" s="1"/>
  <c r="F8231" i="4" s="1"/>
  <c r="F8232" i="4" s="1"/>
  <c r="F8233" i="4" s="1"/>
  <c r="F8234" i="4" s="1"/>
  <c r="F8235" i="4" s="1"/>
  <c r="F8236" i="4" s="1"/>
  <c r="F8237" i="4" s="1"/>
  <c r="F8238" i="4" s="1"/>
  <c r="E6376" i="4"/>
  <c r="E6892" i="4" s="1"/>
  <c r="K172" i="2"/>
  <c r="E907" i="4"/>
  <c r="E498" i="4"/>
  <c r="E576" i="1"/>
  <c r="E1875" i="1"/>
  <c r="E2441" i="1" s="1"/>
  <c r="E5292" i="4"/>
  <c r="E1374" i="4"/>
  <c r="E1726" i="4"/>
  <c r="E2237" i="4"/>
  <c r="E2627" i="4"/>
  <c r="E3240" i="4"/>
  <c r="E5867" i="4"/>
  <c r="F175" i="4"/>
  <c r="F176" i="4" s="1"/>
  <c r="F177" i="4" s="1"/>
  <c r="F178" i="4" s="1"/>
  <c r="F179" i="4" s="1"/>
  <c r="F180" i="4" s="1"/>
  <c r="F181" i="4" s="1"/>
  <c r="F182" i="4" s="1"/>
  <c r="F183" i="4" s="1"/>
  <c r="F184" i="4" s="1"/>
  <c r="F185" i="4" s="1"/>
  <c r="F186" i="4" s="1"/>
  <c r="F187" i="4" s="1"/>
  <c r="F188" i="4" s="1"/>
  <c r="F189" i="4" s="1"/>
  <c r="F190" i="4" s="1"/>
  <c r="F191" i="4" s="1"/>
  <c r="F192" i="4" s="1"/>
  <c r="F193" i="4" s="1"/>
  <c r="F194" i="4" s="1"/>
  <c r="F195" i="4" s="1"/>
  <c r="F196" i="4" s="1"/>
  <c r="F197" i="4" s="1"/>
  <c r="F198" i="4" s="1"/>
  <c r="F199" i="4" s="1"/>
  <c r="F200" i="4" s="1"/>
  <c r="F201" i="4" s="1"/>
  <c r="F202" i="4" s="1"/>
  <c r="F203" i="4" s="1"/>
  <c r="F204" i="4" s="1"/>
  <c r="F205" i="4" s="1"/>
  <c r="F206" i="4" s="1"/>
  <c r="F207" i="4" s="1"/>
  <c r="F208" i="4" s="1"/>
  <c r="F209" i="4" s="1"/>
  <c r="F210" i="4" s="1"/>
  <c r="F211" i="4" s="1"/>
  <c r="F212" i="4" s="1"/>
  <c r="F213" i="4" s="1"/>
  <c r="F214" i="4" s="1"/>
  <c r="F215" i="4" s="1"/>
  <c r="F216" i="4" s="1"/>
  <c r="F217" i="4" s="1"/>
  <c r="F218" i="4" s="1"/>
  <c r="F219" i="4" s="1"/>
  <c r="F220" i="4" s="1"/>
  <c r="F221" i="4" s="1"/>
  <c r="F222" i="4" s="1"/>
  <c r="F223" i="4" s="1"/>
  <c r="F224" i="4" s="1"/>
  <c r="F225" i="4" s="1"/>
  <c r="F226" i="4" s="1"/>
  <c r="F227" i="4" s="1"/>
  <c r="F228" i="4" s="1"/>
  <c r="F229" i="4" s="1"/>
  <c r="F230" i="4" s="1"/>
  <c r="F231" i="4" s="1"/>
  <c r="F232" i="4" s="1"/>
  <c r="F233" i="4" s="1"/>
  <c r="F234" i="4" s="1"/>
  <c r="F235" i="4" s="1"/>
  <c r="F236" i="4" s="1"/>
  <c r="F237" i="4" s="1"/>
  <c r="F238" i="4" s="1"/>
  <c r="F239" i="4" s="1"/>
  <c r="F240" i="4" s="1"/>
  <c r="F241" i="4" s="1"/>
  <c r="F242" i="4" s="1"/>
  <c r="F243" i="4" s="1"/>
  <c r="F244" i="4" s="1"/>
  <c r="F245" i="4" s="1"/>
  <c r="F246" i="4" s="1"/>
  <c r="F247" i="4" s="1"/>
  <c r="F248" i="4" s="1"/>
  <c r="F249" i="4" s="1"/>
  <c r="F250" i="4" s="1"/>
  <c r="F251" i="4" s="1"/>
  <c r="F252" i="4" s="1"/>
  <c r="F253" i="4" s="1"/>
  <c r="F254" i="4" s="1"/>
  <c r="F255" i="4" s="1"/>
  <c r="F256" i="4" s="1"/>
  <c r="F257" i="4" s="1"/>
  <c r="F258" i="4" s="1"/>
  <c r="F259" i="4" s="1"/>
  <c r="F260" i="4" s="1"/>
  <c r="F261" i="4" s="1"/>
  <c r="F262" i="4" s="1"/>
  <c r="F263" i="4" s="1"/>
  <c r="F264" i="4" s="1"/>
  <c r="F265" i="4" s="1"/>
  <c r="F266" i="4" s="1"/>
  <c r="F267" i="4" s="1"/>
  <c r="F268" i="4" s="1"/>
  <c r="F269" i="4" s="1"/>
  <c r="F270" i="4" s="1"/>
  <c r="F271" i="4" s="1"/>
  <c r="F272" i="4" s="1"/>
  <c r="F273" i="4" s="1"/>
  <c r="F274" i="4" s="1"/>
  <c r="F275" i="4" s="1"/>
  <c r="F276" i="4" s="1"/>
  <c r="F277" i="4" s="1"/>
  <c r="F278" i="4" s="1"/>
  <c r="F279" i="4" s="1"/>
  <c r="F280" i="4" s="1"/>
  <c r="F281" i="4" s="1"/>
  <c r="F282" i="4" s="1"/>
  <c r="F283" i="4" s="1"/>
  <c r="F284" i="4" s="1"/>
  <c r="F285" i="4" s="1"/>
  <c r="F286" i="4" s="1"/>
  <c r="F287" i="4" s="1"/>
  <c r="F288" i="4" s="1"/>
  <c r="F289" i="4" s="1"/>
  <c r="F290" i="4" s="1"/>
  <c r="F291" i="4" s="1"/>
  <c r="F292" i="4" s="1"/>
  <c r="F293" i="4" s="1"/>
  <c r="F294" i="4" s="1"/>
  <c r="F295" i="4" s="1"/>
  <c r="F296" i="4" s="1"/>
  <c r="F297" i="4" s="1"/>
  <c r="F298" i="4" s="1"/>
  <c r="F299" i="4" s="1"/>
  <c r="F300" i="4" s="1"/>
  <c r="F301" i="4" s="1"/>
  <c r="F302" i="4" s="1"/>
  <c r="F303" i="4" s="1"/>
  <c r="F304" i="4" s="1"/>
  <c r="F305" i="4" s="1"/>
  <c r="F306" i="4" s="1"/>
  <c r="F307" i="4" s="1"/>
  <c r="F308" i="4" s="1"/>
  <c r="F309" i="4" s="1"/>
  <c r="F310" i="4" s="1"/>
  <c r="F311" i="4" s="1"/>
  <c r="F312" i="4" s="1"/>
  <c r="F313" i="4" s="1"/>
  <c r="F314" i="4" s="1"/>
  <c r="F315" i="4" s="1"/>
  <c r="F316" i="4" s="1"/>
  <c r="F317" i="4" s="1"/>
  <c r="F318" i="4" s="1"/>
  <c r="F319" i="4" s="1"/>
  <c r="F320" i="4" s="1"/>
  <c r="F321" i="4" s="1"/>
  <c r="F322" i="4" s="1"/>
  <c r="F323" i="4" s="1"/>
  <c r="F324" i="4" s="1"/>
  <c r="F325" i="4" s="1"/>
  <c r="F326" i="4" s="1"/>
  <c r="F327" i="4" s="1"/>
  <c r="F328" i="4" s="1"/>
  <c r="F329" i="4" s="1"/>
  <c r="F330" i="4" s="1"/>
  <c r="F331" i="4" s="1"/>
  <c r="F332" i="4" s="1"/>
  <c r="F333" i="4" s="1"/>
  <c r="F334" i="4" s="1"/>
  <c r="F335" i="4" s="1"/>
  <c r="F336" i="4" s="1"/>
  <c r="F337" i="4" s="1"/>
  <c r="F338" i="4" s="1"/>
  <c r="F339" i="4" s="1"/>
  <c r="F340" i="4" s="1"/>
  <c r="F341" i="4" s="1"/>
  <c r="F342" i="4" s="1"/>
  <c r="F343" i="4" s="1"/>
  <c r="F344" i="4" s="1"/>
  <c r="F345" i="4" s="1"/>
  <c r="F346" i="4" s="1"/>
  <c r="F347" i="4" s="1"/>
  <c r="F348" i="4" s="1"/>
  <c r="F349" i="4" s="1"/>
  <c r="F350" i="4" s="1"/>
  <c r="F351" i="4" s="1"/>
  <c r="F352" i="4" s="1"/>
  <c r="F353" i="4" s="1"/>
  <c r="F354" i="4" s="1"/>
  <c r="F355" i="4" s="1"/>
  <c r="F356" i="4" s="1"/>
  <c r="F357" i="4" s="1"/>
  <c r="F358" i="4" s="1"/>
  <c r="F359" i="4" s="1"/>
  <c r="F360" i="4" s="1"/>
  <c r="F361" i="4" s="1"/>
  <c r="F362" i="4" s="1"/>
  <c r="F363" i="4" s="1"/>
  <c r="F364" i="4" s="1"/>
  <c r="F365" i="4" s="1"/>
  <c r="F366" i="4" s="1"/>
  <c r="F367" i="4" s="1"/>
  <c r="F368" i="4" s="1"/>
  <c r="F369" i="4" s="1"/>
  <c r="F370" i="4" s="1"/>
  <c r="F371" i="4" s="1"/>
  <c r="F372" i="4" s="1"/>
  <c r="F373" i="4" s="1"/>
  <c r="F374" i="4" s="1"/>
  <c r="F375" i="4" s="1"/>
  <c r="F376" i="4" s="1"/>
  <c r="F377" i="4" s="1"/>
  <c r="F378" i="4" s="1"/>
  <c r="F379" i="4" s="1"/>
  <c r="F380" i="4" s="1"/>
  <c r="F381" i="4" s="1"/>
  <c r="F382" i="4" s="1"/>
  <c r="F383" i="4" s="1"/>
  <c r="F384" i="4" s="1"/>
  <c r="F385" i="4" s="1"/>
  <c r="F386" i="4" s="1"/>
  <c r="F387" i="4" s="1"/>
  <c r="F388" i="4" s="1"/>
  <c r="F389" i="4" s="1"/>
  <c r="F390" i="4" s="1"/>
  <c r="F391" i="4" s="1"/>
  <c r="F392" i="4" s="1"/>
  <c r="F393" i="4" s="1"/>
  <c r="F394" i="4" s="1"/>
  <c r="F395" i="4" s="1"/>
  <c r="F396" i="4" s="1"/>
  <c r="F397" i="4" s="1"/>
  <c r="F398" i="4" s="1"/>
  <c r="F399" i="4" s="1"/>
  <c r="F400" i="4" s="1"/>
  <c r="F401" i="4" s="1"/>
  <c r="F402" i="4" s="1"/>
  <c r="F403" i="4" s="1"/>
  <c r="F404" i="4" s="1"/>
  <c r="F405" i="4" s="1"/>
  <c r="F406" i="4" s="1"/>
  <c r="F407" i="4" s="1"/>
  <c r="F408" i="4" s="1"/>
  <c r="F409" i="4" s="1"/>
  <c r="F410" i="4" s="1"/>
  <c r="F411" i="4" s="1"/>
  <c r="F412" i="4" s="1"/>
  <c r="F413" i="4" s="1"/>
  <c r="F414" i="4" s="1"/>
  <c r="F415" i="4" s="1"/>
  <c r="F416" i="4" s="1"/>
  <c r="F417" i="4" s="1"/>
  <c r="F418" i="4" s="1"/>
  <c r="F419" i="4" s="1"/>
  <c r="F420" i="4" s="1"/>
  <c r="F421" i="4" s="1"/>
  <c r="F422" i="4" s="1"/>
  <c r="F423" i="4" s="1"/>
  <c r="F424" i="4" s="1"/>
  <c r="F425" i="4" s="1"/>
  <c r="F426" i="4" s="1"/>
  <c r="F427" i="4" s="1"/>
  <c r="F428" i="4" s="1"/>
  <c r="F429" i="4" s="1"/>
  <c r="F430" i="4" s="1"/>
  <c r="F431" i="4" s="1"/>
  <c r="F432" i="4" s="1"/>
  <c r="F433" i="4" s="1"/>
  <c r="F434" i="4" s="1"/>
  <c r="F435" i="4" s="1"/>
  <c r="F436" i="4" s="1"/>
  <c r="F437" i="4" s="1"/>
  <c r="F438" i="4" s="1"/>
  <c r="F439" i="4" s="1"/>
  <c r="F440" i="4" s="1"/>
  <c r="F441" i="4" s="1"/>
  <c r="F442" i="4" s="1"/>
  <c r="F443" i="4" s="1"/>
  <c r="F444" i="4" s="1"/>
  <c r="F445" i="4" s="1"/>
  <c r="F446" i="4" s="1"/>
  <c r="F447" i="4" s="1"/>
  <c r="F448" i="4" s="1"/>
  <c r="F449" i="4" s="1"/>
  <c r="F450" i="4" s="1"/>
  <c r="F451" i="4" s="1"/>
  <c r="F452" i="4" s="1"/>
  <c r="F453" i="4" s="1"/>
  <c r="F454" i="4" s="1"/>
  <c r="F455" i="4" s="1"/>
  <c r="F456" i="4" s="1"/>
  <c r="F457" i="4" s="1"/>
  <c r="F458" i="4" s="1"/>
  <c r="F459" i="4" s="1"/>
  <c r="F460" i="4" s="1"/>
  <c r="F461" i="4" s="1"/>
  <c r="F462" i="4" s="1"/>
  <c r="F463" i="4" s="1"/>
  <c r="F464" i="4" s="1"/>
  <c r="F465" i="4" s="1"/>
  <c r="F466" i="4" s="1"/>
  <c r="F467" i="4" s="1"/>
  <c r="F468" i="4" s="1"/>
  <c r="F469" i="4" s="1"/>
  <c r="F470" i="4" s="1"/>
  <c r="F471" i="4" s="1"/>
  <c r="F472" i="4" s="1"/>
  <c r="F473" i="4" s="1"/>
  <c r="F474" i="4" s="1"/>
  <c r="F475" i="4" s="1"/>
  <c r="F476" i="4" s="1"/>
  <c r="F477" i="4" s="1"/>
  <c r="F478" i="4" s="1"/>
  <c r="F479" i="4" s="1"/>
  <c r="F480" i="4" s="1"/>
  <c r="F481" i="4" s="1"/>
  <c r="F482" i="4" s="1"/>
  <c r="F483" i="4" s="1"/>
  <c r="F484" i="4" s="1"/>
  <c r="F485" i="4" s="1"/>
  <c r="F486" i="4" s="1"/>
  <c r="F487" i="4" s="1"/>
  <c r="F488" i="4" s="1"/>
  <c r="F489" i="4" s="1"/>
  <c r="F490" i="4" s="1"/>
  <c r="F491" i="4" s="1"/>
  <c r="F492" i="4" s="1"/>
  <c r="F493" i="4" s="1"/>
  <c r="F494" i="4" s="1"/>
  <c r="F495" i="4" s="1"/>
  <c r="F496" i="4" s="1"/>
  <c r="F497" i="4" s="1"/>
  <c r="F499" i="4" s="1"/>
  <c r="F500" i="4" s="1"/>
  <c r="F501" i="4" s="1"/>
  <c r="F502" i="4" s="1"/>
  <c r="F503" i="4" s="1"/>
  <c r="F504" i="4" s="1"/>
  <c r="F505" i="4" s="1"/>
  <c r="F506" i="4" s="1"/>
  <c r="F507" i="4" s="1"/>
  <c r="F508" i="4" s="1"/>
  <c r="F509" i="4" s="1"/>
  <c r="F510" i="4" s="1"/>
  <c r="F511" i="4" s="1"/>
  <c r="F512" i="4" s="1"/>
  <c r="F513" i="4" s="1"/>
  <c r="F514" i="4" s="1"/>
  <c r="F515" i="4" s="1"/>
  <c r="F516" i="4" s="1"/>
  <c r="F517" i="4" s="1"/>
  <c r="F518" i="4" s="1"/>
  <c r="F519" i="4" s="1"/>
  <c r="F520" i="4" s="1"/>
  <c r="F521" i="4" s="1"/>
  <c r="F522" i="4" s="1"/>
  <c r="F523" i="4" s="1"/>
  <c r="F524" i="4" s="1"/>
  <c r="F525" i="4" s="1"/>
  <c r="F526" i="4" s="1"/>
  <c r="F527" i="4" s="1"/>
  <c r="F528" i="4" s="1"/>
  <c r="F529" i="4" s="1"/>
  <c r="F530" i="4" s="1"/>
  <c r="F531" i="4" s="1"/>
  <c r="F532" i="4" s="1"/>
  <c r="F533" i="4" s="1"/>
  <c r="F534" i="4" s="1"/>
  <c r="F535" i="4" s="1"/>
  <c r="F536" i="4" s="1"/>
  <c r="F537" i="4" s="1"/>
  <c r="F538" i="4" s="1"/>
  <c r="F539" i="4" s="1"/>
  <c r="F540" i="4" s="1"/>
  <c r="F541" i="4" s="1"/>
  <c r="F542" i="4" s="1"/>
  <c r="F543" i="4" s="1"/>
  <c r="F544" i="4" s="1"/>
  <c r="F545" i="4" s="1"/>
  <c r="F546" i="4" s="1"/>
  <c r="F547" i="4" s="1"/>
  <c r="F548" i="4" s="1"/>
  <c r="F549" i="4" s="1"/>
  <c r="F550" i="4" s="1"/>
  <c r="F551" i="4" s="1"/>
  <c r="F552" i="4" s="1"/>
  <c r="F553" i="4" s="1"/>
  <c r="F554" i="4" s="1"/>
  <c r="F555" i="4" s="1"/>
  <c r="F556" i="4" s="1"/>
  <c r="F557" i="4" s="1"/>
  <c r="F558" i="4" s="1"/>
  <c r="F559" i="4" s="1"/>
  <c r="F560" i="4" s="1"/>
  <c r="F561" i="4" s="1"/>
  <c r="F562" i="4" s="1"/>
  <c r="F563" i="4" s="1"/>
  <c r="F564" i="4" s="1"/>
  <c r="F565" i="4" s="1"/>
  <c r="F566" i="4" s="1"/>
  <c r="F567" i="4" s="1"/>
  <c r="F568" i="4" s="1"/>
  <c r="F569" i="4" s="1"/>
  <c r="F570" i="4" s="1"/>
  <c r="F571" i="4" s="1"/>
  <c r="F572" i="4" s="1"/>
  <c r="F573" i="4" s="1"/>
  <c r="F574" i="4" s="1"/>
  <c r="F575" i="4" s="1"/>
  <c r="F576" i="4" s="1"/>
  <c r="F577" i="4" s="1"/>
  <c r="F578" i="4" s="1"/>
  <c r="F579" i="4" s="1"/>
  <c r="F580" i="4" s="1"/>
  <c r="F581" i="4" s="1"/>
  <c r="F582" i="4" s="1"/>
  <c r="F583" i="4" s="1"/>
  <c r="F584" i="4" s="1"/>
  <c r="F585" i="4" s="1"/>
  <c r="F586" i="4" s="1"/>
  <c r="F587" i="4" s="1"/>
  <c r="F588" i="4" s="1"/>
  <c r="F589" i="4" s="1"/>
  <c r="F590" i="4" s="1"/>
  <c r="F591" i="4" s="1"/>
  <c r="F592" i="4" s="1"/>
  <c r="F593" i="4" s="1"/>
  <c r="F594" i="4" s="1"/>
  <c r="F595" i="4" s="1"/>
  <c r="F596" i="4" s="1"/>
  <c r="F597" i="4" s="1"/>
  <c r="F598" i="4" s="1"/>
  <c r="F599" i="4" s="1"/>
  <c r="F600" i="4" s="1"/>
  <c r="F601" i="4" s="1"/>
  <c r="F602" i="4" s="1"/>
  <c r="F603" i="4" s="1"/>
  <c r="F604" i="4" s="1"/>
  <c r="F605" i="4" s="1"/>
  <c r="F606" i="4" s="1"/>
  <c r="F607" i="4" s="1"/>
  <c r="F608" i="4" s="1"/>
  <c r="F609" i="4" s="1"/>
  <c r="F610" i="4" s="1"/>
  <c r="F611" i="4" s="1"/>
  <c r="F612" i="4" s="1"/>
  <c r="F613" i="4" s="1"/>
  <c r="F614" i="4" s="1"/>
  <c r="F615" i="4" s="1"/>
  <c r="F616" i="4" s="1"/>
  <c r="F617" i="4" s="1"/>
  <c r="F618" i="4" s="1"/>
  <c r="F619" i="4" s="1"/>
  <c r="F620" i="4" s="1"/>
  <c r="F621" i="4" s="1"/>
  <c r="F622" i="4" s="1"/>
  <c r="F623" i="4" s="1"/>
  <c r="F624" i="4" s="1"/>
  <c r="F625" i="4" s="1"/>
  <c r="F626" i="4" s="1"/>
  <c r="F627" i="4" s="1"/>
  <c r="F628" i="4" s="1"/>
  <c r="F629" i="4" s="1"/>
  <c r="F630" i="4" s="1"/>
  <c r="F631" i="4" s="1"/>
  <c r="F632" i="4" s="1"/>
  <c r="F633" i="4" s="1"/>
  <c r="F634" i="4" s="1"/>
  <c r="F635" i="4" s="1"/>
  <c r="F636" i="4" s="1"/>
  <c r="F637" i="4" s="1"/>
  <c r="F638" i="4" s="1"/>
  <c r="F639" i="4" s="1"/>
  <c r="F640" i="4" s="1"/>
  <c r="F641" i="4" s="1"/>
  <c r="F642" i="4" s="1"/>
  <c r="F643" i="4" s="1"/>
  <c r="F644" i="4" s="1"/>
  <c r="F645" i="4" s="1"/>
  <c r="F646" i="4" s="1"/>
  <c r="F647" i="4" s="1"/>
  <c r="F648" i="4" s="1"/>
  <c r="F649" i="4" s="1"/>
  <c r="F650" i="4" s="1"/>
  <c r="F651" i="4" s="1"/>
  <c r="F652" i="4" s="1"/>
  <c r="F653" i="4" s="1"/>
  <c r="F654" i="4" s="1"/>
  <c r="F655" i="4" s="1"/>
  <c r="F656" i="4" s="1"/>
  <c r="F657" i="4" s="1"/>
  <c r="F658" i="4" s="1"/>
  <c r="F659" i="4" s="1"/>
  <c r="F660" i="4" s="1"/>
  <c r="F661" i="4" s="1"/>
  <c r="F662" i="4" s="1"/>
  <c r="F663" i="4" s="1"/>
  <c r="F664" i="4" s="1"/>
  <c r="F665" i="4" s="1"/>
  <c r="F666" i="4" s="1"/>
  <c r="F667" i="4" s="1"/>
  <c r="F668" i="4" s="1"/>
  <c r="F669" i="4" s="1"/>
  <c r="F670" i="4" s="1"/>
  <c r="F671" i="4" s="1"/>
  <c r="F672" i="4" s="1"/>
  <c r="F673" i="4" s="1"/>
  <c r="F674" i="4" s="1"/>
  <c r="F675" i="4" s="1"/>
  <c r="F676" i="4" s="1"/>
  <c r="F677" i="4" s="1"/>
  <c r="F678" i="4" s="1"/>
  <c r="F679" i="4" s="1"/>
  <c r="F680" i="4" s="1"/>
  <c r="F681" i="4" s="1"/>
  <c r="F682" i="4" s="1"/>
  <c r="F683" i="4" s="1"/>
  <c r="F684" i="4" s="1"/>
  <c r="F685" i="4" s="1"/>
  <c r="F686" i="4" s="1"/>
  <c r="F687" i="4" s="1"/>
  <c r="F688" i="4" s="1"/>
  <c r="F689" i="4" s="1"/>
  <c r="F690" i="4" s="1"/>
  <c r="F691" i="4" s="1"/>
  <c r="F692" i="4" s="1"/>
  <c r="F693" i="4" s="1"/>
  <c r="F694" i="4" s="1"/>
  <c r="F695" i="4" s="1"/>
  <c r="F696" i="4" s="1"/>
  <c r="F697" i="4" s="1"/>
  <c r="F698" i="4" s="1"/>
  <c r="F699" i="4" s="1"/>
  <c r="F700" i="4" s="1"/>
  <c r="F701" i="4" s="1"/>
  <c r="F702" i="4" s="1"/>
  <c r="F703" i="4" s="1"/>
  <c r="F704" i="4" s="1"/>
  <c r="F705" i="4" s="1"/>
  <c r="F706" i="4" s="1"/>
  <c r="F707" i="4" s="1"/>
  <c r="F708" i="4" s="1"/>
  <c r="F709" i="4" s="1"/>
  <c r="F710" i="4" s="1"/>
  <c r="F711" i="4" s="1"/>
  <c r="F712" i="4" s="1"/>
  <c r="F713" i="4" s="1"/>
  <c r="F714" i="4" s="1"/>
  <c r="F715" i="4" s="1"/>
  <c r="F716" i="4" s="1"/>
  <c r="F717" i="4" s="1"/>
  <c r="F718" i="4" s="1"/>
  <c r="F719" i="4" s="1"/>
  <c r="F720" i="4" s="1"/>
  <c r="F721" i="4" s="1"/>
  <c r="F722" i="4" s="1"/>
  <c r="F723" i="4" s="1"/>
  <c r="F724" i="4" s="1"/>
  <c r="F725" i="4" s="1"/>
  <c r="F726" i="4" s="1"/>
  <c r="F727" i="4" s="1"/>
  <c r="F728" i="4" s="1"/>
  <c r="F729" i="4" s="1"/>
  <c r="F730" i="4" s="1"/>
  <c r="F731" i="4" s="1"/>
  <c r="F732" i="4" s="1"/>
  <c r="F733" i="4" s="1"/>
  <c r="F734" i="4" s="1"/>
  <c r="F735" i="4" s="1"/>
  <c r="F736" i="4" s="1"/>
  <c r="F737" i="4" s="1"/>
  <c r="F738" i="4" s="1"/>
  <c r="F739" i="4" s="1"/>
  <c r="F740" i="4" s="1"/>
  <c r="F741" i="4" s="1"/>
  <c r="F742" i="4" s="1"/>
  <c r="F743" i="4" s="1"/>
  <c r="F744" i="4" s="1"/>
  <c r="F745" i="4" s="1"/>
  <c r="F746" i="4" s="1"/>
  <c r="F747" i="4" s="1"/>
  <c r="F748" i="4" s="1"/>
  <c r="F749" i="4" s="1"/>
  <c r="F750" i="4" s="1"/>
  <c r="F751" i="4" s="1"/>
  <c r="F752" i="4" s="1"/>
  <c r="F753" i="4" s="1"/>
  <c r="F754" i="4" s="1"/>
  <c r="F755" i="4" s="1"/>
  <c r="F756" i="4" s="1"/>
  <c r="F757" i="4" s="1"/>
  <c r="F758" i="4" s="1"/>
  <c r="F759" i="4" s="1"/>
  <c r="F760" i="4" s="1"/>
  <c r="F761" i="4" s="1"/>
  <c r="F762" i="4" s="1"/>
  <c r="F763" i="4" s="1"/>
  <c r="F764" i="4" s="1"/>
  <c r="F765" i="4" s="1"/>
  <c r="F766" i="4" s="1"/>
  <c r="F767" i="4" s="1"/>
  <c r="F768" i="4" s="1"/>
  <c r="F769" i="4" s="1"/>
  <c r="F770" i="4" s="1"/>
  <c r="F771" i="4" s="1"/>
  <c r="F772" i="4" s="1"/>
  <c r="F773" i="4" s="1"/>
  <c r="F774" i="4" s="1"/>
  <c r="F775" i="4" s="1"/>
  <c r="F776" i="4" s="1"/>
  <c r="F777" i="4" s="1"/>
  <c r="F778" i="4" s="1"/>
  <c r="F779" i="4" s="1"/>
  <c r="F780" i="4" s="1"/>
  <c r="F781" i="4" s="1"/>
  <c r="F782" i="4" s="1"/>
  <c r="F783" i="4" s="1"/>
  <c r="F784" i="4" s="1"/>
  <c r="F785" i="4" s="1"/>
  <c r="F786" i="4" s="1"/>
  <c r="F787" i="4" s="1"/>
  <c r="F788" i="4" s="1"/>
  <c r="F789" i="4" s="1"/>
  <c r="F790" i="4" s="1"/>
  <c r="F791" i="4" s="1"/>
  <c r="F792" i="4" s="1"/>
  <c r="F793" i="4" s="1"/>
  <c r="F794" i="4" s="1"/>
  <c r="F795" i="4" s="1"/>
  <c r="F796" i="4" s="1"/>
  <c r="F797" i="4" s="1"/>
  <c r="F798" i="4" s="1"/>
  <c r="F799" i="4" s="1"/>
  <c r="F800" i="4" s="1"/>
  <c r="F801" i="4" s="1"/>
  <c r="F802" i="4" s="1"/>
  <c r="F803" i="4" s="1"/>
  <c r="F804" i="4" s="1"/>
  <c r="F805" i="4" s="1"/>
  <c r="F806" i="4" s="1"/>
  <c r="F807" i="4" s="1"/>
  <c r="F808" i="4" s="1"/>
  <c r="F809" i="4" s="1"/>
  <c r="F810" i="4" s="1"/>
  <c r="F811" i="4" s="1"/>
  <c r="F812" i="4" s="1"/>
  <c r="F813" i="4" s="1"/>
  <c r="F814" i="4" s="1"/>
  <c r="F815" i="4" s="1"/>
  <c r="F816" i="4" s="1"/>
  <c r="F817" i="4" s="1"/>
  <c r="F818" i="4" s="1"/>
  <c r="F819" i="4" s="1"/>
  <c r="F820" i="4" s="1"/>
  <c r="F821" i="4" s="1"/>
  <c r="F822" i="4" s="1"/>
  <c r="F823" i="4" s="1"/>
  <c r="F824" i="4" s="1"/>
  <c r="F825" i="4" s="1"/>
  <c r="F826" i="4" s="1"/>
  <c r="F827" i="4" s="1"/>
  <c r="F828" i="4" s="1"/>
  <c r="F829" i="4" s="1"/>
  <c r="F830" i="4" s="1"/>
  <c r="F831" i="4" s="1"/>
  <c r="F832" i="4" s="1"/>
  <c r="F833" i="4" s="1"/>
  <c r="F834" i="4" s="1"/>
  <c r="F835" i="4" s="1"/>
  <c r="F836" i="4" s="1"/>
  <c r="F837" i="4" s="1"/>
  <c r="F838" i="4" s="1"/>
  <c r="F839" i="4" s="1"/>
  <c r="F840" i="4" s="1"/>
  <c r="F841" i="4" s="1"/>
  <c r="F842" i="4" s="1"/>
  <c r="F843" i="4" s="1"/>
  <c r="F844" i="4" s="1"/>
  <c r="F845" i="4" s="1"/>
  <c r="F846" i="4" s="1"/>
  <c r="F847" i="4" s="1"/>
  <c r="F848" i="4" s="1"/>
  <c r="F849" i="4" s="1"/>
  <c r="F850" i="4" s="1"/>
  <c r="F851" i="4" s="1"/>
  <c r="F852" i="4" s="1"/>
  <c r="F853" i="4" s="1"/>
  <c r="F854" i="4" s="1"/>
  <c r="F855" i="4" s="1"/>
  <c r="F856" i="4" s="1"/>
  <c r="F857" i="4" s="1"/>
  <c r="F858" i="4" s="1"/>
  <c r="F859" i="4" s="1"/>
  <c r="F860" i="4" s="1"/>
  <c r="F861" i="4" s="1"/>
  <c r="F862" i="4" s="1"/>
  <c r="F863" i="4" s="1"/>
  <c r="F864" i="4" s="1"/>
  <c r="F865" i="4" s="1"/>
  <c r="F866" i="4" s="1"/>
  <c r="F867" i="4" s="1"/>
  <c r="F868" i="4" s="1"/>
  <c r="F869" i="4" s="1"/>
  <c r="F870" i="4" s="1"/>
  <c r="F871" i="4" s="1"/>
  <c r="F872" i="4" s="1"/>
  <c r="F873" i="4" s="1"/>
  <c r="F874" i="4" s="1"/>
  <c r="F875" i="4" s="1"/>
  <c r="F876" i="4" s="1"/>
  <c r="F877" i="4" s="1"/>
  <c r="F878" i="4" s="1"/>
  <c r="F879" i="4" s="1"/>
  <c r="F880" i="4" s="1"/>
  <c r="F881" i="4" s="1"/>
  <c r="F882" i="4" s="1"/>
  <c r="F883" i="4" s="1"/>
  <c r="F884" i="4" s="1"/>
  <c r="F885" i="4" s="1"/>
  <c r="F886" i="4" s="1"/>
  <c r="F887" i="4" s="1"/>
  <c r="F888" i="4" s="1"/>
  <c r="F889" i="4" s="1"/>
  <c r="F890" i="4" s="1"/>
  <c r="F891" i="4" s="1"/>
  <c r="F892" i="4" s="1"/>
  <c r="F893" i="4" s="1"/>
  <c r="F894" i="4" s="1"/>
  <c r="F895" i="4" s="1"/>
  <c r="F896" i="4" s="1"/>
  <c r="F897" i="4" s="1"/>
  <c r="F898" i="4" s="1"/>
  <c r="F899" i="4" s="1"/>
  <c r="F900" i="4" s="1"/>
  <c r="F901" i="4" s="1"/>
  <c r="F902" i="4" s="1"/>
  <c r="F903" i="4" s="1"/>
  <c r="F904" i="4" s="1"/>
  <c r="F905" i="4" s="1"/>
  <c r="F906" i="4" s="1"/>
  <c r="F908" i="4" s="1"/>
  <c r="F909" i="4" s="1"/>
  <c r="F910" i="4" s="1"/>
  <c r="F911" i="4" s="1"/>
  <c r="F912" i="4" s="1"/>
  <c r="F913" i="4" s="1"/>
  <c r="F914" i="4" s="1"/>
  <c r="F915" i="4" s="1"/>
  <c r="F916" i="4" s="1"/>
  <c r="F917" i="4" s="1"/>
  <c r="F918" i="4" s="1"/>
  <c r="F919" i="4" s="1"/>
  <c r="F920" i="4" s="1"/>
  <c r="F921" i="4" s="1"/>
  <c r="F922" i="4" s="1"/>
  <c r="F923" i="4" s="1"/>
  <c r="F924" i="4" s="1"/>
  <c r="F925" i="4" s="1"/>
  <c r="F926" i="4" s="1"/>
  <c r="F927" i="4" s="1"/>
  <c r="F928" i="4" s="1"/>
  <c r="F929" i="4" s="1"/>
  <c r="F930" i="4" s="1"/>
  <c r="F931" i="4" s="1"/>
  <c r="F932" i="4" s="1"/>
  <c r="F933" i="4" s="1"/>
  <c r="F934" i="4" s="1"/>
  <c r="F935" i="4" s="1"/>
  <c r="F936" i="4" s="1"/>
  <c r="F937" i="4" s="1"/>
  <c r="F938" i="4" s="1"/>
  <c r="F939" i="4" s="1"/>
  <c r="F940" i="4" s="1"/>
  <c r="F941" i="4" s="1"/>
  <c r="F942" i="4" s="1"/>
  <c r="F943" i="4" s="1"/>
  <c r="F944" i="4" s="1"/>
  <c r="F945" i="4" s="1"/>
  <c r="F946" i="4" s="1"/>
  <c r="F947" i="4" s="1"/>
  <c r="F948" i="4" s="1"/>
  <c r="F949" i="4" s="1"/>
  <c r="F950" i="4" s="1"/>
  <c r="F951" i="4" s="1"/>
  <c r="F952" i="4" s="1"/>
  <c r="F953" i="4" s="1"/>
  <c r="F954" i="4" s="1"/>
  <c r="F955" i="4" s="1"/>
  <c r="F956" i="4" s="1"/>
  <c r="F957" i="4" s="1"/>
  <c r="F958" i="4" s="1"/>
  <c r="F959" i="4" s="1"/>
  <c r="F960" i="4" s="1"/>
  <c r="F961" i="4" s="1"/>
  <c r="F962" i="4" s="1"/>
  <c r="F963" i="4" s="1"/>
  <c r="F964" i="4" s="1"/>
  <c r="F965" i="4" s="1"/>
  <c r="F966" i="4" s="1"/>
  <c r="F967" i="4" s="1"/>
  <c r="F968" i="4" s="1"/>
  <c r="F969" i="4" s="1"/>
  <c r="F970" i="4" s="1"/>
  <c r="F971" i="4" s="1"/>
  <c r="F972" i="4" s="1"/>
  <c r="F973" i="4" s="1"/>
  <c r="F974" i="4" s="1"/>
  <c r="F975" i="4" s="1"/>
  <c r="F976" i="4" s="1"/>
  <c r="F977" i="4" s="1"/>
  <c r="F978" i="4" s="1"/>
  <c r="F979" i="4" s="1"/>
  <c r="F980" i="4" s="1"/>
  <c r="F981" i="4" s="1"/>
  <c r="F982" i="4" s="1"/>
  <c r="F983" i="4" s="1"/>
  <c r="F984" i="4" s="1"/>
  <c r="F985" i="4" s="1"/>
  <c r="F986" i="4" s="1"/>
  <c r="F987" i="4" s="1"/>
  <c r="F988" i="4" s="1"/>
  <c r="F989" i="4" s="1"/>
  <c r="F990" i="4" s="1"/>
  <c r="F991" i="4" s="1"/>
  <c r="F992" i="4" s="1"/>
  <c r="F993" i="4" s="1"/>
  <c r="F994" i="4" s="1"/>
  <c r="F995" i="4" s="1"/>
  <c r="F996" i="4" s="1"/>
  <c r="F997" i="4" s="1"/>
  <c r="F998" i="4" s="1"/>
  <c r="F999" i="4" s="1"/>
  <c r="F1000" i="4" s="1"/>
  <c r="F1001" i="4" s="1"/>
  <c r="F1002" i="4" s="1"/>
  <c r="F1003" i="4" s="1"/>
  <c r="F1004" i="4" s="1"/>
  <c r="F1005" i="4" s="1"/>
  <c r="F1006" i="4" s="1"/>
  <c r="F1007" i="4" s="1"/>
  <c r="F1008" i="4" s="1"/>
  <c r="F1009" i="4" s="1"/>
  <c r="F1010" i="4" s="1"/>
  <c r="F1011" i="4" s="1"/>
  <c r="F1012" i="4" s="1"/>
  <c r="F1013" i="4" s="1"/>
  <c r="F1014" i="4" s="1"/>
  <c r="F1015" i="4" s="1"/>
  <c r="F1016" i="4" s="1"/>
  <c r="F1017" i="4" s="1"/>
  <c r="F1018" i="4" s="1"/>
  <c r="F1019" i="4" s="1"/>
  <c r="F1020" i="4" s="1"/>
  <c r="F1021" i="4" s="1"/>
  <c r="F1022" i="4" s="1"/>
  <c r="F1023" i="4" s="1"/>
  <c r="F1024" i="4" s="1"/>
  <c r="F1025" i="4" s="1"/>
  <c r="F1026" i="4" s="1"/>
  <c r="F1027" i="4" s="1"/>
  <c r="F1028" i="4" s="1"/>
  <c r="F1029" i="4" s="1"/>
  <c r="F1030" i="4" s="1"/>
  <c r="F1031" i="4" s="1"/>
  <c r="F1032" i="4" s="1"/>
  <c r="F1033" i="4" s="1"/>
  <c r="F1034" i="4" s="1"/>
  <c r="F1035" i="4" s="1"/>
  <c r="F1036" i="4" s="1"/>
  <c r="F1037" i="4" s="1"/>
  <c r="F1038" i="4" s="1"/>
  <c r="F1039" i="4" s="1"/>
  <c r="F1040" i="4" s="1"/>
  <c r="F1041" i="4" s="1"/>
  <c r="F1042" i="4" s="1"/>
  <c r="F1043" i="4" s="1"/>
  <c r="F1044" i="4" s="1"/>
  <c r="F1045" i="4" s="1"/>
  <c r="F1046" i="4" s="1"/>
  <c r="F1047" i="4" s="1"/>
  <c r="F1048" i="4" s="1"/>
  <c r="F1049" i="4" s="1"/>
  <c r="F1050" i="4" s="1"/>
  <c r="F1051" i="4" s="1"/>
  <c r="F1052" i="4" s="1"/>
  <c r="F1053" i="4" s="1"/>
  <c r="F1054" i="4" s="1"/>
  <c r="F1055" i="4" s="1"/>
  <c r="F1056" i="4" s="1"/>
  <c r="F1057" i="4" s="1"/>
  <c r="F1058" i="4" s="1"/>
  <c r="F1059" i="4" s="1"/>
  <c r="F1060" i="4" s="1"/>
  <c r="F1061" i="4" s="1"/>
  <c r="F1062" i="4" s="1"/>
  <c r="F1063" i="4" s="1"/>
  <c r="F1064" i="4" s="1"/>
  <c r="F1065" i="4" s="1"/>
  <c r="F1066" i="4" s="1"/>
  <c r="F1067" i="4" s="1"/>
  <c r="F1068" i="4" s="1"/>
  <c r="F1069" i="4" s="1"/>
  <c r="F1070" i="4" s="1"/>
  <c r="F1071" i="4" s="1"/>
  <c r="F1072" i="4" s="1"/>
  <c r="F1073" i="4" s="1"/>
  <c r="F1074" i="4" s="1"/>
  <c r="F1075" i="4" s="1"/>
  <c r="F1076" i="4" s="1"/>
  <c r="F1077" i="4" s="1"/>
  <c r="F1078" i="4" s="1"/>
  <c r="F1079" i="4" s="1"/>
  <c r="F1080" i="4" s="1"/>
  <c r="F1081" i="4" s="1"/>
  <c r="F1082" i="4" s="1"/>
  <c r="F1083" i="4" s="1"/>
  <c r="F1084" i="4" s="1"/>
  <c r="F1085" i="4" s="1"/>
  <c r="F1086" i="4" s="1"/>
  <c r="F1087" i="4" s="1"/>
  <c r="F1088" i="4" s="1"/>
  <c r="F1089" i="4" s="1"/>
  <c r="F1090" i="4" s="1"/>
  <c r="F1091" i="4" s="1"/>
  <c r="F1092" i="4" s="1"/>
  <c r="F1093" i="4" s="1"/>
  <c r="F1094" i="4" s="1"/>
  <c r="F1095" i="4" s="1"/>
  <c r="F1096" i="4" s="1"/>
  <c r="F1097" i="4" s="1"/>
  <c r="F1098" i="4" s="1"/>
  <c r="F1099" i="4" s="1"/>
  <c r="F1100" i="4" s="1"/>
  <c r="F1101" i="4" s="1"/>
  <c r="F1102" i="4" s="1"/>
  <c r="F1103" i="4" s="1"/>
  <c r="F1104" i="4" s="1"/>
  <c r="F1105" i="4" s="1"/>
  <c r="F1106" i="4" s="1"/>
  <c r="F1107" i="4" s="1"/>
  <c r="F1108" i="4" s="1"/>
  <c r="F1109" i="4" s="1"/>
  <c r="F1110" i="4" s="1"/>
  <c r="F1111" i="4" s="1"/>
  <c r="F1112" i="4" s="1"/>
  <c r="F1113" i="4" s="1"/>
  <c r="F1114" i="4" s="1"/>
  <c r="F1115" i="4" s="1"/>
  <c r="F1116" i="4" s="1"/>
  <c r="F1117" i="4" s="1"/>
  <c r="F1118" i="4" s="1"/>
  <c r="F1119" i="4" s="1"/>
  <c r="F1120" i="4" s="1"/>
  <c r="F1121" i="4" s="1"/>
  <c r="F1122" i="4" s="1"/>
  <c r="F1123" i="4" s="1"/>
  <c r="F1124" i="4" s="1"/>
  <c r="F1125" i="4" s="1"/>
  <c r="F1126" i="4" s="1"/>
  <c r="F1127" i="4" s="1"/>
  <c r="F1128" i="4" s="1"/>
  <c r="F1129" i="4" s="1"/>
  <c r="F1130" i="4" s="1"/>
  <c r="F1131" i="4" s="1"/>
  <c r="F1132" i="4" s="1"/>
  <c r="F1133" i="4" s="1"/>
  <c r="F1134" i="4" s="1"/>
  <c r="F1135" i="4" s="1"/>
  <c r="F1136" i="4" s="1"/>
  <c r="F1137" i="4" s="1"/>
  <c r="F1138" i="4" s="1"/>
  <c r="F1139" i="4" s="1"/>
  <c r="F1140" i="4" s="1"/>
  <c r="F1141" i="4" s="1"/>
  <c r="F1142" i="4" s="1"/>
  <c r="F1143" i="4" s="1"/>
  <c r="F1144" i="4" s="1"/>
  <c r="F1145" i="4" s="1"/>
  <c r="F1146" i="4" s="1"/>
  <c r="F1147" i="4" s="1"/>
  <c r="F1148" i="4" s="1"/>
  <c r="F1149" i="4" s="1"/>
  <c r="F1150" i="4" s="1"/>
  <c r="F1151" i="4" s="1"/>
  <c r="F1152" i="4" s="1"/>
  <c r="F1153" i="4" s="1"/>
  <c r="F1154" i="4" s="1"/>
  <c r="F1155" i="4" s="1"/>
  <c r="F1156" i="4" s="1"/>
  <c r="F1157" i="4" s="1"/>
  <c r="F1158" i="4" s="1"/>
  <c r="F1159" i="4" s="1"/>
  <c r="F1160" i="4" s="1"/>
  <c r="F1161" i="4" s="1"/>
  <c r="F1162" i="4" s="1"/>
  <c r="F1163" i="4" s="1"/>
  <c r="F1164" i="4" s="1"/>
  <c r="F1165" i="4" s="1"/>
  <c r="F1166" i="4" s="1"/>
  <c r="F1167" i="4" s="1"/>
  <c r="F1168" i="4" s="1"/>
  <c r="F1169" i="4" s="1"/>
  <c r="F1170" i="4" s="1"/>
  <c r="F1171" i="4" s="1"/>
  <c r="F1172" i="4" s="1"/>
  <c r="F1173" i="4" s="1"/>
  <c r="F1174" i="4" s="1"/>
  <c r="F1175" i="4" s="1"/>
  <c r="F1176" i="4" s="1"/>
  <c r="F1177" i="4" s="1"/>
  <c r="F1178" i="4" s="1"/>
  <c r="F1179" i="4" s="1"/>
  <c r="F1180" i="4" s="1"/>
  <c r="F1181" i="4" s="1"/>
  <c r="F1182" i="4" s="1"/>
  <c r="F1183" i="4" s="1"/>
  <c r="F1184" i="4" s="1"/>
  <c r="F1185" i="4" s="1"/>
  <c r="F1186" i="4" s="1"/>
  <c r="F1187" i="4" s="1"/>
  <c r="F1188" i="4" s="1"/>
  <c r="F1189" i="4" s="1"/>
  <c r="F1190" i="4" s="1"/>
  <c r="F1191" i="4" s="1"/>
  <c r="F1192" i="4" s="1"/>
  <c r="F1193" i="4" s="1"/>
  <c r="F1194" i="4" s="1"/>
  <c r="F1195" i="4" s="1"/>
  <c r="F1196" i="4" s="1"/>
  <c r="F1197" i="4" s="1"/>
  <c r="F1198" i="4" s="1"/>
  <c r="F1199" i="4" s="1"/>
  <c r="F1200" i="4" s="1"/>
  <c r="F1201" i="4" s="1"/>
  <c r="F1202" i="4" s="1"/>
  <c r="F1203" i="4" s="1"/>
  <c r="F1204" i="4" s="1"/>
  <c r="F1205" i="4" s="1"/>
  <c r="F1206" i="4" s="1"/>
  <c r="F1207" i="4" s="1"/>
  <c r="F1208" i="4" s="1"/>
  <c r="F1209" i="4" s="1"/>
  <c r="F1210" i="4" s="1"/>
  <c r="F1211" i="4" s="1"/>
  <c r="F1212" i="4" s="1"/>
  <c r="F1213" i="4" s="1"/>
  <c r="F1214" i="4" s="1"/>
  <c r="F1215" i="4" s="1"/>
  <c r="F1216" i="4" s="1"/>
  <c r="F1217" i="4" s="1"/>
  <c r="F1218" i="4" s="1"/>
  <c r="F1219" i="4" s="1"/>
  <c r="F1220" i="4" s="1"/>
  <c r="F1221" i="4" s="1"/>
  <c r="F1222" i="4" s="1"/>
  <c r="F1223" i="4" s="1"/>
  <c r="F1224" i="4" s="1"/>
  <c r="F1225" i="4" s="1"/>
  <c r="F1226" i="4" s="1"/>
  <c r="F1227" i="4" s="1"/>
  <c r="F1228" i="4" s="1"/>
  <c r="F1229" i="4" s="1"/>
  <c r="F1230" i="4" s="1"/>
  <c r="F1231" i="4" s="1"/>
  <c r="F1232" i="4" s="1"/>
  <c r="F1233" i="4" s="1"/>
  <c r="F1234" i="4" s="1"/>
  <c r="F1235" i="4" s="1"/>
  <c r="F1236" i="4" s="1"/>
  <c r="F1237" i="4" s="1"/>
  <c r="F1238" i="4" s="1"/>
  <c r="F1239" i="4" s="1"/>
  <c r="F1240" i="4" s="1"/>
  <c r="F1241" i="4" s="1"/>
  <c r="F1242" i="4" s="1"/>
  <c r="F1243" i="4" s="1"/>
  <c r="F1244" i="4" s="1"/>
  <c r="F1245" i="4" s="1"/>
  <c r="F1246" i="4" s="1"/>
  <c r="F1247" i="4" s="1"/>
  <c r="F1248" i="4" s="1"/>
  <c r="F1249" i="4" s="1"/>
  <c r="F1250" i="4" s="1"/>
  <c r="F1251" i="4" s="1"/>
  <c r="F1252" i="4" s="1"/>
  <c r="F1253" i="4" s="1"/>
  <c r="F1254" i="4" s="1"/>
  <c r="F1255" i="4" s="1"/>
  <c r="F1256" i="4" s="1"/>
  <c r="F1257" i="4" s="1"/>
  <c r="F1258" i="4" s="1"/>
  <c r="F1259" i="4" s="1"/>
  <c r="F1260" i="4" s="1"/>
  <c r="F1261" i="4" s="1"/>
  <c r="F1262" i="4" s="1"/>
  <c r="F1263" i="4" s="1"/>
  <c r="F1264" i="4" s="1"/>
  <c r="F1265" i="4" s="1"/>
  <c r="F1266" i="4" s="1"/>
  <c r="F1267" i="4" s="1"/>
  <c r="F1268" i="4" s="1"/>
  <c r="F1269" i="4" s="1"/>
  <c r="F1270" i="4" s="1"/>
  <c r="F1271" i="4" s="1"/>
  <c r="F1272" i="4" s="1"/>
  <c r="F1273" i="4" s="1"/>
  <c r="F1274" i="4" s="1"/>
  <c r="F1275" i="4" s="1"/>
  <c r="F1276" i="4" s="1"/>
  <c r="F1277" i="4" s="1"/>
  <c r="F1278" i="4" s="1"/>
  <c r="F1279" i="4" s="1"/>
  <c r="F1280" i="4" s="1"/>
  <c r="F1281" i="4" s="1"/>
  <c r="F1282" i="4" s="1"/>
  <c r="F1283" i="4" s="1"/>
  <c r="F1284" i="4" s="1"/>
  <c r="F1285" i="4" s="1"/>
  <c r="F1286" i="4" s="1"/>
  <c r="F1287" i="4" s="1"/>
  <c r="F1288" i="4" s="1"/>
  <c r="F1289" i="4" s="1"/>
  <c r="F1290" i="4" s="1"/>
  <c r="F1291" i="4" s="1"/>
  <c r="F1292" i="4" s="1"/>
  <c r="F1293" i="4" s="1"/>
  <c r="F1294" i="4" s="1"/>
  <c r="F1295" i="4" s="1"/>
  <c r="F1296" i="4" s="1"/>
  <c r="F1297" i="4" s="1"/>
  <c r="F1298" i="4" s="1"/>
  <c r="F1299" i="4" s="1"/>
  <c r="F1300" i="4" s="1"/>
  <c r="F1301" i="4" s="1"/>
  <c r="F1302" i="4" s="1"/>
  <c r="F1303" i="4" s="1"/>
  <c r="F1304" i="4" s="1"/>
  <c r="F1305" i="4" s="1"/>
  <c r="F1306" i="4" s="1"/>
  <c r="F1307" i="4" s="1"/>
  <c r="F1308" i="4" s="1"/>
  <c r="F1309" i="4" s="1"/>
  <c r="F1310" i="4" s="1"/>
  <c r="F1311" i="4" s="1"/>
  <c r="F1312" i="4" s="1"/>
  <c r="F1313" i="4" s="1"/>
  <c r="F1314" i="4" s="1"/>
  <c r="F1315" i="4" s="1"/>
  <c r="F1316" i="4" s="1"/>
  <c r="F1317" i="4" s="1"/>
  <c r="F1318" i="4" s="1"/>
  <c r="F1319" i="4" s="1"/>
  <c r="F1320" i="4" s="1"/>
  <c r="F1321" i="4" s="1"/>
  <c r="F1322" i="4" s="1"/>
  <c r="F1323" i="4" s="1"/>
  <c r="F1324" i="4" s="1"/>
  <c r="F1325" i="4" s="1"/>
  <c r="F1326" i="4" s="1"/>
  <c r="F1327" i="4" s="1"/>
  <c r="F1328" i="4" s="1"/>
  <c r="F1329" i="4" s="1"/>
  <c r="F1330" i="4" s="1"/>
  <c r="F1331" i="4" s="1"/>
  <c r="F1332" i="4" s="1"/>
  <c r="F1333" i="4" s="1"/>
  <c r="F1334" i="4" s="1"/>
  <c r="F1335" i="4" s="1"/>
  <c r="F1336" i="4" s="1"/>
  <c r="F1337" i="4" s="1"/>
  <c r="F1338" i="4" s="1"/>
  <c r="F1339" i="4" s="1"/>
  <c r="F1340" i="4" s="1"/>
  <c r="F1341" i="4" s="1"/>
  <c r="F1342" i="4" s="1"/>
  <c r="F1343" i="4" s="1"/>
  <c r="F1344" i="4" s="1"/>
  <c r="F1345" i="4" s="1"/>
  <c r="F1346" i="4" s="1"/>
  <c r="F1347" i="4" s="1"/>
  <c r="F1348" i="4" s="1"/>
  <c r="F1349" i="4" s="1"/>
  <c r="F1350" i="4" s="1"/>
  <c r="F1351" i="4" s="1"/>
  <c r="F1352" i="4" s="1"/>
  <c r="F1353" i="4" s="1"/>
  <c r="F1354" i="4" s="1"/>
  <c r="F1355" i="4" s="1"/>
  <c r="F1356" i="4" s="1"/>
  <c r="F1357" i="4" s="1"/>
  <c r="F1358" i="4" s="1"/>
  <c r="F1359" i="4" s="1"/>
  <c r="F1360" i="4" s="1"/>
  <c r="F1361" i="4" s="1"/>
  <c r="F1362" i="4" s="1"/>
  <c r="F1363" i="4" s="1"/>
  <c r="F1364" i="4" s="1"/>
  <c r="F1365" i="4" s="1"/>
  <c r="F1366" i="4" s="1"/>
  <c r="F1367" i="4" s="1"/>
  <c r="F1368" i="4" s="1"/>
  <c r="F1369" i="4" s="1"/>
  <c r="F1370" i="4" s="1"/>
  <c r="F1371" i="4" s="1"/>
  <c r="F1372" i="4" s="1"/>
  <c r="F1373" i="4" s="1"/>
  <c r="F1375" i="4" s="1"/>
  <c r="F1376" i="4" s="1"/>
  <c r="F1377" i="4" s="1"/>
  <c r="F1378" i="4" s="1"/>
  <c r="F1379" i="4" s="1"/>
  <c r="F1380" i="4" s="1"/>
  <c r="F1381" i="4" s="1"/>
  <c r="F1382" i="4" s="1"/>
  <c r="F1383" i="4" s="1"/>
  <c r="F1384" i="4" s="1"/>
  <c r="F1385" i="4" s="1"/>
  <c r="F1386" i="4" s="1"/>
  <c r="F1387" i="4" s="1"/>
  <c r="F1388" i="4" s="1"/>
  <c r="F1389" i="4" s="1"/>
  <c r="F1390" i="4" s="1"/>
  <c r="F1391" i="4" s="1"/>
  <c r="F1392" i="4" s="1"/>
  <c r="F1393" i="4" s="1"/>
  <c r="F1394" i="4" s="1"/>
  <c r="F1395" i="4" s="1"/>
  <c r="F1396" i="4" s="1"/>
  <c r="F1397" i="4" s="1"/>
  <c r="F1398" i="4" s="1"/>
  <c r="F1399" i="4" s="1"/>
  <c r="F1400" i="4" s="1"/>
  <c r="F1401" i="4" s="1"/>
  <c r="F1402" i="4" s="1"/>
  <c r="F1403" i="4" s="1"/>
  <c r="F1404" i="4" s="1"/>
  <c r="F1405" i="4" s="1"/>
  <c r="F1406" i="4" s="1"/>
  <c r="F1407" i="4" s="1"/>
  <c r="F1408" i="4" s="1"/>
  <c r="F1409" i="4" s="1"/>
  <c r="F1410" i="4" s="1"/>
  <c r="F1411" i="4" s="1"/>
  <c r="F1412" i="4" s="1"/>
  <c r="F1413" i="4" s="1"/>
  <c r="F1414" i="4" s="1"/>
  <c r="F1415" i="4" s="1"/>
  <c r="F1416" i="4" s="1"/>
  <c r="F1417" i="4" s="1"/>
  <c r="F1418" i="4" s="1"/>
  <c r="F1419" i="4" s="1"/>
  <c r="F1420" i="4" s="1"/>
  <c r="F1421" i="4" s="1"/>
  <c r="F1422" i="4" s="1"/>
  <c r="F1423" i="4" s="1"/>
  <c r="F1424" i="4" s="1"/>
  <c r="F1425" i="4" s="1"/>
  <c r="F1426" i="4" s="1"/>
  <c r="F1427" i="4" s="1"/>
  <c r="F1428" i="4" s="1"/>
  <c r="F1429" i="4" s="1"/>
  <c r="F1430" i="4" s="1"/>
  <c r="F1431" i="4" s="1"/>
  <c r="F1432" i="4" s="1"/>
  <c r="F1433" i="4" s="1"/>
  <c r="F1434" i="4" s="1"/>
  <c r="F1435" i="4" s="1"/>
  <c r="F1436" i="4" s="1"/>
  <c r="F1437" i="4" s="1"/>
  <c r="F1438" i="4" s="1"/>
  <c r="F1439" i="4" s="1"/>
  <c r="F1440" i="4" s="1"/>
  <c r="F1441" i="4" s="1"/>
  <c r="F1442" i="4" s="1"/>
  <c r="F1443" i="4" s="1"/>
  <c r="F1444" i="4" s="1"/>
  <c r="F1445" i="4" s="1"/>
  <c r="F1446" i="4" s="1"/>
  <c r="F1447" i="4" s="1"/>
  <c r="F1448" i="4" s="1"/>
  <c r="F1449" i="4" s="1"/>
  <c r="F1450" i="4" s="1"/>
  <c r="F1451" i="4" s="1"/>
  <c r="F1452" i="4" s="1"/>
  <c r="F1453" i="4" s="1"/>
  <c r="F1454" i="4" s="1"/>
  <c r="F1455" i="4" s="1"/>
  <c r="F1456" i="4" s="1"/>
  <c r="F1457" i="4" s="1"/>
  <c r="F1458" i="4" s="1"/>
  <c r="F1459" i="4" s="1"/>
  <c r="F1460" i="4" s="1"/>
  <c r="F1461" i="4" s="1"/>
  <c r="F1462" i="4" s="1"/>
  <c r="F1463" i="4" s="1"/>
  <c r="F1464" i="4" s="1"/>
  <c r="F1465" i="4" s="1"/>
  <c r="F1466" i="4" s="1"/>
  <c r="F1467" i="4" s="1"/>
  <c r="F1468" i="4" s="1"/>
  <c r="F1469" i="4" s="1"/>
  <c r="F1470" i="4" s="1"/>
  <c r="F1471" i="4" s="1"/>
  <c r="F1472" i="4" s="1"/>
  <c r="F1473" i="4" s="1"/>
  <c r="F1474" i="4" s="1"/>
  <c r="F1475" i="4" s="1"/>
  <c r="F1476" i="4" s="1"/>
  <c r="F1477" i="4" s="1"/>
  <c r="F1478" i="4" s="1"/>
  <c r="F1479" i="4" s="1"/>
  <c r="F1480" i="4" s="1"/>
  <c r="F1481" i="4" s="1"/>
  <c r="F1482" i="4" s="1"/>
  <c r="F1483" i="4" s="1"/>
  <c r="F1484" i="4" s="1"/>
  <c r="F1485" i="4" s="1"/>
  <c r="F1486" i="4" s="1"/>
  <c r="F1487" i="4" s="1"/>
  <c r="F1488" i="4" s="1"/>
  <c r="F1489" i="4" s="1"/>
  <c r="F1490" i="4" s="1"/>
  <c r="F1491" i="4" s="1"/>
  <c r="F1492" i="4" s="1"/>
  <c r="F1493" i="4" s="1"/>
  <c r="F1494" i="4" s="1"/>
  <c r="F1495" i="4" s="1"/>
  <c r="F1496" i="4" s="1"/>
  <c r="F1497" i="4" s="1"/>
  <c r="F1498" i="4" s="1"/>
  <c r="F1499" i="4" s="1"/>
  <c r="F1500" i="4" s="1"/>
  <c r="F1501" i="4" s="1"/>
  <c r="F1502" i="4" s="1"/>
  <c r="F1503" i="4" s="1"/>
  <c r="F1504" i="4" s="1"/>
  <c r="F1505" i="4" s="1"/>
  <c r="F1506" i="4" s="1"/>
  <c r="F1507" i="4" s="1"/>
  <c r="F1508" i="4" s="1"/>
  <c r="F1509" i="4" s="1"/>
  <c r="F1510" i="4" s="1"/>
  <c r="F1511" i="4" s="1"/>
  <c r="F1512" i="4" s="1"/>
  <c r="F1513" i="4" s="1"/>
  <c r="F1514" i="4" s="1"/>
  <c r="F1515" i="4" s="1"/>
  <c r="F1516" i="4" s="1"/>
  <c r="F1517" i="4" s="1"/>
  <c r="F1518" i="4" s="1"/>
  <c r="F1519" i="4" s="1"/>
  <c r="F1520" i="4" s="1"/>
  <c r="F1521" i="4" s="1"/>
  <c r="F1522" i="4" s="1"/>
  <c r="F1523" i="4" s="1"/>
  <c r="F1524" i="4" s="1"/>
  <c r="F1525" i="4" s="1"/>
  <c r="F1526" i="4" s="1"/>
  <c r="F1527" i="4" s="1"/>
  <c r="F1528" i="4" s="1"/>
  <c r="F1529" i="4" s="1"/>
  <c r="F1530" i="4" s="1"/>
  <c r="F1531" i="4" s="1"/>
  <c r="F1532" i="4" s="1"/>
  <c r="F1533" i="4" s="1"/>
  <c r="F1534" i="4" s="1"/>
  <c r="F1535" i="4" s="1"/>
  <c r="F1536" i="4" s="1"/>
  <c r="F1537" i="4" s="1"/>
  <c r="F1538" i="4" s="1"/>
  <c r="F1539" i="4" s="1"/>
  <c r="F1540" i="4" s="1"/>
  <c r="F1541" i="4" s="1"/>
  <c r="F1542" i="4" s="1"/>
  <c r="F1543" i="4" s="1"/>
  <c r="F1544" i="4" s="1"/>
  <c r="F1545" i="4" s="1"/>
  <c r="F1546" i="4" s="1"/>
  <c r="F1547" i="4" s="1"/>
  <c r="F1548" i="4" s="1"/>
  <c r="F1549" i="4" s="1"/>
  <c r="F1550" i="4" s="1"/>
  <c r="F1551" i="4" s="1"/>
  <c r="F1552" i="4" s="1"/>
  <c r="F1553" i="4" s="1"/>
  <c r="F1554" i="4" s="1"/>
  <c r="F1555" i="4" s="1"/>
  <c r="F1556" i="4" s="1"/>
  <c r="F1557" i="4" s="1"/>
  <c r="F1558" i="4" s="1"/>
  <c r="F1559" i="4" s="1"/>
  <c r="F1560" i="4" s="1"/>
  <c r="F1561" i="4" s="1"/>
  <c r="F1562" i="4" s="1"/>
  <c r="F1563" i="4" s="1"/>
  <c r="F1564" i="4" s="1"/>
  <c r="F1565" i="4" s="1"/>
  <c r="F1566" i="4" s="1"/>
  <c r="F1567" i="4" s="1"/>
  <c r="F1568" i="4" s="1"/>
  <c r="F1569" i="4" s="1"/>
  <c r="F1570" i="4" s="1"/>
  <c r="F1571" i="4" s="1"/>
  <c r="F1572" i="4" s="1"/>
  <c r="F1573" i="4" s="1"/>
  <c r="F1574" i="4" s="1"/>
  <c r="F1575" i="4" s="1"/>
  <c r="F1576" i="4" s="1"/>
  <c r="F1577" i="4" s="1"/>
  <c r="F1578" i="4" s="1"/>
  <c r="F1579" i="4" s="1"/>
  <c r="F1580" i="4" s="1"/>
  <c r="F1581" i="4" s="1"/>
  <c r="F1582" i="4" s="1"/>
  <c r="F1583" i="4" s="1"/>
  <c r="F1584" i="4" s="1"/>
  <c r="F1585" i="4" s="1"/>
  <c r="F1586" i="4" s="1"/>
  <c r="F1587" i="4" s="1"/>
  <c r="F1588" i="4" s="1"/>
  <c r="F1589" i="4" s="1"/>
  <c r="F1590" i="4" s="1"/>
  <c r="F1591" i="4" s="1"/>
  <c r="F1592" i="4" s="1"/>
  <c r="F1593" i="4" s="1"/>
  <c r="F1594" i="4" s="1"/>
  <c r="F1595" i="4" s="1"/>
  <c r="F1596" i="4" s="1"/>
  <c r="F1597" i="4" s="1"/>
  <c r="F1598" i="4" s="1"/>
  <c r="F1599" i="4" s="1"/>
  <c r="F1600" i="4" s="1"/>
  <c r="F1601" i="4" s="1"/>
  <c r="F1602" i="4" s="1"/>
  <c r="F1603" i="4" s="1"/>
  <c r="F1604" i="4" s="1"/>
  <c r="F1605" i="4" s="1"/>
  <c r="F1606" i="4" s="1"/>
  <c r="F1607" i="4" s="1"/>
  <c r="F1608" i="4" s="1"/>
  <c r="F1609" i="4" s="1"/>
  <c r="F1610" i="4" s="1"/>
  <c r="F1611" i="4" s="1"/>
  <c r="F1612" i="4" s="1"/>
  <c r="F1613" i="4" s="1"/>
  <c r="F1614" i="4" s="1"/>
  <c r="F1615" i="4" s="1"/>
  <c r="F1616" i="4" s="1"/>
  <c r="F1617" i="4" s="1"/>
  <c r="F1618" i="4" s="1"/>
  <c r="F1619" i="4" s="1"/>
  <c r="F1620" i="4" s="1"/>
  <c r="F1621" i="4" s="1"/>
  <c r="F1622" i="4" s="1"/>
  <c r="F1623" i="4" s="1"/>
  <c r="F1624" i="4" s="1"/>
  <c r="F1625" i="4" s="1"/>
  <c r="F1626" i="4" s="1"/>
  <c r="F1627" i="4" s="1"/>
  <c r="F1628" i="4" s="1"/>
  <c r="F1629" i="4" s="1"/>
  <c r="F1630" i="4" s="1"/>
  <c r="F1631" i="4" s="1"/>
  <c r="F1632" i="4" s="1"/>
  <c r="F1633" i="4" s="1"/>
  <c r="F1634" i="4" s="1"/>
  <c r="F1635" i="4" s="1"/>
  <c r="F1636" i="4" s="1"/>
  <c r="F1637" i="4" s="1"/>
  <c r="F1638" i="4" s="1"/>
  <c r="F1639" i="4" s="1"/>
  <c r="F1640" i="4" s="1"/>
  <c r="F1641" i="4" s="1"/>
  <c r="F1642" i="4" s="1"/>
  <c r="F1643" i="4" s="1"/>
  <c r="F1644" i="4" s="1"/>
  <c r="F1645" i="4" s="1"/>
  <c r="F1646" i="4" s="1"/>
  <c r="F1647" i="4" s="1"/>
  <c r="F1648" i="4" s="1"/>
  <c r="F1649" i="4" s="1"/>
  <c r="F1650" i="4" s="1"/>
  <c r="F1651" i="4" s="1"/>
  <c r="F1652" i="4" s="1"/>
  <c r="F1653" i="4" s="1"/>
  <c r="F1654" i="4" s="1"/>
  <c r="F1655" i="4" s="1"/>
  <c r="F1656" i="4" s="1"/>
  <c r="F1657" i="4" s="1"/>
  <c r="F1658" i="4" s="1"/>
  <c r="F1659" i="4" s="1"/>
  <c r="F1660" i="4" s="1"/>
  <c r="F1661" i="4" s="1"/>
  <c r="F1662" i="4" s="1"/>
  <c r="F1663" i="4" s="1"/>
  <c r="F1664" i="4" s="1"/>
  <c r="F1665" i="4" s="1"/>
  <c r="F1666" i="4" s="1"/>
  <c r="F1667" i="4" s="1"/>
  <c r="F1668" i="4" s="1"/>
  <c r="F1669" i="4" s="1"/>
  <c r="F1670" i="4" s="1"/>
  <c r="F1671" i="4" s="1"/>
  <c r="F1672" i="4" s="1"/>
  <c r="F1673" i="4" s="1"/>
  <c r="F1674" i="4" s="1"/>
  <c r="F1675" i="4" s="1"/>
  <c r="F1676" i="4" s="1"/>
  <c r="F1677" i="4" s="1"/>
  <c r="F1678" i="4" s="1"/>
  <c r="F1679" i="4" s="1"/>
  <c r="F1680" i="4" s="1"/>
  <c r="F1681" i="4" s="1"/>
  <c r="F1682" i="4" s="1"/>
  <c r="F1683" i="4" s="1"/>
  <c r="F1684" i="4" s="1"/>
  <c r="F1685" i="4" s="1"/>
  <c r="F1686" i="4" s="1"/>
  <c r="F1687" i="4" s="1"/>
  <c r="F1688" i="4" s="1"/>
  <c r="F1689" i="4" s="1"/>
  <c r="F1690" i="4" s="1"/>
  <c r="F1691" i="4" s="1"/>
  <c r="F1692" i="4" s="1"/>
  <c r="F1693" i="4" s="1"/>
  <c r="F1694" i="4" s="1"/>
  <c r="F1695" i="4" s="1"/>
  <c r="F1696" i="4" s="1"/>
  <c r="F1697" i="4" s="1"/>
  <c r="F1698" i="4" s="1"/>
  <c r="F1699" i="4" s="1"/>
  <c r="F1700" i="4" s="1"/>
  <c r="F1701" i="4" s="1"/>
  <c r="F1702" i="4" s="1"/>
  <c r="F1703" i="4" s="1"/>
  <c r="F1704" i="4" s="1"/>
  <c r="F1705" i="4" s="1"/>
  <c r="F1706" i="4" s="1"/>
  <c r="F1707" i="4" s="1"/>
  <c r="F1708" i="4" s="1"/>
  <c r="F1709" i="4" s="1"/>
  <c r="F1710" i="4" s="1"/>
  <c r="F1711" i="4" s="1"/>
  <c r="F1712" i="4" s="1"/>
  <c r="F1713" i="4" s="1"/>
  <c r="F1714" i="4" s="1"/>
  <c r="F1715" i="4" s="1"/>
  <c r="F1716" i="4" s="1"/>
  <c r="F1717" i="4" s="1"/>
  <c r="F1718" i="4" s="1"/>
  <c r="F1719" i="4" s="1"/>
  <c r="F1720" i="4" s="1"/>
  <c r="F1721" i="4" s="1"/>
  <c r="F1722" i="4" s="1"/>
  <c r="F1723" i="4" s="1"/>
  <c r="F1724" i="4" s="1"/>
  <c r="F1725" i="4" s="1"/>
  <c r="F1727" i="4" s="1"/>
  <c r="F1728" i="4" s="1"/>
  <c r="F1729" i="4" s="1"/>
  <c r="F1730" i="4" s="1"/>
  <c r="F1731" i="4" s="1"/>
  <c r="F1732" i="4" s="1"/>
  <c r="F1733" i="4" s="1"/>
  <c r="F1734" i="4" s="1"/>
  <c r="F1735" i="4" s="1"/>
  <c r="F1736" i="4" s="1"/>
  <c r="F1737" i="4" s="1"/>
  <c r="F1738" i="4" s="1"/>
  <c r="F1739" i="4" s="1"/>
  <c r="F1740" i="4" s="1"/>
  <c r="F1741" i="4" s="1"/>
  <c r="F1742" i="4" s="1"/>
  <c r="F1743" i="4" s="1"/>
  <c r="F1744" i="4" s="1"/>
  <c r="F1745" i="4" s="1"/>
  <c r="F1746" i="4" s="1"/>
  <c r="F1747" i="4" s="1"/>
  <c r="F1748" i="4" s="1"/>
  <c r="F1749" i="4" s="1"/>
  <c r="F1750" i="4" s="1"/>
  <c r="F1751" i="4" s="1"/>
  <c r="F1752" i="4" s="1"/>
  <c r="F1753" i="4" s="1"/>
  <c r="F1754" i="4" s="1"/>
  <c r="F1755" i="4" s="1"/>
  <c r="F1756" i="4" s="1"/>
  <c r="F1757" i="4" s="1"/>
  <c r="F1758" i="4" s="1"/>
  <c r="F1759" i="4" s="1"/>
  <c r="F1760" i="4" s="1"/>
  <c r="F1761" i="4" s="1"/>
  <c r="F1762" i="4" s="1"/>
  <c r="F1763" i="4" s="1"/>
  <c r="F1764" i="4" s="1"/>
  <c r="F1765" i="4" s="1"/>
  <c r="F1766" i="4" s="1"/>
  <c r="F1767" i="4" s="1"/>
  <c r="F1768" i="4" s="1"/>
  <c r="F1769" i="4" s="1"/>
  <c r="F1770" i="4" s="1"/>
  <c r="F1771" i="4" s="1"/>
  <c r="F1772" i="4" s="1"/>
  <c r="F1773" i="4" s="1"/>
  <c r="F1774" i="4" s="1"/>
  <c r="F1775" i="4" s="1"/>
  <c r="F1776" i="4" s="1"/>
  <c r="F1777" i="4" s="1"/>
  <c r="F1778" i="4" s="1"/>
  <c r="F1779" i="4" s="1"/>
  <c r="F1780" i="4" s="1"/>
  <c r="F1781" i="4" s="1"/>
  <c r="F1782" i="4" s="1"/>
  <c r="F1783" i="4" s="1"/>
  <c r="F1784" i="4" s="1"/>
  <c r="F1785" i="4" s="1"/>
  <c r="F1786" i="4" s="1"/>
  <c r="F1787" i="4" s="1"/>
  <c r="F1788" i="4" s="1"/>
  <c r="F1789" i="4" s="1"/>
  <c r="F1790" i="4" s="1"/>
  <c r="F1791" i="4" s="1"/>
  <c r="F1792" i="4" s="1"/>
  <c r="F1793" i="4" s="1"/>
  <c r="F1794" i="4" s="1"/>
  <c r="F1795" i="4" s="1"/>
  <c r="F1796" i="4" s="1"/>
  <c r="F1797" i="4" s="1"/>
  <c r="F1798" i="4" s="1"/>
  <c r="F1799" i="4" s="1"/>
  <c r="F1800" i="4" s="1"/>
  <c r="F1801" i="4" s="1"/>
  <c r="F1802" i="4" s="1"/>
  <c r="F1803" i="4" s="1"/>
  <c r="F1804" i="4" s="1"/>
  <c r="F1805" i="4" s="1"/>
  <c r="F1806" i="4" s="1"/>
  <c r="F1807" i="4" s="1"/>
  <c r="F1808" i="4" s="1"/>
  <c r="F1809" i="4" s="1"/>
  <c r="F1810" i="4" s="1"/>
  <c r="F1811" i="4" s="1"/>
  <c r="F1812" i="4" s="1"/>
  <c r="F1813" i="4" s="1"/>
  <c r="F1814" i="4" s="1"/>
  <c r="F1815" i="4" s="1"/>
  <c r="F1816" i="4" s="1"/>
  <c r="F1817" i="4" s="1"/>
  <c r="F1818" i="4" s="1"/>
  <c r="F1819" i="4" s="1"/>
  <c r="F1820" i="4" s="1"/>
  <c r="F1821" i="4" s="1"/>
  <c r="F1822" i="4" s="1"/>
  <c r="F1823" i="4" s="1"/>
  <c r="F1824" i="4" s="1"/>
  <c r="F1825" i="4" s="1"/>
  <c r="F1826" i="4" s="1"/>
  <c r="F1827" i="4" s="1"/>
  <c r="F1828" i="4" s="1"/>
  <c r="F1829" i="4" s="1"/>
  <c r="F1830" i="4" s="1"/>
  <c r="F1831" i="4" s="1"/>
  <c r="F1832" i="4" s="1"/>
  <c r="F1833" i="4" s="1"/>
  <c r="F1834" i="4" s="1"/>
  <c r="F1835" i="4" s="1"/>
  <c r="F1836" i="4" s="1"/>
  <c r="F1837" i="4" s="1"/>
  <c r="F1838" i="4" s="1"/>
  <c r="F1839" i="4" s="1"/>
  <c r="F1840" i="4" s="1"/>
  <c r="F1841" i="4" s="1"/>
  <c r="F1842" i="4" s="1"/>
  <c r="F1843" i="4" s="1"/>
  <c r="F1844" i="4" s="1"/>
  <c r="F1845" i="4" s="1"/>
  <c r="F1846" i="4" s="1"/>
  <c r="F1847" i="4" s="1"/>
  <c r="F1848" i="4" s="1"/>
  <c r="F1849" i="4" s="1"/>
  <c r="F1850" i="4" s="1"/>
  <c r="F1851" i="4" s="1"/>
  <c r="F1852" i="4" s="1"/>
  <c r="F1853" i="4" s="1"/>
  <c r="F1854" i="4" s="1"/>
  <c r="F1855" i="4" s="1"/>
  <c r="F1856" i="4" s="1"/>
  <c r="F1857" i="4" s="1"/>
  <c r="F1858" i="4" s="1"/>
  <c r="F1859" i="4" s="1"/>
  <c r="F1860" i="4" s="1"/>
  <c r="F1861" i="4" s="1"/>
  <c r="F1862" i="4" s="1"/>
  <c r="F1863" i="4" s="1"/>
  <c r="F1864" i="4" s="1"/>
  <c r="F1865" i="4" s="1"/>
  <c r="F1866" i="4" s="1"/>
  <c r="F1867" i="4" s="1"/>
  <c r="F1868" i="4" s="1"/>
  <c r="F1869" i="4" s="1"/>
  <c r="F1870" i="4" s="1"/>
  <c r="F1871" i="4" s="1"/>
  <c r="F1872" i="4" s="1"/>
  <c r="F1873" i="4" s="1"/>
  <c r="F1874" i="4" s="1"/>
  <c r="F1875" i="4" s="1"/>
  <c r="F1876" i="4" s="1"/>
  <c r="F1877" i="4" s="1"/>
  <c r="F1878" i="4" s="1"/>
  <c r="F1879" i="4" s="1"/>
  <c r="F1880" i="4" s="1"/>
  <c r="F1881" i="4" s="1"/>
  <c r="F1882" i="4" s="1"/>
  <c r="F1883" i="4" s="1"/>
  <c r="F1884" i="4" s="1"/>
  <c r="F1885" i="4" s="1"/>
  <c r="F1886" i="4" s="1"/>
  <c r="F1887" i="4" s="1"/>
  <c r="F1888" i="4" s="1"/>
  <c r="F1889" i="4" s="1"/>
  <c r="F1890" i="4" s="1"/>
  <c r="F1891" i="4" s="1"/>
  <c r="F1892" i="4" s="1"/>
  <c r="F1893" i="4" s="1"/>
  <c r="F1894" i="4" s="1"/>
  <c r="F1895" i="4" s="1"/>
  <c r="F1896" i="4" s="1"/>
  <c r="F1897" i="4" s="1"/>
  <c r="F1898" i="4" s="1"/>
  <c r="F1899" i="4" s="1"/>
  <c r="F1900" i="4" s="1"/>
  <c r="F1901" i="4" s="1"/>
  <c r="F1902" i="4" s="1"/>
  <c r="F1903" i="4" s="1"/>
  <c r="F1904" i="4" s="1"/>
  <c r="F1905" i="4" s="1"/>
  <c r="F1906" i="4" s="1"/>
  <c r="F1907" i="4" s="1"/>
  <c r="F1908" i="4" s="1"/>
  <c r="F1909" i="4" s="1"/>
  <c r="F1910" i="4" s="1"/>
  <c r="F1911" i="4" s="1"/>
  <c r="F1912" i="4" s="1"/>
  <c r="F1913" i="4" s="1"/>
  <c r="F1914" i="4" s="1"/>
  <c r="F1915" i="4" s="1"/>
  <c r="F1916" i="4" s="1"/>
  <c r="F1917" i="4" s="1"/>
  <c r="F1918" i="4" s="1"/>
  <c r="F1919" i="4" s="1"/>
  <c r="F1920" i="4" s="1"/>
  <c r="F1921" i="4" s="1"/>
  <c r="F1922" i="4" s="1"/>
  <c r="F1923" i="4" s="1"/>
  <c r="F1924" i="4" s="1"/>
  <c r="F1925" i="4" s="1"/>
  <c r="F1926" i="4" s="1"/>
  <c r="F1927" i="4" s="1"/>
  <c r="F1928" i="4" s="1"/>
  <c r="F1929" i="4" s="1"/>
  <c r="F1930" i="4" s="1"/>
  <c r="F1931" i="4" s="1"/>
  <c r="F1932" i="4" s="1"/>
  <c r="F1933" i="4" s="1"/>
  <c r="F1934" i="4" s="1"/>
  <c r="F1935" i="4" s="1"/>
  <c r="F1936" i="4" s="1"/>
  <c r="F1937" i="4" s="1"/>
  <c r="F1938" i="4" s="1"/>
  <c r="F1939" i="4" s="1"/>
  <c r="F1940" i="4" s="1"/>
  <c r="F1941" i="4" s="1"/>
  <c r="F1942" i="4" s="1"/>
  <c r="F1943" i="4" s="1"/>
  <c r="F1944" i="4" s="1"/>
  <c r="F1945" i="4" s="1"/>
  <c r="F1946" i="4" s="1"/>
  <c r="F1947" i="4" s="1"/>
  <c r="F1948" i="4" s="1"/>
  <c r="F1949" i="4" s="1"/>
  <c r="F1950" i="4" s="1"/>
  <c r="F1951" i="4" s="1"/>
  <c r="F1952" i="4" s="1"/>
  <c r="F1953" i="4" s="1"/>
  <c r="F1954" i="4" s="1"/>
  <c r="F1955" i="4" s="1"/>
  <c r="F1956" i="4" s="1"/>
  <c r="F1957" i="4" s="1"/>
  <c r="F1958" i="4" s="1"/>
  <c r="F1959" i="4" s="1"/>
  <c r="F1960" i="4" s="1"/>
  <c r="F1961" i="4" s="1"/>
  <c r="F1962" i="4" s="1"/>
  <c r="F1963" i="4" s="1"/>
  <c r="F1964" i="4" s="1"/>
  <c r="F1965" i="4" s="1"/>
  <c r="F1966" i="4" s="1"/>
  <c r="F1967" i="4" s="1"/>
  <c r="F1968" i="4" s="1"/>
  <c r="F1969" i="4" s="1"/>
  <c r="F1970" i="4" s="1"/>
  <c r="F1971" i="4" s="1"/>
  <c r="F1972" i="4" s="1"/>
  <c r="F1973" i="4" s="1"/>
  <c r="F1974" i="4" s="1"/>
  <c r="F1975" i="4" s="1"/>
  <c r="F1976" i="4" s="1"/>
  <c r="F1977" i="4" s="1"/>
  <c r="F1978" i="4" s="1"/>
  <c r="F1979" i="4" s="1"/>
  <c r="F1980" i="4" s="1"/>
  <c r="F1981" i="4" s="1"/>
  <c r="F1982" i="4" s="1"/>
  <c r="F1983" i="4" s="1"/>
  <c r="F1984" i="4" s="1"/>
  <c r="F1985" i="4" s="1"/>
  <c r="F1986" i="4" s="1"/>
  <c r="F1987" i="4" s="1"/>
  <c r="F1988" i="4" s="1"/>
  <c r="F1989" i="4" s="1"/>
  <c r="F1990" i="4" s="1"/>
  <c r="F1991" i="4" s="1"/>
  <c r="F1992" i="4" s="1"/>
  <c r="F1993" i="4" s="1"/>
  <c r="F1994" i="4" s="1"/>
  <c r="F1995" i="4" s="1"/>
  <c r="F1996" i="4" s="1"/>
  <c r="F1997" i="4" s="1"/>
  <c r="F1998" i="4" s="1"/>
  <c r="F1999" i="4" s="1"/>
  <c r="F2000" i="4" s="1"/>
  <c r="F2001" i="4" s="1"/>
  <c r="F2002" i="4" s="1"/>
  <c r="F2003" i="4" s="1"/>
  <c r="F2004" i="4" s="1"/>
  <c r="F2005" i="4" s="1"/>
  <c r="F2006" i="4" s="1"/>
  <c r="F2007" i="4" s="1"/>
  <c r="F2008" i="4" s="1"/>
  <c r="F2009" i="4" s="1"/>
  <c r="F2010" i="4" s="1"/>
  <c r="F2011" i="4" s="1"/>
  <c r="F2012" i="4" s="1"/>
  <c r="F2013" i="4" s="1"/>
  <c r="F2014" i="4" s="1"/>
  <c r="F2015" i="4" s="1"/>
  <c r="F2016" i="4" s="1"/>
  <c r="F2017" i="4" s="1"/>
  <c r="F2018" i="4" s="1"/>
  <c r="F2019" i="4" s="1"/>
  <c r="F2020" i="4" s="1"/>
  <c r="F2021" i="4" s="1"/>
  <c r="F2022" i="4" s="1"/>
  <c r="F2023" i="4" s="1"/>
  <c r="F2024" i="4" s="1"/>
  <c r="F2025" i="4" s="1"/>
  <c r="F2026" i="4" s="1"/>
  <c r="F2027" i="4" s="1"/>
  <c r="F2028" i="4" s="1"/>
  <c r="F2029" i="4" s="1"/>
  <c r="F2030" i="4" s="1"/>
  <c r="F2031" i="4" s="1"/>
  <c r="F2032" i="4" s="1"/>
  <c r="F2033" i="4" s="1"/>
  <c r="F2034" i="4" s="1"/>
  <c r="F2035" i="4" s="1"/>
  <c r="F2036" i="4" s="1"/>
  <c r="F2037" i="4" s="1"/>
  <c r="F2038" i="4" s="1"/>
  <c r="F2039" i="4" s="1"/>
  <c r="F2040" i="4" s="1"/>
  <c r="F2041" i="4" s="1"/>
  <c r="F2042" i="4" s="1"/>
  <c r="F2043" i="4" s="1"/>
  <c r="F2044" i="4" s="1"/>
  <c r="F2045" i="4" s="1"/>
  <c r="F2046" i="4" s="1"/>
  <c r="F2047" i="4" s="1"/>
  <c r="F2048" i="4" s="1"/>
  <c r="F2049" i="4" s="1"/>
  <c r="F2050" i="4" s="1"/>
  <c r="F2051" i="4" s="1"/>
  <c r="F2052" i="4" s="1"/>
  <c r="F2053" i="4" s="1"/>
  <c r="F2054" i="4" s="1"/>
  <c r="F2055" i="4" s="1"/>
  <c r="F2056" i="4" s="1"/>
  <c r="F2057" i="4" s="1"/>
  <c r="F2058" i="4" s="1"/>
  <c r="F2059" i="4" s="1"/>
  <c r="F2060" i="4" s="1"/>
  <c r="F2061" i="4" s="1"/>
  <c r="F2062" i="4" s="1"/>
  <c r="F2063" i="4" s="1"/>
  <c r="F2064" i="4" s="1"/>
  <c r="F2065" i="4" s="1"/>
  <c r="F2066" i="4" s="1"/>
  <c r="F2067" i="4" s="1"/>
  <c r="F2068" i="4" s="1"/>
  <c r="F2069" i="4" s="1"/>
  <c r="F2070" i="4" s="1"/>
  <c r="F2071" i="4" s="1"/>
  <c r="F2072" i="4" s="1"/>
  <c r="F2073" i="4" s="1"/>
  <c r="F2074" i="4" s="1"/>
  <c r="F2075" i="4" s="1"/>
  <c r="F2076" i="4" s="1"/>
  <c r="F2077" i="4" s="1"/>
  <c r="F2078" i="4" s="1"/>
  <c r="F2079" i="4" s="1"/>
  <c r="F2080" i="4" s="1"/>
  <c r="F2081" i="4" s="1"/>
  <c r="F2082" i="4" s="1"/>
  <c r="F2083" i="4" s="1"/>
  <c r="F2084" i="4" s="1"/>
  <c r="F2085" i="4" s="1"/>
  <c r="F2086" i="4" s="1"/>
  <c r="F2087" i="4" s="1"/>
  <c r="F2088" i="4" s="1"/>
  <c r="F2089" i="4" s="1"/>
  <c r="F2090" i="4" s="1"/>
  <c r="F2091" i="4" s="1"/>
  <c r="F2092" i="4" s="1"/>
  <c r="F2093" i="4" s="1"/>
  <c r="F2094" i="4" s="1"/>
  <c r="F2095" i="4" s="1"/>
  <c r="F2096" i="4" s="1"/>
  <c r="F2097" i="4" s="1"/>
  <c r="F2098" i="4" s="1"/>
  <c r="F2099" i="4" s="1"/>
  <c r="F2100" i="4" s="1"/>
  <c r="F2101" i="4" s="1"/>
  <c r="F2102" i="4" s="1"/>
  <c r="F2103" i="4" s="1"/>
  <c r="F2104" i="4" s="1"/>
  <c r="F2105" i="4" s="1"/>
  <c r="F2106" i="4" s="1"/>
  <c r="F2107" i="4" s="1"/>
  <c r="F2108" i="4" s="1"/>
  <c r="F2109" i="4" s="1"/>
  <c r="F2110" i="4" s="1"/>
  <c r="F2111" i="4" s="1"/>
  <c r="F2112" i="4" s="1"/>
  <c r="F2113" i="4" s="1"/>
  <c r="F2114" i="4" s="1"/>
  <c r="F2115" i="4" s="1"/>
  <c r="F2116" i="4" s="1"/>
  <c r="F2117" i="4" s="1"/>
  <c r="F2118" i="4" s="1"/>
  <c r="F2119" i="4" s="1"/>
  <c r="F2120" i="4" s="1"/>
  <c r="F2121" i="4" s="1"/>
  <c r="F2122" i="4" s="1"/>
  <c r="F2123" i="4" s="1"/>
  <c r="F2124" i="4" s="1"/>
  <c r="F2125" i="4" s="1"/>
  <c r="F2126" i="4" s="1"/>
  <c r="F2127" i="4" s="1"/>
  <c r="F2128" i="4" s="1"/>
  <c r="F2129" i="4" s="1"/>
  <c r="F2130" i="4" s="1"/>
  <c r="F2131" i="4" s="1"/>
  <c r="F2132" i="4" s="1"/>
  <c r="F2133" i="4" s="1"/>
  <c r="F2134" i="4" s="1"/>
  <c r="F2135" i="4" s="1"/>
  <c r="F2136" i="4" s="1"/>
  <c r="F2137" i="4" s="1"/>
  <c r="F2138" i="4" s="1"/>
  <c r="F2139" i="4" s="1"/>
  <c r="F2140" i="4" s="1"/>
  <c r="F2141" i="4" s="1"/>
  <c r="F2142" i="4" s="1"/>
  <c r="F2143" i="4" s="1"/>
  <c r="F2144" i="4" s="1"/>
  <c r="F2145" i="4" s="1"/>
  <c r="F2146" i="4" s="1"/>
  <c r="F2147" i="4" s="1"/>
  <c r="F2148" i="4" s="1"/>
  <c r="F2149" i="4" s="1"/>
  <c r="F2150" i="4" s="1"/>
  <c r="F2151" i="4" s="1"/>
  <c r="F2152" i="4" s="1"/>
  <c r="F2153" i="4" s="1"/>
  <c r="F2154" i="4" s="1"/>
  <c r="F2155" i="4" s="1"/>
  <c r="F2156" i="4" s="1"/>
  <c r="F2157" i="4" s="1"/>
  <c r="F2158" i="4" s="1"/>
  <c r="F2159" i="4" s="1"/>
  <c r="F2160" i="4" s="1"/>
  <c r="F2161" i="4" s="1"/>
  <c r="F2162" i="4" s="1"/>
  <c r="F2163" i="4" s="1"/>
  <c r="F2164" i="4" s="1"/>
  <c r="F2165" i="4" s="1"/>
  <c r="F2166" i="4" s="1"/>
  <c r="F2167" i="4" s="1"/>
  <c r="F2168" i="4" s="1"/>
  <c r="F2169" i="4" s="1"/>
  <c r="F2170" i="4" s="1"/>
  <c r="F2171" i="4" s="1"/>
  <c r="F2172" i="4" s="1"/>
  <c r="F2173" i="4" s="1"/>
  <c r="F2174" i="4" s="1"/>
  <c r="F2175" i="4" s="1"/>
  <c r="F2176" i="4" s="1"/>
  <c r="F2177" i="4" s="1"/>
  <c r="F2178" i="4" s="1"/>
  <c r="F2179" i="4" s="1"/>
  <c r="F2180" i="4" s="1"/>
  <c r="F2181" i="4" s="1"/>
  <c r="F2182" i="4" s="1"/>
  <c r="F2183" i="4" s="1"/>
  <c r="F2184" i="4" s="1"/>
  <c r="F2185" i="4" s="1"/>
  <c r="F2186" i="4" s="1"/>
  <c r="F2187" i="4" s="1"/>
  <c r="F2188" i="4" s="1"/>
  <c r="F2189" i="4" s="1"/>
  <c r="F2190" i="4" s="1"/>
  <c r="F2191" i="4" s="1"/>
  <c r="F2192" i="4" s="1"/>
  <c r="F2193" i="4" s="1"/>
  <c r="F2194" i="4" s="1"/>
  <c r="F2195" i="4" s="1"/>
  <c r="F2196" i="4" s="1"/>
  <c r="F2197" i="4" s="1"/>
  <c r="F2198" i="4" s="1"/>
  <c r="F2199" i="4" s="1"/>
  <c r="F2200" i="4" s="1"/>
  <c r="F2201" i="4" s="1"/>
  <c r="F2202" i="4" s="1"/>
  <c r="F2203" i="4" s="1"/>
  <c r="F2204" i="4" s="1"/>
  <c r="F2205" i="4" s="1"/>
  <c r="F2206" i="4" s="1"/>
  <c r="F2207" i="4" s="1"/>
  <c r="F2208" i="4" s="1"/>
  <c r="F2209" i="4" s="1"/>
  <c r="F2210" i="4" s="1"/>
  <c r="F2211" i="4" s="1"/>
  <c r="F2212" i="4" s="1"/>
  <c r="F2213" i="4" s="1"/>
  <c r="F2214" i="4" s="1"/>
  <c r="F2215" i="4" s="1"/>
  <c r="F2216" i="4" s="1"/>
  <c r="F2217" i="4" s="1"/>
  <c r="F2218" i="4" s="1"/>
  <c r="F2219" i="4" s="1"/>
  <c r="F2220" i="4" s="1"/>
  <c r="F2221" i="4" s="1"/>
  <c r="F2222" i="4" s="1"/>
  <c r="F2223" i="4" s="1"/>
  <c r="F2224" i="4" s="1"/>
  <c r="F2225" i="4" s="1"/>
  <c r="F2226" i="4" s="1"/>
  <c r="F2227" i="4" s="1"/>
  <c r="F2228" i="4" s="1"/>
  <c r="F2229" i="4" s="1"/>
  <c r="F2230" i="4" s="1"/>
  <c r="F2231" i="4" s="1"/>
  <c r="F2232" i="4" s="1"/>
  <c r="F2233" i="4" s="1"/>
  <c r="F2234" i="4" s="1"/>
  <c r="F2235" i="4" s="1"/>
  <c r="F2236" i="4" s="1"/>
  <c r="F2238" i="4" s="1"/>
  <c r="F2239" i="4" s="1"/>
  <c r="F2240" i="4" s="1"/>
  <c r="F2241" i="4" s="1"/>
  <c r="F2242" i="4" s="1"/>
  <c r="F2243" i="4" s="1"/>
  <c r="F2244" i="4" s="1"/>
  <c r="F2245" i="4" s="1"/>
  <c r="F2246" i="4" s="1"/>
  <c r="F2247" i="4" s="1"/>
  <c r="F2248" i="4" s="1"/>
  <c r="F2249" i="4" s="1"/>
  <c r="F2250" i="4" s="1"/>
  <c r="F2251" i="4" s="1"/>
  <c r="F2252" i="4" s="1"/>
  <c r="F2253" i="4" s="1"/>
  <c r="F2254" i="4" s="1"/>
  <c r="F2255" i="4" s="1"/>
  <c r="F2256" i="4" s="1"/>
  <c r="F2257" i="4" s="1"/>
  <c r="F2258" i="4" s="1"/>
  <c r="F2259" i="4" s="1"/>
  <c r="F2260" i="4" s="1"/>
  <c r="F2261" i="4" s="1"/>
  <c r="F2262" i="4" s="1"/>
  <c r="F2263" i="4" s="1"/>
  <c r="F2264" i="4" s="1"/>
  <c r="F2265" i="4" s="1"/>
  <c r="F2266" i="4" s="1"/>
  <c r="F2267" i="4" s="1"/>
  <c r="F2268" i="4" s="1"/>
  <c r="F2269" i="4" s="1"/>
  <c r="F2270" i="4" s="1"/>
  <c r="F2271" i="4" s="1"/>
  <c r="F2272" i="4" s="1"/>
  <c r="F2273" i="4" s="1"/>
  <c r="F2274" i="4" s="1"/>
  <c r="F2275" i="4" s="1"/>
  <c r="F2276" i="4" s="1"/>
  <c r="F2277" i="4" s="1"/>
  <c r="F2278" i="4" s="1"/>
  <c r="F2279" i="4" s="1"/>
  <c r="F2280" i="4" s="1"/>
  <c r="F2281" i="4" s="1"/>
  <c r="F2282" i="4" s="1"/>
  <c r="F2283" i="4" s="1"/>
  <c r="F2284" i="4" s="1"/>
  <c r="F2285" i="4" s="1"/>
  <c r="F2286" i="4" s="1"/>
  <c r="F2287" i="4" s="1"/>
  <c r="F2288" i="4" s="1"/>
  <c r="F2289" i="4" s="1"/>
  <c r="F2290" i="4" s="1"/>
  <c r="F2291" i="4" s="1"/>
  <c r="F2292" i="4" s="1"/>
  <c r="F2293" i="4" s="1"/>
  <c r="F2294" i="4" s="1"/>
  <c r="F2295" i="4" s="1"/>
  <c r="F2296" i="4" s="1"/>
  <c r="F2297" i="4" s="1"/>
  <c r="F2298" i="4" s="1"/>
  <c r="F2299" i="4" s="1"/>
  <c r="F2300" i="4" s="1"/>
  <c r="F2301" i="4" s="1"/>
  <c r="F2302" i="4" s="1"/>
  <c r="F2303" i="4" s="1"/>
  <c r="F2304" i="4" s="1"/>
  <c r="F2305" i="4" s="1"/>
  <c r="F2306" i="4" s="1"/>
  <c r="F2307" i="4" s="1"/>
  <c r="F2308" i="4" s="1"/>
  <c r="F2309" i="4" s="1"/>
  <c r="F2310" i="4" s="1"/>
  <c r="F2311" i="4" s="1"/>
  <c r="F2312" i="4" s="1"/>
  <c r="F2313" i="4" s="1"/>
  <c r="F2314" i="4" s="1"/>
  <c r="F2315" i="4" s="1"/>
  <c r="F2316" i="4" s="1"/>
  <c r="F2317" i="4" s="1"/>
  <c r="F2318" i="4" s="1"/>
  <c r="F2319" i="4" s="1"/>
  <c r="F2320" i="4" s="1"/>
  <c r="F2321" i="4" s="1"/>
  <c r="F2322" i="4" s="1"/>
  <c r="F2323" i="4" s="1"/>
  <c r="F2324" i="4" s="1"/>
  <c r="F2325" i="4" s="1"/>
  <c r="F2326" i="4" s="1"/>
  <c r="F2327" i="4" s="1"/>
  <c r="F2328" i="4" s="1"/>
  <c r="F2329" i="4" s="1"/>
  <c r="F2330" i="4" s="1"/>
  <c r="F2331" i="4" s="1"/>
  <c r="F2332" i="4" s="1"/>
  <c r="F2333" i="4" s="1"/>
  <c r="F2334" i="4" s="1"/>
  <c r="F2335" i="4" s="1"/>
  <c r="F2336" i="4" s="1"/>
  <c r="F2337" i="4" s="1"/>
  <c r="F2338" i="4" s="1"/>
  <c r="F2339" i="4" s="1"/>
  <c r="F2340" i="4" s="1"/>
  <c r="F2341" i="4" s="1"/>
  <c r="F2342" i="4" s="1"/>
  <c r="F2343" i="4" s="1"/>
  <c r="F2344" i="4" s="1"/>
  <c r="F2345" i="4" s="1"/>
  <c r="F2346" i="4" s="1"/>
  <c r="F2347" i="4" s="1"/>
  <c r="F2348" i="4" s="1"/>
  <c r="F2349" i="4" s="1"/>
  <c r="F2350" i="4" s="1"/>
  <c r="F2351" i="4" s="1"/>
  <c r="F2352" i="4" s="1"/>
  <c r="F2353" i="4" s="1"/>
  <c r="F2354" i="4" s="1"/>
  <c r="F2355" i="4" s="1"/>
  <c r="F2356" i="4" s="1"/>
  <c r="F2357" i="4" s="1"/>
  <c r="F2358" i="4" s="1"/>
  <c r="F2359" i="4" s="1"/>
  <c r="F2360" i="4" s="1"/>
  <c r="F2361" i="4" s="1"/>
  <c r="F2362" i="4" s="1"/>
  <c r="F2363" i="4" s="1"/>
  <c r="F2364" i="4" s="1"/>
  <c r="F2365" i="4" s="1"/>
  <c r="F2366" i="4" s="1"/>
  <c r="F2367" i="4" s="1"/>
  <c r="F2368" i="4" s="1"/>
  <c r="F2369" i="4" s="1"/>
  <c r="F2370" i="4" s="1"/>
  <c r="F2371" i="4" s="1"/>
  <c r="F2372" i="4" s="1"/>
  <c r="F2373" i="4" s="1"/>
  <c r="F2374" i="4" s="1"/>
  <c r="F2375" i="4" s="1"/>
  <c r="F2376" i="4" s="1"/>
  <c r="F2377" i="4" s="1"/>
  <c r="F2378" i="4" s="1"/>
  <c r="F2379" i="4" s="1"/>
  <c r="F2380" i="4" s="1"/>
  <c r="F2381" i="4" s="1"/>
  <c r="F2382" i="4" s="1"/>
  <c r="F2383" i="4" s="1"/>
  <c r="F2384" i="4" s="1"/>
  <c r="F2385" i="4" s="1"/>
  <c r="F2386" i="4" s="1"/>
  <c r="F2387" i="4" s="1"/>
  <c r="F2388" i="4" s="1"/>
  <c r="F2389" i="4" s="1"/>
  <c r="F2390" i="4" s="1"/>
  <c r="F2391" i="4" s="1"/>
  <c r="F2392" i="4" s="1"/>
  <c r="F2393" i="4" s="1"/>
  <c r="F2394" i="4" s="1"/>
  <c r="F2395" i="4" s="1"/>
  <c r="F2396" i="4" s="1"/>
  <c r="F2397" i="4" s="1"/>
  <c r="F2398" i="4" s="1"/>
  <c r="F2399" i="4" s="1"/>
  <c r="F2400" i="4" s="1"/>
  <c r="F2401" i="4" s="1"/>
  <c r="F2402" i="4" s="1"/>
  <c r="F2403" i="4" s="1"/>
  <c r="F2404" i="4" s="1"/>
  <c r="F2405" i="4" s="1"/>
  <c r="F2406" i="4" s="1"/>
  <c r="F2407" i="4" s="1"/>
  <c r="F2408" i="4" s="1"/>
  <c r="F2409" i="4" s="1"/>
  <c r="F2410" i="4" s="1"/>
  <c r="F2411" i="4" s="1"/>
  <c r="F2412" i="4" s="1"/>
  <c r="F2413" i="4" s="1"/>
  <c r="F2414" i="4" s="1"/>
  <c r="F2415" i="4" s="1"/>
  <c r="F2416" i="4" s="1"/>
  <c r="F2417" i="4" s="1"/>
  <c r="F2418" i="4" s="1"/>
  <c r="F2419" i="4" s="1"/>
  <c r="F2420" i="4" s="1"/>
  <c r="F2421" i="4" s="1"/>
  <c r="F2422" i="4" s="1"/>
  <c r="F2423" i="4" s="1"/>
  <c r="F2424" i="4" s="1"/>
  <c r="F2425" i="4" s="1"/>
  <c r="F2426" i="4" s="1"/>
  <c r="F2427" i="4" s="1"/>
  <c r="F2428" i="4" s="1"/>
  <c r="F2429" i="4" s="1"/>
  <c r="F2430" i="4" s="1"/>
  <c r="F2431" i="4" s="1"/>
  <c r="F2432" i="4" s="1"/>
  <c r="F2433" i="4" s="1"/>
  <c r="F2434" i="4" s="1"/>
  <c r="F2435" i="4" s="1"/>
  <c r="F2436" i="4" s="1"/>
  <c r="F2437" i="4" s="1"/>
  <c r="F2438" i="4" s="1"/>
  <c r="F2439" i="4" s="1"/>
  <c r="F2440" i="4" s="1"/>
  <c r="F2441" i="4" s="1"/>
  <c r="F2442" i="4" s="1"/>
  <c r="F2443" i="4" s="1"/>
  <c r="F2444" i="4" s="1"/>
  <c r="F2445" i="4" s="1"/>
  <c r="F2446" i="4" s="1"/>
  <c r="F2447" i="4" s="1"/>
  <c r="F2448" i="4" s="1"/>
  <c r="F2449" i="4" s="1"/>
  <c r="F2450" i="4" s="1"/>
  <c r="F2451" i="4" s="1"/>
  <c r="F2452" i="4" s="1"/>
  <c r="F2453" i="4" s="1"/>
  <c r="F2454" i="4" s="1"/>
  <c r="F2455" i="4" s="1"/>
  <c r="F2456" i="4" s="1"/>
  <c r="F2457" i="4" s="1"/>
  <c r="F2458" i="4" s="1"/>
  <c r="F2459" i="4" s="1"/>
  <c r="F2460" i="4" s="1"/>
  <c r="F2461" i="4" s="1"/>
  <c r="F2462" i="4" s="1"/>
  <c r="F2463" i="4" s="1"/>
  <c r="F2464" i="4" s="1"/>
  <c r="F2465" i="4" s="1"/>
  <c r="F2466" i="4" s="1"/>
  <c r="F2467" i="4" s="1"/>
  <c r="F2468" i="4" s="1"/>
  <c r="F2469" i="4" s="1"/>
  <c r="F2470" i="4" s="1"/>
  <c r="F2471" i="4" s="1"/>
  <c r="F2472" i="4" s="1"/>
  <c r="F2473" i="4" s="1"/>
  <c r="F2474" i="4" s="1"/>
  <c r="F2475" i="4" s="1"/>
  <c r="F2476" i="4" s="1"/>
  <c r="F2477" i="4" s="1"/>
  <c r="F2478" i="4" s="1"/>
  <c r="F2479" i="4" s="1"/>
  <c r="F2480" i="4" s="1"/>
  <c r="F2481" i="4" s="1"/>
  <c r="F2482" i="4" s="1"/>
  <c r="F2483" i="4" s="1"/>
  <c r="F2484" i="4" s="1"/>
  <c r="F2485" i="4" s="1"/>
  <c r="F2486" i="4" s="1"/>
  <c r="F2487" i="4" s="1"/>
  <c r="F2488" i="4" s="1"/>
  <c r="F2489" i="4" s="1"/>
  <c r="F2490" i="4" s="1"/>
  <c r="F2491" i="4" s="1"/>
  <c r="F2492" i="4" s="1"/>
  <c r="F2493" i="4" s="1"/>
  <c r="F2494" i="4" s="1"/>
  <c r="F2495" i="4" s="1"/>
  <c r="F2496" i="4" s="1"/>
  <c r="F2497" i="4" s="1"/>
  <c r="F2498" i="4" s="1"/>
  <c r="F2499" i="4" s="1"/>
  <c r="F2500" i="4" s="1"/>
  <c r="F2501" i="4" s="1"/>
  <c r="F2502" i="4" s="1"/>
  <c r="F2503" i="4" s="1"/>
  <c r="F2504" i="4" s="1"/>
  <c r="F2505" i="4" s="1"/>
  <c r="F2506" i="4" s="1"/>
  <c r="F2507" i="4" s="1"/>
  <c r="F2508" i="4" s="1"/>
  <c r="F2509" i="4" s="1"/>
  <c r="F2510" i="4" s="1"/>
  <c r="F2511" i="4" s="1"/>
  <c r="F2512" i="4" s="1"/>
  <c r="F2513" i="4" s="1"/>
  <c r="F2514" i="4" s="1"/>
  <c r="F2515" i="4" s="1"/>
  <c r="F2516" i="4" s="1"/>
  <c r="F2517" i="4" s="1"/>
  <c r="F2518" i="4" s="1"/>
  <c r="F2519" i="4" s="1"/>
  <c r="F2520" i="4" s="1"/>
  <c r="F2521" i="4" s="1"/>
  <c r="F2522" i="4" s="1"/>
  <c r="F2523" i="4" s="1"/>
  <c r="F2524" i="4" s="1"/>
  <c r="F2525" i="4" s="1"/>
  <c r="F2526" i="4" s="1"/>
  <c r="F2527" i="4" s="1"/>
  <c r="F2528" i="4" s="1"/>
  <c r="F2529" i="4" s="1"/>
  <c r="F2530" i="4" s="1"/>
  <c r="F2531" i="4" s="1"/>
  <c r="F2532" i="4" s="1"/>
  <c r="F2533" i="4" s="1"/>
  <c r="F2534" i="4" s="1"/>
  <c r="F2535" i="4" s="1"/>
  <c r="F2536" i="4" s="1"/>
  <c r="F2537" i="4" s="1"/>
  <c r="F2538" i="4" s="1"/>
  <c r="F2539" i="4" s="1"/>
  <c r="F2540" i="4" s="1"/>
  <c r="F2541" i="4" s="1"/>
  <c r="F2542" i="4" s="1"/>
  <c r="F2543" i="4" s="1"/>
  <c r="F2544" i="4" s="1"/>
  <c r="F2545" i="4" s="1"/>
  <c r="F2546" i="4" s="1"/>
  <c r="F2547" i="4" s="1"/>
  <c r="F2548" i="4" s="1"/>
  <c r="F2549" i="4" s="1"/>
  <c r="F2550" i="4" s="1"/>
  <c r="F2551" i="4" s="1"/>
  <c r="F2552" i="4" s="1"/>
  <c r="F2553" i="4" s="1"/>
  <c r="F2554" i="4" s="1"/>
  <c r="F2555" i="4" s="1"/>
  <c r="F2556" i="4" s="1"/>
  <c r="F2557" i="4" s="1"/>
  <c r="F2558" i="4" s="1"/>
  <c r="F2559" i="4" s="1"/>
  <c r="F2560" i="4" s="1"/>
  <c r="F2561" i="4" s="1"/>
  <c r="F2562" i="4" s="1"/>
  <c r="F2563" i="4" s="1"/>
  <c r="F2564" i="4" s="1"/>
  <c r="F2565" i="4" s="1"/>
  <c r="F2566" i="4" s="1"/>
  <c r="F2567" i="4" s="1"/>
  <c r="F2568" i="4" s="1"/>
  <c r="F2569" i="4" s="1"/>
  <c r="F2570" i="4" s="1"/>
  <c r="F2571" i="4" s="1"/>
  <c r="F2572" i="4" s="1"/>
  <c r="F2573" i="4" s="1"/>
  <c r="F2574" i="4" s="1"/>
  <c r="F2575" i="4" s="1"/>
  <c r="F2576" i="4" s="1"/>
  <c r="F2577" i="4" s="1"/>
  <c r="F2578" i="4" s="1"/>
  <c r="F2579" i="4" s="1"/>
  <c r="F2580" i="4" s="1"/>
  <c r="F2581" i="4" s="1"/>
  <c r="F2582" i="4" s="1"/>
  <c r="F2583" i="4" s="1"/>
  <c r="F2584" i="4" s="1"/>
  <c r="F2585" i="4" s="1"/>
  <c r="F2586" i="4" s="1"/>
  <c r="F2587" i="4" s="1"/>
  <c r="F2588" i="4" s="1"/>
  <c r="F2589" i="4" s="1"/>
  <c r="F2590" i="4" s="1"/>
  <c r="F2591" i="4" s="1"/>
  <c r="F2592" i="4" s="1"/>
  <c r="F2593" i="4" s="1"/>
  <c r="F2594" i="4" s="1"/>
  <c r="F2595" i="4" s="1"/>
  <c r="F2596" i="4" s="1"/>
  <c r="F2597" i="4" s="1"/>
  <c r="F2598" i="4" s="1"/>
  <c r="F2599" i="4" s="1"/>
  <c r="F2600" i="4" s="1"/>
  <c r="F2601" i="4" s="1"/>
  <c r="F2602" i="4" s="1"/>
  <c r="F2603" i="4" s="1"/>
  <c r="F2604" i="4" s="1"/>
  <c r="F2605" i="4" s="1"/>
  <c r="F2606" i="4" s="1"/>
  <c r="F2607" i="4" s="1"/>
  <c r="F2608" i="4" s="1"/>
  <c r="F2609" i="4" s="1"/>
  <c r="F2610" i="4" s="1"/>
  <c r="F2611" i="4" s="1"/>
  <c r="F2612" i="4" s="1"/>
  <c r="F2613" i="4" s="1"/>
  <c r="F2614" i="4" s="1"/>
  <c r="F2615" i="4" s="1"/>
  <c r="F2616" i="4" s="1"/>
  <c r="F2617" i="4" s="1"/>
  <c r="F2618" i="4" s="1"/>
  <c r="F2619" i="4" s="1"/>
  <c r="F2620" i="4" s="1"/>
  <c r="F2621" i="4" s="1"/>
  <c r="F2622" i="4" s="1"/>
  <c r="F2623" i="4" s="1"/>
  <c r="F2624" i="4" s="1"/>
  <c r="F2625" i="4" s="1"/>
  <c r="F2626" i="4" s="1"/>
  <c r="F2628" i="4" s="1"/>
  <c r="F2629" i="4" s="1"/>
  <c r="F2630" i="4" s="1"/>
  <c r="F2631" i="4" s="1"/>
  <c r="F2632" i="4" s="1"/>
  <c r="F2633" i="4" s="1"/>
  <c r="F2634" i="4" s="1"/>
  <c r="F2635" i="4" s="1"/>
  <c r="F2636" i="4" s="1"/>
  <c r="F2637" i="4" s="1"/>
  <c r="F2638" i="4" s="1"/>
  <c r="F2639" i="4" s="1"/>
  <c r="F2640" i="4" s="1"/>
  <c r="F2641" i="4" s="1"/>
  <c r="F2642" i="4" s="1"/>
  <c r="F2643" i="4" s="1"/>
  <c r="F2644" i="4" s="1"/>
  <c r="F2645" i="4" s="1"/>
  <c r="F2646" i="4" s="1"/>
  <c r="F2647" i="4" s="1"/>
  <c r="F2648" i="4" s="1"/>
  <c r="F2649" i="4" s="1"/>
  <c r="F2650" i="4" s="1"/>
  <c r="F2651" i="4" s="1"/>
  <c r="F2652" i="4" s="1"/>
  <c r="F2653" i="4" s="1"/>
  <c r="F2654" i="4" s="1"/>
  <c r="F2655" i="4" s="1"/>
  <c r="F2656" i="4" s="1"/>
  <c r="F2657" i="4" s="1"/>
  <c r="F2658" i="4" s="1"/>
  <c r="F2659" i="4" s="1"/>
  <c r="F2660" i="4" s="1"/>
  <c r="F2661" i="4" s="1"/>
  <c r="F2662" i="4" s="1"/>
  <c r="F2663" i="4" s="1"/>
  <c r="F2664" i="4" s="1"/>
  <c r="F2665" i="4" s="1"/>
  <c r="F2666" i="4" s="1"/>
  <c r="F2667" i="4" s="1"/>
  <c r="F2668" i="4" s="1"/>
  <c r="F2669" i="4" s="1"/>
  <c r="F2670" i="4" s="1"/>
  <c r="F2671" i="4" s="1"/>
  <c r="F2672" i="4" s="1"/>
  <c r="F2673" i="4" s="1"/>
  <c r="F2674" i="4" s="1"/>
  <c r="F2675" i="4" s="1"/>
  <c r="F2676" i="4" s="1"/>
  <c r="F2677" i="4" s="1"/>
  <c r="F2678" i="4" s="1"/>
  <c r="F2679" i="4" s="1"/>
  <c r="F2680" i="4" s="1"/>
  <c r="F2681" i="4" s="1"/>
  <c r="F2682" i="4" s="1"/>
  <c r="F2683" i="4" s="1"/>
  <c r="F2684" i="4" s="1"/>
  <c r="F2685" i="4" s="1"/>
  <c r="F2686" i="4" s="1"/>
  <c r="F2687" i="4" s="1"/>
  <c r="F2688" i="4" s="1"/>
  <c r="F2689" i="4" s="1"/>
  <c r="F2690" i="4" s="1"/>
  <c r="F2691" i="4" s="1"/>
  <c r="F2692" i="4" s="1"/>
  <c r="F2693" i="4" s="1"/>
  <c r="F2694" i="4" s="1"/>
  <c r="F2695" i="4" s="1"/>
  <c r="F2696" i="4" s="1"/>
  <c r="F2697" i="4" s="1"/>
  <c r="F2698" i="4" s="1"/>
  <c r="F2699" i="4" s="1"/>
  <c r="F2700" i="4" s="1"/>
  <c r="F2701" i="4" s="1"/>
  <c r="F2702" i="4" s="1"/>
  <c r="F2703" i="4" s="1"/>
  <c r="F2704" i="4" s="1"/>
  <c r="F2705" i="4" s="1"/>
  <c r="F2706" i="4" s="1"/>
  <c r="F2707" i="4" s="1"/>
  <c r="F2708" i="4" s="1"/>
  <c r="F2709" i="4" s="1"/>
  <c r="F2710" i="4" s="1"/>
  <c r="F2711" i="4" s="1"/>
  <c r="F2712" i="4" s="1"/>
  <c r="F2713" i="4" s="1"/>
  <c r="F2714" i="4" s="1"/>
  <c r="F2715" i="4" s="1"/>
  <c r="F2716" i="4" s="1"/>
  <c r="F2717" i="4" s="1"/>
  <c r="F2718" i="4" s="1"/>
  <c r="F2719" i="4" s="1"/>
  <c r="F2720" i="4" s="1"/>
  <c r="F2721" i="4" s="1"/>
  <c r="F2722" i="4" s="1"/>
  <c r="F2723" i="4" s="1"/>
  <c r="F2724" i="4" s="1"/>
  <c r="F2725" i="4" s="1"/>
  <c r="F2726" i="4" s="1"/>
  <c r="F2727" i="4" s="1"/>
  <c r="F2728" i="4" s="1"/>
  <c r="F2729" i="4" s="1"/>
  <c r="F2730" i="4" s="1"/>
  <c r="F2731" i="4" s="1"/>
  <c r="F2732" i="4" s="1"/>
  <c r="F2733" i="4" s="1"/>
  <c r="F2734" i="4" s="1"/>
  <c r="F2735" i="4" s="1"/>
  <c r="F2736" i="4" s="1"/>
  <c r="F2737" i="4" s="1"/>
  <c r="F2738" i="4" s="1"/>
  <c r="F2739" i="4" s="1"/>
  <c r="F2740" i="4" s="1"/>
  <c r="F2741" i="4" s="1"/>
  <c r="F2742" i="4" s="1"/>
  <c r="F2743" i="4" s="1"/>
  <c r="F2744" i="4" s="1"/>
  <c r="F2745" i="4" s="1"/>
  <c r="F2746" i="4" s="1"/>
  <c r="F2747" i="4" s="1"/>
  <c r="F2748" i="4" s="1"/>
  <c r="F2749" i="4" s="1"/>
  <c r="F2750" i="4" s="1"/>
  <c r="F2751" i="4" s="1"/>
  <c r="F2752" i="4" s="1"/>
  <c r="F2753" i="4" s="1"/>
  <c r="F2754" i="4" s="1"/>
  <c r="F2755" i="4" s="1"/>
  <c r="F2756" i="4" s="1"/>
  <c r="F2757" i="4" s="1"/>
  <c r="F2758" i="4" s="1"/>
  <c r="F2759" i="4" s="1"/>
  <c r="F2760" i="4" s="1"/>
  <c r="F2761" i="4" s="1"/>
  <c r="F2762" i="4" s="1"/>
  <c r="F2763" i="4" s="1"/>
  <c r="F2764" i="4" s="1"/>
  <c r="F2765" i="4" s="1"/>
  <c r="F2766" i="4" s="1"/>
  <c r="F2767" i="4" s="1"/>
  <c r="F2768" i="4" s="1"/>
  <c r="F2769" i="4" s="1"/>
  <c r="F2770" i="4" s="1"/>
  <c r="F2771" i="4" s="1"/>
  <c r="F2772" i="4" s="1"/>
  <c r="F2773" i="4" s="1"/>
  <c r="F2774" i="4" s="1"/>
  <c r="F2775" i="4" s="1"/>
  <c r="F2776" i="4" s="1"/>
  <c r="F2777" i="4" s="1"/>
  <c r="F2778" i="4" s="1"/>
  <c r="F2779" i="4" s="1"/>
  <c r="F2780" i="4" s="1"/>
  <c r="F2781" i="4" s="1"/>
  <c r="F2782" i="4" s="1"/>
  <c r="F2783" i="4" s="1"/>
  <c r="F2784" i="4" s="1"/>
  <c r="F2785" i="4" s="1"/>
  <c r="F2786" i="4" s="1"/>
  <c r="F2787" i="4" s="1"/>
  <c r="F2788" i="4" s="1"/>
  <c r="F2789" i="4" s="1"/>
  <c r="F2790" i="4" s="1"/>
  <c r="F2791" i="4" s="1"/>
  <c r="F2792" i="4" s="1"/>
  <c r="F2793" i="4" s="1"/>
  <c r="F2794" i="4" s="1"/>
  <c r="F2795" i="4" s="1"/>
  <c r="F2796" i="4" s="1"/>
  <c r="F2797" i="4" s="1"/>
  <c r="F2798" i="4" s="1"/>
  <c r="F2799" i="4" s="1"/>
  <c r="F2800" i="4" s="1"/>
  <c r="F2801" i="4" s="1"/>
  <c r="F2802" i="4" s="1"/>
  <c r="F2803" i="4" s="1"/>
  <c r="F2804" i="4" s="1"/>
  <c r="F2805" i="4" s="1"/>
  <c r="F2806" i="4" s="1"/>
  <c r="F2807" i="4" s="1"/>
  <c r="F2808" i="4" s="1"/>
  <c r="F2809" i="4" s="1"/>
  <c r="F2810" i="4" s="1"/>
  <c r="F2811" i="4" s="1"/>
  <c r="F2812" i="4" s="1"/>
  <c r="F2813" i="4" s="1"/>
  <c r="F2814" i="4" s="1"/>
  <c r="F2815" i="4" s="1"/>
  <c r="F2816" i="4" s="1"/>
  <c r="F2817" i="4" s="1"/>
  <c r="F2818" i="4" s="1"/>
  <c r="F2819" i="4" s="1"/>
  <c r="F2820" i="4" s="1"/>
  <c r="F2821" i="4" s="1"/>
  <c r="F2822" i="4" s="1"/>
  <c r="F2823" i="4" s="1"/>
  <c r="F2824" i="4" s="1"/>
  <c r="F2825" i="4" s="1"/>
  <c r="F2826" i="4" s="1"/>
  <c r="F2827" i="4" s="1"/>
  <c r="F2828" i="4" s="1"/>
  <c r="F2829" i="4" s="1"/>
  <c r="F2830" i="4" s="1"/>
  <c r="F2831" i="4" s="1"/>
  <c r="F2832" i="4" s="1"/>
  <c r="F2833" i="4" s="1"/>
  <c r="F2834" i="4" s="1"/>
  <c r="F2835" i="4" s="1"/>
  <c r="F2836" i="4" s="1"/>
  <c r="F2837" i="4" s="1"/>
  <c r="F2838" i="4" s="1"/>
  <c r="F2839" i="4" s="1"/>
  <c r="F2840" i="4" s="1"/>
  <c r="F2841" i="4" s="1"/>
  <c r="F2842" i="4" s="1"/>
  <c r="F2843" i="4" s="1"/>
  <c r="F2844" i="4" s="1"/>
  <c r="F2845" i="4" s="1"/>
  <c r="F2846" i="4" s="1"/>
  <c r="F2847" i="4" s="1"/>
  <c r="F2848" i="4" s="1"/>
  <c r="F2849" i="4" s="1"/>
  <c r="F2850" i="4" s="1"/>
  <c r="F2851" i="4" s="1"/>
  <c r="F2852" i="4" s="1"/>
  <c r="F2853" i="4" s="1"/>
  <c r="F2854" i="4" s="1"/>
  <c r="F2855" i="4" s="1"/>
  <c r="F2856" i="4" s="1"/>
  <c r="F2857" i="4" s="1"/>
  <c r="F2858" i="4" s="1"/>
  <c r="F2859" i="4" s="1"/>
  <c r="F2860" i="4" s="1"/>
  <c r="F2861" i="4" s="1"/>
  <c r="F2862" i="4" s="1"/>
  <c r="F2863" i="4" s="1"/>
  <c r="F2864" i="4" s="1"/>
  <c r="F2865" i="4" s="1"/>
  <c r="F2866" i="4" s="1"/>
  <c r="F2867" i="4" s="1"/>
  <c r="F2868" i="4" s="1"/>
  <c r="F2869" i="4" s="1"/>
  <c r="F2870" i="4" s="1"/>
  <c r="F2871" i="4" s="1"/>
  <c r="F2872" i="4" s="1"/>
  <c r="F2873" i="4" s="1"/>
  <c r="F2874" i="4" s="1"/>
  <c r="F2875" i="4" s="1"/>
  <c r="F2876" i="4" s="1"/>
  <c r="F2877" i="4" s="1"/>
  <c r="F2878" i="4" s="1"/>
  <c r="F2879" i="4" s="1"/>
  <c r="F2880" i="4" s="1"/>
  <c r="F2881" i="4" s="1"/>
  <c r="F2882" i="4" s="1"/>
  <c r="F2883" i="4" s="1"/>
  <c r="F2884" i="4" s="1"/>
  <c r="F2885" i="4" s="1"/>
  <c r="F2886" i="4" s="1"/>
  <c r="F2887" i="4" s="1"/>
  <c r="F2888" i="4" s="1"/>
  <c r="F2889" i="4" s="1"/>
  <c r="F2890" i="4" s="1"/>
  <c r="F2891" i="4" s="1"/>
  <c r="F2892" i="4" s="1"/>
  <c r="F2893" i="4" s="1"/>
  <c r="F2894" i="4" s="1"/>
  <c r="F2895" i="4" s="1"/>
  <c r="F2896" i="4" s="1"/>
  <c r="F2897" i="4" s="1"/>
  <c r="F2898" i="4" s="1"/>
  <c r="F2899" i="4" s="1"/>
  <c r="F2900" i="4" s="1"/>
  <c r="F2901" i="4" s="1"/>
  <c r="F2902" i="4" s="1"/>
  <c r="F2903" i="4" s="1"/>
  <c r="F2904" i="4" s="1"/>
  <c r="F2905" i="4" s="1"/>
  <c r="F2906" i="4" s="1"/>
  <c r="F2907" i="4" s="1"/>
  <c r="F2908" i="4" s="1"/>
  <c r="F2909" i="4" s="1"/>
  <c r="F2910" i="4" s="1"/>
  <c r="F2911" i="4" s="1"/>
  <c r="F2912" i="4" s="1"/>
  <c r="F2913" i="4" s="1"/>
  <c r="F2914" i="4" s="1"/>
  <c r="F2915" i="4" s="1"/>
  <c r="F2916" i="4" s="1"/>
  <c r="F2917" i="4" s="1"/>
  <c r="F2918" i="4" s="1"/>
  <c r="F2919" i="4" s="1"/>
  <c r="F2920" i="4" s="1"/>
  <c r="F2921" i="4" s="1"/>
  <c r="F2922" i="4" s="1"/>
  <c r="F2923" i="4" s="1"/>
  <c r="F2924" i="4" s="1"/>
  <c r="F2925" i="4" s="1"/>
  <c r="F2926" i="4" s="1"/>
  <c r="F2927" i="4" s="1"/>
  <c r="F2928" i="4" s="1"/>
  <c r="F2929" i="4" s="1"/>
  <c r="F2930" i="4" s="1"/>
  <c r="F2931" i="4" s="1"/>
  <c r="F2932" i="4" s="1"/>
  <c r="F2933" i="4" s="1"/>
  <c r="F2934" i="4" s="1"/>
  <c r="F2935" i="4" s="1"/>
  <c r="F2936" i="4" s="1"/>
  <c r="F2937" i="4" s="1"/>
  <c r="F2938" i="4" s="1"/>
  <c r="F2939" i="4" s="1"/>
  <c r="F2940" i="4" s="1"/>
  <c r="F2941" i="4" s="1"/>
  <c r="F2942" i="4" s="1"/>
  <c r="F2943" i="4" s="1"/>
  <c r="F2944" i="4" s="1"/>
  <c r="F2945" i="4" s="1"/>
  <c r="F2946" i="4" s="1"/>
  <c r="F2947" i="4" s="1"/>
  <c r="F2948" i="4" s="1"/>
  <c r="F2949" i="4" s="1"/>
  <c r="F2950" i="4" s="1"/>
  <c r="F2951" i="4" s="1"/>
  <c r="F2952" i="4" s="1"/>
  <c r="F2953" i="4" s="1"/>
  <c r="F2954" i="4" s="1"/>
  <c r="F2955" i="4" s="1"/>
  <c r="F2956" i="4" s="1"/>
  <c r="F2957" i="4" s="1"/>
  <c r="F2958" i="4" s="1"/>
  <c r="F2959" i="4" s="1"/>
  <c r="F2960" i="4" s="1"/>
  <c r="F2961" i="4" s="1"/>
  <c r="F2962" i="4" s="1"/>
  <c r="F2963" i="4" s="1"/>
  <c r="F2964" i="4" s="1"/>
  <c r="F2965" i="4" s="1"/>
  <c r="F2966" i="4" s="1"/>
  <c r="F2967" i="4" s="1"/>
  <c r="F2968" i="4" s="1"/>
  <c r="F2969" i="4" s="1"/>
  <c r="F2970" i="4" s="1"/>
  <c r="F2971" i="4" s="1"/>
  <c r="F2972" i="4" s="1"/>
  <c r="F2973" i="4" s="1"/>
  <c r="F2974" i="4" s="1"/>
  <c r="F2975" i="4" s="1"/>
  <c r="F2976" i="4" s="1"/>
  <c r="F2977" i="4" s="1"/>
  <c r="F2978" i="4" s="1"/>
  <c r="F2979" i="4" s="1"/>
  <c r="F2980" i="4" s="1"/>
  <c r="F2981" i="4" s="1"/>
  <c r="F2982" i="4" s="1"/>
  <c r="F2983" i="4" s="1"/>
  <c r="F2984" i="4" s="1"/>
  <c r="F2985" i="4" s="1"/>
  <c r="F2986" i="4" s="1"/>
  <c r="F2987" i="4" s="1"/>
  <c r="F2988" i="4" s="1"/>
  <c r="F2989" i="4" s="1"/>
  <c r="F2990" i="4" s="1"/>
  <c r="F2991" i="4" s="1"/>
  <c r="F2992" i="4" s="1"/>
  <c r="F2993" i="4" s="1"/>
  <c r="F2994" i="4" s="1"/>
  <c r="F2995" i="4" s="1"/>
  <c r="F2996" i="4" s="1"/>
  <c r="F2997" i="4" s="1"/>
  <c r="F2998" i="4" s="1"/>
  <c r="F2999" i="4" s="1"/>
  <c r="F3000" i="4" s="1"/>
  <c r="F3001" i="4" s="1"/>
  <c r="F3002" i="4" s="1"/>
  <c r="F3003" i="4" s="1"/>
  <c r="F3004" i="4" s="1"/>
  <c r="F3005" i="4" s="1"/>
  <c r="F3006" i="4" s="1"/>
  <c r="F3007" i="4" s="1"/>
  <c r="F3008" i="4" s="1"/>
  <c r="F3009" i="4" s="1"/>
  <c r="F3010" i="4" s="1"/>
  <c r="F3011" i="4" s="1"/>
  <c r="F3012" i="4" s="1"/>
  <c r="F3013" i="4" s="1"/>
  <c r="F3014" i="4" s="1"/>
  <c r="F3015" i="4" s="1"/>
  <c r="F3016" i="4" s="1"/>
  <c r="F3017" i="4" s="1"/>
  <c r="F3018" i="4" s="1"/>
  <c r="F3019" i="4" s="1"/>
  <c r="F3020" i="4" s="1"/>
  <c r="F3021" i="4" s="1"/>
  <c r="F3022" i="4" s="1"/>
  <c r="F3023" i="4" s="1"/>
  <c r="F3024" i="4" s="1"/>
  <c r="F3025" i="4" s="1"/>
  <c r="F3026" i="4" s="1"/>
  <c r="F3027" i="4" s="1"/>
  <c r="F3028" i="4" s="1"/>
  <c r="F3029" i="4" s="1"/>
  <c r="F3030" i="4" s="1"/>
  <c r="F3031" i="4" s="1"/>
  <c r="F3032" i="4" s="1"/>
  <c r="F3033" i="4" s="1"/>
  <c r="F3034" i="4" s="1"/>
  <c r="F3035" i="4" s="1"/>
  <c r="F3036" i="4" s="1"/>
  <c r="F3037" i="4" s="1"/>
  <c r="F3038" i="4" s="1"/>
  <c r="F3039" i="4" s="1"/>
  <c r="F3040" i="4" s="1"/>
  <c r="F3041" i="4" s="1"/>
  <c r="F3042" i="4" s="1"/>
  <c r="F3043" i="4" s="1"/>
  <c r="F3044" i="4" s="1"/>
  <c r="F3045" i="4" s="1"/>
  <c r="F3046" i="4" s="1"/>
  <c r="F3047" i="4" s="1"/>
  <c r="F3048" i="4" s="1"/>
  <c r="F3049" i="4" s="1"/>
  <c r="F3050" i="4" s="1"/>
  <c r="F3051" i="4" s="1"/>
  <c r="F3052" i="4" s="1"/>
  <c r="F3053" i="4" s="1"/>
  <c r="F3054" i="4" s="1"/>
  <c r="F3055" i="4" s="1"/>
  <c r="F3056" i="4" s="1"/>
  <c r="F3057" i="4" s="1"/>
  <c r="F3058" i="4" s="1"/>
  <c r="F3059" i="4" s="1"/>
  <c r="F3060" i="4" s="1"/>
  <c r="F3061" i="4" s="1"/>
  <c r="F3062" i="4" s="1"/>
  <c r="F3063" i="4" s="1"/>
  <c r="F3064" i="4" s="1"/>
  <c r="F3065" i="4" s="1"/>
  <c r="F3066" i="4" s="1"/>
  <c r="F3067" i="4" s="1"/>
  <c r="F3068" i="4" s="1"/>
  <c r="F3069" i="4" s="1"/>
  <c r="F3070" i="4" s="1"/>
  <c r="F3071" i="4" s="1"/>
  <c r="F3072" i="4" s="1"/>
  <c r="F3073" i="4" s="1"/>
  <c r="F3074" i="4" s="1"/>
  <c r="F3075" i="4" s="1"/>
  <c r="F3076" i="4" s="1"/>
  <c r="F3077" i="4" s="1"/>
  <c r="F3078" i="4" s="1"/>
  <c r="F3079" i="4" s="1"/>
  <c r="F3080" i="4" s="1"/>
  <c r="F3081" i="4" s="1"/>
  <c r="F3082" i="4" s="1"/>
  <c r="F3083" i="4" s="1"/>
  <c r="F3084" i="4" s="1"/>
  <c r="F3085" i="4" s="1"/>
  <c r="F3086" i="4" s="1"/>
  <c r="F3087" i="4" s="1"/>
  <c r="F3088" i="4" s="1"/>
  <c r="F3089" i="4" s="1"/>
  <c r="F3090" i="4" s="1"/>
  <c r="F3091" i="4" s="1"/>
  <c r="F3092" i="4" s="1"/>
  <c r="F3093" i="4" s="1"/>
  <c r="F3094" i="4" s="1"/>
  <c r="F3095" i="4" s="1"/>
  <c r="F3096" i="4" s="1"/>
  <c r="F3097" i="4" s="1"/>
  <c r="F3098" i="4" s="1"/>
  <c r="F3099" i="4" s="1"/>
  <c r="F3100" i="4" s="1"/>
  <c r="F3101" i="4" s="1"/>
  <c r="F3102" i="4" s="1"/>
  <c r="F3103" i="4" s="1"/>
  <c r="F3104" i="4" s="1"/>
  <c r="F3105" i="4" s="1"/>
  <c r="F3106" i="4" s="1"/>
  <c r="F3107" i="4" s="1"/>
  <c r="F3108" i="4" s="1"/>
  <c r="F3109" i="4" s="1"/>
  <c r="F3110" i="4" s="1"/>
  <c r="F3111" i="4" s="1"/>
  <c r="F3112" i="4" s="1"/>
  <c r="F3113" i="4" s="1"/>
  <c r="F3114" i="4" s="1"/>
  <c r="F3115" i="4" s="1"/>
  <c r="F3116" i="4" s="1"/>
  <c r="F3117" i="4" s="1"/>
  <c r="F3118" i="4" s="1"/>
  <c r="F3119" i="4" s="1"/>
  <c r="F3120" i="4" s="1"/>
  <c r="F3121" i="4" s="1"/>
  <c r="F3122" i="4" s="1"/>
  <c r="F3123" i="4" s="1"/>
  <c r="F3124" i="4" s="1"/>
  <c r="F3125" i="4" s="1"/>
  <c r="F3126" i="4" s="1"/>
  <c r="F3127" i="4" s="1"/>
  <c r="F3128" i="4" s="1"/>
  <c r="F3129" i="4" s="1"/>
  <c r="F3130" i="4" s="1"/>
  <c r="F3131" i="4" s="1"/>
  <c r="F3132" i="4" s="1"/>
  <c r="F3133" i="4" s="1"/>
  <c r="F3134" i="4" s="1"/>
  <c r="F3135" i="4" s="1"/>
  <c r="F3136" i="4" s="1"/>
  <c r="F3137" i="4" s="1"/>
  <c r="F3138" i="4" s="1"/>
  <c r="F3139" i="4" s="1"/>
  <c r="F3140" i="4" s="1"/>
  <c r="F3141" i="4" s="1"/>
  <c r="F3142" i="4" s="1"/>
  <c r="F3143" i="4" s="1"/>
  <c r="F3144" i="4" s="1"/>
  <c r="F3145" i="4" s="1"/>
  <c r="F3146" i="4" s="1"/>
  <c r="F3147" i="4" s="1"/>
  <c r="F3148" i="4" s="1"/>
  <c r="F3149" i="4" s="1"/>
  <c r="F3150" i="4" s="1"/>
  <c r="F3151" i="4" s="1"/>
  <c r="F3152" i="4" s="1"/>
  <c r="F3153" i="4" s="1"/>
  <c r="F3154" i="4" s="1"/>
  <c r="F3155" i="4" s="1"/>
  <c r="F3156" i="4" s="1"/>
  <c r="F3157" i="4" s="1"/>
  <c r="F3158" i="4" s="1"/>
  <c r="F3159" i="4" s="1"/>
  <c r="F3160" i="4" s="1"/>
  <c r="F3161" i="4" s="1"/>
  <c r="F3162" i="4" s="1"/>
  <c r="F3163" i="4" s="1"/>
  <c r="F3164" i="4" s="1"/>
  <c r="F3165" i="4" s="1"/>
  <c r="F3166" i="4" s="1"/>
  <c r="F3167" i="4" s="1"/>
  <c r="F3168" i="4" s="1"/>
  <c r="F3169" i="4" s="1"/>
  <c r="F3170" i="4" s="1"/>
  <c r="F3171" i="4" s="1"/>
  <c r="F3172" i="4" s="1"/>
  <c r="F3173" i="4" s="1"/>
  <c r="F3174" i="4" s="1"/>
  <c r="F3175" i="4" s="1"/>
  <c r="F3176" i="4" s="1"/>
  <c r="F3177" i="4" s="1"/>
  <c r="F3178" i="4" s="1"/>
  <c r="F3179" i="4" s="1"/>
  <c r="F3180" i="4" s="1"/>
  <c r="F3181" i="4" s="1"/>
  <c r="F3182" i="4" s="1"/>
  <c r="F3183" i="4" s="1"/>
  <c r="F3184" i="4" s="1"/>
  <c r="F3185" i="4" s="1"/>
  <c r="F3186" i="4" s="1"/>
  <c r="F3187" i="4" s="1"/>
  <c r="F3188" i="4" s="1"/>
  <c r="F3189" i="4" s="1"/>
  <c r="F3190" i="4" s="1"/>
  <c r="F3191" i="4" s="1"/>
  <c r="F3192" i="4" s="1"/>
  <c r="F3193" i="4" s="1"/>
  <c r="F3194" i="4" s="1"/>
  <c r="F3195" i="4" s="1"/>
  <c r="F3196" i="4" s="1"/>
  <c r="F3197" i="4" s="1"/>
  <c r="F3198" i="4" s="1"/>
  <c r="F3199" i="4" s="1"/>
  <c r="F3200" i="4" s="1"/>
  <c r="F3201" i="4" s="1"/>
  <c r="F3202" i="4" s="1"/>
  <c r="F3203" i="4" s="1"/>
  <c r="F3204" i="4" s="1"/>
  <c r="F3205" i="4" s="1"/>
  <c r="F3206" i="4" s="1"/>
  <c r="F3207" i="4" s="1"/>
  <c r="F3208" i="4" s="1"/>
  <c r="F3209" i="4" s="1"/>
  <c r="F3210" i="4" s="1"/>
  <c r="F3211" i="4" s="1"/>
  <c r="F3212" i="4" s="1"/>
  <c r="F3213" i="4" s="1"/>
  <c r="F3214" i="4" s="1"/>
  <c r="F3215" i="4" s="1"/>
  <c r="F3216" i="4" s="1"/>
  <c r="F3217" i="4" s="1"/>
  <c r="F3218" i="4" s="1"/>
  <c r="F3219" i="4" s="1"/>
  <c r="F3220" i="4" s="1"/>
  <c r="F3221" i="4" s="1"/>
  <c r="F3222" i="4" s="1"/>
  <c r="F3223" i="4" s="1"/>
  <c r="F3224" i="4" s="1"/>
  <c r="F3225" i="4" s="1"/>
  <c r="F3226" i="4" s="1"/>
  <c r="F3227" i="4" s="1"/>
  <c r="F3228" i="4" s="1"/>
  <c r="F3229" i="4" s="1"/>
  <c r="F3230" i="4" s="1"/>
  <c r="F3231" i="4" s="1"/>
  <c r="F3232" i="4" s="1"/>
  <c r="F3233" i="4" s="1"/>
  <c r="F3234" i="4" s="1"/>
  <c r="F3235" i="4" s="1"/>
  <c r="F3236" i="4" s="1"/>
  <c r="F3237" i="4" s="1"/>
  <c r="F3238" i="4" s="1"/>
  <c r="F3239" i="4" s="1"/>
  <c r="F3241" i="4" s="1"/>
  <c r="F3242" i="4" s="1"/>
  <c r="F3243" i="4" s="1"/>
  <c r="F3244" i="4" s="1"/>
  <c r="F3245" i="4" s="1"/>
  <c r="F3246" i="4" s="1"/>
  <c r="F3247" i="4" s="1"/>
  <c r="F3248" i="4" s="1"/>
  <c r="F3249" i="4" s="1"/>
  <c r="F3250" i="4" s="1"/>
  <c r="F3251" i="4" s="1"/>
  <c r="F3252" i="4" s="1"/>
  <c r="F3253" i="4" s="1"/>
  <c r="F3254" i="4" s="1"/>
  <c r="F3255" i="4" s="1"/>
  <c r="F3256" i="4" s="1"/>
  <c r="F3257" i="4" s="1"/>
  <c r="F3258" i="4" s="1"/>
  <c r="F3259" i="4" s="1"/>
  <c r="F3260" i="4" s="1"/>
  <c r="F3261" i="4" s="1"/>
  <c r="F3262" i="4" s="1"/>
  <c r="F3263" i="4" s="1"/>
  <c r="F3264" i="4" s="1"/>
  <c r="F3265" i="4" s="1"/>
  <c r="F3266" i="4" s="1"/>
  <c r="F3267" i="4" s="1"/>
  <c r="F3268" i="4" s="1"/>
  <c r="F3269" i="4" s="1"/>
  <c r="F3270" i="4" s="1"/>
  <c r="F3271" i="4" s="1"/>
  <c r="F3272" i="4" s="1"/>
  <c r="F3273" i="4" s="1"/>
  <c r="F3274" i="4" s="1"/>
  <c r="F3275" i="4" s="1"/>
  <c r="F3276" i="4" s="1"/>
  <c r="F3277" i="4" s="1"/>
  <c r="F3278" i="4" s="1"/>
  <c r="F3279" i="4" s="1"/>
  <c r="F3280" i="4" s="1"/>
  <c r="F3281" i="4" s="1"/>
  <c r="F3282" i="4" s="1"/>
  <c r="F3283" i="4" s="1"/>
  <c r="F3284" i="4" s="1"/>
  <c r="F3285" i="4" s="1"/>
  <c r="F3286" i="4" s="1"/>
  <c r="F3287" i="4" s="1"/>
  <c r="F3288" i="4" s="1"/>
  <c r="F3289" i="4" s="1"/>
  <c r="F3290" i="4" s="1"/>
  <c r="F3291" i="4" s="1"/>
  <c r="F3292" i="4" s="1"/>
  <c r="F3293" i="4" s="1"/>
  <c r="F3294" i="4" s="1"/>
  <c r="F3295" i="4" s="1"/>
  <c r="F3296" i="4" s="1"/>
  <c r="F3297" i="4" s="1"/>
  <c r="F3298" i="4" s="1"/>
  <c r="F3299" i="4" s="1"/>
  <c r="F3300" i="4" s="1"/>
  <c r="F3301" i="4" s="1"/>
  <c r="F3302" i="4" s="1"/>
  <c r="F3303" i="4" s="1"/>
  <c r="F3304" i="4" s="1"/>
  <c r="F3305" i="4" s="1"/>
  <c r="F3306" i="4" s="1"/>
  <c r="F3307" i="4" s="1"/>
  <c r="F3308" i="4" s="1"/>
  <c r="F3309" i="4" s="1"/>
  <c r="F3310" i="4" s="1"/>
  <c r="F3311" i="4" s="1"/>
  <c r="F3312" i="4" s="1"/>
  <c r="F3313" i="4" s="1"/>
  <c r="F3314" i="4" s="1"/>
  <c r="F3315" i="4" s="1"/>
  <c r="F3316" i="4" s="1"/>
  <c r="F3317" i="4" s="1"/>
  <c r="F3318" i="4" s="1"/>
  <c r="F3319" i="4" s="1"/>
  <c r="F3320" i="4" s="1"/>
  <c r="F3321" i="4" s="1"/>
  <c r="F3322" i="4" s="1"/>
  <c r="F3323" i="4" s="1"/>
  <c r="F3324" i="4" s="1"/>
  <c r="F3325" i="4" s="1"/>
  <c r="F3326" i="4" s="1"/>
  <c r="F3327" i="4" s="1"/>
  <c r="F3328" i="4" s="1"/>
  <c r="F3329" i="4" s="1"/>
  <c r="F3330" i="4" s="1"/>
  <c r="F3331" i="4" s="1"/>
  <c r="F3332" i="4" s="1"/>
  <c r="F3333" i="4" s="1"/>
  <c r="F3334" i="4" s="1"/>
  <c r="F3335" i="4" s="1"/>
  <c r="F3336" i="4" s="1"/>
  <c r="F3337" i="4" s="1"/>
  <c r="F3338" i="4" s="1"/>
  <c r="F3339" i="4" s="1"/>
  <c r="F3340" i="4" s="1"/>
  <c r="F3341" i="4" s="1"/>
  <c r="F3342" i="4" s="1"/>
  <c r="F3343" i="4" s="1"/>
  <c r="F3344" i="4" s="1"/>
  <c r="F3345" i="4" s="1"/>
  <c r="F3346" i="4" s="1"/>
  <c r="F3347" i="4" s="1"/>
  <c r="F3348" i="4" s="1"/>
  <c r="F3349" i="4" s="1"/>
  <c r="F3350" i="4" s="1"/>
  <c r="F3351" i="4" s="1"/>
  <c r="F3352" i="4" s="1"/>
  <c r="F3353" i="4" s="1"/>
  <c r="F3354" i="4" s="1"/>
  <c r="F3355" i="4" s="1"/>
  <c r="F3356" i="4" s="1"/>
  <c r="F3357" i="4" s="1"/>
  <c r="F3358" i="4" s="1"/>
  <c r="F3359" i="4" s="1"/>
  <c r="F3360" i="4" s="1"/>
  <c r="F3361" i="4" s="1"/>
  <c r="F3362" i="4" s="1"/>
  <c r="F3363" i="4" s="1"/>
  <c r="F3364" i="4" s="1"/>
  <c r="F3365" i="4" s="1"/>
  <c r="F3366" i="4" s="1"/>
  <c r="F3367" i="4" s="1"/>
  <c r="F3368" i="4" s="1"/>
  <c r="F3369" i="4" s="1"/>
  <c r="F3370" i="4" s="1"/>
  <c r="F3371" i="4" s="1"/>
  <c r="F3372" i="4" s="1"/>
  <c r="F3373" i="4" s="1"/>
  <c r="F3374" i="4" s="1"/>
  <c r="F3375" i="4" s="1"/>
  <c r="F3376" i="4" s="1"/>
  <c r="F3377" i="4" s="1"/>
  <c r="F3378" i="4" s="1"/>
  <c r="F3379" i="4" s="1"/>
  <c r="F3380" i="4" s="1"/>
  <c r="F3381" i="4" s="1"/>
  <c r="F3382" i="4" s="1"/>
  <c r="F3383" i="4" s="1"/>
  <c r="F3384" i="4" s="1"/>
  <c r="F3385" i="4" s="1"/>
  <c r="F3386" i="4" s="1"/>
  <c r="F3387" i="4" s="1"/>
  <c r="F3388" i="4" s="1"/>
  <c r="F3389" i="4" s="1"/>
  <c r="F3390" i="4" s="1"/>
  <c r="F3391" i="4" s="1"/>
  <c r="F3392" i="4" s="1"/>
  <c r="F3393" i="4" s="1"/>
  <c r="F3394" i="4" s="1"/>
  <c r="F3395" i="4" s="1"/>
  <c r="F3396" i="4" s="1"/>
  <c r="F3397" i="4" s="1"/>
  <c r="F3398" i="4" s="1"/>
  <c r="F3399" i="4" s="1"/>
  <c r="F3400" i="4" s="1"/>
  <c r="F3401" i="4" s="1"/>
  <c r="F3402" i="4" s="1"/>
  <c r="F3403" i="4" s="1"/>
  <c r="F3404" i="4" s="1"/>
  <c r="F3405" i="4" s="1"/>
  <c r="F3406" i="4" s="1"/>
  <c r="F3407" i="4" s="1"/>
  <c r="F3408" i="4" s="1"/>
  <c r="F3409" i="4" s="1"/>
  <c r="F3410" i="4" s="1"/>
  <c r="F3411" i="4" s="1"/>
  <c r="F3412" i="4" s="1"/>
  <c r="F3413" i="4" s="1"/>
  <c r="F3414" i="4" s="1"/>
  <c r="F3415" i="4" s="1"/>
  <c r="F3416" i="4" s="1"/>
  <c r="F3417" i="4" s="1"/>
  <c r="F3418" i="4" s="1"/>
  <c r="F3419" i="4" s="1"/>
  <c r="F3420" i="4" s="1"/>
  <c r="F3421" i="4" s="1"/>
  <c r="F3422" i="4" s="1"/>
  <c r="F3423" i="4" s="1"/>
  <c r="F3424" i="4" s="1"/>
  <c r="F3425" i="4" s="1"/>
  <c r="F3426" i="4" s="1"/>
  <c r="F3427" i="4" s="1"/>
  <c r="F3428" i="4" s="1"/>
  <c r="F3429" i="4" s="1"/>
  <c r="F3430" i="4" s="1"/>
  <c r="F3431" i="4" s="1"/>
  <c r="F3432" i="4" s="1"/>
  <c r="F3433" i="4" s="1"/>
  <c r="F3434" i="4" s="1"/>
  <c r="F3435" i="4" s="1"/>
  <c r="F3436" i="4" s="1"/>
  <c r="F3437" i="4" s="1"/>
  <c r="F3438" i="4" s="1"/>
  <c r="F3439" i="4" s="1"/>
  <c r="F3440" i="4" s="1"/>
  <c r="F3441" i="4" s="1"/>
  <c r="F3442" i="4" s="1"/>
  <c r="F3443" i="4" s="1"/>
  <c r="F3444" i="4" s="1"/>
  <c r="F3445" i="4" s="1"/>
  <c r="F3446" i="4" s="1"/>
  <c r="F3447" i="4" s="1"/>
  <c r="F3448" i="4" s="1"/>
  <c r="F3449" i="4" s="1"/>
  <c r="F3450" i="4" s="1"/>
  <c r="F3451" i="4" s="1"/>
  <c r="F3452" i="4" s="1"/>
  <c r="F3453" i="4" s="1"/>
  <c r="F3454" i="4" s="1"/>
  <c r="F3455" i="4" s="1"/>
  <c r="F3456" i="4" s="1"/>
  <c r="F3457" i="4" s="1"/>
  <c r="F3458" i="4" s="1"/>
  <c r="F3459" i="4" s="1"/>
  <c r="F3460" i="4" s="1"/>
  <c r="F3461" i="4" s="1"/>
  <c r="F3462" i="4" s="1"/>
  <c r="F3463" i="4" s="1"/>
  <c r="F3464" i="4" s="1"/>
  <c r="F3465" i="4" s="1"/>
  <c r="F3466" i="4" s="1"/>
  <c r="F3467" i="4" s="1"/>
  <c r="F3468" i="4" s="1"/>
  <c r="F3469" i="4" s="1"/>
  <c r="F3470" i="4" s="1"/>
  <c r="F3471" i="4" s="1"/>
  <c r="F3472" i="4" s="1"/>
  <c r="F3473" i="4" s="1"/>
  <c r="F3474" i="4" s="1"/>
  <c r="F3475" i="4" s="1"/>
  <c r="F3476" i="4" s="1"/>
  <c r="F3477" i="4" s="1"/>
  <c r="F3478" i="4" s="1"/>
  <c r="F3479" i="4" s="1"/>
  <c r="F3480" i="4" s="1"/>
  <c r="F3481" i="4" s="1"/>
  <c r="F3482" i="4" s="1"/>
  <c r="F3483" i="4" s="1"/>
  <c r="F3484" i="4" s="1"/>
  <c r="F3485" i="4" s="1"/>
  <c r="F3486" i="4" s="1"/>
  <c r="F3487" i="4" s="1"/>
  <c r="F3488" i="4" s="1"/>
  <c r="F3489" i="4" s="1"/>
  <c r="F3490" i="4" s="1"/>
  <c r="F3491" i="4" s="1"/>
  <c r="F3492" i="4" s="1"/>
  <c r="F3493" i="4" s="1"/>
  <c r="F3494" i="4" s="1"/>
  <c r="F3495" i="4" s="1"/>
  <c r="F3496" i="4" s="1"/>
  <c r="F3497" i="4" s="1"/>
  <c r="F3498" i="4" s="1"/>
  <c r="F3499" i="4" s="1"/>
  <c r="F3500" i="4" s="1"/>
  <c r="F3501" i="4" s="1"/>
  <c r="F3502" i="4" s="1"/>
  <c r="F3503" i="4" s="1"/>
  <c r="F3504" i="4" s="1"/>
  <c r="F3505" i="4" s="1"/>
  <c r="F3506" i="4" s="1"/>
  <c r="F3507" i="4" s="1"/>
  <c r="F3508" i="4" s="1"/>
  <c r="F3509" i="4" s="1"/>
  <c r="F3510" i="4" s="1"/>
  <c r="F3511" i="4" s="1"/>
  <c r="F3512" i="4" s="1"/>
  <c r="F3513" i="4" s="1"/>
  <c r="F3514" i="4" s="1"/>
  <c r="F3515" i="4" s="1"/>
  <c r="F3516" i="4" s="1"/>
  <c r="F3517" i="4" s="1"/>
  <c r="F3518" i="4" s="1"/>
  <c r="F3519" i="4" s="1"/>
  <c r="F3520" i="4" s="1"/>
  <c r="F3521" i="4" s="1"/>
  <c r="F3522" i="4" s="1"/>
  <c r="F3523" i="4" s="1"/>
  <c r="F3524" i="4" s="1"/>
  <c r="F3525" i="4" s="1"/>
  <c r="F3526" i="4" s="1"/>
  <c r="F3527" i="4" s="1"/>
  <c r="F3528" i="4" s="1"/>
  <c r="F3529" i="4" s="1"/>
  <c r="F3530" i="4" s="1"/>
  <c r="F3531" i="4" s="1"/>
  <c r="F3532" i="4" s="1"/>
  <c r="F3533" i="4" s="1"/>
  <c r="F3534" i="4" s="1"/>
  <c r="F3535" i="4" s="1"/>
  <c r="F3536" i="4" s="1"/>
  <c r="F3537" i="4" s="1"/>
  <c r="F3538" i="4" s="1"/>
  <c r="F3539" i="4" s="1"/>
  <c r="F3540" i="4" s="1"/>
  <c r="F3541" i="4" s="1"/>
  <c r="F3542" i="4" s="1"/>
  <c r="F3543" i="4" s="1"/>
  <c r="F3544" i="4" s="1"/>
  <c r="F3545" i="4" s="1"/>
  <c r="F3546" i="4" s="1"/>
  <c r="F3547" i="4" s="1"/>
  <c r="F3548" i="4" s="1"/>
  <c r="F3549" i="4" s="1"/>
  <c r="F3550" i="4" s="1"/>
  <c r="F3551" i="4" s="1"/>
  <c r="F3552" i="4" s="1"/>
  <c r="F3553" i="4" s="1"/>
  <c r="F3554" i="4" s="1"/>
  <c r="F3555" i="4" s="1"/>
  <c r="F3556" i="4" s="1"/>
  <c r="F3557" i="4" s="1"/>
  <c r="F3558" i="4" s="1"/>
  <c r="F3559" i="4" s="1"/>
  <c r="F3560" i="4" s="1"/>
  <c r="F3561" i="4" s="1"/>
  <c r="F3562" i="4" s="1"/>
  <c r="F3563" i="4" s="1"/>
  <c r="F3564" i="4" s="1"/>
  <c r="F3565" i="4" s="1"/>
  <c r="F3566" i="4" s="1"/>
  <c r="F3567" i="4" s="1"/>
  <c r="F3568" i="4" s="1"/>
  <c r="F3569" i="4" s="1"/>
  <c r="F3570" i="4" s="1"/>
  <c r="F3571" i="4" s="1"/>
  <c r="F3572" i="4" s="1"/>
  <c r="F3573" i="4" s="1"/>
  <c r="F3574" i="4" s="1"/>
  <c r="F3575" i="4" s="1"/>
  <c r="F3576" i="4" s="1"/>
  <c r="F3577" i="4" s="1"/>
  <c r="F3578" i="4" s="1"/>
  <c r="F3579" i="4" s="1"/>
  <c r="F3580" i="4" s="1"/>
  <c r="F3581" i="4" s="1"/>
  <c r="F3582" i="4" s="1"/>
  <c r="F3583" i="4" s="1"/>
  <c r="F3584" i="4" s="1"/>
  <c r="F3585" i="4" s="1"/>
  <c r="F3586" i="4" s="1"/>
  <c r="F3587" i="4" s="1"/>
  <c r="F3588" i="4" s="1"/>
  <c r="F3589" i="4" s="1"/>
  <c r="F3590" i="4" s="1"/>
  <c r="F3591" i="4" s="1"/>
  <c r="F3592" i="4" s="1"/>
  <c r="F3593" i="4" s="1"/>
  <c r="F3594" i="4" s="1"/>
  <c r="F3595" i="4" s="1"/>
  <c r="F3596" i="4" s="1"/>
  <c r="F3597" i="4" s="1"/>
  <c r="F3598" i="4" s="1"/>
  <c r="F3599" i="4" s="1"/>
  <c r="F3600" i="4" s="1"/>
  <c r="F3601" i="4" s="1"/>
  <c r="F3602" i="4" s="1"/>
  <c r="F3603" i="4" s="1"/>
  <c r="F3604" i="4" s="1"/>
  <c r="F3605" i="4" s="1"/>
  <c r="F3606" i="4" s="1"/>
  <c r="F3607" i="4" s="1"/>
  <c r="F3608" i="4" s="1"/>
  <c r="F3609" i="4" s="1"/>
  <c r="F3610" i="4" s="1"/>
  <c r="F3611" i="4" s="1"/>
  <c r="F3612" i="4" s="1"/>
  <c r="F3613" i="4" s="1"/>
  <c r="F3614" i="4" s="1"/>
  <c r="F3615" i="4" s="1"/>
  <c r="F3616" i="4" s="1"/>
  <c r="F3617" i="4" s="1"/>
  <c r="F3618" i="4" s="1"/>
  <c r="F3619" i="4" s="1"/>
  <c r="F3620" i="4" s="1"/>
  <c r="F3621" i="4" s="1"/>
  <c r="F3622" i="4" s="1"/>
  <c r="F3623" i="4" s="1"/>
  <c r="F3624" i="4" s="1"/>
  <c r="F3625" i="4" s="1"/>
  <c r="F3626" i="4" s="1"/>
  <c r="F3627" i="4" s="1"/>
  <c r="F3628" i="4" s="1"/>
  <c r="F3629" i="4" s="1"/>
  <c r="F3630" i="4" s="1"/>
  <c r="F3631" i="4" s="1"/>
  <c r="F3632" i="4" s="1"/>
  <c r="F3633" i="4" s="1"/>
  <c r="F3634" i="4" s="1"/>
  <c r="F3635" i="4" s="1"/>
  <c r="F3636" i="4" s="1"/>
  <c r="F3637" i="4" s="1"/>
  <c r="F3638" i="4" s="1"/>
  <c r="F3639" i="4" s="1"/>
  <c r="F3640" i="4" s="1"/>
  <c r="F3641" i="4" s="1"/>
  <c r="F3642" i="4" s="1"/>
  <c r="F3643" i="4" s="1"/>
  <c r="F3644" i="4" s="1"/>
  <c r="F3645" i="4" s="1"/>
  <c r="F3646" i="4" s="1"/>
  <c r="F3647" i="4" s="1"/>
  <c r="F3648" i="4" s="1"/>
  <c r="F3649" i="4" s="1"/>
  <c r="F3650" i="4" s="1"/>
  <c r="F3651" i="4" s="1"/>
  <c r="F3652" i="4" s="1"/>
  <c r="F3653" i="4" s="1"/>
  <c r="F3654" i="4" s="1"/>
  <c r="F3655" i="4" s="1"/>
  <c r="F3656" i="4" s="1"/>
  <c r="F3657" i="4" s="1"/>
  <c r="F3658" i="4" s="1"/>
  <c r="F3659" i="4" s="1"/>
  <c r="F3660" i="4" s="1"/>
  <c r="F3661" i="4" s="1"/>
  <c r="F3662" i="4" s="1"/>
  <c r="F3663" i="4" s="1"/>
  <c r="F3664" i="4" s="1"/>
  <c r="F3665" i="4" s="1"/>
  <c r="F3666" i="4" s="1"/>
  <c r="F3667" i="4" s="1"/>
  <c r="F3668" i="4" s="1"/>
  <c r="F3669" i="4" s="1"/>
  <c r="F3670" i="4" s="1"/>
  <c r="F3671" i="4" s="1"/>
  <c r="F3672" i="4" s="1"/>
  <c r="F3673" i="4" s="1"/>
  <c r="F3674" i="4" s="1"/>
  <c r="F3675" i="4" s="1"/>
  <c r="F3676" i="4" s="1"/>
  <c r="F3677" i="4" s="1"/>
  <c r="F3678" i="4" s="1"/>
  <c r="F3679" i="4" s="1"/>
  <c r="F3680" i="4" s="1"/>
  <c r="F3681" i="4" s="1"/>
  <c r="F3682" i="4" s="1"/>
  <c r="F3683" i="4" s="1"/>
  <c r="F3684" i="4" s="1"/>
  <c r="F3685" i="4" s="1"/>
  <c r="F3686" i="4" s="1"/>
  <c r="F3687" i="4" s="1"/>
  <c r="F3688" i="4" s="1"/>
  <c r="F3689" i="4" s="1"/>
  <c r="F3690" i="4" s="1"/>
  <c r="F3691" i="4" s="1"/>
  <c r="F3692" i="4" s="1"/>
  <c r="F3693" i="4" s="1"/>
  <c r="F3694" i="4" s="1"/>
  <c r="F3695" i="4" s="1"/>
  <c r="F3696" i="4" s="1"/>
  <c r="F3697" i="4" s="1"/>
  <c r="F3698" i="4" s="1"/>
  <c r="F3699" i="4" s="1"/>
  <c r="F3700" i="4" s="1"/>
  <c r="F3701" i="4" s="1"/>
  <c r="F3702" i="4" s="1"/>
  <c r="F3703" i="4" s="1"/>
  <c r="F3705" i="4" s="1"/>
  <c r="F3706" i="4" s="1"/>
  <c r="F3707" i="4" s="1"/>
  <c r="F3708" i="4" s="1"/>
  <c r="F3709" i="4" s="1"/>
  <c r="F3710" i="4" s="1"/>
  <c r="F3711" i="4" s="1"/>
  <c r="F3712" i="4" s="1"/>
  <c r="F3713" i="4" s="1"/>
  <c r="F3714" i="4" s="1"/>
  <c r="F3715" i="4" s="1"/>
  <c r="F3716" i="4" s="1"/>
  <c r="F3717" i="4" s="1"/>
  <c r="F3718" i="4" s="1"/>
  <c r="F3719" i="4" s="1"/>
  <c r="F3720" i="4" s="1"/>
  <c r="F3721" i="4" s="1"/>
  <c r="F3722" i="4" s="1"/>
  <c r="F3723" i="4" s="1"/>
  <c r="F3724" i="4" s="1"/>
  <c r="F3725" i="4" s="1"/>
  <c r="F3726" i="4" s="1"/>
  <c r="F3727" i="4" s="1"/>
  <c r="F3728" i="4" s="1"/>
  <c r="F3729" i="4" s="1"/>
  <c r="F3730" i="4" s="1"/>
  <c r="F3731" i="4" s="1"/>
  <c r="F3732" i="4" s="1"/>
  <c r="F3733" i="4" s="1"/>
  <c r="F3734" i="4" s="1"/>
  <c r="F3735" i="4" s="1"/>
  <c r="F3736" i="4" s="1"/>
  <c r="F3737" i="4" s="1"/>
  <c r="F3738" i="4" s="1"/>
  <c r="F3739" i="4" s="1"/>
  <c r="F3740" i="4" s="1"/>
  <c r="F3741" i="4" s="1"/>
  <c r="F3742" i="4" s="1"/>
  <c r="F3743" i="4" s="1"/>
  <c r="F3744" i="4" s="1"/>
  <c r="F3745" i="4" s="1"/>
  <c r="F3746" i="4" s="1"/>
  <c r="F3747" i="4" s="1"/>
  <c r="F3748" i="4" s="1"/>
  <c r="F3749" i="4" s="1"/>
  <c r="F3750" i="4" s="1"/>
  <c r="F3751" i="4" s="1"/>
  <c r="F3752" i="4" s="1"/>
  <c r="F3753" i="4" s="1"/>
  <c r="F3754" i="4" s="1"/>
  <c r="F3755" i="4" s="1"/>
  <c r="F3756" i="4" s="1"/>
  <c r="F3757" i="4" s="1"/>
  <c r="F3758" i="4" s="1"/>
  <c r="F3759" i="4" s="1"/>
  <c r="F3760" i="4" s="1"/>
  <c r="F3761" i="4" s="1"/>
  <c r="F3762" i="4" s="1"/>
  <c r="F3763" i="4" s="1"/>
  <c r="F3764" i="4" s="1"/>
  <c r="F3765" i="4" s="1"/>
  <c r="F3766" i="4" s="1"/>
  <c r="F3767" i="4" s="1"/>
  <c r="F3768" i="4" s="1"/>
  <c r="F3769" i="4" s="1"/>
  <c r="F3770" i="4" s="1"/>
  <c r="F3771" i="4" s="1"/>
  <c r="F3772" i="4" s="1"/>
  <c r="F3773" i="4" s="1"/>
  <c r="F3774" i="4" s="1"/>
  <c r="F3775" i="4" s="1"/>
  <c r="F3776" i="4" s="1"/>
  <c r="F3777" i="4" s="1"/>
  <c r="F3778" i="4" s="1"/>
  <c r="F3779" i="4" s="1"/>
  <c r="F3780" i="4" s="1"/>
  <c r="F3781" i="4" s="1"/>
  <c r="F3782" i="4" s="1"/>
  <c r="F3783" i="4" s="1"/>
  <c r="F3784" i="4" s="1"/>
  <c r="F3785" i="4" s="1"/>
  <c r="F3786" i="4" s="1"/>
  <c r="F3787" i="4" s="1"/>
  <c r="F3788" i="4" s="1"/>
  <c r="F3789" i="4" s="1"/>
  <c r="F3790" i="4" s="1"/>
  <c r="F3791" i="4" s="1"/>
  <c r="F3792" i="4" s="1"/>
  <c r="F3793" i="4" s="1"/>
  <c r="F3794" i="4" s="1"/>
  <c r="F3795" i="4" s="1"/>
  <c r="F3796" i="4" s="1"/>
  <c r="F3797" i="4" s="1"/>
  <c r="F3798" i="4" s="1"/>
  <c r="F3799" i="4" s="1"/>
  <c r="F3800" i="4" s="1"/>
  <c r="F3801" i="4" s="1"/>
  <c r="F3802" i="4" s="1"/>
  <c r="F3803" i="4" s="1"/>
  <c r="F3804" i="4" s="1"/>
  <c r="F3805" i="4" s="1"/>
  <c r="F3806" i="4" s="1"/>
  <c r="F3807" i="4" s="1"/>
  <c r="F3808" i="4" s="1"/>
  <c r="F3809" i="4" s="1"/>
  <c r="F3810" i="4" s="1"/>
  <c r="F3811" i="4" s="1"/>
  <c r="F3812" i="4" s="1"/>
  <c r="F3813" i="4" s="1"/>
  <c r="F3814" i="4" s="1"/>
  <c r="F3815" i="4" s="1"/>
  <c r="F3816" i="4" s="1"/>
  <c r="F3817" i="4" s="1"/>
  <c r="F3818" i="4" s="1"/>
  <c r="F3819" i="4" s="1"/>
  <c r="F3820" i="4" s="1"/>
  <c r="F3821" i="4" s="1"/>
  <c r="F3822" i="4" s="1"/>
  <c r="F3823" i="4" s="1"/>
  <c r="F3824" i="4" s="1"/>
  <c r="F3825" i="4" s="1"/>
  <c r="F3826" i="4" s="1"/>
  <c r="F3827" i="4" s="1"/>
  <c r="F3828" i="4" s="1"/>
  <c r="F3829" i="4" s="1"/>
  <c r="F3830" i="4" s="1"/>
  <c r="F3831" i="4" s="1"/>
  <c r="F3832" i="4" s="1"/>
  <c r="F3833" i="4" s="1"/>
  <c r="F3834" i="4" s="1"/>
  <c r="F3835" i="4" s="1"/>
  <c r="F3836" i="4" s="1"/>
  <c r="F3837" i="4" s="1"/>
  <c r="F3838" i="4" s="1"/>
  <c r="F3839" i="4" s="1"/>
  <c r="F3840" i="4" s="1"/>
  <c r="F3841" i="4" s="1"/>
  <c r="F3842" i="4" s="1"/>
  <c r="F3843" i="4" s="1"/>
  <c r="F3844" i="4" s="1"/>
  <c r="F3845" i="4" s="1"/>
  <c r="F3846" i="4" s="1"/>
  <c r="F3847" i="4" s="1"/>
  <c r="F3848" i="4" s="1"/>
  <c r="F3849" i="4" s="1"/>
  <c r="F3850" i="4" s="1"/>
  <c r="F3851" i="4" s="1"/>
  <c r="F3852" i="4" s="1"/>
  <c r="F3853" i="4" s="1"/>
  <c r="F3854" i="4" s="1"/>
  <c r="F3855" i="4" s="1"/>
  <c r="F3856" i="4" s="1"/>
  <c r="F3857" i="4" s="1"/>
  <c r="F3858" i="4" s="1"/>
  <c r="F3859" i="4" s="1"/>
  <c r="F3860" i="4" s="1"/>
  <c r="F3861" i="4" s="1"/>
  <c r="F3862" i="4" s="1"/>
  <c r="F3863" i="4" s="1"/>
  <c r="F3864" i="4" s="1"/>
  <c r="F3865" i="4" s="1"/>
  <c r="F3866" i="4" s="1"/>
  <c r="F3867" i="4" s="1"/>
  <c r="F3868" i="4" s="1"/>
  <c r="F3869" i="4" s="1"/>
  <c r="F3870" i="4" s="1"/>
  <c r="F3871" i="4" s="1"/>
  <c r="F3872" i="4" s="1"/>
  <c r="F3873" i="4" s="1"/>
  <c r="F3874" i="4" s="1"/>
  <c r="F3875" i="4" s="1"/>
  <c r="F3876" i="4" s="1"/>
  <c r="F3877" i="4" s="1"/>
  <c r="F3878" i="4" s="1"/>
  <c r="F3879" i="4" s="1"/>
  <c r="F3880" i="4" s="1"/>
  <c r="F3881" i="4" s="1"/>
  <c r="F3882" i="4" s="1"/>
  <c r="F3883" i="4" s="1"/>
  <c r="F3884" i="4" s="1"/>
  <c r="F3885" i="4" s="1"/>
  <c r="F3886" i="4" s="1"/>
  <c r="F3887" i="4" s="1"/>
  <c r="F3888" i="4" s="1"/>
  <c r="F3889" i="4" s="1"/>
  <c r="F3890" i="4" s="1"/>
  <c r="F3891" i="4" s="1"/>
  <c r="F3892" i="4" s="1"/>
  <c r="F3893" i="4" s="1"/>
  <c r="F3894" i="4" s="1"/>
  <c r="F3895" i="4" s="1"/>
  <c r="F3896" i="4" s="1"/>
  <c r="F3897" i="4" s="1"/>
  <c r="F3898" i="4" s="1"/>
  <c r="F3899" i="4" s="1"/>
  <c r="F3900" i="4" s="1"/>
  <c r="F3901" i="4" s="1"/>
  <c r="F3902" i="4" s="1"/>
  <c r="F3903" i="4" s="1"/>
  <c r="F3904" i="4" s="1"/>
  <c r="F3905" i="4" s="1"/>
  <c r="F3906" i="4" s="1"/>
  <c r="F3907" i="4" s="1"/>
  <c r="F3908" i="4" s="1"/>
  <c r="F3909" i="4" s="1"/>
  <c r="F3910" i="4" s="1"/>
  <c r="F3911" i="4" s="1"/>
  <c r="F3912" i="4" s="1"/>
  <c r="F3913" i="4" s="1"/>
  <c r="F3914" i="4" s="1"/>
  <c r="F3915" i="4" s="1"/>
  <c r="F3916" i="4" s="1"/>
  <c r="F3917" i="4" s="1"/>
  <c r="F3918" i="4" s="1"/>
  <c r="F3919" i="4" s="1"/>
  <c r="F3920" i="4" s="1"/>
  <c r="F3921" i="4" s="1"/>
  <c r="F3922" i="4" s="1"/>
  <c r="F3923" i="4" s="1"/>
  <c r="F3924" i="4" s="1"/>
  <c r="F3925" i="4" s="1"/>
  <c r="F3926" i="4" s="1"/>
  <c r="F3927" i="4" s="1"/>
  <c r="F3928" i="4" s="1"/>
  <c r="F3929" i="4" s="1"/>
  <c r="F3930" i="4" s="1"/>
  <c r="F3931" i="4" s="1"/>
  <c r="F3932" i="4" s="1"/>
  <c r="F3933" i="4" s="1"/>
  <c r="F3934" i="4" s="1"/>
  <c r="F3935" i="4" s="1"/>
  <c r="F3936" i="4" s="1"/>
  <c r="F3937" i="4" s="1"/>
  <c r="F3938" i="4" s="1"/>
  <c r="F3939" i="4" s="1"/>
  <c r="F3940" i="4" s="1"/>
  <c r="F3941" i="4" s="1"/>
  <c r="F3942" i="4" s="1"/>
  <c r="F3943" i="4" s="1"/>
  <c r="F3944" i="4" s="1"/>
  <c r="F3945" i="4" s="1"/>
  <c r="F3946" i="4" s="1"/>
  <c r="F3947" i="4" s="1"/>
  <c r="F3948" i="4" s="1"/>
  <c r="F3949" i="4" s="1"/>
  <c r="F3950" i="4" s="1"/>
  <c r="F3951" i="4" s="1"/>
  <c r="F3952" i="4" s="1"/>
  <c r="F3953" i="4" s="1"/>
  <c r="F3954" i="4" s="1"/>
  <c r="F3955" i="4" s="1"/>
  <c r="F3956" i="4" s="1"/>
  <c r="F3957" i="4" s="1"/>
  <c r="F3958" i="4" s="1"/>
  <c r="F3959" i="4" s="1"/>
  <c r="F3960" i="4" s="1"/>
  <c r="F3961" i="4" s="1"/>
  <c r="F3962" i="4" s="1"/>
  <c r="F3963" i="4" s="1"/>
  <c r="F3964" i="4" s="1"/>
  <c r="F3965" i="4" s="1"/>
  <c r="F3966" i="4" s="1"/>
  <c r="F3967" i="4" s="1"/>
  <c r="F3968" i="4" s="1"/>
  <c r="F3969" i="4" s="1"/>
  <c r="F3970" i="4" s="1"/>
  <c r="F3971" i="4" s="1"/>
  <c r="F3972" i="4" s="1"/>
  <c r="F3973" i="4" s="1"/>
  <c r="F3974" i="4" s="1"/>
  <c r="F3975" i="4" s="1"/>
  <c r="F3976" i="4" s="1"/>
  <c r="F3977" i="4" s="1"/>
  <c r="F3978" i="4" s="1"/>
  <c r="F3979" i="4" s="1"/>
  <c r="F3980" i="4" s="1"/>
  <c r="F3981" i="4" s="1"/>
  <c r="F3982" i="4" s="1"/>
  <c r="F3983" i="4" s="1"/>
  <c r="F3984" i="4" s="1"/>
  <c r="F3985" i="4" s="1"/>
  <c r="F3986" i="4" s="1"/>
  <c r="F3987" i="4" s="1"/>
  <c r="F3988" i="4" s="1"/>
  <c r="F3989" i="4" s="1"/>
  <c r="F3990" i="4" s="1"/>
  <c r="F3991" i="4" s="1"/>
  <c r="F3992" i="4" s="1"/>
  <c r="F3993" i="4" s="1"/>
  <c r="F3994" i="4" s="1"/>
  <c r="F3995" i="4" s="1"/>
  <c r="F3996" i="4" s="1"/>
  <c r="F3997" i="4" s="1"/>
  <c r="F3998" i="4" s="1"/>
  <c r="F3999" i="4" s="1"/>
  <c r="F4000" i="4" s="1"/>
  <c r="F4001" i="4" s="1"/>
  <c r="F4002" i="4" s="1"/>
  <c r="F4003" i="4" s="1"/>
  <c r="F4004" i="4" s="1"/>
  <c r="F4005" i="4" s="1"/>
  <c r="F4006" i="4" s="1"/>
  <c r="F4007" i="4" s="1"/>
  <c r="F4008" i="4" s="1"/>
  <c r="F4009" i="4" s="1"/>
  <c r="F4010" i="4" s="1"/>
  <c r="F4011" i="4" s="1"/>
  <c r="F4012" i="4" s="1"/>
  <c r="F4013" i="4" s="1"/>
  <c r="F4014" i="4" s="1"/>
  <c r="F4015" i="4" s="1"/>
  <c r="F4016" i="4" s="1"/>
  <c r="F4017" i="4" s="1"/>
  <c r="F4018" i="4" s="1"/>
  <c r="F4019" i="4" s="1"/>
  <c r="F4020" i="4" s="1"/>
  <c r="F4021" i="4" s="1"/>
  <c r="F4022" i="4" s="1"/>
  <c r="F4023" i="4" s="1"/>
  <c r="F4024" i="4" s="1"/>
  <c r="F4025" i="4" s="1"/>
  <c r="F4026" i="4" s="1"/>
  <c r="F4027" i="4" s="1"/>
  <c r="F4028" i="4" s="1"/>
  <c r="F4029" i="4" s="1"/>
  <c r="F4030" i="4" s="1"/>
  <c r="F4031" i="4" s="1"/>
  <c r="F4032" i="4" s="1"/>
  <c r="F4033" i="4" s="1"/>
  <c r="F4034" i="4" s="1"/>
  <c r="F4035" i="4" s="1"/>
  <c r="F4036" i="4" s="1"/>
  <c r="F4037" i="4" s="1"/>
  <c r="F4038" i="4" s="1"/>
  <c r="F4039" i="4" s="1"/>
  <c r="F4040" i="4" s="1"/>
  <c r="F4041" i="4" s="1"/>
  <c r="F4042" i="4" s="1"/>
  <c r="F4043" i="4" s="1"/>
  <c r="F4044" i="4" s="1"/>
  <c r="F4045" i="4" s="1"/>
  <c r="F4046" i="4" s="1"/>
  <c r="F4047" i="4" s="1"/>
  <c r="F4048" i="4" s="1"/>
  <c r="F4049" i="4" s="1"/>
  <c r="F4050" i="4" s="1"/>
  <c r="F4051" i="4" s="1"/>
  <c r="F4052" i="4" s="1"/>
  <c r="F4053" i="4" s="1"/>
  <c r="F4054" i="4" s="1"/>
  <c r="F4055" i="4" s="1"/>
  <c r="F4056" i="4" s="1"/>
  <c r="F4057" i="4" s="1"/>
  <c r="F4058" i="4" s="1"/>
  <c r="F4059" i="4" s="1"/>
  <c r="F4060" i="4" s="1"/>
  <c r="F4061" i="4" s="1"/>
  <c r="F4062" i="4" s="1"/>
  <c r="F4063" i="4" s="1"/>
  <c r="F4064" i="4" s="1"/>
  <c r="F4065" i="4" s="1"/>
  <c r="F4066" i="4" s="1"/>
  <c r="F4067" i="4" s="1"/>
  <c r="F4068" i="4" s="1"/>
  <c r="F4069" i="4" s="1"/>
  <c r="F4070" i="4" s="1"/>
  <c r="F4071" i="4" s="1"/>
  <c r="F4072" i="4" s="1"/>
  <c r="F4073" i="4" s="1"/>
  <c r="F4074" i="4" s="1"/>
  <c r="F4075" i="4" s="1"/>
  <c r="F4076" i="4" s="1"/>
  <c r="F4077" i="4" s="1"/>
  <c r="F4078" i="4" s="1"/>
  <c r="F4079" i="4" s="1"/>
  <c r="F4080" i="4" s="1"/>
  <c r="F4081" i="4" s="1"/>
  <c r="F4082" i="4" s="1"/>
  <c r="F4083" i="4" s="1"/>
  <c r="F4084" i="4" s="1"/>
  <c r="F4085" i="4" s="1"/>
  <c r="F4086" i="4" s="1"/>
  <c r="F4087" i="4" s="1"/>
  <c r="F4088" i="4" s="1"/>
  <c r="F4089" i="4" s="1"/>
  <c r="F4090" i="4" s="1"/>
  <c r="F4091" i="4" s="1"/>
  <c r="F4092" i="4" s="1"/>
  <c r="F4093" i="4" s="1"/>
  <c r="F4094" i="4" s="1"/>
  <c r="F4095" i="4" s="1"/>
  <c r="F4096" i="4" s="1"/>
  <c r="F4097" i="4" s="1"/>
  <c r="F4098" i="4" s="1"/>
  <c r="F4099" i="4" s="1"/>
  <c r="F4100" i="4" s="1"/>
  <c r="F4101" i="4" s="1"/>
  <c r="F4102" i="4" s="1"/>
  <c r="F4103" i="4" s="1"/>
  <c r="F4104" i="4" s="1"/>
  <c r="F4105" i="4" s="1"/>
  <c r="F4106" i="4" s="1"/>
  <c r="F4107" i="4" s="1"/>
  <c r="F4108" i="4" s="1"/>
  <c r="F4109" i="4" s="1"/>
  <c r="F4110" i="4" s="1"/>
  <c r="F4111" i="4" s="1"/>
  <c r="F4112" i="4" s="1"/>
  <c r="F4113" i="4" s="1"/>
  <c r="F4114" i="4" s="1"/>
  <c r="F4115" i="4" s="1"/>
  <c r="F4116" i="4" s="1"/>
  <c r="F4117" i="4" s="1"/>
  <c r="F4118" i="4" s="1"/>
  <c r="F4119" i="4" s="1"/>
  <c r="F4120" i="4" s="1"/>
  <c r="F4121" i="4" s="1"/>
  <c r="F4122" i="4" s="1"/>
  <c r="F4123" i="4" s="1"/>
  <c r="F4124" i="4" s="1"/>
  <c r="F4125" i="4" s="1"/>
  <c r="F4126" i="4" s="1"/>
  <c r="F4127" i="4" s="1"/>
  <c r="F4128" i="4" s="1"/>
  <c r="F4129" i="4" s="1"/>
  <c r="F4130" i="4" s="1"/>
  <c r="F4131" i="4" s="1"/>
  <c r="F4132" i="4" s="1"/>
  <c r="F4133" i="4" s="1"/>
  <c r="F4134" i="4" s="1"/>
  <c r="F4135" i="4" s="1"/>
  <c r="F4136" i="4" s="1"/>
  <c r="F4137" i="4" s="1"/>
  <c r="F4138" i="4" s="1"/>
  <c r="F4139" i="4" s="1"/>
  <c r="F4140" i="4" s="1"/>
  <c r="F4141" i="4" s="1"/>
  <c r="F4142" i="4" s="1"/>
  <c r="F4143" i="4" s="1"/>
  <c r="F4144" i="4" s="1"/>
  <c r="F4145" i="4" s="1"/>
  <c r="F4146" i="4" s="1"/>
  <c r="F4147" i="4" s="1"/>
  <c r="F4148" i="4" s="1"/>
  <c r="F4149" i="4" s="1"/>
  <c r="F4150" i="4" s="1"/>
  <c r="F4151" i="4" s="1"/>
  <c r="F4152" i="4" s="1"/>
  <c r="F4153" i="4" s="1"/>
  <c r="F4154" i="4" s="1"/>
  <c r="F4155" i="4" s="1"/>
  <c r="F4156" i="4" s="1"/>
  <c r="F4157" i="4" s="1"/>
  <c r="F4158" i="4" s="1"/>
  <c r="F4159" i="4" s="1"/>
  <c r="F4160" i="4" s="1"/>
  <c r="F4161" i="4" s="1"/>
  <c r="F4162" i="4" s="1"/>
  <c r="F4163" i="4" s="1"/>
  <c r="F4164" i="4" s="1"/>
  <c r="F4165" i="4" s="1"/>
  <c r="F4166" i="4" s="1"/>
  <c r="F4167" i="4" s="1"/>
  <c r="F4168" i="4" s="1"/>
  <c r="F4169" i="4" s="1"/>
  <c r="F4170" i="4" s="1"/>
  <c r="F4171" i="4" s="1"/>
  <c r="F4172" i="4" s="1"/>
  <c r="F4173" i="4" s="1"/>
  <c r="F4174" i="4" s="1"/>
  <c r="F4175" i="4" s="1"/>
  <c r="F4176" i="4" s="1"/>
  <c r="F4177" i="4" s="1"/>
  <c r="F4178" i="4" s="1"/>
  <c r="F4179" i="4" s="1"/>
  <c r="F4180" i="4" s="1"/>
  <c r="F4181" i="4" s="1"/>
  <c r="F4182" i="4" s="1"/>
  <c r="F4183" i="4" s="1"/>
  <c r="F4184" i="4" s="1"/>
  <c r="F4185" i="4" s="1"/>
  <c r="F4187" i="4" s="1"/>
  <c r="F4188" i="4" s="1"/>
  <c r="F4189" i="4" s="1"/>
  <c r="F4190" i="4" s="1"/>
  <c r="F4191" i="4" s="1"/>
  <c r="F4192" i="4" s="1"/>
  <c r="F4193" i="4" s="1"/>
  <c r="F4194" i="4" s="1"/>
  <c r="F4195" i="4" s="1"/>
  <c r="F4196" i="4" s="1"/>
  <c r="F4197" i="4" s="1"/>
  <c r="F4198" i="4" s="1"/>
  <c r="F4199" i="4" s="1"/>
  <c r="F4200" i="4" s="1"/>
  <c r="F4201" i="4" s="1"/>
  <c r="F4202" i="4" s="1"/>
  <c r="F4203" i="4" s="1"/>
  <c r="F4204" i="4" s="1"/>
  <c r="F4205" i="4" s="1"/>
  <c r="F4206" i="4" s="1"/>
  <c r="F4207" i="4" s="1"/>
  <c r="F4208" i="4" s="1"/>
  <c r="F4209" i="4" s="1"/>
  <c r="F4210" i="4" s="1"/>
  <c r="F4211" i="4" s="1"/>
  <c r="F4212" i="4" s="1"/>
  <c r="F4213" i="4" s="1"/>
  <c r="F4214" i="4" s="1"/>
  <c r="F4215" i="4" s="1"/>
  <c r="F4216" i="4" s="1"/>
  <c r="F4217" i="4" s="1"/>
  <c r="F4218" i="4" s="1"/>
  <c r="F4219" i="4" s="1"/>
  <c r="F4220" i="4" s="1"/>
  <c r="F4221" i="4" s="1"/>
  <c r="F4222" i="4" s="1"/>
  <c r="F4223" i="4" s="1"/>
  <c r="F4224" i="4" s="1"/>
  <c r="F4225" i="4" s="1"/>
  <c r="F4226" i="4" s="1"/>
  <c r="F4227" i="4" s="1"/>
  <c r="F4228" i="4" s="1"/>
  <c r="F4229" i="4" s="1"/>
  <c r="F4230" i="4" s="1"/>
  <c r="F4231" i="4" s="1"/>
  <c r="F4232" i="4" s="1"/>
  <c r="F4233" i="4" s="1"/>
  <c r="F4234" i="4" s="1"/>
  <c r="F4235" i="4" s="1"/>
  <c r="F4236" i="4" s="1"/>
  <c r="F4237" i="4" s="1"/>
  <c r="F4238" i="4" s="1"/>
  <c r="F4239" i="4" s="1"/>
  <c r="F4240" i="4" s="1"/>
  <c r="F4241" i="4" s="1"/>
  <c r="F4242" i="4" s="1"/>
  <c r="F4243" i="4" s="1"/>
  <c r="F4244" i="4" s="1"/>
  <c r="F4245" i="4" s="1"/>
  <c r="F4246" i="4" s="1"/>
  <c r="F4247" i="4" s="1"/>
  <c r="F4248" i="4" s="1"/>
  <c r="F4249" i="4" s="1"/>
  <c r="F4250" i="4" s="1"/>
  <c r="F4251" i="4" s="1"/>
  <c r="F4252" i="4" s="1"/>
  <c r="F4253" i="4" s="1"/>
  <c r="F4254" i="4" s="1"/>
  <c r="F4255" i="4" s="1"/>
  <c r="F4256" i="4" s="1"/>
  <c r="F4257" i="4" s="1"/>
  <c r="F4258" i="4" s="1"/>
  <c r="F4259" i="4" s="1"/>
  <c r="F4260" i="4" s="1"/>
  <c r="F4261" i="4" s="1"/>
  <c r="F4262" i="4" s="1"/>
  <c r="F4263" i="4" s="1"/>
  <c r="F4264" i="4" s="1"/>
  <c r="F4265" i="4" s="1"/>
  <c r="F4266" i="4" s="1"/>
  <c r="F4267" i="4" s="1"/>
  <c r="F4268" i="4" s="1"/>
  <c r="F4269" i="4" s="1"/>
  <c r="F4270" i="4" s="1"/>
  <c r="F4271" i="4" s="1"/>
  <c r="F4272" i="4" s="1"/>
  <c r="F4273" i="4" s="1"/>
  <c r="F4274" i="4" s="1"/>
  <c r="F4275" i="4" s="1"/>
  <c r="F4276" i="4" s="1"/>
  <c r="F4277" i="4" s="1"/>
  <c r="F4278" i="4" s="1"/>
  <c r="F4279" i="4" s="1"/>
  <c r="F4280" i="4" s="1"/>
  <c r="F4281" i="4" s="1"/>
  <c r="F4282" i="4" s="1"/>
  <c r="F4283" i="4" s="1"/>
  <c r="F4284" i="4" s="1"/>
  <c r="F4285" i="4" s="1"/>
  <c r="F4286" i="4" s="1"/>
  <c r="F4287" i="4" s="1"/>
  <c r="F4288" i="4" s="1"/>
  <c r="F4289" i="4" s="1"/>
  <c r="F4290" i="4" s="1"/>
  <c r="F4291" i="4" s="1"/>
  <c r="F4292" i="4" s="1"/>
  <c r="F4293" i="4" s="1"/>
  <c r="F4294" i="4" s="1"/>
  <c r="F4295" i="4" s="1"/>
  <c r="F4296" i="4" s="1"/>
  <c r="F4297" i="4" s="1"/>
  <c r="F4298" i="4" s="1"/>
  <c r="F4299" i="4" s="1"/>
  <c r="F4300" i="4" s="1"/>
  <c r="F4301" i="4" s="1"/>
  <c r="F4302" i="4" s="1"/>
  <c r="F4303" i="4" s="1"/>
  <c r="F4304" i="4" s="1"/>
  <c r="F4305" i="4" s="1"/>
  <c r="F4306" i="4" s="1"/>
  <c r="F4307" i="4" s="1"/>
  <c r="F4308" i="4" s="1"/>
  <c r="F4309" i="4" s="1"/>
  <c r="F4310" i="4" s="1"/>
  <c r="F4311" i="4" s="1"/>
  <c r="F4312" i="4" s="1"/>
  <c r="F4313" i="4" s="1"/>
  <c r="F4314" i="4" s="1"/>
  <c r="F4315" i="4" s="1"/>
  <c r="F4316" i="4" s="1"/>
  <c r="F4317" i="4" s="1"/>
  <c r="F4318" i="4" s="1"/>
  <c r="F4319" i="4" s="1"/>
  <c r="F4320" i="4" s="1"/>
  <c r="F4321" i="4" s="1"/>
  <c r="F4322" i="4" s="1"/>
  <c r="F4323" i="4" s="1"/>
  <c r="F4324" i="4" s="1"/>
  <c r="F4325" i="4" s="1"/>
  <c r="F4326" i="4" s="1"/>
  <c r="F4327" i="4" s="1"/>
  <c r="F4328" i="4" s="1"/>
  <c r="F4329" i="4" s="1"/>
  <c r="F4330" i="4" s="1"/>
  <c r="F4331" i="4" s="1"/>
  <c r="F4332" i="4" s="1"/>
  <c r="F4333" i="4" s="1"/>
  <c r="F4334" i="4" s="1"/>
  <c r="F4335" i="4" s="1"/>
  <c r="F4336" i="4" s="1"/>
  <c r="F4337" i="4" s="1"/>
  <c r="F4338" i="4" s="1"/>
  <c r="F4339" i="4" s="1"/>
  <c r="F4340" i="4" s="1"/>
  <c r="F4341" i="4" s="1"/>
  <c r="F4342" i="4" s="1"/>
  <c r="F4343" i="4" s="1"/>
  <c r="F4344" i="4" s="1"/>
  <c r="F4345" i="4" s="1"/>
  <c r="F4346" i="4" s="1"/>
  <c r="F4347" i="4" s="1"/>
  <c r="F4348" i="4" s="1"/>
  <c r="F4349" i="4" s="1"/>
  <c r="F4350" i="4" s="1"/>
  <c r="F4351" i="4" s="1"/>
  <c r="F4352" i="4" s="1"/>
  <c r="F4353" i="4" s="1"/>
  <c r="F4354" i="4" s="1"/>
  <c r="F4355" i="4" s="1"/>
  <c r="F4356" i="4" s="1"/>
  <c r="F4357" i="4" s="1"/>
  <c r="F4358" i="4" s="1"/>
  <c r="F4359" i="4" s="1"/>
  <c r="F4360" i="4" s="1"/>
  <c r="F4361" i="4" s="1"/>
  <c r="F4362" i="4" s="1"/>
  <c r="F4363" i="4" s="1"/>
  <c r="F4364" i="4" s="1"/>
  <c r="F4365" i="4" s="1"/>
  <c r="F4366" i="4" s="1"/>
  <c r="F4367" i="4" s="1"/>
  <c r="F4368" i="4" s="1"/>
  <c r="F4369" i="4" s="1"/>
  <c r="F4370" i="4" s="1"/>
  <c r="F4371" i="4" s="1"/>
  <c r="F4372" i="4" s="1"/>
  <c r="F4373" i="4" s="1"/>
  <c r="F4374" i="4" s="1"/>
  <c r="F4375" i="4" s="1"/>
  <c r="F4376" i="4" s="1"/>
  <c r="F4377" i="4" s="1"/>
  <c r="F4378" i="4" s="1"/>
  <c r="F4379" i="4" s="1"/>
  <c r="F4380" i="4" s="1"/>
  <c r="F4381" i="4" s="1"/>
  <c r="F4382" i="4" s="1"/>
  <c r="F4383" i="4" s="1"/>
  <c r="F4384" i="4" s="1"/>
  <c r="F4385" i="4" s="1"/>
  <c r="F4386" i="4" s="1"/>
  <c r="F4387" i="4" s="1"/>
  <c r="F4388" i="4" s="1"/>
  <c r="F4389" i="4" s="1"/>
  <c r="F4390" i="4" s="1"/>
  <c r="F4391" i="4" s="1"/>
  <c r="F4392" i="4" s="1"/>
  <c r="F4393" i="4" s="1"/>
  <c r="F4394" i="4" s="1"/>
  <c r="F4395" i="4" s="1"/>
  <c r="F4396" i="4" s="1"/>
  <c r="F4397" i="4" s="1"/>
  <c r="F4398" i="4" s="1"/>
  <c r="F4399" i="4" s="1"/>
  <c r="F4400" i="4" s="1"/>
  <c r="F4401" i="4" s="1"/>
  <c r="F4402" i="4" s="1"/>
  <c r="F4403" i="4" s="1"/>
  <c r="F4404" i="4" s="1"/>
  <c r="F4405" i="4" s="1"/>
  <c r="F4406" i="4" s="1"/>
  <c r="F4407" i="4" s="1"/>
  <c r="F4408" i="4" s="1"/>
  <c r="F4409" i="4" s="1"/>
  <c r="F4410" i="4" s="1"/>
  <c r="F4411" i="4" s="1"/>
  <c r="F4412" i="4" s="1"/>
  <c r="F4413" i="4" s="1"/>
  <c r="F4414" i="4" s="1"/>
  <c r="F4415" i="4" s="1"/>
  <c r="F4416" i="4" s="1"/>
  <c r="F4417" i="4" s="1"/>
  <c r="F4418" i="4" s="1"/>
  <c r="F4419" i="4" s="1"/>
  <c r="F4420" i="4" s="1"/>
  <c r="F4421" i="4" s="1"/>
  <c r="F4422" i="4" s="1"/>
  <c r="F4423" i="4" s="1"/>
  <c r="F4424" i="4" s="1"/>
  <c r="F4425" i="4" s="1"/>
  <c r="F4426" i="4" s="1"/>
  <c r="F4427" i="4" s="1"/>
  <c r="F4428" i="4" s="1"/>
  <c r="F4429" i="4" s="1"/>
  <c r="F4430" i="4" s="1"/>
  <c r="F4431" i="4" s="1"/>
  <c r="F4432" i="4" s="1"/>
  <c r="F4433" i="4" s="1"/>
  <c r="F4434" i="4" s="1"/>
  <c r="F4435" i="4" s="1"/>
  <c r="F4436" i="4" s="1"/>
  <c r="F4437" i="4" s="1"/>
  <c r="F4438" i="4" s="1"/>
  <c r="F4439" i="4" s="1"/>
  <c r="F4440" i="4" s="1"/>
  <c r="F4441" i="4" s="1"/>
  <c r="F4442" i="4" s="1"/>
  <c r="F4443" i="4" s="1"/>
  <c r="F4444" i="4" s="1"/>
  <c r="F4445" i="4" s="1"/>
  <c r="F4446" i="4" s="1"/>
  <c r="F4447" i="4" s="1"/>
  <c r="F4448" i="4" s="1"/>
  <c r="F4449" i="4" s="1"/>
  <c r="F4450" i="4" s="1"/>
  <c r="F4451" i="4" s="1"/>
  <c r="F4452" i="4" s="1"/>
  <c r="F4453" i="4" s="1"/>
  <c r="F4454" i="4" s="1"/>
  <c r="F4455" i="4" s="1"/>
  <c r="F4456" i="4" s="1"/>
  <c r="F4457" i="4" s="1"/>
  <c r="F4458" i="4" s="1"/>
  <c r="F4459" i="4" s="1"/>
  <c r="F4460" i="4" s="1"/>
  <c r="F4461" i="4" s="1"/>
  <c r="F4462" i="4" s="1"/>
  <c r="F4463" i="4" s="1"/>
  <c r="F4464" i="4" s="1"/>
  <c r="F4465" i="4" s="1"/>
  <c r="F4466" i="4" s="1"/>
  <c r="F4467" i="4" s="1"/>
  <c r="F4468" i="4" s="1"/>
  <c r="F4469" i="4" s="1"/>
  <c r="F4470" i="4" s="1"/>
  <c r="F4471" i="4" s="1"/>
  <c r="F4472" i="4" s="1"/>
  <c r="F4473" i="4" s="1"/>
  <c r="F4474" i="4" s="1"/>
  <c r="F4475" i="4" s="1"/>
  <c r="F4476" i="4" s="1"/>
  <c r="F4477" i="4" s="1"/>
  <c r="F4478" i="4" s="1"/>
  <c r="F4479" i="4" s="1"/>
  <c r="F4480" i="4" s="1"/>
  <c r="F4481" i="4" s="1"/>
  <c r="F4482" i="4" s="1"/>
  <c r="F4483" i="4" s="1"/>
  <c r="F4484" i="4" s="1"/>
  <c r="F4485" i="4" s="1"/>
  <c r="F4486" i="4" s="1"/>
  <c r="F4487" i="4" s="1"/>
  <c r="F4488" i="4" s="1"/>
  <c r="F4489" i="4" s="1"/>
  <c r="F4490" i="4" s="1"/>
  <c r="F4491" i="4" s="1"/>
  <c r="F4492" i="4" s="1"/>
  <c r="F4493" i="4" s="1"/>
  <c r="F4494" i="4" s="1"/>
  <c r="F4495" i="4" s="1"/>
  <c r="F4496" i="4" s="1"/>
  <c r="F4497" i="4" s="1"/>
  <c r="F4498" i="4" s="1"/>
  <c r="F4499" i="4" s="1"/>
  <c r="F4500" i="4" s="1"/>
  <c r="F4501" i="4" s="1"/>
  <c r="F4502" i="4" s="1"/>
  <c r="F4503" i="4" s="1"/>
  <c r="F4504" i="4" s="1"/>
  <c r="F4505" i="4" s="1"/>
  <c r="F4506" i="4" s="1"/>
  <c r="F4507" i="4" s="1"/>
  <c r="F4508" i="4" s="1"/>
  <c r="F4509" i="4" s="1"/>
  <c r="F4510" i="4" s="1"/>
  <c r="F4511" i="4" s="1"/>
  <c r="F4512" i="4" s="1"/>
  <c r="F4513" i="4" s="1"/>
  <c r="F4514" i="4" s="1"/>
  <c r="F4515" i="4" s="1"/>
  <c r="F4516" i="4" s="1"/>
  <c r="F4517" i="4" s="1"/>
  <c r="F4518" i="4" s="1"/>
  <c r="F4519" i="4" s="1"/>
  <c r="F4520" i="4" s="1"/>
  <c r="F4521" i="4" s="1"/>
  <c r="F4522" i="4" s="1"/>
  <c r="F4523" i="4" s="1"/>
  <c r="F4524" i="4" s="1"/>
  <c r="F4525" i="4" s="1"/>
  <c r="F4526" i="4" s="1"/>
  <c r="F4527" i="4" s="1"/>
  <c r="F4528" i="4" s="1"/>
  <c r="F4529" i="4" s="1"/>
  <c r="F4530" i="4" s="1"/>
  <c r="F4531" i="4" s="1"/>
  <c r="F4532" i="4" s="1"/>
  <c r="F4533" i="4" s="1"/>
  <c r="F4534" i="4" s="1"/>
  <c r="F4535" i="4" s="1"/>
  <c r="F4536" i="4" s="1"/>
  <c r="F4537" i="4" s="1"/>
  <c r="F4538" i="4" s="1"/>
  <c r="F4539" i="4" s="1"/>
  <c r="F4540" i="4" s="1"/>
  <c r="F4541" i="4" s="1"/>
  <c r="F4542" i="4" s="1"/>
  <c r="F4543" i="4" s="1"/>
  <c r="F4544" i="4" s="1"/>
  <c r="F4545" i="4" s="1"/>
  <c r="F4546" i="4" s="1"/>
  <c r="F4547" i="4" s="1"/>
  <c r="F4548" i="4" s="1"/>
  <c r="F4549" i="4" s="1"/>
  <c r="F4550" i="4" s="1"/>
  <c r="F4551" i="4" s="1"/>
  <c r="F4552" i="4" s="1"/>
  <c r="F4553" i="4" s="1"/>
  <c r="F4554" i="4" s="1"/>
  <c r="F4555" i="4" s="1"/>
  <c r="F4556" i="4" s="1"/>
  <c r="F4557" i="4" s="1"/>
  <c r="F4558" i="4" s="1"/>
  <c r="F4559" i="4" s="1"/>
  <c r="F4560" i="4" s="1"/>
  <c r="F4561" i="4" s="1"/>
  <c r="F4562" i="4" s="1"/>
  <c r="F4563" i="4" s="1"/>
  <c r="F4564" i="4" s="1"/>
  <c r="F4565" i="4" s="1"/>
  <c r="F4566" i="4" s="1"/>
  <c r="F4567" i="4" s="1"/>
  <c r="F4568" i="4" s="1"/>
  <c r="F4569" i="4" s="1"/>
  <c r="F4570" i="4" s="1"/>
  <c r="F4571" i="4" s="1"/>
  <c r="F4572" i="4" s="1"/>
  <c r="F4573" i="4" s="1"/>
  <c r="F4574" i="4" s="1"/>
  <c r="F4575" i="4" s="1"/>
  <c r="F4576" i="4" s="1"/>
  <c r="F4577" i="4" s="1"/>
  <c r="F4578" i="4" s="1"/>
  <c r="F4579" i="4" s="1"/>
  <c r="F4580" i="4" s="1"/>
  <c r="F4581" i="4" s="1"/>
  <c r="F4582" i="4" s="1"/>
  <c r="F4583" i="4" s="1"/>
  <c r="F4584" i="4" s="1"/>
  <c r="F4585" i="4" s="1"/>
  <c r="F4586" i="4" s="1"/>
  <c r="F4587" i="4" s="1"/>
  <c r="F4588" i="4" s="1"/>
  <c r="F4589" i="4" s="1"/>
  <c r="F4590" i="4" s="1"/>
  <c r="F4591" i="4" s="1"/>
  <c r="F4592" i="4" s="1"/>
  <c r="F4593" i="4" s="1"/>
  <c r="F4594" i="4" s="1"/>
  <c r="F4595" i="4" s="1"/>
  <c r="F4596" i="4" s="1"/>
  <c r="F4597" i="4" s="1"/>
  <c r="F4598" i="4" s="1"/>
  <c r="F4599" i="4" s="1"/>
  <c r="F4600" i="4" s="1"/>
  <c r="F4601" i="4" s="1"/>
  <c r="F4602" i="4" s="1"/>
  <c r="F4603" i="4" s="1"/>
  <c r="F4604" i="4" s="1"/>
  <c r="F4605" i="4" s="1"/>
  <c r="F4606" i="4" s="1"/>
  <c r="F4607" i="4" s="1"/>
  <c r="F4608" i="4" s="1"/>
  <c r="F4609" i="4" s="1"/>
  <c r="F4610" i="4" s="1"/>
  <c r="F4611" i="4" s="1"/>
  <c r="F4612" i="4" s="1"/>
  <c r="F4613" i="4" s="1"/>
  <c r="F4614" i="4" s="1"/>
  <c r="F4615" i="4" s="1"/>
  <c r="F4616" i="4" s="1"/>
  <c r="F4617" i="4" s="1"/>
  <c r="F4618" i="4" s="1"/>
  <c r="F4619" i="4" s="1"/>
  <c r="F4620" i="4" s="1"/>
  <c r="F4621" i="4" s="1"/>
  <c r="F4622" i="4" s="1"/>
  <c r="F4623" i="4" s="1"/>
  <c r="F4624" i="4" s="1"/>
  <c r="F4625" i="4" s="1"/>
  <c r="F4626" i="4" s="1"/>
  <c r="F4627" i="4" s="1"/>
  <c r="F4628" i="4" s="1"/>
  <c r="F4629" i="4" s="1"/>
  <c r="F4630" i="4" s="1"/>
  <c r="F4631" i="4" s="1"/>
  <c r="F4632" i="4" s="1"/>
  <c r="F4633" i="4" s="1"/>
  <c r="F4634" i="4" s="1"/>
  <c r="F4635" i="4" s="1"/>
  <c r="F4636" i="4" s="1"/>
  <c r="F4637" i="4" s="1"/>
  <c r="F4638" i="4" s="1"/>
  <c r="F4639" i="4" s="1"/>
  <c r="F4640" i="4" s="1"/>
  <c r="F4641" i="4" s="1"/>
  <c r="F4642" i="4" s="1"/>
  <c r="F4643" i="4" s="1"/>
  <c r="F4644" i="4" s="1"/>
  <c r="F4645" i="4" s="1"/>
  <c r="F4646" i="4" s="1"/>
  <c r="F4647" i="4" s="1"/>
  <c r="F4648" i="4" s="1"/>
  <c r="F4649" i="4" s="1"/>
  <c r="F4650" i="4" s="1"/>
  <c r="F4651" i="4" s="1"/>
  <c r="F4652" i="4" s="1"/>
  <c r="F4653" i="4" s="1"/>
  <c r="F4654" i="4" s="1"/>
  <c r="F4655" i="4" s="1"/>
  <c r="F4656" i="4" s="1"/>
  <c r="F4657" i="4" s="1"/>
  <c r="F4658" i="4" s="1"/>
  <c r="F4659" i="4" s="1"/>
  <c r="F4660" i="4" s="1"/>
  <c r="F4661" i="4" s="1"/>
  <c r="F4662" i="4" s="1"/>
  <c r="F4663" i="4" s="1"/>
  <c r="F4664" i="4" s="1"/>
  <c r="F4665" i="4" s="1"/>
  <c r="F4666" i="4" s="1"/>
  <c r="F4667" i="4" s="1"/>
  <c r="F4668" i="4" s="1"/>
  <c r="F4669" i="4" s="1"/>
  <c r="F4670" i="4" s="1"/>
  <c r="F4671" i="4" s="1"/>
  <c r="F4672" i="4" s="1"/>
  <c r="F4673" i="4" s="1"/>
  <c r="F4674" i="4" s="1"/>
  <c r="F4675" i="4" s="1"/>
  <c r="F4676" i="4" s="1"/>
  <c r="F4677" i="4" s="1"/>
  <c r="F4678" i="4" s="1"/>
  <c r="F4679" i="4" s="1"/>
  <c r="F4680" i="4" s="1"/>
  <c r="F4681" i="4" s="1"/>
  <c r="F4682" i="4" s="1"/>
  <c r="F4683" i="4" s="1"/>
  <c r="F4684" i="4" s="1"/>
  <c r="F4685" i="4" s="1"/>
  <c r="F4686" i="4" s="1"/>
  <c r="F4687" i="4" s="1"/>
  <c r="F4688" i="4" s="1"/>
  <c r="F4689" i="4" s="1"/>
  <c r="F4690" i="4" s="1"/>
  <c r="F4691" i="4" s="1"/>
  <c r="F4692" i="4" s="1"/>
  <c r="F4693" i="4" s="1"/>
  <c r="F4694" i="4" s="1"/>
  <c r="F4695" i="4" s="1"/>
  <c r="F4696" i="4" s="1"/>
  <c r="F4697" i="4" s="1"/>
  <c r="F4698" i="4" s="1"/>
  <c r="F4699" i="4" s="1"/>
  <c r="F4700" i="4" s="1"/>
  <c r="F4701" i="4" s="1"/>
  <c r="F4702" i="4" s="1"/>
  <c r="F4703" i="4" s="1"/>
  <c r="F4704" i="4" s="1"/>
  <c r="F4705" i="4" s="1"/>
  <c r="F4706" i="4" s="1"/>
  <c r="F4707" i="4" s="1"/>
  <c r="F4708" i="4" s="1"/>
  <c r="F4709" i="4" s="1"/>
  <c r="F4710" i="4" s="1"/>
  <c r="F4711" i="4" s="1"/>
  <c r="F4712" i="4" s="1"/>
  <c r="F4713" i="4" s="1"/>
  <c r="F4714" i="4" s="1"/>
  <c r="F4715" i="4" s="1"/>
  <c r="F4716" i="4" s="1"/>
  <c r="F4717" i="4" s="1"/>
  <c r="F4718" i="4" s="1"/>
  <c r="F4719" i="4" s="1"/>
  <c r="F4720" i="4" s="1"/>
  <c r="F4721" i="4" s="1"/>
  <c r="F4722" i="4" s="1"/>
  <c r="F4723" i="4" s="1"/>
  <c r="F4724" i="4" s="1"/>
  <c r="F4725" i="4" s="1"/>
  <c r="F4726" i="4" s="1"/>
  <c r="F4727" i="4" s="1"/>
  <c r="F4728" i="4" s="1"/>
  <c r="F4729" i="4" s="1"/>
  <c r="F4730" i="4" s="1"/>
  <c r="F4731" i="4" s="1"/>
  <c r="F4732" i="4" s="1"/>
  <c r="F4733" i="4" s="1"/>
  <c r="F4734" i="4" s="1"/>
  <c r="F4735" i="4" s="1"/>
  <c r="F4736" i="4" s="1"/>
  <c r="F4737" i="4" s="1"/>
  <c r="F4738" i="4" s="1"/>
  <c r="F4739" i="4" s="1"/>
  <c r="F4740" i="4" s="1"/>
  <c r="F4741" i="4" s="1"/>
  <c r="F4742" i="4" s="1"/>
  <c r="F4743" i="4" s="1"/>
  <c r="F4744" i="4" s="1"/>
  <c r="F4745" i="4" s="1"/>
  <c r="F4746" i="4" s="1"/>
  <c r="F4747" i="4" s="1"/>
  <c r="F4748" i="4" s="1"/>
  <c r="F4749" i="4" s="1"/>
  <c r="F4751" i="4" s="1"/>
  <c r="F4752" i="4" s="1"/>
  <c r="F4753" i="4" s="1"/>
  <c r="F4754" i="4" s="1"/>
  <c r="F4755" i="4" s="1"/>
  <c r="F4756" i="4" s="1"/>
  <c r="F4757" i="4" s="1"/>
  <c r="F4758" i="4" s="1"/>
  <c r="F4759" i="4" s="1"/>
  <c r="F4760" i="4" s="1"/>
  <c r="F4761" i="4" s="1"/>
  <c r="F4762" i="4" s="1"/>
  <c r="F4763" i="4" s="1"/>
  <c r="F4764" i="4" s="1"/>
  <c r="F4765" i="4" s="1"/>
  <c r="F4766" i="4" s="1"/>
  <c r="F4767" i="4" s="1"/>
  <c r="F4768" i="4" s="1"/>
  <c r="F4769" i="4" s="1"/>
  <c r="F4770" i="4" s="1"/>
  <c r="F4771" i="4" s="1"/>
  <c r="F4772" i="4" s="1"/>
  <c r="F4773" i="4" s="1"/>
  <c r="F4774" i="4" s="1"/>
  <c r="F4775" i="4" s="1"/>
  <c r="F4776" i="4" s="1"/>
  <c r="F4777" i="4" s="1"/>
  <c r="F4778" i="4" s="1"/>
  <c r="F4779" i="4" s="1"/>
  <c r="F4780" i="4" s="1"/>
  <c r="F4781" i="4" s="1"/>
  <c r="F4782" i="4" s="1"/>
  <c r="F4783" i="4" s="1"/>
  <c r="F4784" i="4" s="1"/>
  <c r="F4785" i="4" s="1"/>
  <c r="F4786" i="4" s="1"/>
  <c r="F4787" i="4" s="1"/>
  <c r="F4788" i="4" s="1"/>
  <c r="F4789" i="4" s="1"/>
  <c r="F4790" i="4" s="1"/>
  <c r="F4791" i="4" s="1"/>
  <c r="F4792" i="4" s="1"/>
  <c r="F4793" i="4" s="1"/>
  <c r="F4794" i="4" s="1"/>
  <c r="F4795" i="4" s="1"/>
  <c r="F4796" i="4" s="1"/>
  <c r="F4797" i="4" s="1"/>
  <c r="F4798" i="4" s="1"/>
  <c r="F4799" i="4" s="1"/>
  <c r="F4800" i="4" s="1"/>
  <c r="F4801" i="4" s="1"/>
  <c r="F4802" i="4" s="1"/>
  <c r="F4803" i="4" s="1"/>
  <c r="F4804" i="4" s="1"/>
  <c r="F4805" i="4" s="1"/>
  <c r="F4806" i="4" s="1"/>
  <c r="F4807" i="4" s="1"/>
  <c r="F4808" i="4" s="1"/>
  <c r="F4809" i="4" s="1"/>
  <c r="F4810" i="4" s="1"/>
  <c r="F4811" i="4" s="1"/>
  <c r="F4812" i="4" s="1"/>
  <c r="F4813" i="4" s="1"/>
  <c r="F4814" i="4" s="1"/>
  <c r="F4815" i="4" s="1"/>
  <c r="F4816" i="4" s="1"/>
  <c r="F4817" i="4" s="1"/>
  <c r="F4818" i="4" s="1"/>
  <c r="F4819" i="4" s="1"/>
  <c r="F4820" i="4" s="1"/>
  <c r="F4821" i="4" s="1"/>
  <c r="F4822" i="4" s="1"/>
  <c r="F4823" i="4" s="1"/>
  <c r="F4824" i="4" s="1"/>
  <c r="F4825" i="4" s="1"/>
  <c r="F4826" i="4" s="1"/>
  <c r="F4827" i="4" s="1"/>
  <c r="F4828" i="4" s="1"/>
  <c r="F4829" i="4" s="1"/>
  <c r="F4830" i="4" s="1"/>
  <c r="F4831" i="4" s="1"/>
  <c r="F4832" i="4" s="1"/>
  <c r="F4833" i="4" s="1"/>
  <c r="F4834" i="4" s="1"/>
  <c r="F4835" i="4" s="1"/>
  <c r="F4836" i="4" s="1"/>
  <c r="F4837" i="4" s="1"/>
  <c r="F4838" i="4" s="1"/>
  <c r="F4839" i="4" s="1"/>
  <c r="F4840" i="4" s="1"/>
  <c r="F4841" i="4" s="1"/>
  <c r="F4842" i="4" s="1"/>
  <c r="F4843" i="4" s="1"/>
  <c r="F4844" i="4" s="1"/>
  <c r="F4845" i="4" s="1"/>
  <c r="F4846" i="4" s="1"/>
  <c r="F4847" i="4" s="1"/>
  <c r="F4848" i="4" s="1"/>
  <c r="F4849" i="4" s="1"/>
  <c r="F4850" i="4" s="1"/>
  <c r="F4851" i="4" s="1"/>
  <c r="F4852" i="4" s="1"/>
  <c r="F4853" i="4" s="1"/>
  <c r="F4854" i="4" s="1"/>
  <c r="F4855" i="4" s="1"/>
  <c r="F4856" i="4" s="1"/>
  <c r="F4857" i="4" s="1"/>
  <c r="F4858" i="4" s="1"/>
  <c r="F4859" i="4" s="1"/>
  <c r="F4860" i="4" s="1"/>
  <c r="F4861" i="4" s="1"/>
  <c r="F4862" i="4" s="1"/>
  <c r="F4863" i="4" s="1"/>
  <c r="F4864" i="4" s="1"/>
  <c r="F4865" i="4" s="1"/>
  <c r="F4866" i="4" s="1"/>
  <c r="F4867" i="4" s="1"/>
  <c r="F4868" i="4" s="1"/>
  <c r="F4869" i="4" s="1"/>
  <c r="F4870" i="4" s="1"/>
  <c r="F4871" i="4" s="1"/>
  <c r="F4872" i="4" s="1"/>
  <c r="F4873" i="4" s="1"/>
  <c r="F4874" i="4" s="1"/>
  <c r="F4875" i="4" s="1"/>
  <c r="F4876" i="4" s="1"/>
  <c r="F4877" i="4" s="1"/>
  <c r="F4878" i="4" s="1"/>
  <c r="F4879" i="4" s="1"/>
  <c r="F4880" i="4" s="1"/>
  <c r="F4881" i="4" s="1"/>
  <c r="F4882" i="4" s="1"/>
  <c r="F4883" i="4" s="1"/>
  <c r="F4884" i="4" s="1"/>
  <c r="F4885" i="4" s="1"/>
  <c r="F4886" i="4" s="1"/>
  <c r="F4887" i="4" s="1"/>
  <c r="F4888" i="4" s="1"/>
  <c r="F4889" i="4" s="1"/>
  <c r="F4890" i="4" s="1"/>
  <c r="F4891" i="4" s="1"/>
  <c r="F4892" i="4" s="1"/>
  <c r="F4893" i="4" s="1"/>
  <c r="F4894" i="4" s="1"/>
  <c r="F4895" i="4" s="1"/>
  <c r="F4896" i="4" s="1"/>
  <c r="F4897" i="4" s="1"/>
  <c r="F4898" i="4" s="1"/>
  <c r="F4899" i="4" s="1"/>
  <c r="F4900" i="4" s="1"/>
  <c r="F4901" i="4" s="1"/>
  <c r="F4902" i="4" s="1"/>
  <c r="F4903" i="4" s="1"/>
  <c r="F4904" i="4" s="1"/>
  <c r="F4905" i="4" s="1"/>
  <c r="F4906" i="4" s="1"/>
  <c r="F4907" i="4" s="1"/>
  <c r="F4908" i="4" s="1"/>
  <c r="F4909" i="4" s="1"/>
  <c r="F4910" i="4" s="1"/>
  <c r="F4911" i="4" s="1"/>
  <c r="F4912" i="4" s="1"/>
  <c r="F4913" i="4" s="1"/>
  <c r="F4914" i="4" s="1"/>
  <c r="F4915" i="4" s="1"/>
  <c r="F4916" i="4" s="1"/>
  <c r="F4917" i="4" s="1"/>
  <c r="F4918" i="4" s="1"/>
  <c r="F4919" i="4" s="1"/>
  <c r="F4920" i="4" s="1"/>
  <c r="F4921" i="4" s="1"/>
  <c r="F4922" i="4" s="1"/>
  <c r="F4923" i="4" s="1"/>
  <c r="F4924" i="4" s="1"/>
  <c r="F4925" i="4" s="1"/>
  <c r="F4926" i="4" s="1"/>
  <c r="F4927" i="4" s="1"/>
  <c r="F4928" i="4" s="1"/>
  <c r="F4929" i="4" s="1"/>
  <c r="F4930" i="4" s="1"/>
  <c r="F4931" i="4" s="1"/>
  <c r="F4932" i="4" s="1"/>
  <c r="F4933" i="4" s="1"/>
  <c r="F4934" i="4" s="1"/>
  <c r="F4935" i="4" s="1"/>
  <c r="F4936" i="4" s="1"/>
  <c r="F4937" i="4" s="1"/>
  <c r="F4938" i="4" s="1"/>
  <c r="F4939" i="4" s="1"/>
  <c r="F4940" i="4" s="1"/>
  <c r="F4941" i="4" s="1"/>
  <c r="F4942" i="4" s="1"/>
  <c r="F4943" i="4" s="1"/>
  <c r="F4944" i="4" s="1"/>
  <c r="F4945" i="4" s="1"/>
  <c r="F4946" i="4" s="1"/>
  <c r="F4947" i="4" s="1"/>
  <c r="F4948" i="4" s="1"/>
  <c r="F4949" i="4" s="1"/>
  <c r="F4950" i="4" s="1"/>
  <c r="F4951" i="4" s="1"/>
  <c r="F4952" i="4" s="1"/>
  <c r="F4953" i="4" s="1"/>
  <c r="F4954" i="4" s="1"/>
  <c r="F4955" i="4" s="1"/>
  <c r="F4956" i="4" s="1"/>
  <c r="F4957" i="4" s="1"/>
  <c r="F4958" i="4" s="1"/>
  <c r="F4959" i="4" s="1"/>
  <c r="F4960" i="4" s="1"/>
  <c r="F4961" i="4" s="1"/>
  <c r="F4962" i="4" s="1"/>
  <c r="F4963" i="4" s="1"/>
  <c r="F4964" i="4" s="1"/>
  <c r="F4965" i="4" s="1"/>
  <c r="F4966" i="4" s="1"/>
  <c r="F4967" i="4" s="1"/>
  <c r="F4968" i="4" s="1"/>
  <c r="F4969" i="4" s="1"/>
  <c r="F4970" i="4" s="1"/>
  <c r="F4971" i="4" s="1"/>
  <c r="F4972" i="4" s="1"/>
  <c r="F4973" i="4" s="1"/>
  <c r="F4974" i="4" s="1"/>
  <c r="F4975" i="4" s="1"/>
  <c r="F4976" i="4" s="1"/>
  <c r="F4977" i="4" s="1"/>
  <c r="F4978" i="4" s="1"/>
  <c r="F4979" i="4" s="1"/>
  <c r="F4980" i="4" s="1"/>
  <c r="F4981" i="4" s="1"/>
  <c r="F4982" i="4" s="1"/>
  <c r="F4983" i="4" s="1"/>
  <c r="F4984" i="4" s="1"/>
  <c r="F4985" i="4" s="1"/>
  <c r="F4986" i="4" s="1"/>
  <c r="F4987" i="4" s="1"/>
  <c r="F4988" i="4" s="1"/>
  <c r="F4989" i="4" s="1"/>
  <c r="F4990" i="4" s="1"/>
  <c r="F4991" i="4" s="1"/>
  <c r="F4992" i="4" s="1"/>
  <c r="F4993" i="4" s="1"/>
  <c r="F4994" i="4" s="1"/>
  <c r="F4995" i="4" s="1"/>
  <c r="F4996" i="4" s="1"/>
  <c r="F4997" i="4" s="1"/>
  <c r="F4998" i="4" s="1"/>
  <c r="F4999" i="4" s="1"/>
  <c r="F5000" i="4" s="1"/>
  <c r="F5001" i="4" s="1"/>
  <c r="F5002" i="4" s="1"/>
  <c r="F5003" i="4" s="1"/>
  <c r="F5004" i="4" s="1"/>
  <c r="F5005" i="4" s="1"/>
  <c r="F5006" i="4" s="1"/>
  <c r="F5007" i="4" s="1"/>
  <c r="F5008" i="4" s="1"/>
  <c r="F5009" i="4" s="1"/>
  <c r="F5010" i="4" s="1"/>
  <c r="F5011" i="4" s="1"/>
  <c r="F5012" i="4" s="1"/>
  <c r="F5013" i="4" s="1"/>
  <c r="F5014" i="4" s="1"/>
  <c r="F5015" i="4" s="1"/>
  <c r="F5016" i="4" s="1"/>
  <c r="F5017" i="4" s="1"/>
  <c r="F5018" i="4" s="1"/>
  <c r="F5019" i="4" s="1"/>
  <c r="F5020" i="4" s="1"/>
  <c r="F5021" i="4" s="1"/>
  <c r="F5022" i="4" s="1"/>
  <c r="F5023" i="4" s="1"/>
  <c r="F5024" i="4" s="1"/>
  <c r="F5025" i="4" s="1"/>
  <c r="F5026" i="4" s="1"/>
  <c r="F5027" i="4" s="1"/>
  <c r="F5028" i="4" s="1"/>
  <c r="F5029" i="4" s="1"/>
  <c r="F5030" i="4" s="1"/>
  <c r="F5031" i="4" s="1"/>
  <c r="F5032" i="4" s="1"/>
  <c r="F5033" i="4" s="1"/>
  <c r="F5034" i="4" s="1"/>
  <c r="F5035" i="4" s="1"/>
  <c r="F5036" i="4" s="1"/>
  <c r="F5037" i="4" s="1"/>
  <c r="F5038" i="4" s="1"/>
  <c r="F5039" i="4" s="1"/>
  <c r="F5040" i="4" s="1"/>
  <c r="F5041" i="4" s="1"/>
  <c r="F5042" i="4" s="1"/>
  <c r="F5043" i="4" s="1"/>
  <c r="F5044" i="4" s="1"/>
  <c r="F5045" i="4" s="1"/>
  <c r="F5046" i="4" s="1"/>
  <c r="F5047" i="4" s="1"/>
  <c r="F5048" i="4" s="1"/>
  <c r="F5049" i="4" s="1"/>
  <c r="F5050" i="4" s="1"/>
  <c r="F5051" i="4" s="1"/>
  <c r="F5052" i="4" s="1"/>
  <c r="F5053" i="4" s="1"/>
  <c r="F5054" i="4" s="1"/>
  <c r="F5055" i="4" s="1"/>
  <c r="E8051" i="4"/>
  <c r="E7520" i="4"/>
  <c r="F236" i="2"/>
  <c r="F237" i="2" s="1"/>
  <c r="F238" i="2" s="1"/>
  <c r="F239" i="2" s="1"/>
  <c r="F240" i="2" s="1"/>
  <c r="F241" i="2" s="1"/>
  <c r="F242" i="2" s="1"/>
  <c r="F243" i="2" s="1"/>
  <c r="F244" i="2" s="1"/>
  <c r="F245" i="2" s="1"/>
  <c r="F246" i="2" s="1"/>
  <c r="F247" i="2" s="1"/>
  <c r="F248" i="2" s="1"/>
  <c r="F249" i="2" s="1"/>
  <c r="F250" i="2" s="1"/>
  <c r="F251" i="2" s="1"/>
  <c r="F252" i="2" s="1"/>
  <c r="F253" i="2" s="1"/>
  <c r="F254" i="2" s="1"/>
  <c r="F255" i="2" s="1"/>
  <c r="F256" i="2" s="1"/>
  <c r="F257" i="2" s="1"/>
  <c r="F258" i="2" s="1"/>
  <c r="F259" i="2" s="1"/>
  <c r="F260" i="2" s="1"/>
  <c r="F261" i="2" s="1"/>
  <c r="F262" i="2" s="1"/>
  <c r="F263" i="2" s="1"/>
  <c r="F264" i="2" s="1"/>
  <c r="F265" i="2" s="1"/>
  <c r="F266" i="2" s="1"/>
  <c r="F267" i="2" s="1"/>
  <c r="F268" i="2" s="1"/>
  <c r="F269" i="2" s="1"/>
  <c r="F270" i="2" s="1"/>
  <c r="F271" i="2" s="1"/>
  <c r="F272" i="2" s="1"/>
  <c r="F273" i="2" s="1"/>
  <c r="F274" i="2" s="1"/>
  <c r="F275" i="2" s="1"/>
  <c r="F276" i="2" s="1"/>
  <c r="F277" i="2" s="1"/>
  <c r="F278" i="2" s="1"/>
  <c r="F279" i="2" s="1"/>
  <c r="F280" i="2" s="1"/>
  <c r="F281" i="2" s="1"/>
  <c r="F282" i="2" s="1"/>
  <c r="F283" i="2" s="1"/>
  <c r="F284" i="2" s="1"/>
  <c r="F285" i="2" s="1"/>
  <c r="F286" i="2" s="1"/>
  <c r="F287" i="2" s="1"/>
  <c r="F288" i="2" s="1"/>
  <c r="F289" i="2" s="1"/>
  <c r="F290" i="2" s="1"/>
  <c r="F291" i="2" s="1"/>
  <c r="F292" i="2" s="1"/>
  <c r="F293" i="2" s="1"/>
  <c r="F294" i="2" s="1"/>
  <c r="F295" i="2" s="1"/>
  <c r="F296" i="2" s="1"/>
  <c r="F297" i="2" s="1"/>
  <c r="F298" i="2" s="1"/>
  <c r="F299" i="2" s="1"/>
  <c r="F300" i="2" s="1"/>
  <c r="F301" i="2" s="1"/>
  <c r="F302" i="2" s="1"/>
  <c r="F303" i="2" s="1"/>
  <c r="F304" i="2" s="1"/>
  <c r="F305" i="2" s="1"/>
  <c r="F306" i="2" s="1"/>
  <c r="F307" i="2" s="1"/>
  <c r="F308" i="2" s="1"/>
  <c r="F309" i="2" s="1"/>
  <c r="F310" i="2" s="1"/>
  <c r="F311" i="2" s="1"/>
  <c r="F312" i="2" s="1"/>
  <c r="F313" i="2" s="1"/>
  <c r="F314" i="2" s="1"/>
  <c r="F315" i="2" s="1"/>
  <c r="F316" i="2" s="1"/>
  <c r="F317" i="2" s="1"/>
  <c r="F318" i="2" s="1"/>
  <c r="F319" i="2" s="1"/>
  <c r="F320" i="2" s="1"/>
  <c r="F321" i="2" s="1"/>
  <c r="F322" i="2" s="1"/>
  <c r="F324" i="2" s="1"/>
  <c r="F325" i="2" s="1"/>
  <c r="F326" i="2" s="1"/>
  <c r="F327" i="2" s="1"/>
  <c r="F328" i="2" s="1"/>
  <c r="F329" i="2" s="1"/>
  <c r="F330" i="2" s="1"/>
  <c r="F331" i="2" s="1"/>
  <c r="F332" i="2" s="1"/>
  <c r="F333" i="2" s="1"/>
  <c r="F334" i="2" s="1"/>
  <c r="F335" i="2" s="1"/>
  <c r="F336" i="2" s="1"/>
  <c r="F337" i="2" s="1"/>
  <c r="F338" i="2" s="1"/>
  <c r="F339" i="2" s="1"/>
  <c r="F340" i="2" s="1"/>
  <c r="F341" i="2" s="1"/>
  <c r="F342" i="2" s="1"/>
  <c r="F343" i="2" s="1"/>
  <c r="F344" i="2" s="1"/>
  <c r="F345" i="2" s="1"/>
  <c r="F346" i="2" s="1"/>
  <c r="F347" i="2" s="1"/>
  <c r="F348" i="2" s="1"/>
  <c r="F349" i="2" s="1"/>
  <c r="F350" i="2" s="1"/>
  <c r="F351" i="2" s="1"/>
  <c r="F352" i="2" s="1"/>
  <c r="F353" i="2" s="1"/>
  <c r="F354" i="2" s="1"/>
  <c r="F355" i="2" s="1"/>
  <c r="F356" i="2" s="1"/>
  <c r="F357" i="2" s="1"/>
  <c r="F358" i="2" s="1"/>
  <c r="F359" i="2" s="1"/>
  <c r="F360" i="2" s="1"/>
  <c r="F361" i="2" s="1"/>
  <c r="F362" i="2" s="1"/>
  <c r="F363" i="2" s="1"/>
  <c r="F364" i="2" s="1"/>
  <c r="F365" i="2" s="1"/>
  <c r="F366" i="2" s="1"/>
  <c r="F367" i="2" s="1"/>
  <c r="F368" i="2" s="1"/>
  <c r="F369" i="2" s="1"/>
  <c r="F370" i="2" s="1"/>
  <c r="F371" i="2" s="1"/>
  <c r="F372" i="2" s="1"/>
  <c r="F373" i="2" s="1"/>
  <c r="F374" i="2" s="1"/>
  <c r="F375" i="2" s="1"/>
  <c r="F376" i="2" s="1"/>
  <c r="F377" i="2" s="1"/>
  <c r="F378" i="2" s="1"/>
  <c r="F379" i="2" s="1"/>
  <c r="F380" i="2" s="1"/>
  <c r="F381" i="2" s="1"/>
  <c r="F382" i="2" s="1"/>
  <c r="F383" i="2" s="1"/>
  <c r="F384" i="2" s="1"/>
  <c r="F385" i="2" s="1"/>
  <c r="F386" i="2" s="1"/>
  <c r="F387" i="2" s="1"/>
  <c r="F388" i="2" s="1"/>
  <c r="F389" i="2" s="1"/>
  <c r="F390" i="2" s="1"/>
  <c r="F391" i="2" s="1"/>
  <c r="F392" i="2" s="1"/>
  <c r="F393" i="2" s="1"/>
  <c r="F394" i="2" s="1"/>
  <c r="F395" i="2" s="1"/>
  <c r="F396" i="2" s="1"/>
  <c r="F397" i="2" s="1"/>
  <c r="F398" i="2" s="1"/>
  <c r="F399" i="2" s="1"/>
  <c r="F400" i="2" s="1"/>
  <c r="F401" i="2" s="1"/>
  <c r="F402" i="2" s="1"/>
  <c r="F403" i="2" s="1"/>
  <c r="F404" i="2" s="1"/>
  <c r="F405" i="2" s="1"/>
  <c r="F406" i="2" s="1"/>
  <c r="F407" i="2" s="1"/>
  <c r="F408" i="2" s="1"/>
  <c r="F409" i="2" s="1"/>
  <c r="F410" i="2" s="1"/>
  <c r="F411" i="2" s="1"/>
  <c r="F412" i="2" s="1"/>
  <c r="F413" i="2" s="1"/>
  <c r="F414" i="2" s="1"/>
  <c r="F415" i="2" s="1"/>
  <c r="F416" i="2" s="1"/>
  <c r="F417" i="2" s="1"/>
  <c r="F418" i="2" s="1"/>
  <c r="F419" i="2" s="1"/>
  <c r="F420" i="2" s="1"/>
  <c r="F421" i="2" s="1"/>
  <c r="F422" i="2" s="1"/>
  <c r="F423" i="2" s="1"/>
  <c r="F425" i="2" s="1"/>
  <c r="F426" i="2" s="1"/>
  <c r="F427" i="2" s="1"/>
  <c r="F428" i="2" s="1"/>
  <c r="F429" i="2" s="1"/>
  <c r="F430" i="2" s="1"/>
  <c r="F431" i="2" s="1"/>
  <c r="F432" i="2" s="1"/>
  <c r="F433" i="2" s="1"/>
  <c r="F434" i="2" s="1"/>
  <c r="F435" i="2" s="1"/>
  <c r="F436" i="2" s="1"/>
  <c r="F437" i="2" s="1"/>
  <c r="F438" i="2" s="1"/>
  <c r="F439" i="2" s="1"/>
  <c r="F440" i="2" s="1"/>
  <c r="F441" i="2" s="1"/>
  <c r="F442" i="2" s="1"/>
  <c r="F443" i="2" s="1"/>
  <c r="F444" i="2" s="1"/>
  <c r="F445" i="2" s="1"/>
  <c r="F446" i="2" s="1"/>
  <c r="F447" i="2" s="1"/>
  <c r="F448" i="2" s="1"/>
  <c r="F449" i="2" s="1"/>
  <c r="F450" i="2" s="1"/>
  <c r="F451" i="2" s="1"/>
  <c r="F452" i="2" s="1"/>
  <c r="F453" i="2" s="1"/>
  <c r="F454" i="2" s="1"/>
  <c r="F455" i="2" s="1"/>
  <c r="F456" i="2" s="1"/>
  <c r="F457" i="2" s="1"/>
  <c r="F458" i="2" s="1"/>
  <c r="F459" i="2" s="1"/>
  <c r="F460" i="2" s="1"/>
  <c r="F461" i="2" s="1"/>
  <c r="F462" i="2" s="1"/>
  <c r="F463" i="2" s="1"/>
  <c r="F464" i="2" s="1"/>
  <c r="F465" i="2" s="1"/>
  <c r="L172" i="2"/>
  <c r="F43" i="6"/>
  <c r="F44" i="6" s="1"/>
  <c r="F45" i="6" s="1"/>
  <c r="F46" i="6" s="1"/>
  <c r="F47" i="6" s="1"/>
  <c r="F48" i="6" s="1"/>
  <c r="F49" i="6" s="1"/>
  <c r="F50" i="6" s="1"/>
  <c r="F51" i="6" s="1"/>
  <c r="F52" i="6" s="1"/>
  <c r="F53" i="6" s="1"/>
  <c r="F54" i="6" s="1"/>
  <c r="F56" i="6" s="1"/>
  <c r="F57" i="6" s="1"/>
  <c r="F58" i="6" s="1"/>
  <c r="F59" i="6" s="1"/>
  <c r="F60" i="6" s="1"/>
  <c r="F61" i="6" s="1"/>
  <c r="F62" i="6" s="1"/>
  <c r="F63" i="6" s="1"/>
  <c r="F64" i="6" s="1"/>
  <c r="F65" i="6" s="1"/>
  <c r="F66" i="6" s="1"/>
  <c r="F67" i="6" s="1"/>
  <c r="F68" i="6" s="1"/>
  <c r="F69" i="6" s="1"/>
  <c r="F70" i="6" s="1"/>
  <c r="F71" i="6" s="1"/>
  <c r="F72" i="6" s="1"/>
  <c r="F73" i="6" s="1"/>
  <c r="F75" i="6" s="1"/>
  <c r="F76" i="6" s="1"/>
  <c r="F77" i="6" s="1"/>
  <c r="F78" i="6" s="1"/>
  <c r="F79" i="6" s="1"/>
  <c r="F80" i="6" s="1"/>
  <c r="F81" i="6" s="1"/>
  <c r="F82" i="6" s="1"/>
  <c r="F83" i="6" s="1"/>
  <c r="F84" i="6" s="1"/>
  <c r="F85" i="6" s="1"/>
  <c r="F86" i="6" s="1"/>
  <c r="F87" i="6" s="1"/>
  <c r="F88" i="6" s="1"/>
  <c r="F89" i="6" s="1"/>
  <c r="F90" i="6" s="1"/>
  <c r="F91" i="6" s="1"/>
  <c r="F92" i="6" s="1"/>
  <c r="F93" i="6" s="1"/>
  <c r="F94" i="6" s="1"/>
  <c r="F95" i="6" s="1"/>
  <c r="F96" i="6" s="1"/>
  <c r="F98" i="6" s="1"/>
  <c r="F99" i="6" s="1"/>
  <c r="F100" i="6" s="1"/>
  <c r="F101" i="6" s="1"/>
  <c r="F102" i="6" s="1"/>
  <c r="F103" i="6" s="1"/>
  <c r="F104" i="6" s="1"/>
  <c r="F105" i="6" s="1"/>
  <c r="F106" i="6" s="1"/>
  <c r="F107" i="6" s="1"/>
  <c r="F108" i="6" s="1"/>
  <c r="F109" i="6" s="1"/>
  <c r="F110" i="6" s="1"/>
  <c r="F111" i="6" s="1"/>
  <c r="F112" i="6" s="1"/>
  <c r="F113" i="6" s="1"/>
  <c r="F114" i="6" s="1"/>
  <c r="F115" i="6" s="1"/>
  <c r="F116" i="6" s="1"/>
  <c r="F117" i="6" s="1"/>
  <c r="F118" i="6" s="1"/>
  <c r="F121" i="6" s="1"/>
  <c r="F122" i="6" s="1"/>
  <c r="F123" i="6" s="1"/>
  <c r="F124" i="6" s="1"/>
  <c r="F125" i="6" s="1"/>
  <c r="F126" i="6" s="1"/>
  <c r="F127" i="6" s="1"/>
  <c r="F128" i="6" s="1"/>
  <c r="F129" i="6" s="1"/>
  <c r="E74" i="6"/>
  <c r="F52" i="9" l="1"/>
  <c r="C64" i="9"/>
  <c r="C68" i="9" s="1"/>
  <c r="F3537" i="1"/>
  <c r="F3538" i="1" s="1"/>
  <c r="F3539" i="1" s="1"/>
  <c r="F3540" i="1" s="1"/>
  <c r="F3541" i="1" s="1"/>
  <c r="F3542" i="1" s="1"/>
  <c r="F3543" i="1" s="1"/>
  <c r="F3544" i="1" s="1"/>
  <c r="F3545" i="1" s="1"/>
  <c r="F3546" i="1" s="1"/>
  <c r="F3547" i="1" s="1"/>
  <c r="F3548" i="1" s="1"/>
  <c r="F3549" i="1" s="1"/>
  <c r="F3550" i="1" s="1"/>
  <c r="F3551" i="1" s="1"/>
  <c r="F3552" i="1" s="1"/>
  <c r="F3553" i="1" s="1"/>
  <c r="F3554" i="1" s="1"/>
  <c r="F3555" i="1" s="1"/>
  <c r="F3556" i="1" s="1"/>
  <c r="F3557" i="1" s="1"/>
  <c r="F3558" i="1" s="1"/>
  <c r="F3559" i="1" s="1"/>
  <c r="F3560" i="1" s="1"/>
  <c r="F3561" i="1" s="1"/>
  <c r="F3562" i="1" s="1"/>
  <c r="F3563" i="1" s="1"/>
  <c r="F3564" i="1" s="1"/>
  <c r="F3565" i="1" s="1"/>
  <c r="F3566" i="1" s="1"/>
  <c r="F3567" i="1" s="1"/>
  <c r="F3568" i="1" s="1"/>
  <c r="F3569" i="1" s="1"/>
  <c r="F3570" i="1" s="1"/>
  <c r="F3571" i="1" s="1"/>
  <c r="F3572" i="1" s="1"/>
  <c r="F3573" i="1" s="1"/>
  <c r="F3574" i="1" s="1"/>
  <c r="F3575" i="1" s="1"/>
  <c r="F3576" i="1" s="1"/>
  <c r="F3577" i="1" s="1"/>
  <c r="F3578" i="1" s="1"/>
  <c r="F3579" i="1" s="1"/>
  <c r="F3580" i="1" s="1"/>
  <c r="F3582" i="1" s="1"/>
  <c r="F3583" i="1" s="1"/>
  <c r="F3584" i="1" s="1"/>
  <c r="F3585" i="1" s="1"/>
  <c r="F3586" i="1" s="1"/>
  <c r="F3587" i="1" s="1"/>
  <c r="F3588" i="1" s="1"/>
  <c r="F3589" i="1" s="1"/>
  <c r="F3590" i="1" s="1"/>
  <c r="F3591" i="1" s="1"/>
  <c r="F3592" i="1" s="1"/>
  <c r="F3593" i="1" s="1"/>
  <c r="F3594" i="1" s="1"/>
  <c r="F3595" i="1" s="1"/>
  <c r="F3596" i="1" s="1"/>
  <c r="F3597" i="1" s="1"/>
  <c r="F3598" i="1" s="1"/>
  <c r="F3599" i="1" s="1"/>
  <c r="F3600" i="1" s="1"/>
  <c r="F3601" i="1" s="1"/>
  <c r="F3602" i="1" s="1"/>
  <c r="F3603" i="1" s="1"/>
  <c r="F3604" i="1" s="1"/>
  <c r="F3605" i="1" s="1"/>
  <c r="F3606" i="1" s="1"/>
  <c r="F3607" i="1" s="1"/>
  <c r="F3608" i="1" s="1"/>
  <c r="F3609" i="1" s="1"/>
  <c r="F3610" i="1" s="1"/>
  <c r="F3611" i="1" s="1"/>
  <c r="F3612" i="1" s="1"/>
  <c r="F3613" i="1" s="1"/>
  <c r="F3614" i="1" s="1"/>
  <c r="F3615" i="1" s="1"/>
  <c r="F3616" i="1" s="1"/>
  <c r="F3617" i="1" s="1"/>
  <c r="F3618" i="1" s="1"/>
  <c r="F3619" i="1" s="1"/>
  <c r="F3620" i="1" s="1"/>
  <c r="F3621" i="1" s="1"/>
  <c r="F3622" i="1" s="1"/>
  <c r="F3623" i="1" s="1"/>
  <c r="F3624" i="1" s="1"/>
  <c r="F3625" i="1" s="1"/>
  <c r="F3626" i="1" s="1"/>
  <c r="F3627" i="1" s="1"/>
  <c r="F3628" i="1" s="1"/>
  <c r="F3629" i="1" s="1"/>
  <c r="F3630" i="1" s="1"/>
  <c r="F3631" i="1" s="1"/>
  <c r="F3632" i="1" s="1"/>
  <c r="F3633" i="1" s="1"/>
  <c r="F3634" i="1" s="1"/>
  <c r="F3635" i="1" s="1"/>
  <c r="F3636" i="1" s="1"/>
  <c r="F3637" i="1" s="1"/>
  <c r="F3638" i="1" s="1"/>
  <c r="F3639" i="1" s="1"/>
  <c r="F3640" i="1" s="1"/>
  <c r="F3641" i="1" s="1"/>
  <c r="F3642" i="1" s="1"/>
  <c r="F3643" i="1" s="1"/>
  <c r="F3644" i="1" s="1"/>
  <c r="F3645" i="1" s="1"/>
  <c r="F3646" i="1" s="1"/>
  <c r="F3647" i="1" s="1"/>
  <c r="F3648" i="1" s="1"/>
  <c r="F3649" i="1" s="1"/>
  <c r="F3650" i="1" s="1"/>
  <c r="F3651" i="1" s="1"/>
  <c r="F3652" i="1" s="1"/>
  <c r="F3653" i="1" s="1"/>
  <c r="F3654" i="1" s="1"/>
  <c r="F3655" i="1" s="1"/>
  <c r="F3656" i="1" s="1"/>
  <c r="F3657" i="1" s="1"/>
  <c r="F3658" i="1" s="1"/>
  <c r="F3659" i="1" s="1"/>
  <c r="F3660" i="1" s="1"/>
  <c r="F3661" i="1" s="1"/>
  <c r="F3662" i="1" s="1"/>
  <c r="F3663" i="1" s="1"/>
  <c r="F3664" i="1" s="1"/>
  <c r="F3665" i="1" s="1"/>
  <c r="F3666" i="1" s="1"/>
  <c r="F3667" i="1" s="1"/>
  <c r="F3668" i="1" s="1"/>
  <c r="F3669" i="1" s="1"/>
  <c r="F3670" i="1" s="1"/>
  <c r="F3671" i="1" s="1"/>
  <c r="F3672" i="1" s="1"/>
  <c r="F3673" i="1" s="1"/>
  <c r="F3674" i="1" s="1"/>
  <c r="F3675" i="1" s="1"/>
  <c r="F3676" i="1" s="1"/>
  <c r="F3677" i="1" s="1"/>
  <c r="F3678" i="1" s="1"/>
  <c r="F3679" i="1" s="1"/>
  <c r="F3680" i="1" s="1"/>
  <c r="F3681" i="1" s="1"/>
  <c r="F3682" i="1" s="1"/>
  <c r="F3683" i="1" s="1"/>
  <c r="F3684" i="1" s="1"/>
  <c r="F3685" i="1" s="1"/>
  <c r="F3686" i="1" s="1"/>
  <c r="F3687" i="1" s="1"/>
  <c r="F3688" i="1" s="1"/>
  <c r="F3689" i="1" s="1"/>
  <c r="F3690" i="1" s="1"/>
  <c r="F3691" i="1" s="1"/>
  <c r="F3692" i="1" s="1"/>
  <c r="F3693" i="1" s="1"/>
  <c r="F3694" i="1" s="1"/>
  <c r="F3695" i="1" s="1"/>
  <c r="F3696" i="1" s="1"/>
  <c r="F3697" i="1" s="1"/>
  <c r="F3698" i="1" s="1"/>
  <c r="F3699" i="1" s="1"/>
  <c r="F3700" i="1" s="1"/>
  <c r="F3701" i="1" s="1"/>
  <c r="F3702" i="1" s="1"/>
  <c r="F3703" i="1" s="1"/>
  <c r="F3704" i="1" s="1"/>
  <c r="F3705" i="1" s="1"/>
  <c r="F3706" i="1" s="1"/>
  <c r="F3707" i="1" s="1"/>
  <c r="F3708" i="1" s="1"/>
  <c r="F3709" i="1" s="1"/>
  <c r="F3710" i="1" s="1"/>
  <c r="F3711" i="1" s="1"/>
  <c r="F3712" i="1" s="1"/>
  <c r="F3713" i="1" s="1"/>
  <c r="F3714" i="1" s="1"/>
  <c r="F3715" i="1" s="1"/>
  <c r="F3716" i="1" s="1"/>
  <c r="F3717" i="1" s="1"/>
  <c r="F3718" i="1" s="1"/>
  <c r="F3719" i="1" s="1"/>
  <c r="F3720" i="1" s="1"/>
  <c r="F3721" i="1" s="1"/>
  <c r="F3722" i="1" s="1"/>
  <c r="F3723" i="1" s="1"/>
  <c r="F3724" i="1" s="1"/>
  <c r="F3725" i="1" s="1"/>
  <c r="F3726" i="1" s="1"/>
  <c r="F3727" i="1" s="1"/>
  <c r="F3728" i="1" s="1"/>
  <c r="F3729" i="1" s="1"/>
  <c r="F3730" i="1" s="1"/>
  <c r="F3731" i="1" s="1"/>
  <c r="F3732" i="1" s="1"/>
  <c r="F3733" i="1" s="1"/>
  <c r="F3734" i="1" s="1"/>
  <c r="F3735" i="1" s="1"/>
  <c r="F3736" i="1" s="1"/>
  <c r="F3737" i="1" s="1"/>
  <c r="F3738" i="1" s="1"/>
  <c r="F3739" i="1" s="1"/>
  <c r="F3740" i="1" s="1"/>
  <c r="F3741" i="1" s="1"/>
  <c r="F3742" i="1" s="1"/>
  <c r="F3743" i="1" s="1"/>
  <c r="F3744" i="1" s="1"/>
  <c r="F3745" i="1" s="1"/>
  <c r="F3746" i="1" s="1"/>
  <c r="F3747" i="1" s="1"/>
  <c r="F3748" i="1" s="1"/>
  <c r="F3749" i="1" s="1"/>
  <c r="F3750" i="1" s="1"/>
  <c r="F3751" i="1" s="1"/>
  <c r="F3752" i="1" s="1"/>
  <c r="F3753" i="1" s="1"/>
  <c r="F3754" i="1" s="1"/>
  <c r="F3755" i="1" s="1"/>
  <c r="F3756" i="1" s="1"/>
  <c r="F3757" i="1" s="1"/>
  <c r="F3758" i="1" s="1"/>
  <c r="F3759" i="1" s="1"/>
  <c r="F3760" i="1" s="1"/>
  <c r="F3761" i="1" s="1"/>
  <c r="F3762" i="1" s="1"/>
  <c r="F3763" i="1" s="1"/>
  <c r="F3764" i="1" s="1"/>
  <c r="F3765" i="1" s="1"/>
  <c r="F3766" i="1" s="1"/>
  <c r="F3767" i="1" s="1"/>
  <c r="F3768" i="1" s="1"/>
  <c r="F3769" i="1" s="1"/>
  <c r="F3770" i="1" s="1"/>
  <c r="F3771" i="1" s="1"/>
  <c r="F3772" i="1" s="1"/>
  <c r="F3773" i="1" s="1"/>
  <c r="F3774" i="1" s="1"/>
  <c r="F3775" i="1" s="1"/>
  <c r="F3776" i="1" s="1"/>
  <c r="F3777" i="1" s="1"/>
  <c r="F3778" i="1" s="1"/>
  <c r="F3779" i="1" s="1"/>
  <c r="F3780" i="1" s="1"/>
  <c r="F3781" i="1" s="1"/>
  <c r="F3782" i="1" s="1"/>
  <c r="F3783" i="1" s="1"/>
  <c r="F3784" i="1" s="1"/>
  <c r="F3785" i="1" s="1"/>
  <c r="F3786" i="1" s="1"/>
  <c r="F3787" i="1" s="1"/>
  <c r="F3788" i="1" s="1"/>
  <c r="F3789" i="1" s="1"/>
  <c r="F3790" i="1" s="1"/>
  <c r="F3791" i="1" s="1"/>
  <c r="F3792" i="1" s="1"/>
  <c r="F3793" i="1" s="1"/>
  <c r="F3794" i="1" s="1"/>
  <c r="F3795" i="1" s="1"/>
  <c r="F3796" i="1" s="1"/>
  <c r="F3797" i="1" s="1"/>
  <c r="F3798" i="1" s="1"/>
  <c r="F3799" i="1" s="1"/>
  <c r="F3800" i="1" s="1"/>
  <c r="F3801" i="1" s="1"/>
  <c r="F3802" i="1" s="1"/>
  <c r="F3803" i="1" s="1"/>
  <c r="F3804" i="1" s="1"/>
  <c r="F3805" i="1" s="1"/>
  <c r="F3806" i="1" s="1"/>
  <c r="F3807" i="1" s="1"/>
  <c r="F3808" i="1" s="1"/>
  <c r="F3809" i="1" s="1"/>
  <c r="F3810" i="1" s="1"/>
  <c r="F3811" i="1" s="1"/>
  <c r="F3812" i="1" s="1"/>
  <c r="F3813" i="1" s="1"/>
  <c r="F3814" i="1" s="1"/>
  <c r="F3815" i="1" s="1"/>
  <c r="F3816" i="1" s="1"/>
  <c r="F3817" i="1" s="1"/>
  <c r="F3818" i="1" s="1"/>
  <c r="F3819" i="1" s="1"/>
  <c r="F3820" i="1" s="1"/>
  <c r="F3821" i="1" s="1"/>
  <c r="F3822" i="1" s="1"/>
  <c r="F3823" i="1" s="1"/>
  <c r="F3824" i="1" s="1"/>
  <c r="F3825" i="1" s="1"/>
  <c r="F3826" i="1" s="1"/>
  <c r="F3827" i="1" s="1"/>
  <c r="F3828" i="1" s="1"/>
  <c r="F3829" i="1" s="1"/>
  <c r="F3830" i="1" s="1"/>
  <c r="F3831" i="1" s="1"/>
  <c r="F3832" i="1" s="1"/>
  <c r="F3833" i="1" s="1"/>
  <c r="F3834" i="1" s="1"/>
  <c r="F3835" i="1" s="1"/>
  <c r="F3836" i="1" s="1"/>
  <c r="F3837" i="1" s="1"/>
  <c r="F3838" i="1" s="1"/>
  <c r="F3839" i="1" s="1"/>
  <c r="F3840" i="1" s="1"/>
  <c r="F3841" i="1" s="1"/>
  <c r="F3842" i="1" s="1"/>
  <c r="F3843" i="1" s="1"/>
  <c r="F3844" i="1" s="1"/>
  <c r="F3845" i="1" s="1"/>
  <c r="F3846" i="1" s="1"/>
  <c r="F3847" i="1" s="1"/>
  <c r="F119" i="11"/>
  <c r="F120" i="11" s="1"/>
  <c r="F121" i="11" s="1"/>
  <c r="F122" i="11" s="1"/>
  <c r="F123" i="11" s="1"/>
  <c r="F124" i="11" s="1"/>
  <c r="F125" i="11" s="1"/>
  <c r="F126" i="11" s="1"/>
  <c r="F127" i="11" s="1"/>
  <c r="F128" i="11" s="1"/>
  <c r="F129" i="11" s="1"/>
  <c r="F130" i="11" s="1"/>
  <c r="F131" i="11" s="1"/>
  <c r="F132" i="11" s="1"/>
  <c r="F133" i="11" s="1"/>
  <c r="F134" i="11" s="1"/>
  <c r="F135" i="11" s="1"/>
  <c r="F136" i="11" s="1"/>
  <c r="F137" i="11" s="1"/>
  <c r="F138" i="11" s="1"/>
  <c r="F139" i="11" s="1"/>
  <c r="F140" i="11" s="1"/>
  <c r="F141" i="11" s="1"/>
  <c r="F142" i="11" s="1"/>
  <c r="F144" i="11" s="1"/>
  <c r="F145" i="11" s="1"/>
  <c r="F146" i="11" s="1"/>
  <c r="F147" i="11" s="1"/>
  <c r="F148" i="11" s="1"/>
  <c r="F149" i="11" s="1"/>
  <c r="F150" i="11" s="1"/>
  <c r="F151" i="11" s="1"/>
  <c r="F152" i="11" s="1"/>
  <c r="F153" i="11" s="1"/>
  <c r="F154" i="11" s="1"/>
  <c r="F155" i="11" s="1"/>
  <c r="F156" i="11" s="1"/>
  <c r="F157" i="11" s="1"/>
  <c r="F158" i="11" s="1"/>
  <c r="F159" i="11" s="1"/>
  <c r="F160" i="11" s="1"/>
  <c r="F161" i="11" s="1"/>
  <c r="F162" i="11" s="1"/>
  <c r="F163" i="11" s="1"/>
  <c r="F105" i="12"/>
  <c r="F106" i="12" s="1"/>
  <c r="F107" i="12" s="1"/>
  <c r="F108" i="12" s="1"/>
  <c r="F109" i="12" s="1"/>
  <c r="F110" i="12" s="1"/>
  <c r="F111" i="12" s="1"/>
  <c r="F112" i="12" s="1"/>
  <c r="F113" i="12" s="1"/>
  <c r="F114" i="12" s="1"/>
  <c r="F116" i="12" s="1"/>
  <c r="F117" i="12" s="1"/>
  <c r="F118" i="12" s="1"/>
  <c r="F119" i="12" s="1"/>
  <c r="F120" i="12" s="1"/>
  <c r="F121" i="12" s="1"/>
  <c r="F122" i="12" s="1"/>
  <c r="F123" i="12" s="1"/>
  <c r="F124" i="12" s="1"/>
  <c r="F125" i="12" s="1"/>
  <c r="F126" i="12" s="1"/>
  <c r="F127" i="12" s="1"/>
  <c r="F128" i="12" s="1"/>
  <c r="F129" i="12" s="1"/>
  <c r="F130" i="12" s="1"/>
  <c r="F131" i="12" s="1"/>
  <c r="F132" i="12" s="1"/>
  <c r="F133" i="12" s="1"/>
  <c r="F134" i="12" s="1"/>
  <c r="F135" i="12" s="1"/>
  <c r="F751" i="5"/>
  <c r="F752" i="5" s="1"/>
  <c r="F753" i="5" s="1"/>
  <c r="F754" i="5" s="1"/>
  <c r="F755" i="5" s="1"/>
  <c r="F756" i="5" s="1"/>
  <c r="F757" i="5" s="1"/>
  <c r="F758" i="5" s="1"/>
  <c r="F759" i="5" s="1"/>
  <c r="F760" i="5" s="1"/>
  <c r="F761" i="5" s="1"/>
  <c r="F762" i="5" s="1"/>
  <c r="F763" i="5" s="1"/>
  <c r="F764" i="5" s="1"/>
  <c r="F765" i="5" s="1"/>
  <c r="F766" i="5" s="1"/>
  <c r="F767" i="5" s="1"/>
  <c r="F768" i="5" s="1"/>
  <c r="F769" i="5" s="1"/>
  <c r="F770" i="5" s="1"/>
  <c r="F771" i="5" s="1"/>
  <c r="F772" i="5" s="1"/>
  <c r="F773" i="5" s="1"/>
  <c r="F774" i="5" s="1"/>
  <c r="F775" i="5" s="1"/>
  <c r="F776" i="5" s="1"/>
  <c r="F777" i="5" s="1"/>
  <c r="F778" i="5" s="1"/>
  <c r="F779" i="5" s="1"/>
  <c r="F780" i="5" s="1"/>
  <c r="F781" i="5" s="1"/>
  <c r="F782" i="5" s="1"/>
  <c r="F783" i="5" s="1"/>
  <c r="F784" i="5" s="1"/>
  <c r="F785" i="5" s="1"/>
  <c r="F786" i="5" s="1"/>
  <c r="F787" i="5" s="1"/>
  <c r="F788" i="5" s="1"/>
  <c r="F789" i="5" s="1"/>
  <c r="F790" i="5" s="1"/>
  <c r="F791" i="5" s="1"/>
  <c r="F792" i="5" s="1"/>
  <c r="F793" i="5" s="1"/>
  <c r="F794" i="5" s="1"/>
  <c r="F795" i="5" s="1"/>
  <c r="F796" i="5" s="1"/>
  <c r="F797" i="5" s="1"/>
  <c r="F798" i="5" s="1"/>
  <c r="F799" i="5" s="1"/>
  <c r="F800" i="5" s="1"/>
  <c r="F801" i="5" s="1"/>
  <c r="F802" i="5" s="1"/>
  <c r="F803" i="5" s="1"/>
  <c r="F804" i="5" s="1"/>
  <c r="F805" i="5" s="1"/>
  <c r="F806" i="5" s="1"/>
  <c r="F807" i="5" s="1"/>
  <c r="F808" i="5" s="1"/>
  <c r="F809" i="5" s="1"/>
  <c r="F810" i="5" s="1"/>
  <c r="F811" i="5" s="1"/>
  <c r="F812" i="5" s="1"/>
  <c r="F813" i="5" s="1"/>
  <c r="F814" i="5" s="1"/>
  <c r="F815" i="5" s="1"/>
  <c r="F816" i="5" s="1"/>
  <c r="F817" i="5" s="1"/>
  <c r="F818" i="5" s="1"/>
  <c r="F819" i="5" s="1"/>
  <c r="F820" i="5" s="1"/>
  <c r="F821" i="5" s="1"/>
  <c r="F822" i="5" s="1"/>
  <c r="F823" i="5" s="1"/>
  <c r="F824" i="5" s="1"/>
  <c r="F825" i="5" s="1"/>
  <c r="F826" i="5" s="1"/>
  <c r="F827" i="5" s="1"/>
  <c r="F828" i="5" s="1"/>
  <c r="F829" i="5" s="1"/>
  <c r="F830" i="5" s="1"/>
  <c r="F831" i="5" s="1"/>
  <c r="F832" i="5" s="1"/>
  <c r="F8239" i="4"/>
  <c r="F8240" i="4" s="1"/>
  <c r="F8241" i="4" s="1"/>
  <c r="F8242" i="4" s="1"/>
  <c r="F8243" i="4" s="1"/>
  <c r="F8244" i="4" s="1"/>
  <c r="F8245" i="4" s="1"/>
  <c r="F8246" i="4" s="1"/>
  <c r="F8247" i="4" s="1"/>
  <c r="F8248" i="4" s="1"/>
  <c r="F8249" i="4" s="1"/>
  <c r="F8250" i="4" s="1"/>
  <c r="F8251" i="4" s="1"/>
  <c r="F8252" i="4" s="1"/>
  <c r="F8253" i="4" s="1"/>
  <c r="F8254" i="4" s="1"/>
  <c r="F8255" i="4" s="1"/>
  <c r="F8256" i="4" s="1"/>
  <c r="F8257" i="4" s="1"/>
  <c r="F8258" i="4" s="1"/>
  <c r="F8259" i="4" s="1"/>
  <c r="F8260" i="4" s="1"/>
  <c r="F8261" i="4" s="1"/>
  <c r="F8262" i="4" s="1"/>
  <c r="F8263" i="4" s="1"/>
  <c r="F8264" i="4" s="1"/>
  <c r="F8265" i="4" s="1"/>
  <c r="F8266" i="4" s="1"/>
  <c r="F8267" i="4" s="1"/>
  <c r="F8268" i="4" s="1"/>
  <c r="F8269" i="4" s="1"/>
  <c r="F8270" i="4" s="1"/>
  <c r="F8271" i="4" s="1"/>
  <c r="F8272" i="4" s="1"/>
  <c r="F8273" i="4" s="1"/>
  <c r="F8274" i="4" s="1"/>
  <c r="F8275" i="4" s="1"/>
  <c r="F8276" i="4" s="1"/>
  <c r="F8277" i="4" s="1"/>
  <c r="F8278" i="4" s="1"/>
  <c r="F8279" i="4" s="1"/>
  <c r="F8280" i="4" s="1"/>
  <c r="F8281" i="4" s="1"/>
  <c r="F8282" i="4" s="1"/>
  <c r="F8283" i="4" s="1"/>
  <c r="F8284" i="4" s="1"/>
  <c r="F8285" i="4" s="1"/>
  <c r="F8286" i="4" s="1"/>
  <c r="F8287" i="4" s="1"/>
  <c r="F8288" i="4" s="1"/>
  <c r="F8289" i="4" s="1"/>
  <c r="F8290" i="4" s="1"/>
  <c r="F8291" i="4" s="1"/>
  <c r="F8292" i="4" s="1"/>
  <c r="F8293" i="4" s="1"/>
  <c r="F8294" i="4" s="1"/>
  <c r="F8295" i="4" s="1"/>
  <c r="F8296" i="4" s="1"/>
  <c r="F8297" i="4" s="1"/>
  <c r="F8298" i="4" s="1"/>
  <c r="F8299" i="4" s="1"/>
  <c r="F8300" i="4" s="1"/>
  <c r="F8301" i="4" s="1"/>
  <c r="F8302" i="4" s="1"/>
  <c r="F8303" i="4" s="1"/>
  <c r="F8304" i="4" s="1"/>
  <c r="F8305" i="4" s="1"/>
  <c r="F8306" i="4" s="1"/>
  <c r="F8307" i="4" s="1"/>
  <c r="F8308" i="4" s="1"/>
  <c r="F8309" i="4" s="1"/>
  <c r="F8310" i="4" s="1"/>
  <c r="F8311" i="4" s="1"/>
  <c r="F8312" i="4" s="1"/>
  <c r="F8313" i="4" s="1"/>
  <c r="F8314" i="4" s="1"/>
  <c r="F8315" i="4" s="1"/>
  <c r="F8316" i="4" s="1"/>
  <c r="F8317" i="4" s="1"/>
  <c r="F8318" i="4" s="1"/>
  <c r="F8319" i="4" s="1"/>
  <c r="F8320" i="4" s="1"/>
  <c r="F8321" i="4" s="1"/>
  <c r="F8322" i="4" s="1"/>
  <c r="F8323" i="4" s="1"/>
  <c r="F8324" i="4" s="1"/>
  <c r="F8325" i="4" s="1"/>
  <c r="F8326" i="4" s="1"/>
  <c r="F8327" i="4" s="1"/>
  <c r="F8328" i="4" s="1"/>
  <c r="F8329" i="4" s="1"/>
  <c r="F8330" i="4" s="1"/>
  <c r="F8331" i="4" s="1"/>
  <c r="F8332" i="4" s="1"/>
  <c r="F8333" i="4" s="1"/>
  <c r="F8334" i="4" s="1"/>
  <c r="F8335" i="4" s="1"/>
  <c r="F8336" i="4" s="1"/>
  <c r="F8337" i="4" s="1"/>
  <c r="F8338" i="4" s="1"/>
  <c r="H2456" i="4"/>
  <c r="F5056" i="4"/>
  <c r="F5057" i="4" s="1"/>
  <c r="F5058" i="4" s="1"/>
  <c r="F5059" i="4" s="1"/>
  <c r="F5060" i="4" s="1"/>
  <c r="F5061" i="4" s="1"/>
  <c r="F5062" i="4" s="1"/>
  <c r="F5063" i="4" s="1"/>
  <c r="F5064" i="4" s="1"/>
  <c r="F5065" i="4" s="1"/>
  <c r="F5066" i="4" s="1"/>
  <c r="F5067" i="4" s="1"/>
  <c r="F5068" i="4" s="1"/>
  <c r="F5069" i="4" s="1"/>
  <c r="F5070" i="4" s="1"/>
  <c r="F5071" i="4" s="1"/>
  <c r="F5072" i="4" s="1"/>
  <c r="F5073" i="4" s="1"/>
  <c r="F5074" i="4" s="1"/>
  <c r="F5075" i="4" s="1"/>
  <c r="F5076" i="4" s="1"/>
  <c r="F5077" i="4" s="1"/>
  <c r="F5078" i="4" s="1"/>
  <c r="F5079" i="4" s="1"/>
  <c r="F5080" i="4" s="1"/>
  <c r="F5081" i="4" s="1"/>
  <c r="F5082" i="4" s="1"/>
  <c r="F5083" i="4" s="1"/>
  <c r="F5084" i="4" s="1"/>
  <c r="F5085" i="4" s="1"/>
  <c r="F5086" i="4" s="1"/>
  <c r="F5087" i="4" s="1"/>
  <c r="F5088" i="4" s="1"/>
  <c r="F5089" i="4" s="1"/>
  <c r="F5090" i="4" s="1"/>
  <c r="F5091" i="4" s="1"/>
  <c r="F5092" i="4" s="1"/>
  <c r="F5093" i="4" s="1"/>
  <c r="F5094" i="4" s="1"/>
  <c r="F5095" i="4" s="1"/>
  <c r="F5096" i="4" s="1"/>
  <c r="F5097" i="4" s="1"/>
  <c r="F5098" i="4" s="1"/>
  <c r="F5099" i="4" s="1"/>
  <c r="F5100" i="4" s="1"/>
  <c r="F5101" i="4" s="1"/>
  <c r="F5102" i="4" s="1"/>
  <c r="F5103" i="4" s="1"/>
  <c r="F5104" i="4" s="1"/>
  <c r="F5105" i="4" s="1"/>
  <c r="F5106" i="4" s="1"/>
  <c r="F5107" i="4" s="1"/>
  <c r="F5108" i="4" s="1"/>
  <c r="F5109" i="4" s="1"/>
  <c r="F5110" i="4" s="1"/>
  <c r="F5111" i="4" s="1"/>
  <c r="F5112" i="4" s="1"/>
  <c r="F5113" i="4" s="1"/>
  <c r="F5114" i="4" s="1"/>
  <c r="F5115" i="4" s="1"/>
  <c r="F5116" i="4" s="1"/>
  <c r="F5117" i="4" s="1"/>
  <c r="F5118" i="4" s="1"/>
  <c r="F5119" i="4" s="1"/>
  <c r="F5120" i="4" s="1"/>
  <c r="F5121" i="4" s="1"/>
  <c r="F5122" i="4" s="1"/>
  <c r="F5123" i="4" s="1"/>
  <c r="F5124" i="4" s="1"/>
  <c r="F5125" i="4" s="1"/>
  <c r="F5126" i="4" s="1"/>
  <c r="F5127" i="4" s="1"/>
  <c r="F5128" i="4" s="1"/>
  <c r="F5129" i="4" s="1"/>
  <c r="F5130" i="4" s="1"/>
  <c r="F5131" i="4" s="1"/>
  <c r="F5132" i="4" s="1"/>
  <c r="F5133" i="4" s="1"/>
  <c r="F5134" i="4" s="1"/>
  <c r="F5135" i="4" s="1"/>
  <c r="F5136" i="4" s="1"/>
  <c r="F5137" i="4" s="1"/>
  <c r="F5138" i="4" s="1"/>
  <c r="F5139" i="4" s="1"/>
  <c r="F5140" i="4" s="1"/>
  <c r="F5141" i="4" s="1"/>
  <c r="F5142" i="4" s="1"/>
  <c r="F5143" i="4" s="1"/>
  <c r="F5144" i="4" s="1"/>
  <c r="F5145" i="4" s="1"/>
  <c r="F5146" i="4" s="1"/>
  <c r="F5147" i="4" s="1"/>
  <c r="F5148" i="4" s="1"/>
  <c r="F5149" i="4" s="1"/>
  <c r="F5150" i="4" s="1"/>
  <c r="F5151" i="4" s="1"/>
  <c r="F5152" i="4" s="1"/>
  <c r="F5153" i="4" s="1"/>
  <c r="F5154" i="4" s="1"/>
  <c r="F5155" i="4" s="1"/>
  <c r="F5156" i="4" s="1"/>
  <c r="F5157" i="4" s="1"/>
  <c r="F5158" i="4" s="1"/>
  <c r="F5159" i="4" s="1"/>
  <c r="F5160" i="4" s="1"/>
  <c r="F5161" i="4" s="1"/>
  <c r="F5162" i="4" s="1"/>
  <c r="F5163" i="4" s="1"/>
  <c r="F5164" i="4" s="1"/>
  <c r="F5165" i="4" s="1"/>
  <c r="F5166" i="4" s="1"/>
  <c r="F5167" i="4" s="1"/>
  <c r="F5168" i="4" s="1"/>
  <c r="F5169" i="4" s="1"/>
  <c r="F5170" i="4" s="1"/>
  <c r="F5171" i="4" s="1"/>
  <c r="F5172" i="4" s="1"/>
  <c r="F5173" i="4" s="1"/>
  <c r="F5174" i="4" s="1"/>
  <c r="F5175" i="4" s="1"/>
  <c r="F5176" i="4" s="1"/>
  <c r="F5177" i="4" s="1"/>
  <c r="F5178" i="4" s="1"/>
  <c r="F5179" i="4" s="1"/>
  <c r="F5180" i="4" s="1"/>
  <c r="F5181" i="4" s="1"/>
  <c r="F5182" i="4" s="1"/>
  <c r="F5183" i="4" s="1"/>
  <c r="F5184" i="4" s="1"/>
  <c r="F5185" i="4" s="1"/>
  <c r="F5186" i="4" s="1"/>
  <c r="F5187" i="4" s="1"/>
  <c r="F5188" i="4" s="1"/>
  <c r="F5189" i="4" s="1"/>
  <c r="F5190" i="4" s="1"/>
  <c r="F5191" i="4" s="1"/>
  <c r="F5192" i="4" s="1"/>
  <c r="F5193" i="4" s="1"/>
  <c r="F5194" i="4" s="1"/>
  <c r="F5195" i="4" s="1"/>
  <c r="F5196" i="4" s="1"/>
  <c r="F5197" i="4" s="1"/>
  <c r="F5198" i="4" s="1"/>
  <c r="F5199" i="4" s="1"/>
  <c r="F5200" i="4" s="1"/>
  <c r="F5201" i="4" s="1"/>
  <c r="F5202" i="4" s="1"/>
  <c r="F5203" i="4" s="1"/>
  <c r="F5204" i="4" s="1"/>
  <c r="F5205" i="4" s="1"/>
  <c r="F5206" i="4" s="1"/>
  <c r="F5207" i="4" s="1"/>
  <c r="F5208" i="4" s="1"/>
  <c r="F5209" i="4" s="1"/>
  <c r="F5210" i="4" s="1"/>
  <c r="F5211" i="4" s="1"/>
  <c r="F5212" i="4" s="1"/>
  <c r="F5213" i="4" s="1"/>
  <c r="F5214" i="4" s="1"/>
  <c r="F5215" i="4" s="1"/>
  <c r="F5216" i="4" s="1"/>
  <c r="F5217" i="4" s="1"/>
  <c r="F5218" i="4" s="1"/>
  <c r="F5219" i="4" s="1"/>
  <c r="F5220" i="4" s="1"/>
  <c r="F5221" i="4" s="1"/>
  <c r="F5222" i="4" s="1"/>
  <c r="F5223" i="4" s="1"/>
  <c r="F5224" i="4" s="1"/>
  <c r="F5225" i="4" s="1"/>
  <c r="F5226" i="4" s="1"/>
  <c r="F5227" i="4" s="1"/>
  <c r="F5228" i="4" s="1"/>
  <c r="F5229" i="4" s="1"/>
  <c r="F5230" i="4" s="1"/>
  <c r="F5231" i="4" s="1"/>
  <c r="F5232" i="4" s="1"/>
  <c r="F5233" i="4" s="1"/>
  <c r="F5234" i="4" s="1"/>
  <c r="F5235" i="4" s="1"/>
  <c r="F5236" i="4" s="1"/>
  <c r="F5237" i="4" s="1"/>
  <c r="F5238" i="4" s="1"/>
  <c r="F5239" i="4" s="1"/>
  <c r="F5240" i="4" s="1"/>
  <c r="F5241" i="4" s="1"/>
  <c r="F5242" i="4" s="1"/>
  <c r="F5243" i="4" s="1"/>
  <c r="F5244" i="4" s="1"/>
  <c r="F5245" i="4" s="1"/>
  <c r="F5246" i="4" s="1"/>
  <c r="F5247" i="4" s="1"/>
  <c r="F5248" i="4" s="1"/>
  <c r="F5249" i="4" s="1"/>
  <c r="F5250" i="4" s="1"/>
  <c r="F5251" i="4" s="1"/>
  <c r="F5252" i="4" s="1"/>
  <c r="F5253" i="4" s="1"/>
  <c r="F5254" i="4" s="1"/>
  <c r="F5255" i="4" s="1"/>
  <c r="F5256" i="4" s="1"/>
  <c r="F5257" i="4" s="1"/>
  <c r="F5258" i="4" s="1"/>
  <c r="F5259" i="4" s="1"/>
  <c r="F5260" i="4" s="1"/>
  <c r="F5261" i="4" s="1"/>
  <c r="F5262" i="4" s="1"/>
  <c r="F5263" i="4" s="1"/>
  <c r="F5264" i="4" s="1"/>
  <c r="F5265" i="4" s="1"/>
  <c r="F5266" i="4" s="1"/>
  <c r="F5267" i="4" s="1"/>
  <c r="F5268" i="4" s="1"/>
  <c r="F5269" i="4" s="1"/>
  <c r="F5270" i="4" s="1"/>
  <c r="F5271" i="4" s="1"/>
  <c r="F5272" i="4" s="1"/>
  <c r="F5273" i="4" s="1"/>
  <c r="F5274" i="4" s="1"/>
  <c r="F5275" i="4" s="1"/>
  <c r="F5276" i="4" s="1"/>
  <c r="F5277" i="4" s="1"/>
  <c r="F5278" i="4" s="1"/>
  <c r="F5279" i="4" s="1"/>
  <c r="F5280" i="4" s="1"/>
  <c r="F5281" i="4" s="1"/>
  <c r="F5282" i="4" s="1"/>
  <c r="F5283" i="4" s="1"/>
  <c r="F5284" i="4" s="1"/>
  <c r="F5285" i="4" s="1"/>
  <c r="F5286" i="4" s="1"/>
  <c r="F5287" i="4" s="1"/>
  <c r="F5288" i="4" s="1"/>
  <c r="F5289" i="4" s="1"/>
  <c r="F5290" i="4" s="1"/>
  <c r="F5291" i="4" s="1"/>
  <c r="F5293" i="4" s="1"/>
  <c r="F5294" i="4" s="1"/>
  <c r="F5295" i="4" s="1"/>
  <c r="F5296" i="4" s="1"/>
  <c r="F5297" i="4" s="1"/>
  <c r="F5298" i="4" s="1"/>
  <c r="F5299" i="4" s="1"/>
  <c r="F5300" i="4" s="1"/>
  <c r="F5301" i="4" s="1"/>
  <c r="F5302" i="4" s="1"/>
  <c r="F5303" i="4" s="1"/>
  <c r="F5304" i="4" s="1"/>
  <c r="F5305" i="4" s="1"/>
  <c r="F5306" i="4" s="1"/>
  <c r="F5307" i="4" s="1"/>
  <c r="F5308" i="4" s="1"/>
  <c r="F5309" i="4" s="1"/>
  <c r="F5310" i="4" s="1"/>
  <c r="F5311" i="4" s="1"/>
  <c r="F5312" i="4" s="1"/>
  <c r="F5313" i="4" s="1"/>
  <c r="F5314" i="4" s="1"/>
  <c r="F5315" i="4" s="1"/>
  <c r="F5316" i="4" s="1"/>
  <c r="F5317" i="4" s="1"/>
  <c r="F5318" i="4" s="1"/>
  <c r="F5319" i="4" s="1"/>
  <c r="F5320" i="4" s="1"/>
  <c r="F5321" i="4" s="1"/>
  <c r="F5322" i="4" s="1"/>
  <c r="F5323" i="4" s="1"/>
  <c r="F5324" i="4" s="1"/>
  <c r="F5325" i="4" s="1"/>
  <c r="F5326" i="4" s="1"/>
  <c r="F5327" i="4" s="1"/>
  <c r="F5328" i="4" s="1"/>
  <c r="F5329" i="4" s="1"/>
  <c r="F5330" i="4" s="1"/>
  <c r="F5331" i="4" s="1"/>
  <c r="F5332" i="4" s="1"/>
  <c r="F5333" i="4" s="1"/>
  <c r="F5334" i="4" s="1"/>
  <c r="F5335" i="4" s="1"/>
  <c r="F5336" i="4" s="1"/>
  <c r="F5337" i="4" s="1"/>
  <c r="F5338" i="4" s="1"/>
  <c r="F5339" i="4" s="1"/>
  <c r="F5340" i="4" s="1"/>
  <c r="F5341" i="4" s="1"/>
  <c r="F5342" i="4" s="1"/>
  <c r="F5343" i="4" s="1"/>
  <c r="F5344" i="4" s="1"/>
  <c r="F5345" i="4" s="1"/>
  <c r="F5346" i="4" s="1"/>
  <c r="F5347" i="4" s="1"/>
  <c r="F5348" i="4" s="1"/>
  <c r="F5349" i="4" s="1"/>
  <c r="F5350" i="4" s="1"/>
  <c r="F5351" i="4" s="1"/>
  <c r="F5352" i="4" s="1"/>
  <c r="F5353" i="4" s="1"/>
  <c r="F5354" i="4" s="1"/>
  <c r="F5355" i="4" s="1"/>
  <c r="F5356" i="4" s="1"/>
  <c r="F5357" i="4" s="1"/>
  <c r="F5358" i="4" s="1"/>
  <c r="F5359" i="4" s="1"/>
  <c r="F5360" i="4" s="1"/>
  <c r="F5361" i="4" s="1"/>
  <c r="F5362" i="4" s="1"/>
  <c r="F5363" i="4" s="1"/>
  <c r="F5364" i="4" s="1"/>
  <c r="F5365" i="4" s="1"/>
  <c r="F5366" i="4" s="1"/>
  <c r="F5367" i="4" s="1"/>
  <c r="F5368" i="4" s="1"/>
  <c r="F5369" i="4" s="1"/>
  <c r="F5370" i="4" s="1"/>
  <c r="F5371" i="4" s="1"/>
  <c r="F5372" i="4" s="1"/>
  <c r="F5373" i="4" s="1"/>
  <c r="F5374" i="4" s="1"/>
  <c r="F5375" i="4" s="1"/>
  <c r="F5376" i="4" s="1"/>
  <c r="F5377" i="4" s="1"/>
  <c r="F5378" i="4" s="1"/>
  <c r="F5379" i="4" s="1"/>
  <c r="F5380" i="4" s="1"/>
  <c r="F5381" i="4" s="1"/>
  <c r="F5382" i="4" s="1"/>
  <c r="F5383" i="4" s="1"/>
  <c r="F5384" i="4" s="1"/>
  <c r="F5385" i="4" s="1"/>
  <c r="F5386" i="4" s="1"/>
  <c r="F5387" i="4" s="1"/>
  <c r="F5388" i="4" s="1"/>
  <c r="F5389" i="4" s="1"/>
  <c r="F5390" i="4" s="1"/>
  <c r="F5391" i="4" s="1"/>
  <c r="F5392" i="4" s="1"/>
  <c r="F5393" i="4" s="1"/>
  <c r="F5394" i="4" s="1"/>
  <c r="F5395" i="4" s="1"/>
  <c r="F5396" i="4" s="1"/>
  <c r="F5397" i="4" s="1"/>
  <c r="F5398" i="4" s="1"/>
  <c r="F5399" i="4" s="1"/>
  <c r="F5400" i="4" s="1"/>
  <c r="F5401" i="4" s="1"/>
  <c r="F5402" i="4" s="1"/>
  <c r="F5403" i="4" s="1"/>
  <c r="F5404" i="4" s="1"/>
  <c r="F5405" i="4" s="1"/>
  <c r="F5406" i="4" s="1"/>
  <c r="F5407" i="4" s="1"/>
  <c r="F5408" i="4" s="1"/>
  <c r="F5409" i="4" s="1"/>
  <c r="F5410" i="4" s="1"/>
  <c r="F5411" i="4" s="1"/>
  <c r="F5412" i="4" s="1"/>
  <c r="F5413" i="4" s="1"/>
  <c r="F5414" i="4" s="1"/>
  <c r="F5415" i="4" s="1"/>
  <c r="F5416" i="4" s="1"/>
  <c r="F5417" i="4" s="1"/>
  <c r="F5418" i="4" s="1"/>
  <c r="F5419" i="4" s="1"/>
  <c r="F5420" i="4" s="1"/>
  <c r="F5421" i="4" s="1"/>
  <c r="F5422" i="4" s="1"/>
  <c r="F5423" i="4" s="1"/>
  <c r="F5424" i="4" s="1"/>
  <c r="F5425" i="4" s="1"/>
  <c r="F5426" i="4" s="1"/>
  <c r="F5427" i="4" s="1"/>
  <c r="F5428" i="4" s="1"/>
  <c r="F5429" i="4" s="1"/>
  <c r="F5430" i="4" s="1"/>
  <c r="F5431" i="4" s="1"/>
  <c r="F5432" i="4" s="1"/>
  <c r="F5433" i="4" s="1"/>
  <c r="F5434" i="4" s="1"/>
  <c r="F5435" i="4" s="1"/>
  <c r="F5436" i="4" s="1"/>
  <c r="F5437" i="4" s="1"/>
  <c r="F5438" i="4" s="1"/>
  <c r="F5439" i="4" s="1"/>
  <c r="F5440" i="4" s="1"/>
  <c r="F5441" i="4" s="1"/>
  <c r="F5442" i="4" s="1"/>
  <c r="F5443" i="4" s="1"/>
  <c r="F5444" i="4" s="1"/>
  <c r="F5445" i="4" s="1"/>
  <c r="F5446" i="4" s="1"/>
  <c r="F5447" i="4" s="1"/>
  <c r="F5448" i="4" s="1"/>
  <c r="F5449" i="4" s="1"/>
  <c r="F5450" i="4" s="1"/>
  <c r="F5451" i="4" s="1"/>
  <c r="F5452" i="4" s="1"/>
  <c r="F5453" i="4" s="1"/>
  <c r="F5454" i="4" s="1"/>
  <c r="F5455" i="4" s="1"/>
  <c r="F5456" i="4" s="1"/>
  <c r="F5457" i="4" s="1"/>
  <c r="F5458" i="4" s="1"/>
  <c r="F5459" i="4" s="1"/>
  <c r="F5460" i="4" s="1"/>
  <c r="F5461" i="4" s="1"/>
  <c r="F5462" i="4" s="1"/>
  <c r="F5463" i="4" s="1"/>
  <c r="F5464" i="4" s="1"/>
  <c r="F5465" i="4" s="1"/>
  <c r="F5466" i="4" s="1"/>
  <c r="F5467" i="4" s="1"/>
  <c r="F5468" i="4" s="1"/>
  <c r="F5469" i="4" s="1"/>
  <c r="F5470" i="4" s="1"/>
  <c r="F5471" i="4" s="1"/>
  <c r="F5472" i="4" s="1"/>
  <c r="F5473" i="4" s="1"/>
  <c r="F5474" i="4" s="1"/>
  <c r="F5475" i="4" s="1"/>
  <c r="F5476" i="4" s="1"/>
  <c r="F5477" i="4" s="1"/>
  <c r="F5478" i="4" s="1"/>
  <c r="F5479" i="4" s="1"/>
  <c r="F5480" i="4" s="1"/>
  <c r="F5481" i="4" s="1"/>
  <c r="F5482" i="4" s="1"/>
  <c r="F5483" i="4" s="1"/>
  <c r="F5484" i="4" s="1"/>
  <c r="F5485" i="4" s="1"/>
  <c r="F5486" i="4" s="1"/>
  <c r="F5487" i="4" s="1"/>
  <c r="F5488" i="4" s="1"/>
  <c r="F5489" i="4" s="1"/>
  <c r="F5490" i="4" s="1"/>
  <c r="F5491" i="4" s="1"/>
  <c r="F5492" i="4" s="1"/>
  <c r="F5493" i="4" s="1"/>
  <c r="F5494" i="4" s="1"/>
  <c r="F5495" i="4" s="1"/>
  <c r="F5496" i="4" s="1"/>
  <c r="F5497" i="4" s="1"/>
  <c r="F5498" i="4" s="1"/>
  <c r="F5499" i="4" s="1"/>
  <c r="F5500" i="4" s="1"/>
  <c r="F5501" i="4" s="1"/>
  <c r="F5502" i="4" s="1"/>
  <c r="F5503" i="4" s="1"/>
  <c r="F5504" i="4" s="1"/>
  <c r="F5505" i="4" s="1"/>
  <c r="F5506" i="4" s="1"/>
  <c r="F5507" i="4" s="1"/>
  <c r="F5508" i="4" s="1"/>
  <c r="F5509" i="4" s="1"/>
  <c r="F5510" i="4" s="1"/>
  <c r="F5511" i="4" s="1"/>
  <c r="F5512" i="4" s="1"/>
  <c r="F5513" i="4" s="1"/>
  <c r="F5514" i="4" s="1"/>
  <c r="F5515" i="4" s="1"/>
  <c r="F5516" i="4" s="1"/>
  <c r="F5517" i="4" s="1"/>
  <c r="F5518" i="4" s="1"/>
  <c r="F5519" i="4" s="1"/>
  <c r="F5520" i="4" s="1"/>
  <c r="F5521" i="4" s="1"/>
  <c r="F5522" i="4" s="1"/>
  <c r="F5523" i="4" s="1"/>
  <c r="F5524" i="4" s="1"/>
  <c r="F5525" i="4" s="1"/>
  <c r="F5526" i="4" s="1"/>
  <c r="F5527" i="4" s="1"/>
  <c r="F5528" i="4" s="1"/>
  <c r="F5529" i="4" s="1"/>
  <c r="F5530" i="4" s="1"/>
  <c r="F5531" i="4" s="1"/>
  <c r="F5532" i="4" s="1"/>
  <c r="F5533" i="4" s="1"/>
  <c r="F5534" i="4" s="1"/>
  <c r="F5535" i="4" s="1"/>
  <c r="F5536" i="4" s="1"/>
  <c r="F5537" i="4" s="1"/>
  <c r="F5538" i="4" s="1"/>
  <c r="F5539" i="4" s="1"/>
  <c r="F5540" i="4" s="1"/>
  <c r="F5541" i="4" s="1"/>
  <c r="F5542" i="4" s="1"/>
  <c r="F5543" i="4" s="1"/>
  <c r="F5544" i="4" s="1"/>
  <c r="F5545" i="4" s="1"/>
  <c r="F5546" i="4" s="1"/>
  <c r="F5547" i="4" s="1"/>
  <c r="F5548" i="4" s="1"/>
  <c r="F5549" i="4" s="1"/>
  <c r="F5550" i="4" s="1"/>
  <c r="F5551" i="4" s="1"/>
  <c r="F5552" i="4" s="1"/>
  <c r="F5553" i="4" s="1"/>
  <c r="F5554" i="4" s="1"/>
  <c r="F5555" i="4" s="1"/>
  <c r="F5556" i="4" s="1"/>
  <c r="F5557" i="4" s="1"/>
  <c r="F5558" i="4" s="1"/>
  <c r="F5559" i="4" s="1"/>
  <c r="F5560" i="4" s="1"/>
  <c r="F5561" i="4" s="1"/>
  <c r="F5562" i="4" s="1"/>
  <c r="F5563" i="4" s="1"/>
  <c r="F5564" i="4" s="1"/>
  <c r="F5565" i="4" s="1"/>
  <c r="F5566" i="4" s="1"/>
  <c r="F5567" i="4" s="1"/>
  <c r="F5568" i="4" s="1"/>
  <c r="F5569" i="4" s="1"/>
  <c r="F5570" i="4" s="1"/>
  <c r="F5571" i="4" s="1"/>
  <c r="F5572" i="4" s="1"/>
  <c r="F5573" i="4" s="1"/>
  <c r="F5574" i="4" s="1"/>
  <c r="F5575" i="4" s="1"/>
  <c r="F5576" i="4" s="1"/>
  <c r="F5577" i="4" s="1"/>
  <c r="F5578" i="4" s="1"/>
  <c r="F5579" i="4" s="1"/>
  <c r="F5580" i="4" s="1"/>
  <c r="F5581" i="4" s="1"/>
  <c r="F5582" i="4" s="1"/>
  <c r="F5583" i="4" s="1"/>
  <c r="F5584" i="4" s="1"/>
  <c r="F5585" i="4" s="1"/>
  <c r="F5586" i="4" s="1"/>
  <c r="F5587" i="4" s="1"/>
  <c r="F5588" i="4" s="1"/>
  <c r="F5589" i="4" s="1"/>
  <c r="F5590" i="4" s="1"/>
  <c r="F5591" i="4" s="1"/>
  <c r="F5592" i="4" s="1"/>
  <c r="F5593" i="4" s="1"/>
  <c r="F5594" i="4" s="1"/>
  <c r="F5595" i="4" s="1"/>
  <c r="F5596" i="4" s="1"/>
  <c r="F5597" i="4" s="1"/>
  <c r="F5598" i="4" s="1"/>
  <c r="F5599" i="4" s="1"/>
  <c r="F5600" i="4" s="1"/>
  <c r="F5601" i="4" s="1"/>
  <c r="F5602" i="4" s="1"/>
  <c r="F5603" i="4" s="1"/>
  <c r="F5604" i="4" s="1"/>
  <c r="F5605" i="4" s="1"/>
  <c r="F5606" i="4" s="1"/>
  <c r="F5607" i="4" s="1"/>
  <c r="F5608" i="4" s="1"/>
  <c r="F5609" i="4" s="1"/>
  <c r="F5610" i="4" s="1"/>
  <c r="F5611" i="4" s="1"/>
  <c r="F5612" i="4" s="1"/>
  <c r="F5613" i="4" s="1"/>
  <c r="F5614" i="4" s="1"/>
  <c r="F5615" i="4" s="1"/>
  <c r="F5616" i="4" s="1"/>
  <c r="F5617" i="4" s="1"/>
  <c r="F5618" i="4" s="1"/>
  <c r="F5619" i="4" s="1"/>
  <c r="F5620" i="4" s="1"/>
  <c r="F5621" i="4" s="1"/>
  <c r="F5622" i="4" s="1"/>
  <c r="F5623" i="4" s="1"/>
  <c r="F5624" i="4" s="1"/>
  <c r="F5625" i="4" s="1"/>
  <c r="F5626" i="4" s="1"/>
  <c r="F5627" i="4" s="1"/>
  <c r="F5628" i="4" s="1"/>
  <c r="F5629" i="4" s="1"/>
  <c r="F5630" i="4" s="1"/>
  <c r="F5631" i="4" s="1"/>
  <c r="F5632" i="4" s="1"/>
  <c r="F5633" i="4" s="1"/>
  <c r="F5634" i="4" s="1"/>
  <c r="F5635" i="4" s="1"/>
  <c r="F5636" i="4" s="1"/>
  <c r="F5637" i="4" s="1"/>
  <c r="F5638" i="4" s="1"/>
  <c r="F5639" i="4" s="1"/>
  <c r="F5640" i="4" s="1"/>
  <c r="F5641" i="4" s="1"/>
  <c r="F5642" i="4" s="1"/>
  <c r="F5643" i="4" s="1"/>
  <c r="F5644" i="4" s="1"/>
  <c r="F5645" i="4" s="1"/>
  <c r="F5646" i="4" s="1"/>
  <c r="F5647" i="4" s="1"/>
  <c r="F5648" i="4" s="1"/>
  <c r="F5649" i="4" s="1"/>
  <c r="F5650" i="4" s="1"/>
  <c r="F5651" i="4" s="1"/>
  <c r="F5652" i="4" s="1"/>
  <c r="F5653" i="4" s="1"/>
  <c r="F5654" i="4" s="1"/>
  <c r="F5655" i="4" s="1"/>
  <c r="F5656" i="4" s="1"/>
  <c r="F5657" i="4" s="1"/>
  <c r="F5658" i="4" s="1"/>
  <c r="F5659" i="4" s="1"/>
  <c r="F5660" i="4" s="1"/>
  <c r="F5661" i="4" s="1"/>
  <c r="F5662" i="4" s="1"/>
  <c r="F5663" i="4" s="1"/>
  <c r="F5664" i="4" s="1"/>
  <c r="F5665" i="4" s="1"/>
  <c r="F5666" i="4" s="1"/>
  <c r="F5667" i="4" s="1"/>
  <c r="F5668" i="4" s="1"/>
  <c r="F5669" i="4" s="1"/>
  <c r="F5670" i="4" s="1"/>
  <c r="F5671" i="4" s="1"/>
  <c r="F5672" i="4" s="1"/>
  <c r="F5673" i="4" s="1"/>
  <c r="F5674" i="4" s="1"/>
  <c r="F5675" i="4" s="1"/>
  <c r="F5676" i="4" s="1"/>
  <c r="F5677" i="4" s="1"/>
  <c r="F5678" i="4" s="1"/>
  <c r="F5679" i="4" s="1"/>
  <c r="F5680" i="4" s="1"/>
  <c r="F5681" i="4" s="1"/>
  <c r="F5682" i="4" s="1"/>
  <c r="F5683" i="4" s="1"/>
  <c r="F5684" i="4" s="1"/>
  <c r="F5685" i="4" s="1"/>
  <c r="F5686" i="4" s="1"/>
  <c r="F5687" i="4" s="1"/>
  <c r="F5688" i="4" s="1"/>
  <c r="F5689" i="4" s="1"/>
  <c r="F5690" i="4" s="1"/>
  <c r="F5691" i="4" s="1"/>
  <c r="F5692" i="4" s="1"/>
  <c r="F5693" i="4" s="1"/>
  <c r="F5694" i="4" s="1"/>
  <c r="F5695" i="4" s="1"/>
  <c r="F5696" i="4" s="1"/>
  <c r="F5697" i="4" s="1"/>
  <c r="F5698" i="4" s="1"/>
  <c r="F5699" i="4" s="1"/>
  <c r="F5700" i="4" s="1"/>
  <c r="F5701" i="4" s="1"/>
  <c r="F5702" i="4" s="1"/>
  <c r="F5703" i="4" s="1"/>
  <c r="F5704" i="4" s="1"/>
  <c r="F5705" i="4" s="1"/>
  <c r="F5706" i="4" s="1"/>
  <c r="F5707" i="4" s="1"/>
  <c r="F5708" i="4" s="1"/>
  <c r="F5709" i="4" s="1"/>
  <c r="F5710" i="4" s="1"/>
  <c r="F5711" i="4" s="1"/>
  <c r="F5712" i="4" s="1"/>
  <c r="F5713" i="4" s="1"/>
  <c r="F5714" i="4" s="1"/>
  <c r="F5715" i="4" s="1"/>
  <c r="F5716" i="4" s="1"/>
  <c r="F5717" i="4" s="1"/>
  <c r="F5718" i="4" s="1"/>
  <c r="F5719" i="4" s="1"/>
  <c r="F5720" i="4" s="1"/>
  <c r="F5721" i="4" s="1"/>
  <c r="F5722" i="4" s="1"/>
  <c r="F5723" i="4" s="1"/>
  <c r="F5724" i="4" s="1"/>
  <c r="F5725" i="4" s="1"/>
  <c r="F5726" i="4" s="1"/>
  <c r="F5727" i="4" s="1"/>
  <c r="F5728" i="4" s="1"/>
  <c r="F5729" i="4" s="1"/>
  <c r="F5730" i="4" s="1"/>
  <c r="F5731" i="4" s="1"/>
  <c r="F5732" i="4" s="1"/>
  <c r="F5733" i="4" s="1"/>
  <c r="F5734" i="4" s="1"/>
  <c r="F5735" i="4" s="1"/>
  <c r="F5736" i="4" s="1"/>
  <c r="F5737" i="4" s="1"/>
  <c r="F5738" i="4" s="1"/>
  <c r="F5739" i="4" s="1"/>
  <c r="F5740" i="4" s="1"/>
  <c r="F5741" i="4" s="1"/>
  <c r="F5742" i="4" s="1"/>
  <c r="F5743" i="4" s="1"/>
  <c r="F5744" i="4" s="1"/>
  <c r="F5745" i="4" s="1"/>
  <c r="F5746" i="4" s="1"/>
  <c r="F5747" i="4" s="1"/>
  <c r="F5748" i="4" s="1"/>
  <c r="F5749" i="4" s="1"/>
  <c r="F5750" i="4" s="1"/>
  <c r="F5751" i="4" s="1"/>
  <c r="F5752" i="4" s="1"/>
  <c r="F5753" i="4" s="1"/>
  <c r="F5754" i="4" s="1"/>
  <c r="F5755" i="4" s="1"/>
  <c r="F5756" i="4" s="1"/>
  <c r="F5757" i="4" s="1"/>
  <c r="F5758" i="4" s="1"/>
  <c r="F5759" i="4" s="1"/>
  <c r="F5760" i="4" s="1"/>
  <c r="F5761" i="4" s="1"/>
  <c r="F5762" i="4" s="1"/>
  <c r="F5763" i="4" s="1"/>
  <c r="F5764" i="4" s="1"/>
  <c r="F5765" i="4" s="1"/>
  <c r="F5766" i="4" s="1"/>
  <c r="F5767" i="4" s="1"/>
  <c r="F5768" i="4" s="1"/>
  <c r="F5769" i="4" s="1"/>
  <c r="F5770" i="4" s="1"/>
  <c r="F5771" i="4" s="1"/>
  <c r="F5772" i="4" s="1"/>
  <c r="F5773" i="4" s="1"/>
  <c r="F5774" i="4" s="1"/>
  <c r="F5775" i="4" s="1"/>
  <c r="F5776" i="4" s="1"/>
  <c r="F5777" i="4" s="1"/>
  <c r="F5778" i="4" s="1"/>
  <c r="F5779" i="4" s="1"/>
  <c r="F5780" i="4" s="1"/>
  <c r="F5781" i="4" s="1"/>
  <c r="F5782" i="4" s="1"/>
  <c r="F5783" i="4" s="1"/>
  <c r="F5784" i="4" s="1"/>
  <c r="F5785" i="4" s="1"/>
  <c r="F5786" i="4" s="1"/>
  <c r="F5787" i="4" s="1"/>
  <c r="F5788" i="4" s="1"/>
  <c r="F5789" i="4" s="1"/>
  <c r="F5790" i="4" s="1"/>
  <c r="F5791" i="4" s="1"/>
  <c r="F5792" i="4" s="1"/>
  <c r="F5793" i="4" s="1"/>
  <c r="F5794" i="4" s="1"/>
  <c r="F5795" i="4" s="1"/>
  <c r="F5796" i="4" s="1"/>
  <c r="F5797" i="4" s="1"/>
  <c r="F5798" i="4" s="1"/>
  <c r="F5799" i="4" s="1"/>
  <c r="F5800" i="4" s="1"/>
  <c r="F5801" i="4" s="1"/>
  <c r="F5802" i="4" s="1"/>
  <c r="F5803" i="4" s="1"/>
  <c r="F5804" i="4" s="1"/>
  <c r="F5805" i="4" s="1"/>
  <c r="F5806" i="4" s="1"/>
  <c r="F5807" i="4" s="1"/>
  <c r="F5808" i="4" s="1"/>
  <c r="F5809" i="4" s="1"/>
  <c r="F5810" i="4" s="1"/>
  <c r="F5811" i="4" s="1"/>
  <c r="F5812" i="4" s="1"/>
  <c r="F5813" i="4" s="1"/>
  <c r="F5814" i="4" s="1"/>
  <c r="F5815" i="4" s="1"/>
  <c r="F5816" i="4" s="1"/>
  <c r="F5817" i="4" s="1"/>
  <c r="F5818" i="4" s="1"/>
  <c r="F5819" i="4" s="1"/>
  <c r="F5820" i="4" s="1"/>
  <c r="F5821" i="4" s="1"/>
  <c r="F5822" i="4" s="1"/>
  <c r="F5823" i="4" s="1"/>
  <c r="F5824" i="4" s="1"/>
  <c r="F5825" i="4" s="1"/>
  <c r="F5826" i="4" s="1"/>
  <c r="F5827" i="4" s="1"/>
  <c r="F5828" i="4" s="1"/>
  <c r="F5829" i="4" s="1"/>
  <c r="F5830" i="4" s="1"/>
  <c r="F5831" i="4" s="1"/>
  <c r="F5832" i="4" s="1"/>
  <c r="F5833" i="4" s="1"/>
  <c r="F5834" i="4" s="1"/>
  <c r="F5835" i="4" s="1"/>
  <c r="F5836" i="4" s="1"/>
  <c r="F5837" i="4" s="1"/>
  <c r="F5838" i="4" s="1"/>
  <c r="F5839" i="4" s="1"/>
  <c r="F5840" i="4" s="1"/>
  <c r="F5841" i="4" s="1"/>
  <c r="F5842" i="4" s="1"/>
  <c r="F5843" i="4" s="1"/>
  <c r="F5844" i="4" s="1"/>
  <c r="F5845" i="4" s="1"/>
  <c r="F5846" i="4" s="1"/>
  <c r="F5847" i="4" s="1"/>
  <c r="F5848" i="4" s="1"/>
  <c r="F5849" i="4" s="1"/>
  <c r="F5850" i="4" s="1"/>
  <c r="F5851" i="4" s="1"/>
  <c r="F5852" i="4" s="1"/>
  <c r="F5853" i="4" s="1"/>
  <c r="F5854" i="4" s="1"/>
  <c r="F5855" i="4" s="1"/>
  <c r="F5856" i="4" s="1"/>
  <c r="F5857" i="4" s="1"/>
  <c r="F5858" i="4" s="1"/>
  <c r="F5859" i="4" s="1"/>
  <c r="F5860" i="4" s="1"/>
  <c r="F5861" i="4" s="1"/>
  <c r="F5862" i="4" s="1"/>
  <c r="F5863" i="4" s="1"/>
  <c r="F5864" i="4" s="1"/>
  <c r="F5865" i="4" s="1"/>
  <c r="F5866" i="4" s="1"/>
  <c r="H5061" i="4"/>
  <c r="F466" i="2"/>
  <c r="F467" i="2" s="1"/>
  <c r="F468" i="2" s="1"/>
  <c r="F469" i="2" s="1"/>
  <c r="F470" i="2" s="1"/>
  <c r="F471" i="2" s="1"/>
  <c r="F472" i="2" s="1"/>
  <c r="F473" i="2" s="1"/>
  <c r="F474" i="2" s="1"/>
  <c r="F475" i="2" s="1"/>
  <c r="F136" i="12" l="1"/>
  <c r="F137" i="12" s="1"/>
  <c r="F138" i="12" s="1"/>
  <c r="F139" i="12" s="1"/>
  <c r="F141" i="12" s="1"/>
  <c r="F142" i="12" s="1"/>
  <c r="F143" i="12" s="1"/>
  <c r="F144" i="12" s="1"/>
  <c r="F145" i="12" s="1"/>
  <c r="F146" i="12" s="1"/>
  <c r="F147" i="12" s="1"/>
  <c r="F148" i="12" s="1"/>
  <c r="F149" i="12" s="1"/>
  <c r="F150" i="12" s="1"/>
  <c r="F151" i="12" s="1"/>
  <c r="F3848" i="1"/>
  <c r="F3849" i="1" s="1"/>
  <c r="F3850" i="1" s="1"/>
  <c r="F3851" i="1" s="1"/>
  <c r="F3852" i="1" s="1"/>
  <c r="F3853" i="1" s="1"/>
  <c r="F3854" i="1" s="1"/>
  <c r="F3855" i="1" s="1"/>
  <c r="F3856" i="1" s="1"/>
  <c r="F3857" i="1" s="1"/>
  <c r="F3858" i="1" s="1"/>
  <c r="F3859" i="1" s="1"/>
  <c r="F3860" i="1" s="1"/>
  <c r="F3861" i="1" s="1"/>
  <c r="F3862" i="1" s="1"/>
  <c r="F3863" i="1" s="1"/>
  <c r="F3864" i="1" s="1"/>
  <c r="F3865" i="1" s="1"/>
  <c r="F3866" i="1" s="1"/>
  <c r="F3867" i="1" s="1"/>
  <c r="F3868" i="1" s="1"/>
  <c r="F3869" i="1" s="1"/>
  <c r="F3870" i="1" s="1"/>
  <c r="F3871" i="1" s="1"/>
  <c r="F3872" i="1" s="1"/>
  <c r="F3873" i="1" s="1"/>
  <c r="F3874" i="1" s="1"/>
  <c r="F3875" i="1" s="1"/>
  <c r="F3876" i="1" s="1"/>
  <c r="F3877" i="1" s="1"/>
  <c r="F3878" i="1" s="1"/>
  <c r="F3879" i="1" s="1"/>
  <c r="F3880" i="1" s="1"/>
  <c r="F3881" i="1" s="1"/>
  <c r="F3882" i="1" s="1"/>
  <c r="F3883" i="1" s="1"/>
  <c r="F3884" i="1" s="1"/>
  <c r="F3885" i="1" s="1"/>
  <c r="F3886" i="1" s="1"/>
  <c r="F3887" i="1" s="1"/>
  <c r="F3888" i="1" s="1"/>
  <c r="F3889" i="1" s="1"/>
  <c r="F3890" i="1" s="1"/>
  <c r="F3891" i="1" s="1"/>
  <c r="F3892" i="1" s="1"/>
  <c r="F3893" i="1" s="1"/>
  <c r="F3894" i="1" s="1"/>
  <c r="F3895" i="1" s="1"/>
  <c r="F3896" i="1" s="1"/>
  <c r="F3897" i="1" s="1"/>
  <c r="F3898" i="1" s="1"/>
  <c r="F3899" i="1" s="1"/>
  <c r="F3900" i="1" s="1"/>
  <c r="F3901" i="1" s="1"/>
  <c r="F3902" i="1" s="1"/>
  <c r="F3903" i="1" s="1"/>
  <c r="F3904" i="1" s="1"/>
  <c r="F3905" i="1" s="1"/>
  <c r="F3906" i="1" s="1"/>
  <c r="F3907" i="1" s="1"/>
  <c r="F833" i="5"/>
  <c r="F834" i="5" s="1"/>
  <c r="F835" i="5" s="1"/>
  <c r="F836" i="5" s="1"/>
  <c r="F837" i="5" s="1"/>
  <c r="F838" i="5" s="1"/>
  <c r="F839" i="5" s="1"/>
  <c r="F840" i="5" s="1"/>
  <c r="F841" i="5" s="1"/>
  <c r="F842" i="5" s="1"/>
  <c r="F843" i="5" s="1"/>
  <c r="F844" i="5" s="1"/>
  <c r="F845" i="5" s="1"/>
  <c r="F846" i="5" s="1"/>
  <c r="F847" i="5" s="1"/>
  <c r="F848" i="5" s="1"/>
  <c r="F849" i="5" s="1"/>
  <c r="F850" i="5" s="1"/>
  <c r="F851" i="5" s="1"/>
  <c r="F852" i="5" s="1"/>
  <c r="F853" i="5" s="1"/>
  <c r="F854" i="5" s="1"/>
  <c r="F855" i="5" s="1"/>
  <c r="F856" i="5" s="1"/>
  <c r="F857" i="5" s="1"/>
  <c r="F858" i="5" s="1"/>
  <c r="F859" i="5" s="1"/>
  <c r="F860" i="5" s="1"/>
  <c r="F861" i="5" s="1"/>
  <c r="F862" i="5" s="1"/>
  <c r="F863" i="5" s="1"/>
  <c r="F864" i="5" s="1"/>
  <c r="F865" i="5" s="1"/>
  <c r="F866" i="5" s="1"/>
  <c r="F867" i="5" s="1"/>
  <c r="F868" i="5" s="1"/>
  <c r="F869" i="5" s="1"/>
  <c r="F870" i="5" s="1"/>
  <c r="F871" i="5" s="1"/>
  <c r="F872" i="5" s="1"/>
  <c r="F873" i="5" s="1"/>
  <c r="F874" i="5" s="1"/>
  <c r="F875" i="5" s="1"/>
  <c r="F876" i="5" s="1"/>
  <c r="F877" i="5" s="1"/>
  <c r="F878" i="5" s="1"/>
  <c r="F879" i="5" s="1"/>
  <c r="F880" i="5" s="1"/>
  <c r="F881" i="5" s="1"/>
  <c r="F882" i="5" s="1"/>
  <c r="F883" i="5" s="1"/>
  <c r="F884" i="5" s="1"/>
  <c r="F885" i="5" s="1"/>
  <c r="F886" i="5" s="1"/>
  <c r="F887" i="5" s="1"/>
  <c r="F888" i="5" s="1"/>
  <c r="F889" i="5" s="1"/>
  <c r="F890" i="5" s="1"/>
  <c r="F891" i="5" s="1"/>
  <c r="F892" i="5" s="1"/>
  <c r="F893" i="5" s="1"/>
  <c r="F894" i="5" s="1"/>
  <c r="F895" i="5" s="1"/>
  <c r="F896" i="5" s="1"/>
  <c r="F897" i="5" s="1"/>
  <c r="F898" i="5" s="1"/>
  <c r="F899" i="5" s="1"/>
  <c r="F900" i="5" s="1"/>
  <c r="F901" i="5" s="1"/>
  <c r="F902" i="5" s="1"/>
  <c r="F903" i="5" s="1"/>
  <c r="F904" i="5" s="1"/>
  <c r="F905" i="5" s="1"/>
  <c r="F906" i="5" s="1"/>
  <c r="F907" i="5" s="1"/>
  <c r="F8339" i="4"/>
  <c r="F8340" i="4" s="1"/>
  <c r="F8341" i="4" s="1"/>
  <c r="F8342" i="4" s="1"/>
  <c r="F8343" i="4" s="1"/>
  <c r="F8344" i="4" s="1"/>
  <c r="F8345" i="4" s="1"/>
  <c r="F8346" i="4" s="1"/>
  <c r="F8347" i="4" s="1"/>
  <c r="F8348" i="4" s="1"/>
  <c r="F8349" i="4" s="1"/>
  <c r="F8350" i="4" s="1"/>
  <c r="F8351" i="4" s="1"/>
  <c r="F8352" i="4" s="1"/>
  <c r="F8353" i="4" s="1"/>
  <c r="F8354" i="4" s="1"/>
  <c r="F8355" i="4" s="1"/>
  <c r="F8356" i="4" s="1"/>
  <c r="F8357" i="4" s="1"/>
  <c r="F8358" i="4" s="1"/>
  <c r="F8359" i="4" s="1"/>
  <c r="F8360" i="4" s="1"/>
  <c r="F8361" i="4" s="1"/>
  <c r="F8362" i="4" s="1"/>
  <c r="F8363" i="4" s="1"/>
  <c r="F8364" i="4" s="1"/>
  <c r="F8365" i="4" s="1"/>
  <c r="F8366" i="4" s="1"/>
  <c r="F8367" i="4" s="1"/>
  <c r="F8368" i="4" s="1"/>
  <c r="F8369" i="4" s="1"/>
  <c r="F8370" i="4" s="1"/>
  <c r="F8371" i="4" s="1"/>
  <c r="F8372" i="4" s="1"/>
  <c r="F8373" i="4" s="1"/>
  <c r="F8374" i="4" s="1"/>
  <c r="F8375" i="4" s="1"/>
  <c r="F8376" i="4" s="1"/>
  <c r="F8377" i="4" s="1"/>
  <c r="F8378" i="4" s="1"/>
  <c r="F8379" i="4" s="1"/>
  <c r="F8380" i="4" s="1"/>
  <c r="F8381" i="4" s="1"/>
  <c r="F8382" i="4" s="1"/>
  <c r="F8383" i="4" s="1"/>
  <c r="F8384" i="4" s="1"/>
  <c r="F8385" i="4" s="1"/>
  <c r="F8386" i="4" s="1"/>
  <c r="F8387" i="4" s="1"/>
  <c r="F8388" i="4" s="1"/>
  <c r="F8389" i="4" s="1"/>
  <c r="F8390" i="4" s="1"/>
  <c r="F8391" i="4" s="1"/>
  <c r="F8392" i="4" s="1"/>
  <c r="F8393" i="4" s="1"/>
  <c r="F8394" i="4" s="1"/>
  <c r="F8395" i="4" s="1"/>
  <c r="F8396" i="4" s="1"/>
  <c r="F8397" i="4" s="1"/>
  <c r="F8398" i="4" s="1"/>
  <c r="F8399" i="4" s="1"/>
  <c r="F8400" i="4" s="1"/>
  <c r="F8401" i="4" s="1"/>
  <c r="F8402" i="4" s="1"/>
  <c r="F8403" i="4" s="1"/>
  <c r="F8404" i="4" s="1"/>
  <c r="F476" i="2"/>
  <c r="H459" i="2" s="1"/>
  <c r="F3908" i="1" l="1"/>
  <c r="F3909" i="1" s="1"/>
  <c r="F3910" i="1" s="1"/>
  <c r="F3911" i="1" s="1"/>
  <c r="F3912" i="1" s="1"/>
  <c r="F3913" i="1" s="1"/>
  <c r="F3914" i="1" s="1"/>
  <c r="F3915" i="1" s="1"/>
  <c r="F3916" i="1" s="1"/>
  <c r="F3917" i="1" s="1"/>
  <c r="F3918" i="1" s="1"/>
  <c r="F3919" i="1" s="1"/>
  <c r="F3920" i="1" s="1"/>
  <c r="F3921" i="1" s="1"/>
  <c r="F3922" i="1" s="1"/>
  <c r="F3923" i="1" s="1"/>
  <c r="F3924" i="1" s="1"/>
  <c r="F3925" i="1" s="1"/>
  <c r="F3926" i="1" s="1"/>
  <c r="F3927" i="1" s="1"/>
  <c r="F3928" i="1" s="1"/>
  <c r="F3929" i="1" s="1"/>
  <c r="F3930" i="1" s="1"/>
  <c r="F3931" i="1" s="1"/>
  <c r="F3932" i="1" s="1"/>
  <c r="F3933" i="1" s="1"/>
  <c r="F3934" i="1" s="1"/>
  <c r="F3935" i="1" s="1"/>
  <c r="F3936" i="1" s="1"/>
  <c r="F3937" i="1" s="1"/>
  <c r="F3938" i="1" s="1"/>
  <c r="F3939" i="1" s="1"/>
  <c r="F3940" i="1" s="1"/>
  <c r="F3941" i="1" s="1"/>
  <c r="F3942" i="1" s="1"/>
  <c r="F3943" i="1" s="1"/>
  <c r="F3944" i="1" s="1"/>
  <c r="F3945" i="1" s="1"/>
  <c r="F3946" i="1" s="1"/>
  <c r="F3947" i="1" s="1"/>
  <c r="F3948" i="1" s="1"/>
  <c r="F3949" i="1" s="1"/>
  <c r="F3950" i="1" s="1"/>
  <c r="F3951" i="1" s="1"/>
  <c r="F3952" i="1" s="1"/>
  <c r="F3953" i="1" s="1"/>
  <c r="F3954" i="1" s="1"/>
  <c r="F3955" i="1" s="1"/>
  <c r="F3956" i="1" s="1"/>
  <c r="F3957" i="1" s="1"/>
  <c r="F3958" i="1" s="1"/>
  <c r="F3959" i="1" s="1"/>
  <c r="F3960" i="1" s="1"/>
  <c r="F3961" i="1" s="1"/>
  <c r="F3962" i="1" s="1"/>
  <c r="F3963" i="1" s="1"/>
  <c r="F3964" i="1" s="1"/>
  <c r="F3965" i="1" s="1"/>
  <c r="F3966" i="1" s="1"/>
  <c r="F3967" i="1" s="1"/>
  <c r="F3968" i="1" s="1"/>
  <c r="F3969" i="1" s="1"/>
  <c r="F3970" i="1" s="1"/>
  <c r="F3971" i="1" s="1"/>
  <c r="F3972" i="1" s="1"/>
  <c r="F3973" i="1" s="1"/>
  <c r="F3974" i="1" s="1"/>
  <c r="F3975" i="1" s="1"/>
  <c r="F3976" i="1" s="1"/>
  <c r="F3977" i="1" s="1"/>
  <c r="F3978" i="1" s="1"/>
  <c r="F3979" i="1" s="1"/>
  <c r="F3980" i="1" s="1"/>
  <c r="F3981" i="1" s="1"/>
  <c r="F3982" i="1" s="1"/>
  <c r="F3983" i="1" s="1"/>
  <c r="F3984" i="1" s="1"/>
  <c r="F3985" i="1" s="1"/>
  <c r="F3986" i="1" s="1"/>
  <c r="F3987" i="1" s="1"/>
  <c r="F3988" i="1" s="1"/>
  <c r="F3989" i="1" s="1"/>
  <c r="F3990" i="1" s="1"/>
  <c r="F3991" i="1" s="1"/>
  <c r="F3992" i="1" s="1"/>
  <c r="F3993" i="1" s="1"/>
  <c r="F3994" i="1" s="1"/>
  <c r="F3995" i="1" s="1"/>
  <c r="F3996" i="1" s="1"/>
  <c r="F908" i="5"/>
  <c r="F909" i="5" s="1"/>
  <c r="F910" i="5" s="1"/>
  <c r="F911" i="5" s="1"/>
  <c r="F912" i="5" s="1"/>
  <c r="F913" i="5" s="1"/>
  <c r="F914" i="5" s="1"/>
  <c r="F915" i="5" s="1"/>
  <c r="F916" i="5" s="1"/>
  <c r="F917" i="5" s="1"/>
  <c r="F918" i="5" s="1"/>
  <c r="F919" i="5" s="1"/>
  <c r="F920" i="5" s="1"/>
  <c r="F921" i="5" s="1"/>
  <c r="F922" i="5" s="1"/>
  <c r="F923" i="5" s="1"/>
  <c r="F924" i="5" s="1"/>
  <c r="F925" i="5" s="1"/>
  <c r="F926" i="5" s="1"/>
  <c r="F927" i="5" s="1"/>
  <c r="F928" i="5" s="1"/>
  <c r="F929" i="5" s="1"/>
  <c r="F930" i="5" s="1"/>
  <c r="F931" i="5" s="1"/>
  <c r="F932" i="5" s="1"/>
  <c r="F933" i="5" s="1"/>
  <c r="F934" i="5" s="1"/>
  <c r="F935" i="5" s="1"/>
  <c r="F936" i="5" s="1"/>
  <c r="F937" i="5" s="1"/>
  <c r="F938" i="5" s="1"/>
  <c r="F939" i="5" s="1"/>
  <c r="F940" i="5" s="1"/>
  <c r="F941" i="5" s="1"/>
  <c r="F942" i="5" s="1"/>
  <c r="F943" i="5" s="1"/>
  <c r="F944" i="5" s="1"/>
  <c r="F945" i="5" s="1"/>
  <c r="F946" i="5" s="1"/>
  <c r="F947" i="5" s="1"/>
  <c r="F948" i="5" s="1"/>
  <c r="F949" i="5" s="1"/>
  <c r="F950" i="5" s="1"/>
  <c r="F951" i="5" s="1"/>
  <c r="F952" i="5" s="1"/>
  <c r="F953" i="5" s="1"/>
  <c r="F954" i="5" s="1"/>
  <c r="F955" i="5" s="1"/>
  <c r="F956" i="5" s="1"/>
  <c r="F957" i="5" s="1"/>
  <c r="F958" i="5" s="1"/>
  <c r="F959" i="5" s="1"/>
  <c r="F960" i="5" s="1"/>
  <c r="F961" i="5" s="1"/>
  <c r="F962" i="5" s="1"/>
  <c r="F963" i="5" s="1"/>
  <c r="F964" i="5" s="1"/>
  <c r="F965" i="5" s="1"/>
  <c r="F966" i="5" s="1"/>
  <c r="F967" i="5" s="1"/>
  <c r="F968" i="5" s="1"/>
  <c r="F969" i="5" s="1"/>
  <c r="F970" i="5" s="1"/>
  <c r="F971" i="5" s="1"/>
  <c r="F972" i="5" s="1"/>
  <c r="F973" i="5" s="1"/>
  <c r="F974" i="5" s="1"/>
  <c r="F975" i="5" s="1"/>
  <c r="F976" i="5" s="1"/>
  <c r="F977" i="5" s="1"/>
  <c r="F978" i="5" s="1"/>
  <c r="F979" i="5" s="1"/>
  <c r="F980" i="5" s="1"/>
  <c r="F981" i="5" s="1"/>
  <c r="F982" i="5" s="1"/>
  <c r="F983" i="5" s="1"/>
  <c r="F984" i="5" s="1"/>
  <c r="F985" i="5" s="1"/>
  <c r="F986" i="5" s="1"/>
  <c r="F987" i="5" s="1"/>
  <c r="F988" i="5" s="1"/>
  <c r="F989" i="5" s="1"/>
  <c r="F990" i="5" s="1"/>
  <c r="F991" i="5" s="1"/>
  <c r="F992" i="5" s="1"/>
  <c r="F993" i="5" s="1"/>
  <c r="F994" i="5" s="1"/>
  <c r="F995" i="5" s="1"/>
  <c r="F996" i="5" s="1"/>
  <c r="F997" i="5" s="1"/>
  <c r="F998" i="5" s="1"/>
  <c r="F999" i="5" s="1"/>
  <c r="F1000" i="5" s="1"/>
  <c r="F1001" i="5" s="1"/>
  <c r="F1002" i="5" s="1"/>
  <c r="F1003" i="5" s="1"/>
  <c r="F1004" i="5" s="1"/>
  <c r="F1005" i="5" s="1"/>
  <c r="F1006" i="5" s="1"/>
  <c r="F1007" i="5" s="1"/>
  <c r="F1008" i="5" s="1"/>
  <c r="F1009" i="5" s="1"/>
  <c r="F1010" i="5" s="1"/>
  <c r="F1011" i="5" s="1"/>
  <c r="F1012" i="5" s="1"/>
  <c r="F1013" i="5" s="1"/>
  <c r="F1014" i="5" s="1"/>
  <c r="F1015" i="5" s="1"/>
  <c r="F1016" i="5" s="1"/>
  <c r="F1017" i="5" s="1"/>
  <c r="F1018" i="5" s="1"/>
  <c r="F1019" i="5" s="1"/>
  <c r="F1020" i="5" s="1"/>
  <c r="F1021" i="5" s="1"/>
  <c r="F1022" i="5" s="1"/>
  <c r="F1023" i="5" s="1"/>
  <c r="F1024" i="5" s="1"/>
  <c r="F1025" i="5" s="1"/>
  <c r="F1026" i="5" s="1"/>
  <c r="F1027" i="5" s="1"/>
  <c r="F1028" i="5" s="1"/>
  <c r="F1029" i="5" s="1"/>
  <c r="F1030" i="5" s="1"/>
  <c r="F1031" i="5" s="1"/>
  <c r="F1032" i="5" s="1"/>
  <c r="F1033" i="5" s="1"/>
  <c r="F1034" i="5" s="1"/>
  <c r="F1035" i="5" s="1"/>
  <c r="F1036" i="5" s="1"/>
  <c r="F1037" i="5" s="1"/>
  <c r="F1038" i="5" s="1"/>
  <c r="F1039" i="5" s="1"/>
  <c r="F1040" i="5" s="1"/>
  <c r="F1041" i="5" s="1"/>
  <c r="F1042" i="5" s="1"/>
  <c r="F1043" i="5" s="1"/>
  <c r="F1044" i="5" s="1"/>
  <c r="F1045" i="5" s="1"/>
  <c r="F1046" i="5" s="1"/>
  <c r="F1047" i="5" s="1"/>
  <c r="F1048" i="5" s="1"/>
  <c r="F1049" i="5" s="1"/>
  <c r="F1050" i="5" s="1"/>
  <c r="F1051" i="5" s="1"/>
  <c r="F1052" i="5" s="1"/>
  <c r="F1053" i="5" s="1"/>
  <c r="F1054" i="5" s="1"/>
  <c r="F1055" i="5" s="1"/>
  <c r="F1056" i="5" s="1"/>
  <c r="F1057" i="5" s="1"/>
  <c r="F1058" i="5" s="1"/>
  <c r="F1059" i="5" s="1"/>
  <c r="F8405" i="4"/>
  <c r="F8406" i="4" s="1"/>
  <c r="F8407" i="4" s="1"/>
  <c r="F8408" i="4" s="1"/>
  <c r="F8409" i="4" s="1"/>
  <c r="F8410" i="4" s="1"/>
  <c r="F8411" i="4" s="1"/>
  <c r="F8412" i="4" s="1"/>
  <c r="F8413" i="4" s="1"/>
  <c r="F8414" i="4" s="1"/>
  <c r="F8415" i="4" s="1"/>
  <c r="F8416" i="4" s="1"/>
  <c r="F8417" i="4" s="1"/>
  <c r="F8418" i="4" s="1"/>
  <c r="F8419" i="4" s="1"/>
  <c r="F8420" i="4" s="1"/>
  <c r="F8421" i="4" s="1"/>
  <c r="F8422" i="4" s="1"/>
  <c r="F8423" i="4" s="1"/>
  <c r="F8424" i="4" s="1"/>
  <c r="F8425" i="4" s="1"/>
  <c r="F8426" i="4" s="1"/>
  <c r="F8427" i="4" s="1"/>
  <c r="F8428" i="4" s="1"/>
  <c r="F8429" i="4" s="1"/>
  <c r="F8430" i="4" s="1"/>
  <c r="F8431" i="4" s="1"/>
  <c r="F8432" i="4" s="1"/>
  <c r="F8433" i="4" s="1"/>
  <c r="F8434" i="4" s="1"/>
  <c r="F8435" i="4" s="1"/>
  <c r="F8436" i="4" s="1"/>
  <c r="F8437" i="4" s="1"/>
  <c r="F8438" i="4" s="1"/>
  <c r="F8439" i="4" s="1"/>
  <c r="F8440" i="4" s="1"/>
  <c r="F8441" i="4" s="1"/>
  <c r="F8442" i="4" s="1"/>
  <c r="F8443" i="4" s="1"/>
  <c r="F8444" i="4" s="1"/>
  <c r="F8445" i="4" s="1"/>
  <c r="F8446" i="4" s="1"/>
  <c r="F8447" i="4" s="1"/>
  <c r="F8448" i="4" s="1"/>
  <c r="F8449" i="4" s="1"/>
  <c r="F8450" i="4" s="1"/>
  <c r="F8451" i="4" s="1"/>
  <c r="F8452" i="4" s="1"/>
  <c r="F8453" i="4" s="1"/>
  <c r="F8454" i="4" s="1"/>
  <c r="F8455" i="4" s="1"/>
  <c r="F8456" i="4" s="1"/>
  <c r="F8457" i="4" s="1"/>
  <c r="F8458" i="4" s="1"/>
  <c r="F8459" i="4" s="1"/>
  <c r="F8460" i="4" s="1"/>
  <c r="F8461" i="4" s="1"/>
  <c r="F8462" i="4" s="1"/>
  <c r="F8463" i="4" s="1"/>
  <c r="F8464" i="4" s="1"/>
  <c r="F8465" i="4" s="1"/>
  <c r="F8466" i="4" s="1"/>
  <c r="F8467" i="4" s="1"/>
  <c r="F8468" i="4" s="1"/>
  <c r="F8469" i="4" s="1"/>
  <c r="F8470" i="4" s="1"/>
  <c r="F8471" i="4" s="1"/>
  <c r="F8472" i="4" s="1"/>
  <c r="F8473" i="4" s="1"/>
  <c r="F8474" i="4" s="1"/>
  <c r="F8475" i="4" s="1"/>
  <c r="F8476" i="4" s="1"/>
  <c r="F8477" i="4" s="1"/>
  <c r="F8478" i="4" s="1"/>
  <c r="F8479" i="4" s="1"/>
  <c r="F8480" i="4" s="1"/>
  <c r="F8481" i="4" s="1"/>
  <c r="F8482" i="4" s="1"/>
  <c r="F8483" i="4" s="1"/>
  <c r="F8484" i="4" s="1"/>
  <c r="F8485" i="4" s="1"/>
  <c r="F8486" i="4" s="1"/>
  <c r="F8487" i="4" s="1"/>
  <c r="F8488" i="4" s="1"/>
  <c r="F8489" i="4" s="1"/>
  <c r="F8490" i="4" s="1"/>
  <c r="F8491" i="4" s="1"/>
  <c r="F8492" i="4" s="1"/>
  <c r="F8493" i="4" s="1"/>
  <c r="F8494" i="4" s="1"/>
  <c r="F8495" i="4" s="1"/>
  <c r="F8496" i="4" s="1"/>
  <c r="F8497" i="4" s="1"/>
  <c r="F8498" i="4" s="1"/>
  <c r="F8499" i="4" s="1"/>
  <c r="F8500" i="4" s="1"/>
  <c r="F8501" i="4" s="1"/>
  <c r="F8502" i="4" s="1"/>
  <c r="F8503" i="4" s="1"/>
  <c r="F8504" i="4" s="1"/>
  <c r="F8505" i="4" s="1"/>
  <c r="F8506" i="4" s="1"/>
  <c r="F8507" i="4" s="1"/>
  <c r="F8508" i="4" s="1"/>
  <c r="F8509" i="4" s="1"/>
  <c r="F8510" i="4" s="1"/>
  <c r="F8511" i="4" s="1"/>
  <c r="F8512" i="4" s="1"/>
  <c r="F8513" i="4" s="1"/>
  <c r="F8514" i="4" s="1"/>
  <c r="F8515" i="4" s="1"/>
  <c r="F8516" i="4" s="1"/>
  <c r="F8517" i="4" s="1"/>
  <c r="F8518" i="4" s="1"/>
  <c r="F8519" i="4" s="1"/>
  <c r="F8520" i="4" s="1"/>
  <c r="F8521" i="4" s="1"/>
  <c r="F8522" i="4" s="1"/>
  <c r="F8523" i="4" s="1"/>
  <c r="F8524" i="4" s="1"/>
  <c r="F8525" i="4" s="1"/>
  <c r="F8526" i="4" s="1"/>
  <c r="F8527" i="4" s="1"/>
  <c r="F8528" i="4" s="1"/>
  <c r="F8529" i="4" s="1"/>
  <c r="F8530" i="4" s="1"/>
  <c r="F8531" i="4" s="1"/>
  <c r="F8532" i="4" s="1"/>
  <c r="F8533" i="4" s="1"/>
  <c r="F8534" i="4" s="1"/>
  <c r="F8535" i="4" s="1"/>
  <c r="F8536" i="4" s="1"/>
  <c r="F8537" i="4" s="1"/>
  <c r="F8538" i="4" s="1"/>
  <c r="F8539" i="4" s="1"/>
  <c r="F8540" i="4" s="1"/>
  <c r="F8541" i="4" s="1"/>
  <c r="F8542" i="4" s="1"/>
  <c r="F8543" i="4" s="1"/>
  <c r="F8544" i="4" s="1"/>
  <c r="F8545" i="4" s="1"/>
  <c r="F8546" i="4" s="1"/>
  <c r="F8547" i="4" s="1"/>
  <c r="F8548" i="4" s="1"/>
  <c r="F8549" i="4" s="1"/>
  <c r="F8550" i="4" s="1"/>
  <c r="F8551" i="4" s="1"/>
  <c r="F8552" i="4" s="1"/>
  <c r="F8553" i="4" s="1"/>
  <c r="F8554" i="4" s="1"/>
  <c r="F8555" i="4" s="1"/>
  <c r="F8556" i="4" s="1"/>
  <c r="F8557" i="4" s="1"/>
  <c r="F8558" i="4" s="1"/>
  <c r="F8559" i="4" s="1"/>
  <c r="F8560" i="4" s="1"/>
  <c r="F8561" i="4" s="1"/>
  <c r="F8562" i="4" s="1"/>
  <c r="F8563" i="4" s="1"/>
  <c r="F8564" i="4" s="1"/>
  <c r="F8565" i="4" s="1"/>
  <c r="F8566" i="4" s="1"/>
  <c r="F8567" i="4" s="1"/>
  <c r="F8568" i="4" s="1"/>
  <c r="F8569" i="4" s="1"/>
  <c r="F8570" i="4" s="1"/>
  <c r="F8571" i="4" s="1"/>
  <c r="F8572" i="4" s="1"/>
  <c r="F8573" i="4" s="1"/>
  <c r="F8574" i="4" s="1"/>
  <c r="F8575" i="4" s="1"/>
  <c r="F8576" i="4" s="1"/>
  <c r="F8577" i="4" s="1"/>
  <c r="F8578" i="4" s="1"/>
  <c r="F8579" i="4" s="1"/>
  <c r="F8580" i="4" s="1"/>
  <c r="F8581" i="4" s="1"/>
  <c r="F8582" i="4" s="1"/>
  <c r="F8583" i="4" s="1"/>
  <c r="F8584" i="4" s="1"/>
  <c r="F8585" i="4" s="1"/>
  <c r="F8586" i="4" s="1"/>
  <c r="F8587" i="4" s="1"/>
  <c r="F8588" i="4" s="1"/>
  <c r="F8589" i="4" s="1"/>
  <c r="F8590" i="4" s="1"/>
  <c r="F8591" i="4" s="1"/>
  <c r="F8592" i="4" s="1"/>
  <c r="F8593" i="4" s="1"/>
  <c r="F8594" i="4" s="1"/>
  <c r="F8595" i="4" s="1"/>
  <c r="F8596" i="4" s="1"/>
  <c r="F8597" i="4" s="1"/>
  <c r="F8598" i="4" s="1"/>
  <c r="F8599" i="4" s="1"/>
  <c r="F8600" i="4" s="1"/>
  <c r="F8601" i="4" s="1"/>
  <c r="F8602" i="4" s="1"/>
  <c r="F8603" i="4" s="1"/>
  <c r="F8604" i="4" s="1"/>
  <c r="F8605" i="4" s="1"/>
  <c r="F8606" i="4" s="1"/>
  <c r="F8607" i="4" s="1"/>
  <c r="F8608" i="4" s="1"/>
  <c r="F8609" i="4" s="1"/>
  <c r="F8610" i="4" s="1"/>
  <c r="F8611" i="4" s="1"/>
  <c r="F8612" i="4" s="1"/>
  <c r="F8613" i="4" s="1"/>
  <c r="F8614" i="4" s="1"/>
  <c r="F8615" i="4" s="1"/>
  <c r="F8616" i="4" s="1"/>
  <c r="F8617" i="4" s="1"/>
  <c r="F8618" i="4" s="1"/>
  <c r="F8619" i="4" s="1"/>
  <c r="F8620" i="4" s="1"/>
  <c r="F8621" i="4" s="1"/>
  <c r="F8622" i="4" s="1"/>
  <c r="F8623" i="4" s="1"/>
  <c r="F8624" i="4" s="1"/>
  <c r="F8625" i="4" s="1"/>
  <c r="F8626" i="4" s="1"/>
  <c r="F8627" i="4" s="1"/>
  <c r="F8628" i="4" s="1"/>
  <c r="F8629" i="4" s="1"/>
  <c r="F8630" i="4" s="1"/>
  <c r="F8631" i="4" s="1"/>
  <c r="F8632" i="4" s="1"/>
  <c r="F8633" i="4" s="1"/>
  <c r="F8634" i="4" s="1"/>
  <c r="F8635" i="4" s="1"/>
  <c r="F8636" i="4" s="1"/>
  <c r="F8637" i="4" s="1"/>
  <c r="F8638" i="4" s="1"/>
  <c r="F8639" i="4" s="1"/>
  <c r="F8640" i="4" s="1"/>
  <c r="F8641" i="4" s="1"/>
  <c r="F8642" i="4" s="1"/>
  <c r="F8643" i="4" s="1"/>
  <c r="F8644" i="4" s="1"/>
  <c r="F8645" i="4" s="1"/>
  <c r="F8646" i="4" s="1"/>
  <c r="F8647" i="4" s="1"/>
  <c r="F8648" i="4" s="1"/>
  <c r="F8649" i="4" s="1"/>
  <c r="F8650" i="4" s="1"/>
  <c r="F8651" i="4" s="1"/>
  <c r="F8652" i="4" s="1"/>
  <c r="F8653" i="4" s="1"/>
  <c r="F8654" i="4" s="1"/>
  <c r="F8655" i="4" s="1"/>
  <c r="F8656" i="4" s="1"/>
  <c r="F8657" i="4" s="1"/>
  <c r="F8659" i="4" s="1"/>
  <c r="F8660" i="4" s="1"/>
  <c r="F8661" i="4" s="1"/>
  <c r="F8662" i="4" s="1"/>
  <c r="F8663" i="4" s="1"/>
  <c r="F8664" i="4" s="1"/>
  <c r="F8665" i="4" s="1"/>
  <c r="F8666" i="4" s="1"/>
  <c r="F8667" i="4" s="1"/>
  <c r="F8668" i="4" s="1"/>
  <c r="F8669" i="4" s="1"/>
  <c r="F8670" i="4" s="1"/>
  <c r="F8671" i="4" s="1"/>
  <c r="F8672" i="4" s="1"/>
  <c r="F8673" i="4" s="1"/>
  <c r="F8674" i="4" s="1"/>
  <c r="F8675" i="4" s="1"/>
  <c r="F8676" i="4" s="1"/>
  <c r="F8677" i="4" s="1"/>
  <c r="F8678" i="4" s="1"/>
  <c r="F8679" i="4" s="1"/>
  <c r="F8680" i="4" s="1"/>
  <c r="F8681" i="4" s="1"/>
  <c r="F8682" i="4" s="1"/>
  <c r="F8683" i="4" s="1"/>
  <c r="F8684" i="4" s="1"/>
  <c r="F8685" i="4" s="1"/>
  <c r="F8686" i="4" s="1"/>
  <c r="F8687" i="4" s="1"/>
  <c r="F8688" i="4" s="1"/>
  <c r="F8689" i="4" s="1"/>
  <c r="F8690" i="4" s="1"/>
  <c r="F8691" i="4" s="1"/>
  <c r="F8692" i="4" s="1"/>
  <c r="F8693" i="4" s="1"/>
  <c r="F8694" i="4" s="1"/>
  <c r="F8695" i="4" s="1"/>
  <c r="F8696" i="4" s="1"/>
  <c r="F8697" i="4" s="1"/>
  <c r="F8698" i="4" s="1"/>
  <c r="F8699" i="4" s="1"/>
  <c r="F8700" i="4" s="1"/>
  <c r="F8701" i="4" s="1"/>
  <c r="F8702" i="4" s="1"/>
  <c r="F8703" i="4" s="1"/>
  <c r="F8704" i="4" s="1"/>
  <c r="F8705" i="4" s="1"/>
  <c r="F8706" i="4" s="1"/>
  <c r="F8707" i="4" s="1"/>
  <c r="F8708" i="4" s="1"/>
  <c r="F8709" i="4" s="1"/>
  <c r="F8710" i="4" s="1"/>
  <c r="F8711" i="4" s="1"/>
  <c r="F8712" i="4" s="1"/>
  <c r="F8713" i="4" s="1"/>
  <c r="F8714" i="4" s="1"/>
  <c r="F8715" i="4" s="1"/>
  <c r="F8716" i="4" s="1"/>
  <c r="F8717" i="4" s="1"/>
  <c r="F8718" i="4" s="1"/>
  <c r="F8719" i="4" s="1"/>
  <c r="F8720" i="4" s="1"/>
  <c r="F8721" i="4" s="1"/>
  <c r="F8722" i="4" s="1"/>
  <c r="F8723" i="4" s="1"/>
  <c r="F8724" i="4" s="1"/>
  <c r="F8725" i="4" s="1"/>
  <c r="F8726" i="4" s="1"/>
  <c r="F8727" i="4" s="1"/>
  <c r="F8728" i="4" s="1"/>
  <c r="F8729" i="4" s="1"/>
  <c r="F8730" i="4" s="1"/>
  <c r="F8731" i="4" s="1"/>
  <c r="F8732" i="4" s="1"/>
  <c r="F8733" i="4" s="1"/>
  <c r="F8734" i="4" s="1"/>
  <c r="F8735" i="4" s="1"/>
  <c r="F8736" i="4" s="1"/>
  <c r="F8737" i="4" s="1"/>
  <c r="F8738" i="4" s="1"/>
  <c r="F8739" i="4" s="1"/>
  <c r="F8740" i="4" s="1"/>
  <c r="F8741" i="4" s="1"/>
  <c r="F8742" i="4" s="1"/>
  <c r="F8743" i="4" s="1"/>
  <c r="F8744" i="4" s="1"/>
  <c r="F477" i="2"/>
  <c r="F478" i="2" s="1"/>
  <c r="F479" i="2" s="1"/>
  <c r="F480" i="2" s="1"/>
  <c r="F481" i="2" s="1"/>
  <c r="F482" i="2" s="1"/>
  <c r="F483" i="2" s="1"/>
  <c r="F484" i="2" s="1"/>
  <c r="F485" i="2" s="1"/>
  <c r="F486" i="2" s="1"/>
  <c r="F487" i="2" s="1"/>
  <c r="F488" i="2" s="1"/>
  <c r="F489" i="2" s="1"/>
  <c r="F490" i="2" s="1"/>
  <c r="F491" i="2" s="1"/>
  <c r="F492" i="2" s="1"/>
  <c r="F493" i="2" s="1"/>
  <c r="F494" i="2" s="1"/>
  <c r="F495" i="2" s="1"/>
  <c r="F496" i="2" s="1"/>
  <c r="F497" i="2" s="1"/>
  <c r="F498" i="2" s="1"/>
  <c r="F499" i="2" s="1"/>
  <c r="F500" i="2" s="1"/>
  <c r="F501" i="2" s="1"/>
  <c r="F502" i="2" s="1"/>
  <c r="F503" i="2" s="1"/>
  <c r="F504" i="2" s="1"/>
  <c r="F505" i="2" s="1"/>
  <c r="F506" i="2" s="1"/>
  <c r="F507" i="2" s="1"/>
  <c r="F508" i="2" s="1"/>
  <c r="F509" i="2" s="1"/>
  <c r="F510" i="2" s="1"/>
  <c r="F511" i="2" s="1"/>
  <c r="F512" i="2" s="1"/>
  <c r="F513" i="2" s="1"/>
  <c r="F514" i="2" s="1"/>
  <c r="F515" i="2" s="1"/>
  <c r="F516" i="2" s="1"/>
  <c r="F3997" i="1" l="1"/>
  <c r="F3998" i="1" s="1"/>
  <c r="F3999" i="1" s="1"/>
  <c r="F4000" i="1" s="1"/>
  <c r="F4001" i="1" s="1"/>
  <c r="F4002" i="1" s="1"/>
  <c r="F4003" i="1" s="1"/>
  <c r="F4004" i="1" s="1"/>
  <c r="F4005" i="1" s="1"/>
  <c r="F4006" i="1" s="1"/>
  <c r="F4007" i="1" s="1"/>
  <c r="F4008" i="1" s="1"/>
  <c r="F4009" i="1" s="1"/>
  <c r="F4010" i="1" s="1"/>
  <c r="F4011" i="1" s="1"/>
  <c r="F4012" i="1" s="1"/>
  <c r="F4013" i="1" s="1"/>
  <c r="F4014" i="1" s="1"/>
  <c r="F4015" i="1" s="1"/>
  <c r="F4016" i="1" s="1"/>
  <c r="F4017" i="1" s="1"/>
  <c r="F4018" i="1" s="1"/>
  <c r="F4019" i="1" s="1"/>
  <c r="F4020" i="1" s="1"/>
  <c r="F4021" i="1" s="1"/>
  <c r="F4022" i="1" s="1"/>
  <c r="F4023" i="1" s="1"/>
  <c r="F4024" i="1" s="1"/>
  <c r="F4025" i="1" s="1"/>
  <c r="F4026" i="1" s="1"/>
  <c r="F4027" i="1" s="1"/>
  <c r="F4028" i="1" s="1"/>
  <c r="F4029" i="1" s="1"/>
  <c r="F4030" i="1" s="1"/>
  <c r="F4031" i="1" s="1"/>
  <c r="F4032" i="1" s="1"/>
  <c r="F4033" i="1" s="1"/>
  <c r="F4034" i="1" s="1"/>
  <c r="F4035" i="1" s="1"/>
  <c r="F4036" i="1" s="1"/>
  <c r="F4037" i="1" s="1"/>
  <c r="F4038" i="1" s="1"/>
  <c r="F4039" i="1" s="1"/>
  <c r="F4040" i="1" s="1"/>
  <c r="F4041" i="1" s="1"/>
  <c r="F4042" i="1" s="1"/>
  <c r="F4043" i="1" s="1"/>
  <c r="F4044" i="1" s="1"/>
  <c r="F4045" i="1" s="1"/>
  <c r="F4046" i="1" s="1"/>
  <c r="F4047" i="1" s="1"/>
  <c r="F4048" i="1" s="1"/>
  <c r="F4049" i="1" s="1"/>
  <c r="F4050" i="1" s="1"/>
  <c r="F4051" i="1" s="1"/>
  <c r="F4052" i="1" s="1"/>
  <c r="F4053" i="1" s="1"/>
  <c r="F4054" i="1" s="1"/>
  <c r="F4055" i="1" s="1"/>
  <c r="F4056" i="1" s="1"/>
  <c r="F1060" i="5"/>
  <c r="F1061" i="5" s="1"/>
  <c r="F1062" i="5" s="1"/>
  <c r="F1063" i="5" s="1"/>
  <c r="F1064" i="5" s="1"/>
  <c r="F1065" i="5" s="1"/>
  <c r="F1066" i="5" s="1"/>
  <c r="F1067" i="5" s="1"/>
  <c r="F1068" i="5" s="1"/>
  <c r="F1069" i="5" s="1"/>
  <c r="F1070" i="5" s="1"/>
  <c r="F1071" i="5" s="1"/>
  <c r="F1072" i="5" s="1"/>
  <c r="F1073" i="5" s="1"/>
  <c r="F1074" i="5" s="1"/>
  <c r="F1075" i="5" s="1"/>
  <c r="F1076" i="5" s="1"/>
  <c r="F1077" i="5" s="1"/>
  <c r="F1078" i="5" s="1"/>
  <c r="F1079" i="5" s="1"/>
  <c r="F1080" i="5" s="1"/>
  <c r="F1081" i="5" s="1"/>
  <c r="F1082" i="5" s="1"/>
  <c r="F1083" i="5" s="1"/>
  <c r="F1084" i="5" s="1"/>
  <c r="F1085" i="5" s="1"/>
  <c r="F1086" i="5" s="1"/>
  <c r="F1087" i="5" s="1"/>
  <c r="F1088" i="5" s="1"/>
  <c r="F1089" i="5" s="1"/>
  <c r="F1090" i="5" s="1"/>
  <c r="F1091" i="5" s="1"/>
  <c r="F1092" i="5" s="1"/>
  <c r="F1093" i="5" s="1"/>
  <c r="F1094" i="5" s="1"/>
  <c r="F1095" i="5" s="1"/>
  <c r="F1096" i="5" s="1"/>
  <c r="F1097" i="5" s="1"/>
  <c r="F1098" i="5" s="1"/>
  <c r="F1099" i="5" s="1"/>
  <c r="F1100" i="5" s="1"/>
  <c r="F1101" i="5" s="1"/>
  <c r="F1102" i="5" s="1"/>
  <c r="F1103" i="5" s="1"/>
  <c r="F1104" i="5" s="1"/>
  <c r="F1105" i="5" s="1"/>
  <c r="F1106" i="5" s="1"/>
  <c r="F1107" i="5" s="1"/>
  <c r="F1108" i="5" s="1"/>
  <c r="F1109" i="5" s="1"/>
  <c r="F1110" i="5" s="1"/>
  <c r="F1111" i="5" s="1"/>
  <c r="F1112" i="5" s="1"/>
  <c r="F1113" i="5" s="1"/>
  <c r="F1114" i="5" s="1"/>
  <c r="F1115" i="5" s="1"/>
  <c r="F1116" i="5" s="1"/>
  <c r="F1117" i="5" s="1"/>
  <c r="F1118" i="5" s="1"/>
  <c r="F1119" i="5" s="1"/>
  <c r="F1120" i="5" s="1"/>
  <c r="F1121" i="5" s="1"/>
  <c r="F1122" i="5" s="1"/>
  <c r="F8745" i="4"/>
  <c r="F8746" i="4" s="1"/>
  <c r="F8747" i="4" s="1"/>
  <c r="F8748" i="4" s="1"/>
  <c r="F8749" i="4" s="1"/>
  <c r="F8750" i="4" s="1"/>
  <c r="F8751" i="4" s="1"/>
  <c r="F8752" i="4" s="1"/>
  <c r="F8753" i="4" s="1"/>
  <c r="F8754" i="4" s="1"/>
  <c r="F8755" i="4" s="1"/>
  <c r="F8756" i="4" s="1"/>
  <c r="F8757" i="4" s="1"/>
  <c r="F8758" i="4" s="1"/>
  <c r="F8759" i="4" s="1"/>
  <c r="F8760" i="4" s="1"/>
  <c r="F8761" i="4" s="1"/>
  <c r="F8762" i="4" s="1"/>
  <c r="F8763" i="4" s="1"/>
  <c r="F8764" i="4" s="1"/>
  <c r="F8765" i="4" s="1"/>
  <c r="F8766" i="4" s="1"/>
  <c r="F8767" i="4" s="1"/>
  <c r="F8768" i="4" s="1"/>
  <c r="F8769" i="4" s="1"/>
  <c r="F8770" i="4" s="1"/>
  <c r="F8771" i="4" s="1"/>
  <c r="F8772" i="4" s="1"/>
  <c r="F8773" i="4" s="1"/>
  <c r="F8774" i="4" s="1"/>
  <c r="F8775" i="4" s="1"/>
  <c r="F8776" i="4" s="1"/>
  <c r="F8777" i="4" s="1"/>
  <c r="F8778" i="4" s="1"/>
  <c r="F8779" i="4" s="1"/>
  <c r="F8780" i="4" s="1"/>
  <c r="F8781" i="4" s="1"/>
  <c r="F8782" i="4" s="1"/>
  <c r="F8783" i="4" s="1"/>
  <c r="F8784" i="4" s="1"/>
  <c r="F8785" i="4" s="1"/>
  <c r="F8786" i="4" s="1"/>
  <c r="F8787" i="4" s="1"/>
  <c r="F8788" i="4" s="1"/>
  <c r="F8789" i="4" s="1"/>
  <c r="F8790" i="4" s="1"/>
  <c r="F8791" i="4" s="1"/>
  <c r="F8792" i="4" s="1"/>
  <c r="F8793" i="4" s="1"/>
  <c r="F8794" i="4" s="1"/>
  <c r="F8795" i="4" s="1"/>
  <c r="F8796" i="4" s="1"/>
  <c r="F8797" i="4" s="1"/>
  <c r="F8798" i="4" s="1"/>
  <c r="F8799" i="4" s="1"/>
  <c r="F8800" i="4" s="1"/>
  <c r="F8801" i="4" s="1"/>
  <c r="F8802" i="4" s="1"/>
  <c r="F8803" i="4" s="1"/>
  <c r="F8804" i="4" s="1"/>
  <c r="F8805" i="4" s="1"/>
  <c r="F8806" i="4" s="1"/>
  <c r="F8807" i="4" s="1"/>
  <c r="F8808" i="4" s="1"/>
  <c r="F8809" i="4" s="1"/>
  <c r="F8810" i="4" s="1"/>
  <c r="F8811" i="4" s="1"/>
  <c r="F8812" i="4" s="1"/>
  <c r="F8813" i="4" s="1"/>
  <c r="F8814" i="4" s="1"/>
  <c r="F8815" i="4" s="1"/>
  <c r="F8816" i="4" s="1"/>
  <c r="F8817" i="4" s="1"/>
  <c r="F8818" i="4" s="1"/>
  <c r="F8819" i="4" s="1"/>
  <c r="F8820" i="4" s="1"/>
  <c r="F8821" i="4" s="1"/>
  <c r="F8822" i="4" s="1"/>
  <c r="F8823" i="4" s="1"/>
  <c r="F8824" i="4" s="1"/>
  <c r="F8825" i="4" s="1"/>
  <c r="F8826" i="4" s="1"/>
  <c r="F8827" i="4" s="1"/>
  <c r="F8828" i="4" s="1"/>
  <c r="F8829" i="4" s="1"/>
  <c r="F8830" i="4" s="1"/>
  <c r="F8831" i="4" s="1"/>
  <c r="F8832" i="4" s="1"/>
  <c r="F8833" i="4" s="1"/>
  <c r="F8834" i="4" s="1"/>
  <c r="F8835" i="4" s="1"/>
  <c r="F8836" i="4" s="1"/>
  <c r="F8837" i="4" s="1"/>
  <c r="F8838" i="4" s="1"/>
  <c r="F8839" i="4" s="1"/>
  <c r="F8840" i="4" s="1"/>
  <c r="F8841" i="4" s="1"/>
  <c r="F8842" i="4" s="1"/>
  <c r="F8843" i="4" s="1"/>
  <c r="F8844" i="4" s="1"/>
  <c r="F8845" i="4" s="1"/>
  <c r="F8846" i="4" s="1"/>
  <c r="F8847" i="4" s="1"/>
  <c r="F8848" i="4" s="1"/>
  <c r="F8849" i="4" s="1"/>
  <c r="F8850" i="4" s="1"/>
  <c r="F8851" i="4" s="1"/>
  <c r="F8852" i="4" s="1"/>
  <c r="F8853" i="4" s="1"/>
  <c r="F8854" i="4" s="1"/>
  <c r="F8855" i="4" s="1"/>
  <c r="F8856" i="4" s="1"/>
  <c r="F8857" i="4" s="1"/>
  <c r="F8858" i="4" s="1"/>
  <c r="F8859" i="4" s="1"/>
  <c r="F8860" i="4" s="1"/>
  <c r="F8861" i="4" s="1"/>
  <c r="F8862" i="4" s="1"/>
  <c r="F8863" i="4" s="1"/>
  <c r="F8864" i="4" s="1"/>
  <c r="F8865" i="4" s="1"/>
  <c r="F8866" i="4" s="1"/>
  <c r="F8867" i="4" s="1"/>
  <c r="F8868" i="4" s="1"/>
  <c r="F8869" i="4" s="1"/>
  <c r="F8870" i="4" s="1"/>
  <c r="F8871" i="4" s="1"/>
  <c r="F8872" i="4" s="1"/>
  <c r="F8873" i="4" s="1"/>
  <c r="F8874" i="4" s="1"/>
  <c r="F8875" i="4" s="1"/>
  <c r="F8876" i="4" s="1"/>
  <c r="F8877" i="4" s="1"/>
  <c r="F8878" i="4" s="1"/>
  <c r="F8879" i="4" s="1"/>
  <c r="F8880" i="4" s="1"/>
  <c r="F8881" i="4" s="1"/>
  <c r="F8882" i="4" s="1"/>
  <c r="F8883" i="4" s="1"/>
  <c r="F8884" i="4" s="1"/>
  <c r="F8885" i="4" s="1"/>
  <c r="F8886" i="4" s="1"/>
  <c r="F8887" i="4" s="1"/>
  <c r="F8888" i="4" s="1"/>
  <c r="F8889" i="4" s="1"/>
  <c r="F8890" i="4" s="1"/>
  <c r="F8891" i="4" s="1"/>
  <c r="F8892" i="4" s="1"/>
  <c r="F8893" i="4" s="1"/>
  <c r="F8894" i="4" s="1"/>
  <c r="F8895" i="4" s="1"/>
  <c r="F8896" i="4" s="1"/>
  <c r="F8897" i="4" s="1"/>
  <c r="F8898" i="4" s="1"/>
  <c r="F8899" i="4" s="1"/>
  <c r="F8900" i="4" s="1"/>
  <c r="F8901" i="4" s="1"/>
  <c r="F8902" i="4" s="1"/>
  <c r="F8903" i="4" s="1"/>
  <c r="F8904" i="4" s="1"/>
  <c r="F8905" i="4" s="1"/>
  <c r="F8906" i="4" s="1"/>
  <c r="F8907" i="4" s="1"/>
  <c r="F8908" i="4" s="1"/>
  <c r="F8909" i="4" s="1"/>
  <c r="F8910" i="4" s="1"/>
  <c r="F8911" i="4" s="1"/>
  <c r="F8912" i="4" s="1"/>
  <c r="F8913" i="4" s="1"/>
  <c r="F8914" i="4" s="1"/>
  <c r="F8915" i="4" s="1"/>
  <c r="F8916" i="4" s="1"/>
  <c r="F8917" i="4" s="1"/>
  <c r="F8918" i="4" s="1"/>
  <c r="F8919" i="4" s="1"/>
  <c r="F8920" i="4" s="1"/>
  <c r="F8921" i="4" s="1"/>
  <c r="F8922" i="4" s="1"/>
  <c r="F8923" i="4" s="1"/>
  <c r="F8924" i="4" s="1"/>
  <c r="F8925" i="4" s="1"/>
  <c r="F8926" i="4" s="1"/>
  <c r="F8927" i="4" s="1"/>
  <c r="F8928" i="4" s="1"/>
  <c r="F8929" i="4" s="1"/>
  <c r="F8930" i="4" s="1"/>
  <c r="F8931" i="4" s="1"/>
  <c r="F8932" i="4" s="1"/>
  <c r="F8933" i="4" s="1"/>
  <c r="F8934" i="4" s="1"/>
  <c r="F8935" i="4" s="1"/>
  <c r="F8936" i="4" s="1"/>
  <c r="F8937" i="4" s="1"/>
  <c r="F8938" i="4" s="1"/>
  <c r="F8939" i="4" s="1"/>
  <c r="F8940" i="4" s="1"/>
  <c r="F8941" i="4" s="1"/>
  <c r="F8942" i="4" s="1"/>
  <c r="F8943" i="4" s="1"/>
  <c r="F8944" i="4" s="1"/>
  <c r="F8945" i="4" s="1"/>
  <c r="F8946" i="4" s="1"/>
  <c r="F8947" i="4" s="1"/>
  <c r="F8948" i="4" s="1"/>
  <c r="F8949" i="4" s="1"/>
  <c r="F8950" i="4" s="1"/>
  <c r="F8951" i="4" s="1"/>
  <c r="F8952" i="4" s="1"/>
  <c r="F8953" i="4" s="1"/>
  <c r="F8954" i="4" s="1"/>
  <c r="F8955" i="4" s="1"/>
  <c r="F8956" i="4" s="1"/>
  <c r="F8957" i="4" s="1"/>
  <c r="F8958" i="4" s="1"/>
  <c r="F8959" i="4" s="1"/>
  <c r="F8960" i="4" s="1"/>
  <c r="F8961" i="4" s="1"/>
  <c r="F8962" i="4" s="1"/>
  <c r="F8963" i="4" s="1"/>
  <c r="F8964" i="4" s="1"/>
  <c r="F8965" i="4" s="1"/>
  <c r="F8966" i="4" s="1"/>
  <c r="F8967" i="4" s="1"/>
  <c r="F8968" i="4" s="1"/>
  <c r="F8969" i="4" s="1"/>
  <c r="F8970" i="4" s="1"/>
  <c r="F517" i="2"/>
  <c r="F518" i="2" s="1"/>
  <c r="F519" i="2" s="1"/>
  <c r="F520" i="2" s="1"/>
  <c r="F521" i="2" s="1"/>
  <c r="F522" i="2" s="1"/>
  <c r="F523" i="2" s="1"/>
  <c r="F524" i="2" s="1"/>
  <c r="F525" i="2" s="1"/>
  <c r="F526" i="2" s="1"/>
  <c r="F527" i="2" s="1"/>
  <c r="F528" i="2" s="1"/>
  <c r="F529" i="2" s="1"/>
  <c r="F530" i="2" s="1"/>
  <c r="F531" i="2" s="1"/>
  <c r="F532" i="2" s="1"/>
  <c r="F533" i="2" s="1"/>
  <c r="F534" i="2" s="1"/>
  <c r="F535" i="2" s="1"/>
  <c r="F536" i="2" s="1"/>
  <c r="F537" i="2" s="1"/>
  <c r="F538" i="2" s="1"/>
  <c r="F539" i="2" s="1"/>
  <c r="F540" i="2" s="1"/>
  <c r="F541" i="2" s="1"/>
  <c r="F542" i="2" s="1"/>
  <c r="F543" i="2" s="1"/>
  <c r="F544" i="2" s="1"/>
  <c r="F545" i="2" s="1"/>
  <c r="F546" i="2" s="1"/>
  <c r="F547" i="2" s="1"/>
  <c r="F548" i="2" s="1"/>
  <c r="F549" i="2" s="1"/>
  <c r="F550" i="2" s="1"/>
  <c r="F551" i="2" s="1"/>
  <c r="F552" i="2" s="1"/>
  <c r="F553" i="2" s="1"/>
  <c r="F554" i="2" s="1"/>
  <c r="F556" i="2" s="1"/>
  <c r="F557" i="2" s="1"/>
  <c r="F558" i="2" s="1"/>
  <c r="F559" i="2" s="1"/>
  <c r="F560" i="2" s="1"/>
  <c r="F561" i="2" s="1"/>
  <c r="F562" i="2" s="1"/>
  <c r="F563" i="2" s="1"/>
  <c r="F564" i="2" s="1"/>
  <c r="F565" i="2" s="1"/>
  <c r="F566" i="2" s="1"/>
  <c r="F567" i="2" s="1"/>
  <c r="F568" i="2" s="1"/>
  <c r="F569" i="2" s="1"/>
  <c r="F570" i="2" s="1"/>
  <c r="F571" i="2" s="1"/>
  <c r="F572" i="2" s="1"/>
  <c r="F573" i="2" s="1"/>
  <c r="F574" i="2" s="1"/>
  <c r="F575" i="2" s="1"/>
  <c r="F576" i="2" s="1"/>
  <c r="F577" i="2" s="1"/>
  <c r="F578" i="2" s="1"/>
  <c r="F579" i="2" s="1"/>
  <c r="F580" i="2" s="1"/>
  <c r="F581" i="2" s="1"/>
  <c r="F582" i="2" s="1"/>
  <c r="F583" i="2" s="1"/>
  <c r="F584" i="2" s="1"/>
  <c r="F585" i="2" s="1"/>
  <c r="F586" i="2" s="1"/>
  <c r="F587" i="2" s="1"/>
  <c r="F588" i="2" s="1"/>
  <c r="F589" i="2" s="1"/>
  <c r="F590" i="2" s="1"/>
  <c r="F591" i="2" s="1"/>
  <c r="F592" i="2" s="1"/>
  <c r="F593" i="2" s="1"/>
  <c r="F594" i="2" s="1"/>
  <c r="F595" i="2" s="1"/>
  <c r="F596" i="2" s="1"/>
  <c r="F597" i="2" s="1"/>
  <c r="F598" i="2" s="1"/>
  <c r="F599" i="2" s="1"/>
  <c r="F600" i="2" s="1"/>
  <c r="F601" i="2" s="1"/>
  <c r="F602" i="2" s="1"/>
  <c r="F603" i="2" s="1"/>
  <c r="F604" i="2" s="1"/>
  <c r="F605" i="2" s="1"/>
  <c r="F606" i="2" s="1"/>
  <c r="F607" i="2" s="1"/>
  <c r="F608" i="2" s="1"/>
  <c r="F609" i="2" s="1"/>
  <c r="F610" i="2" s="1"/>
  <c r="F611" i="2" s="1"/>
  <c r="F612" i="2" s="1"/>
  <c r="F613" i="2" s="1"/>
  <c r="F614" i="2" s="1"/>
  <c r="F615" i="2" s="1"/>
  <c r="F616" i="2" s="1"/>
  <c r="F617" i="2" s="1"/>
  <c r="F618" i="2" s="1"/>
  <c r="F619" i="2" s="1"/>
  <c r="F620" i="2" s="1"/>
  <c r="F621" i="2" s="1"/>
  <c r="F622" i="2" s="1"/>
  <c r="F623" i="2" s="1"/>
  <c r="F4057" i="1" l="1"/>
  <c r="F4058" i="1" s="1"/>
  <c r="F4059" i="1" s="1"/>
  <c r="F4060" i="1" s="1"/>
  <c r="F4061" i="1" s="1"/>
  <c r="F4062" i="1" s="1"/>
  <c r="F4063" i="1" s="1"/>
  <c r="F4064" i="1" s="1"/>
  <c r="F4065" i="1" s="1"/>
  <c r="F4066" i="1" s="1"/>
  <c r="F4067" i="1" s="1"/>
  <c r="F4068" i="1" s="1"/>
  <c r="F4069" i="1" s="1"/>
  <c r="F4070" i="1" s="1"/>
  <c r="F4071" i="1" s="1"/>
  <c r="F4072" i="1" s="1"/>
  <c r="F4073" i="1" s="1"/>
  <c r="F4074" i="1" s="1"/>
  <c r="F4075" i="1" s="1"/>
  <c r="F4076" i="1" s="1"/>
  <c r="F4077" i="1" s="1"/>
  <c r="F4078" i="1" s="1"/>
  <c r="F4079" i="1" s="1"/>
  <c r="F4080" i="1" s="1"/>
  <c r="F4081" i="1" s="1"/>
  <c r="F4082" i="1" s="1"/>
  <c r="F4083" i="1" s="1"/>
  <c r="F4084" i="1" s="1"/>
  <c r="F4085" i="1" s="1"/>
  <c r="F4086" i="1" s="1"/>
  <c r="F4087" i="1" s="1"/>
  <c r="F4088" i="1" s="1"/>
  <c r="F4089" i="1" s="1"/>
  <c r="F4090" i="1" s="1"/>
  <c r="F4091" i="1" s="1"/>
  <c r="F4092" i="1" s="1"/>
  <c r="F4093" i="1" s="1"/>
  <c r="F4094" i="1" s="1"/>
  <c r="F4095" i="1" s="1"/>
  <c r="F4096" i="1" s="1"/>
  <c r="F4097" i="1" s="1"/>
  <c r="F4098" i="1" s="1"/>
  <c r="F4099" i="1" s="1"/>
  <c r="F4100" i="1" s="1"/>
  <c r="F4101" i="1" s="1"/>
  <c r="F4102" i="1" s="1"/>
  <c r="F4103" i="1" s="1"/>
  <c r="F4104" i="1" s="1"/>
  <c r="F4105" i="1" s="1"/>
  <c r="F4106" i="1" s="1"/>
  <c r="F4107" i="1" s="1"/>
  <c r="F4108" i="1" s="1"/>
  <c r="F4109" i="1" s="1"/>
  <c r="F4110" i="1" s="1"/>
  <c r="F4111" i="1" s="1"/>
  <c r="F4112" i="1" s="1"/>
  <c r="F4113" i="1" s="1"/>
  <c r="F4114" i="1" s="1"/>
  <c r="F4115" i="1" s="1"/>
  <c r="F4116" i="1" s="1"/>
  <c r="F4117" i="1" s="1"/>
  <c r="F4118" i="1" s="1"/>
  <c r="F4119" i="1" s="1"/>
  <c r="F4120" i="1" s="1"/>
  <c r="F4121" i="1" s="1"/>
  <c r="F4123" i="1" s="1"/>
  <c r="F4124" i="1" s="1"/>
  <c r="F4125" i="1" s="1"/>
  <c r="F4126" i="1" s="1"/>
  <c r="F4127" i="1" s="1"/>
  <c r="F4128" i="1" s="1"/>
  <c r="F4129" i="1" s="1"/>
  <c r="F4130" i="1" s="1"/>
  <c r="F4131" i="1" s="1"/>
  <c r="F4132" i="1" s="1"/>
  <c r="F4133" i="1" s="1"/>
  <c r="F4134" i="1" s="1"/>
  <c r="F4135" i="1" s="1"/>
  <c r="F4136" i="1" s="1"/>
  <c r="F4137" i="1" s="1"/>
  <c r="F4138" i="1" s="1"/>
  <c r="F4139" i="1" s="1"/>
  <c r="F4140" i="1" s="1"/>
  <c r="F4141" i="1" s="1"/>
  <c r="F4142" i="1" s="1"/>
  <c r="F4143" i="1" s="1"/>
  <c r="F4144" i="1" s="1"/>
  <c r="F4145" i="1" s="1"/>
  <c r="F4146" i="1" s="1"/>
  <c r="F4147" i="1" s="1"/>
  <c r="F4148" i="1" s="1"/>
  <c r="F4149" i="1" s="1"/>
  <c r="F4150" i="1" s="1"/>
  <c r="F4151" i="1" s="1"/>
  <c r="F4152" i="1" s="1"/>
  <c r="F4153" i="1" s="1"/>
  <c r="F4154" i="1" s="1"/>
  <c r="F4155" i="1" s="1"/>
  <c r="F4156" i="1" s="1"/>
  <c r="F4157" i="1" s="1"/>
  <c r="F4158" i="1" s="1"/>
  <c r="F4159" i="1" s="1"/>
  <c r="F4160" i="1" s="1"/>
  <c r="F4161" i="1" s="1"/>
  <c r="F4162" i="1" s="1"/>
  <c r="F4163" i="1" s="1"/>
  <c r="F4164" i="1" s="1"/>
  <c r="F4165" i="1" s="1"/>
  <c r="F4166" i="1" s="1"/>
  <c r="F4167" i="1" s="1"/>
  <c r="F4168" i="1" s="1"/>
  <c r="F4169" i="1" s="1"/>
  <c r="F4170" i="1" s="1"/>
  <c r="F4171" i="1" s="1"/>
  <c r="F4172" i="1" s="1"/>
  <c r="F4173" i="1" s="1"/>
  <c r="F4174" i="1" s="1"/>
  <c r="F4175" i="1" s="1"/>
  <c r="F4176" i="1" s="1"/>
  <c r="F4177" i="1" s="1"/>
  <c r="F4178" i="1" s="1"/>
  <c r="F4179" i="1" s="1"/>
  <c r="F4180" i="1" s="1"/>
  <c r="F4181" i="1" s="1"/>
  <c r="F4182" i="1" s="1"/>
  <c r="F4183" i="1" s="1"/>
  <c r="F4184" i="1" s="1"/>
  <c r="F4185" i="1" s="1"/>
  <c r="F4186" i="1" s="1"/>
  <c r="F4187" i="1" s="1"/>
  <c r="F4188" i="1" s="1"/>
  <c r="F4189" i="1" s="1"/>
  <c r="F4190" i="1" s="1"/>
  <c r="F4191" i="1" s="1"/>
  <c r="F4192" i="1" s="1"/>
  <c r="F4193" i="1" s="1"/>
  <c r="F4194" i="1" s="1"/>
  <c r="F4195" i="1" s="1"/>
  <c r="F4196" i="1" s="1"/>
  <c r="F4197" i="1" s="1"/>
  <c r="F4198" i="1" s="1"/>
  <c r="F4199" i="1" s="1"/>
  <c r="F4200" i="1" s="1"/>
  <c r="F4201" i="1" s="1"/>
  <c r="F4202" i="1" s="1"/>
  <c r="F4203" i="1" s="1"/>
  <c r="F4204" i="1" s="1"/>
  <c r="F4205" i="1" s="1"/>
  <c r="F4206" i="1" s="1"/>
  <c r="F4207" i="1" s="1"/>
  <c r="F4208" i="1" s="1"/>
  <c r="F4209" i="1" s="1"/>
  <c r="F4210" i="1" s="1"/>
  <c r="F4211" i="1" s="1"/>
  <c r="F4212" i="1" s="1"/>
  <c r="F4213" i="1" s="1"/>
  <c r="F4214" i="1" s="1"/>
  <c r="F4215" i="1" s="1"/>
  <c r="F4216" i="1" s="1"/>
  <c r="F4217" i="1" s="1"/>
  <c r="F4218" i="1" s="1"/>
  <c r="F4219" i="1" s="1"/>
  <c r="F4220" i="1" s="1"/>
  <c r="F4221" i="1" s="1"/>
  <c r="F4222" i="1" s="1"/>
  <c r="F4223" i="1" s="1"/>
  <c r="F4224" i="1" s="1"/>
  <c r="F4225" i="1" s="1"/>
  <c r="F4226" i="1" s="1"/>
  <c r="F4227" i="1" s="1"/>
  <c r="F4228" i="1" s="1"/>
  <c r="F4229" i="1" s="1"/>
  <c r="F4230" i="1" s="1"/>
  <c r="F4231" i="1" s="1"/>
  <c r="F4232" i="1" s="1"/>
  <c r="F4233" i="1" s="1"/>
  <c r="F4234" i="1" s="1"/>
  <c r="F4235" i="1" s="1"/>
  <c r="F4236" i="1" s="1"/>
  <c r="F4237" i="1" s="1"/>
  <c r="F4238" i="1" s="1"/>
  <c r="F4239" i="1" s="1"/>
  <c r="F4240" i="1" s="1"/>
  <c r="F4241" i="1" s="1"/>
  <c r="F4242" i="1" s="1"/>
  <c r="F4243" i="1" s="1"/>
  <c r="F4244" i="1" s="1"/>
  <c r="F1123" i="5"/>
  <c r="F1124" i="5" s="1"/>
  <c r="F1125" i="5" s="1"/>
  <c r="F1126" i="5" s="1"/>
  <c r="F1127" i="5" s="1"/>
  <c r="F1128" i="5" s="1"/>
  <c r="F1129" i="5" s="1"/>
  <c r="F1130" i="5" s="1"/>
  <c r="F1131" i="5" s="1"/>
  <c r="F1132" i="5" s="1"/>
  <c r="F1133" i="5" s="1"/>
  <c r="F1134" i="5" s="1"/>
  <c r="F1135" i="5" s="1"/>
  <c r="F1136" i="5" s="1"/>
  <c r="F1137" i="5" s="1"/>
  <c r="F1138" i="5" s="1"/>
  <c r="F1139" i="5" s="1"/>
  <c r="F1140" i="5" s="1"/>
  <c r="F1141" i="5" s="1"/>
  <c r="F1142" i="5" s="1"/>
  <c r="F1143" i="5" s="1"/>
  <c r="F1144" i="5" s="1"/>
  <c r="F1146" i="5" s="1"/>
  <c r="F1147" i="5" s="1"/>
  <c r="F1148" i="5" s="1"/>
  <c r="F1149" i="5" s="1"/>
  <c r="F1150" i="5" s="1"/>
  <c r="F1151" i="5" s="1"/>
  <c r="F1152" i="5" s="1"/>
  <c r="F1153" i="5" s="1"/>
  <c r="F1154" i="5" s="1"/>
  <c r="F1155" i="5" s="1"/>
  <c r="F1156" i="5" s="1"/>
  <c r="F1157" i="5" s="1"/>
  <c r="F1158" i="5" s="1"/>
  <c r="F1159" i="5" s="1"/>
  <c r="F1160" i="5" s="1"/>
  <c r="F1161" i="5" s="1"/>
  <c r="F1162" i="5" s="1"/>
  <c r="F1163" i="5" s="1"/>
  <c r="F1164" i="5" s="1"/>
  <c r="F1165" i="5" s="1"/>
  <c r="F1166" i="5" s="1"/>
  <c r="F1167" i="5" s="1"/>
  <c r="F1168" i="5" s="1"/>
  <c r="F1169" i="5" s="1"/>
  <c r="F1170" i="5" s="1"/>
  <c r="F1171" i="5" s="1"/>
  <c r="F1172" i="5" s="1"/>
  <c r="F1173" i="5" s="1"/>
  <c r="F1174" i="5" s="1"/>
  <c r="F1175" i="5" s="1"/>
  <c r="F1176" i="5" s="1"/>
  <c r="F1177" i="5" s="1"/>
  <c r="F1178" i="5" s="1"/>
  <c r="F1179" i="5" s="1"/>
  <c r="F1180" i="5" s="1"/>
  <c r="F1181" i="5" s="1"/>
  <c r="F1182" i="5" s="1"/>
  <c r="F1183" i="5" s="1"/>
  <c r="F1184" i="5" s="1"/>
  <c r="F1185" i="5" s="1"/>
  <c r="F1186" i="5" s="1"/>
  <c r="F1187" i="5" s="1"/>
  <c r="F1188" i="5" s="1"/>
  <c r="F1189" i="5" s="1"/>
  <c r="F1190" i="5" s="1"/>
  <c r="F1191" i="5" s="1"/>
  <c r="F1192" i="5" s="1"/>
  <c r="F1193" i="5" s="1"/>
  <c r="F1194" i="5" s="1"/>
  <c r="F1195" i="5" s="1"/>
  <c r="F1196" i="5" s="1"/>
  <c r="F1197" i="5" s="1"/>
  <c r="F1198" i="5" s="1"/>
  <c r="F1199" i="5" s="1"/>
  <c r="F1200" i="5" s="1"/>
  <c r="F1201" i="5" s="1"/>
  <c r="F1202" i="5" s="1"/>
  <c r="F1203" i="5" s="1"/>
  <c r="F1204" i="5" s="1"/>
  <c r="F1205" i="5" s="1"/>
  <c r="F1206" i="5" s="1"/>
  <c r="F1207" i="5" s="1"/>
  <c r="F1208" i="5" s="1"/>
  <c r="F1209" i="5" s="1"/>
  <c r="F1210" i="5" s="1"/>
  <c r="F1211" i="5" s="1"/>
  <c r="F1212" i="5" s="1"/>
  <c r="F1213" i="5" s="1"/>
  <c r="F1214" i="5" s="1"/>
  <c r="F1215" i="5" s="1"/>
  <c r="F1216" i="5" s="1"/>
  <c r="F1217" i="5" s="1"/>
  <c r="F1218" i="5" s="1"/>
  <c r="F1219" i="5" s="1"/>
  <c r="F1220" i="5" s="1"/>
  <c r="F1221" i="5" s="1"/>
  <c r="F1222" i="5" s="1"/>
  <c r="F1223" i="5" s="1"/>
  <c r="F1224" i="5" s="1"/>
  <c r="F1225" i="5" s="1"/>
  <c r="F1226" i="5" s="1"/>
  <c r="F1227" i="5" s="1"/>
  <c r="F1228" i="5" s="1"/>
  <c r="F1229" i="5" s="1"/>
  <c r="F1230" i="5" s="1"/>
  <c r="F1231" i="5" s="1"/>
  <c r="F1232" i="5" s="1"/>
  <c r="F1233" i="5" s="1"/>
  <c r="F1234" i="5" s="1"/>
  <c r="F1235" i="5" s="1"/>
  <c r="F1236" i="5" s="1"/>
  <c r="F1237" i="5" s="1"/>
  <c r="F1238" i="5" s="1"/>
  <c r="F1239" i="5" s="1"/>
  <c r="F1240" i="5" s="1"/>
  <c r="F1241" i="5" s="1"/>
  <c r="F1242" i="5" s="1"/>
  <c r="F1243" i="5" s="1"/>
  <c r="F1244" i="5" s="1"/>
  <c r="F1245" i="5" s="1"/>
  <c r="F1246" i="5" s="1"/>
  <c r="F1247" i="5" s="1"/>
  <c r="F1248" i="5" s="1"/>
  <c r="F1249" i="5" s="1"/>
  <c r="F1250" i="5" s="1"/>
  <c r="F1251" i="5" s="1"/>
  <c r="F1252" i="5" s="1"/>
  <c r="F1253" i="5" s="1"/>
  <c r="F1254" i="5" s="1"/>
  <c r="F1255" i="5" s="1"/>
  <c r="F1256" i="5" s="1"/>
  <c r="F1257" i="5" s="1"/>
  <c r="F1258" i="5" s="1"/>
  <c r="F1259" i="5" s="1"/>
  <c r="F1260" i="5" s="1"/>
  <c r="F1261" i="5" s="1"/>
  <c r="F1262" i="5" s="1"/>
  <c r="F1263" i="5" s="1"/>
  <c r="F1264" i="5" s="1"/>
  <c r="F1265" i="5" s="1"/>
  <c r="F1266" i="5" s="1"/>
  <c r="F1267" i="5" s="1"/>
  <c r="F1268" i="5" s="1"/>
  <c r="F1269" i="5" s="1"/>
  <c r="F1270" i="5" s="1"/>
  <c r="F1271" i="5" s="1"/>
  <c r="F1272" i="5" s="1"/>
  <c r="F1273" i="5" s="1"/>
  <c r="F1274" i="5" s="1"/>
  <c r="F1275" i="5" s="1"/>
  <c r="F1276" i="5" s="1"/>
  <c r="F1277" i="5" s="1"/>
  <c r="F1278" i="5" s="1"/>
  <c r="F1279" i="5" s="1"/>
  <c r="F1280" i="5" s="1"/>
  <c r="F1281" i="5" s="1"/>
  <c r="F1282" i="5" s="1"/>
  <c r="F1283" i="5" s="1"/>
  <c r="F1284" i="5" s="1"/>
  <c r="F1285" i="5" s="1"/>
  <c r="F1286" i="5" s="1"/>
  <c r="F1287" i="5" s="1"/>
  <c r="F1288" i="5" s="1"/>
  <c r="F1289" i="5" s="1"/>
  <c r="F1290" i="5" s="1"/>
  <c r="F1291" i="5" s="1"/>
  <c r="F1292" i="5" s="1"/>
  <c r="F1293" i="5" s="1"/>
  <c r="F1294" i="5" s="1"/>
  <c r="F1295" i="5" s="1"/>
  <c r="F1296" i="5" s="1"/>
  <c r="F1297" i="5" s="1"/>
  <c r="F1298" i="5" s="1"/>
  <c r="F1299" i="5" s="1"/>
  <c r="F1300" i="5" s="1"/>
  <c r="F1301" i="5" s="1"/>
  <c r="F1302" i="5" s="1"/>
  <c r="F1303" i="5" s="1"/>
  <c r="F1304" i="5" s="1"/>
  <c r="F1305" i="5" s="1"/>
  <c r="F1306" i="5" s="1"/>
  <c r="F1307" i="5" s="1"/>
  <c r="F1308" i="5" s="1"/>
  <c r="F1309" i="5" s="1"/>
  <c r="F1310" i="5" s="1"/>
  <c r="F1311" i="5" s="1"/>
  <c r="F1312" i="5" s="1"/>
  <c r="F1313" i="5" s="1"/>
  <c r="F1314" i="5" s="1"/>
  <c r="F1315" i="5" s="1"/>
  <c r="F1316" i="5" s="1"/>
  <c r="F1317" i="5" s="1"/>
  <c r="F1318" i="5" s="1"/>
  <c r="F1319" i="5" s="1"/>
  <c r="F1320" i="5" s="1"/>
  <c r="F1321" i="5" s="1"/>
  <c r="F1322" i="5" s="1"/>
  <c r="F1323" i="5" s="1"/>
  <c r="F1324" i="5" s="1"/>
  <c r="F1325" i="5" s="1"/>
  <c r="F1326" i="5" s="1"/>
  <c r="F1327" i="5" s="1"/>
  <c r="F1328" i="5" s="1"/>
  <c r="F1329" i="5" s="1"/>
  <c r="F1330" i="5" s="1"/>
  <c r="F1331" i="5" s="1"/>
  <c r="F1332" i="5" s="1"/>
  <c r="F1333" i="5" s="1"/>
  <c r="F1334" i="5" s="1"/>
  <c r="F1335" i="5" s="1"/>
  <c r="F1336" i="5" s="1"/>
  <c r="F1337" i="5" s="1"/>
  <c r="F1338" i="5" s="1"/>
  <c r="F1339" i="5" s="1"/>
  <c r="F1340" i="5" s="1"/>
  <c r="F1341" i="5" s="1"/>
  <c r="F1342" i="5" s="1"/>
  <c r="F1343" i="5" s="1"/>
  <c r="F1344" i="5" s="1"/>
  <c r="F1345" i="5" s="1"/>
  <c r="F1346" i="5" s="1"/>
  <c r="F1347" i="5" s="1"/>
  <c r="F1348" i="5" s="1"/>
  <c r="F1349" i="5" s="1"/>
  <c r="F1350" i="5" s="1"/>
  <c r="F1351" i="5" s="1"/>
  <c r="F1352" i="5" s="1"/>
  <c r="F1353" i="5" s="1"/>
  <c r="F1354" i="5" s="1"/>
  <c r="F1355" i="5" s="1"/>
  <c r="F1356" i="5" s="1"/>
  <c r="F1357" i="5" s="1"/>
  <c r="F1358" i="5" s="1"/>
  <c r="F1359" i="5" s="1"/>
  <c r="F1360" i="5" s="1"/>
  <c r="F1361" i="5" s="1"/>
  <c r="F1362" i="5" s="1"/>
  <c r="F1363" i="5" s="1"/>
  <c r="F1364" i="5" s="1"/>
  <c r="F1365" i="5" s="1"/>
  <c r="F1366" i="5" s="1"/>
  <c r="F1367" i="5" s="1"/>
  <c r="F1368" i="5" s="1"/>
  <c r="F1369" i="5" s="1"/>
  <c r="F1370" i="5" s="1"/>
  <c r="F1371" i="5" s="1"/>
  <c r="F1372" i="5" s="1"/>
  <c r="F1373" i="5" s="1"/>
  <c r="F1374" i="5" s="1"/>
  <c r="F1375" i="5" s="1"/>
  <c r="F1376" i="5" s="1"/>
  <c r="F1377" i="5" s="1"/>
  <c r="F1378" i="5" s="1"/>
  <c r="F1379" i="5" s="1"/>
  <c r="F1380" i="5" s="1"/>
  <c r="F1381" i="5" s="1"/>
  <c r="F1382" i="5" s="1"/>
  <c r="F1383" i="5" s="1"/>
  <c r="F1384" i="5" s="1"/>
  <c r="F1385" i="5" s="1"/>
  <c r="F1386" i="5" s="1"/>
  <c r="F1387" i="5" s="1"/>
  <c r="F1388" i="5" s="1"/>
  <c r="F1389" i="5" s="1"/>
  <c r="F1390" i="5" s="1"/>
  <c r="F1391" i="5" s="1"/>
  <c r="F1392" i="5" s="1"/>
  <c r="F1393" i="5" s="1"/>
  <c r="F1394" i="5" s="1"/>
  <c r="F1395" i="5" s="1"/>
  <c r="F1396" i="5" s="1"/>
  <c r="F1397" i="5" s="1"/>
  <c r="F1398" i="5" s="1"/>
  <c r="F1399" i="5" s="1"/>
  <c r="F1400" i="5" s="1"/>
  <c r="F1401" i="5" s="1"/>
  <c r="F1402" i="5" s="1"/>
  <c r="F1403" i="5" s="1"/>
  <c r="F1404" i="5" s="1"/>
  <c r="F1405" i="5" s="1"/>
  <c r="F1406" i="5" s="1"/>
  <c r="F1407" i="5" s="1"/>
  <c r="F1408" i="5" s="1"/>
  <c r="F1409" i="5" s="1"/>
  <c r="F1410" i="5" s="1"/>
  <c r="F1411" i="5" s="1"/>
  <c r="F1412" i="5" s="1"/>
  <c r="F1413" i="5" s="1"/>
  <c r="F1414" i="5" s="1"/>
  <c r="F1415" i="5" s="1"/>
  <c r="F1416" i="5" s="1"/>
  <c r="F1417" i="5" s="1"/>
  <c r="F1418" i="5" s="1"/>
  <c r="F1419" i="5" s="1"/>
  <c r="F1420" i="5" s="1"/>
  <c r="F1421" i="5" s="1"/>
  <c r="F1422" i="5" s="1"/>
  <c r="F1423" i="5" s="1"/>
  <c r="F1424" i="5" s="1"/>
  <c r="F1425" i="5" s="1"/>
  <c r="F1426" i="5" s="1"/>
  <c r="F1427" i="5" s="1"/>
  <c r="F1428" i="5" s="1"/>
  <c r="F1429" i="5" s="1"/>
  <c r="F1430" i="5" s="1"/>
  <c r="F1431" i="5" s="1"/>
  <c r="F1432" i="5" s="1"/>
  <c r="F1433" i="5" s="1"/>
  <c r="F1434" i="5" s="1"/>
  <c r="F1435" i="5" s="1"/>
  <c r="F1436" i="5" s="1"/>
  <c r="F1437" i="5" s="1"/>
  <c r="F1438" i="5" s="1"/>
  <c r="F1439" i="5" s="1"/>
  <c r="F1440" i="5" s="1"/>
  <c r="F1441" i="5" s="1"/>
  <c r="F1442" i="5" s="1"/>
  <c r="F1443" i="5" s="1"/>
  <c r="F1444" i="5" s="1"/>
  <c r="F1445" i="5" s="1"/>
  <c r="F1446" i="5" s="1"/>
  <c r="F1447" i="5" s="1"/>
  <c r="F1448" i="5" s="1"/>
  <c r="F1449" i="5" s="1"/>
  <c r="F1450" i="5" s="1"/>
  <c r="F1451" i="5" s="1"/>
  <c r="F1452" i="5" s="1"/>
  <c r="F1453" i="5" s="1"/>
  <c r="F1454" i="5" s="1"/>
  <c r="F1455" i="5" s="1"/>
  <c r="F1456" i="5" s="1"/>
  <c r="F1457" i="5" s="1"/>
  <c r="F1458" i="5" s="1"/>
  <c r="F1459" i="5" s="1"/>
  <c r="F1460" i="5" s="1"/>
  <c r="F1461" i="5" s="1"/>
  <c r="F1462" i="5" s="1"/>
  <c r="F1463" i="5" s="1"/>
  <c r="F1464" i="5" s="1"/>
  <c r="F1465" i="5" s="1"/>
  <c r="F1466" i="5" s="1"/>
  <c r="F1467" i="5" s="1"/>
  <c r="F1468" i="5" s="1"/>
  <c r="F1469" i="5" s="1"/>
  <c r="F1470" i="5" s="1"/>
  <c r="F1471" i="5" s="1"/>
  <c r="F1472" i="5" s="1"/>
  <c r="F1473" i="5" s="1"/>
  <c r="F1474" i="5" s="1"/>
  <c r="F1475" i="5" s="1"/>
  <c r="F1476" i="5" s="1"/>
  <c r="F1477" i="5" s="1"/>
  <c r="F1478" i="5" s="1"/>
  <c r="F1479" i="5" s="1"/>
  <c r="F1480" i="5" s="1"/>
  <c r="F1481" i="5" s="1"/>
  <c r="F1482" i="5" s="1"/>
  <c r="F1483" i="5" s="1"/>
  <c r="F1484" i="5" s="1"/>
  <c r="F1485" i="5" s="1"/>
  <c r="F1486" i="5" s="1"/>
  <c r="F1487" i="5" s="1"/>
  <c r="F1488" i="5" s="1"/>
  <c r="F1489" i="5" s="1"/>
  <c r="F1490" i="5" s="1"/>
  <c r="F1491" i="5" s="1"/>
  <c r="F1492" i="5" s="1"/>
  <c r="F1493" i="5" s="1"/>
  <c r="F1494" i="5" s="1"/>
  <c r="F1495" i="5" s="1"/>
  <c r="F1496" i="5" s="1"/>
  <c r="F1497" i="5" s="1"/>
  <c r="F1498" i="5" s="1"/>
  <c r="F1499" i="5" s="1"/>
  <c r="F1500" i="5" s="1"/>
  <c r="F1501" i="5" s="1"/>
  <c r="F1502" i="5" s="1"/>
  <c r="F1503" i="5" s="1"/>
  <c r="F1504" i="5" s="1"/>
  <c r="F1505" i="5" s="1"/>
  <c r="F1506" i="5" s="1"/>
  <c r="F1507" i="5" s="1"/>
  <c r="F1508" i="5" s="1"/>
  <c r="F1509" i="5" s="1"/>
  <c r="F1510" i="5" s="1"/>
  <c r="F1511" i="5" s="1"/>
  <c r="F1512" i="5" s="1"/>
  <c r="F1513" i="5" s="1"/>
  <c r="F1514" i="5" s="1"/>
  <c r="F1515" i="5" s="1"/>
  <c r="F1516" i="5" s="1"/>
  <c r="F1517" i="5" s="1"/>
  <c r="F1518" i="5" s="1"/>
  <c r="F1519" i="5" s="1"/>
  <c r="F1520" i="5" s="1"/>
  <c r="F1521" i="5" s="1"/>
  <c r="F1522" i="5" s="1"/>
  <c r="F1523" i="5" s="1"/>
  <c r="F1524" i="5" s="1"/>
  <c r="F1525" i="5" s="1"/>
  <c r="F1526" i="5" s="1"/>
  <c r="F1527" i="5" s="1"/>
  <c r="F1528" i="5" s="1"/>
  <c r="F1529" i="5" s="1"/>
  <c r="F1530" i="5" s="1"/>
  <c r="F624" i="2"/>
  <c r="F625" i="2" s="1"/>
  <c r="F626" i="2" s="1"/>
  <c r="F627" i="2" s="1"/>
  <c r="F628" i="2" s="1"/>
  <c r="F629" i="2" s="1"/>
  <c r="F630" i="2" s="1"/>
  <c r="F631" i="2" s="1"/>
  <c r="F632" i="2" s="1"/>
  <c r="F633" i="2" s="1"/>
  <c r="F634" i="2" s="1"/>
  <c r="F635" i="2" s="1"/>
  <c r="F636" i="2" s="1"/>
  <c r="F637" i="2" s="1"/>
  <c r="F638" i="2" s="1"/>
  <c r="F639" i="2" s="1"/>
  <c r="F640" i="2" s="1"/>
  <c r="F8971" i="4"/>
  <c r="F8972" i="4" s="1"/>
  <c r="F8973" i="4" s="1"/>
  <c r="F8974" i="4" s="1"/>
  <c r="F8975" i="4" s="1"/>
  <c r="F8976" i="4" s="1"/>
  <c r="F8977" i="4" s="1"/>
  <c r="F8978" i="4" s="1"/>
  <c r="F8979" i="4" s="1"/>
  <c r="F8980" i="4" s="1"/>
  <c r="F8981" i="4" s="1"/>
  <c r="F8982" i="4" s="1"/>
  <c r="F8983" i="4" s="1"/>
  <c r="F8984" i="4" s="1"/>
  <c r="F8985" i="4" s="1"/>
  <c r="F8986" i="4" s="1"/>
  <c r="F8987" i="4" s="1"/>
  <c r="F8988" i="4" s="1"/>
  <c r="F8989" i="4" s="1"/>
  <c r="F8990" i="4" s="1"/>
  <c r="F8991" i="4" s="1"/>
  <c r="F8992" i="4" s="1"/>
  <c r="F8993" i="4" s="1"/>
  <c r="F8994" i="4" s="1"/>
  <c r="F8995" i="4" s="1"/>
  <c r="F8996" i="4" s="1"/>
  <c r="F8997" i="4" s="1"/>
  <c r="F8998" i="4" s="1"/>
  <c r="F8999" i="4" s="1"/>
  <c r="F9000" i="4" s="1"/>
  <c r="F9001" i="4" s="1"/>
  <c r="F9002" i="4" s="1"/>
  <c r="F9003" i="4" s="1"/>
  <c r="F9004" i="4" s="1"/>
  <c r="F9005" i="4" s="1"/>
  <c r="F9006" i="4" s="1"/>
  <c r="F9007" i="4" s="1"/>
  <c r="F9008" i="4" s="1"/>
  <c r="F9009" i="4" s="1"/>
  <c r="F9010" i="4" s="1"/>
  <c r="F1541" i="5" l="1"/>
  <c r="F1542" i="5" s="1"/>
  <c r="F1543" i="5" s="1"/>
  <c r="F1544" i="5" s="1"/>
  <c r="F1545" i="5" s="1"/>
  <c r="F1546" i="5" s="1"/>
  <c r="F1547" i="5" s="1"/>
  <c r="F1548" i="5" s="1"/>
  <c r="F1549" i="5" s="1"/>
  <c r="F1550" i="5" s="1"/>
  <c r="F1551" i="5" s="1"/>
  <c r="F1552" i="5" s="1"/>
  <c r="F1553" i="5" s="1"/>
  <c r="F1554" i="5" s="1"/>
  <c r="F1555" i="5" s="1"/>
  <c r="F1556" i="5" s="1"/>
  <c r="F1557" i="5" s="1"/>
  <c r="F1558" i="5" s="1"/>
  <c r="F1559" i="5" s="1"/>
  <c r="F1560" i="5" s="1"/>
  <c r="F1561" i="5" s="1"/>
  <c r="F1562" i="5" s="1"/>
  <c r="F1563" i="5" s="1"/>
  <c r="F1564" i="5" s="1"/>
  <c r="F1565" i="5" s="1"/>
  <c r="F1566" i="5" s="1"/>
  <c r="F1567" i="5" s="1"/>
  <c r="F1568" i="5" s="1"/>
  <c r="I1126" i="5"/>
  <c r="F641" i="2"/>
  <c r="F642" i="2" s="1"/>
  <c r="F643" i="2" s="1"/>
  <c r="F644" i="2" s="1"/>
  <c r="F645" i="2" s="1"/>
  <c r="F646" i="2" s="1"/>
  <c r="F647" i="2" s="1"/>
  <c r="F648" i="2" s="1"/>
  <c r="F649" i="2" s="1"/>
  <c r="F650" i="2" s="1"/>
  <c r="F651" i="2" s="1"/>
  <c r="F652" i="2" s="1"/>
  <c r="F653" i="2" s="1"/>
  <c r="F654" i="2" s="1"/>
  <c r="F655" i="2" s="1"/>
  <c r="F656" i="2" s="1"/>
  <c r="F657" i="2" s="1"/>
  <c r="F658" i="2" s="1"/>
  <c r="F659" i="2" s="1"/>
  <c r="F660" i="2" s="1"/>
  <c r="F661" i="2" s="1"/>
  <c r="F662" i="2" s="1"/>
  <c r="F9011" i="4"/>
  <c r="F9012" i="4" s="1"/>
  <c r="F9013" i="4" s="1"/>
  <c r="F9014" i="4" s="1"/>
  <c r="F9015" i="4" s="1"/>
  <c r="F9016" i="4" s="1"/>
  <c r="F9017" i="4" s="1"/>
  <c r="F9018" i="4" s="1"/>
  <c r="F9019" i="4" s="1"/>
  <c r="F9020" i="4" s="1"/>
  <c r="F9021" i="4" s="1"/>
  <c r="F9022" i="4" s="1"/>
  <c r="F9023" i="4" s="1"/>
  <c r="F9024" i="4" s="1"/>
  <c r="F9025" i="4" s="1"/>
  <c r="F9026" i="4" s="1"/>
  <c r="F9027" i="4" s="1"/>
  <c r="F9028" i="4" s="1"/>
  <c r="F9029" i="4" s="1"/>
  <c r="F9030" i="4" s="1"/>
  <c r="F9031" i="4" s="1"/>
  <c r="F9032" i="4" s="1"/>
  <c r="F9033" i="4" s="1"/>
  <c r="F9034" i="4" s="1"/>
  <c r="F9035" i="4" s="1"/>
  <c r="F9036" i="4" s="1"/>
  <c r="F9037" i="4" s="1"/>
  <c r="F9038" i="4" s="1"/>
  <c r="F9039" i="4" s="1"/>
  <c r="F9040" i="4" s="1"/>
  <c r="F9041" i="4" s="1"/>
  <c r="F9042" i="4" s="1"/>
  <c r="F9043" i="4" s="1"/>
  <c r="F9044" i="4" s="1"/>
  <c r="F9045" i="4" s="1"/>
  <c r="F9046" i="4" s="1"/>
  <c r="F9047" i="4" s="1"/>
  <c r="F9048" i="4" s="1"/>
  <c r="F9049" i="4" s="1"/>
  <c r="F9050" i="4" s="1"/>
  <c r="F9051" i="4" s="1"/>
  <c r="F9052" i="4" s="1"/>
  <c r="F9053" i="4" s="1"/>
  <c r="F9054" i="4" s="1"/>
  <c r="F9055" i="4" s="1"/>
  <c r="F9056" i="4" s="1"/>
  <c r="F9057" i="4" s="1"/>
  <c r="F9058" i="4" s="1"/>
  <c r="F9059" i="4" s="1"/>
  <c r="F9060" i="4" s="1"/>
  <c r="F9061" i="4" s="1"/>
  <c r="F9062" i="4" s="1"/>
  <c r="F9063" i="4" s="1"/>
  <c r="F9064" i="4" s="1"/>
  <c r="F9065" i="4" s="1"/>
  <c r="F9066" i="4" s="1"/>
  <c r="F9067" i="4" s="1"/>
  <c r="F9068" i="4" s="1"/>
  <c r="F9069" i="4" s="1"/>
  <c r="F9070" i="4" s="1"/>
  <c r="F9071" i="4" s="1"/>
  <c r="F9072" i="4" s="1"/>
  <c r="F9073" i="4" s="1"/>
  <c r="F9074" i="4" s="1"/>
  <c r="F9075" i="4" s="1"/>
  <c r="F9076" i="4" s="1"/>
  <c r="F9077" i="4" s="1"/>
  <c r="F9078" i="4" s="1"/>
  <c r="F9079" i="4" s="1"/>
  <c r="F9080" i="4" s="1"/>
  <c r="F9081" i="4" s="1"/>
  <c r="F9082" i="4" s="1"/>
  <c r="F9083" i="4" s="1"/>
  <c r="F9084" i="4" s="1"/>
  <c r="F9085" i="4" s="1"/>
  <c r="F9086" i="4" s="1"/>
  <c r="F9087" i="4" s="1"/>
  <c r="F9088" i="4" s="1"/>
  <c r="F9089" i="4" s="1"/>
  <c r="F9090" i="4" s="1"/>
  <c r="F663" i="2" l="1"/>
  <c r="F664" i="2" s="1"/>
  <c r="F665" i="2" s="1"/>
  <c r="F666" i="2" s="1"/>
  <c r="F667" i="2" s="1"/>
  <c r="F668" i="2" s="1"/>
  <c r="F669" i="2" s="1"/>
  <c r="F670" i="2" s="1"/>
  <c r="F671" i="2" s="1"/>
  <c r="F672" i="2" s="1"/>
  <c r="F673" i="2" s="1"/>
  <c r="F674" i="2" s="1"/>
  <c r="F676" i="2" s="1"/>
  <c r="F9091" i="4"/>
  <c r="F9092" i="4" s="1"/>
  <c r="F9093" i="4" s="1"/>
  <c r="F9094" i="4" s="1"/>
  <c r="F9095" i="4" s="1"/>
  <c r="F9096" i="4" s="1"/>
  <c r="F9097" i="4" s="1"/>
  <c r="F9098" i="4" s="1"/>
  <c r="F9099" i="4" s="1"/>
  <c r="F9100" i="4" s="1"/>
  <c r="F9101" i="4" s="1"/>
  <c r="F9102" i="4" s="1"/>
  <c r="F9103" i="4" s="1"/>
  <c r="F9104" i="4" s="1"/>
  <c r="F9105" i="4" s="1"/>
  <c r="F9106" i="4" s="1"/>
  <c r="F9107" i="4" s="1"/>
  <c r="F9108" i="4" s="1"/>
  <c r="F9109" i="4" s="1"/>
  <c r="F9110" i="4" s="1"/>
  <c r="F9111" i="4" s="1"/>
  <c r="F9112" i="4" s="1"/>
  <c r="F9113" i="4" s="1"/>
  <c r="F9114" i="4" s="1"/>
  <c r="F9115" i="4" s="1"/>
  <c r="F9116" i="4" s="1"/>
  <c r="F9117" i="4" s="1"/>
  <c r="F9118" i="4" s="1"/>
  <c r="F9119" i="4" s="1"/>
  <c r="F9120" i="4" s="1"/>
  <c r="F9121" i="4" s="1"/>
  <c r="F9122" i="4" s="1"/>
  <c r="F9123" i="4" s="1"/>
  <c r="F9124" i="4" s="1"/>
  <c r="F9125" i="4" s="1"/>
  <c r="F9126" i="4" s="1"/>
  <c r="F9127" i="4" s="1"/>
  <c r="F9128" i="4" s="1"/>
  <c r="F9129" i="4" s="1"/>
  <c r="F9130" i="4" s="1"/>
  <c r="F9131" i="4" s="1"/>
  <c r="F9132" i="4" s="1"/>
  <c r="F9133" i="4" s="1"/>
  <c r="F9134" i="4" s="1"/>
  <c r="F9135" i="4" s="1"/>
  <c r="F9136" i="4" s="1"/>
  <c r="F9137" i="4" s="1"/>
  <c r="F9138" i="4" s="1"/>
  <c r="F9139" i="4" s="1"/>
  <c r="F9140" i="4" s="1"/>
  <c r="F9141" i="4" s="1"/>
  <c r="F9142" i="4" s="1"/>
  <c r="F9143" i="4" s="1"/>
  <c r="F9144" i="4" s="1"/>
  <c r="F9145" i="4" s="1"/>
  <c r="F9146" i="4" s="1"/>
  <c r="F9147" i="4" s="1"/>
  <c r="F9148" i="4" s="1"/>
  <c r="F9149" i="4" s="1"/>
  <c r="F9150" i="4" s="1"/>
  <c r="F9151" i="4" s="1"/>
  <c r="F9152" i="4" s="1"/>
  <c r="F9153" i="4" s="1"/>
  <c r="F9154" i="4" s="1"/>
  <c r="F9155" i="4" s="1"/>
  <c r="F9156" i="4" s="1"/>
  <c r="F9157" i="4" s="1"/>
  <c r="F9159" i="4" s="1"/>
  <c r="F9160" i="4" s="1"/>
  <c r="F9161" i="4" s="1"/>
  <c r="F9162" i="4" s="1"/>
  <c r="F9163" i="4" s="1"/>
  <c r="F9164" i="4" s="1"/>
  <c r="F9165" i="4" s="1"/>
  <c r="F9166" i="4" s="1"/>
  <c r="F9167" i="4" s="1"/>
  <c r="F9168" i="4" s="1"/>
  <c r="F9169" i="4" s="1"/>
  <c r="F9170" i="4" s="1"/>
  <c r="F9171" i="4" s="1"/>
  <c r="F9172" i="4" s="1"/>
  <c r="F9173" i="4" s="1"/>
  <c r="F9174" i="4" s="1"/>
  <c r="F9175" i="4" s="1"/>
  <c r="F9176" i="4" s="1"/>
  <c r="F9177" i="4" s="1"/>
  <c r="F9178" i="4" s="1"/>
  <c r="F9179" i="4" s="1"/>
  <c r="F9180" i="4" s="1"/>
  <c r="F9181" i="4" s="1"/>
  <c r="F9182" i="4" s="1"/>
  <c r="F9183" i="4" s="1"/>
  <c r="F9184" i="4" s="1"/>
  <c r="F9185" i="4" s="1"/>
  <c r="F9186" i="4" s="1"/>
  <c r="F9187" i="4" s="1"/>
  <c r="F9188" i="4" s="1"/>
  <c r="F9189" i="4" s="1"/>
  <c r="F9190" i="4" s="1"/>
  <c r="F9191" i="4" s="1"/>
  <c r="F9192" i="4" s="1"/>
  <c r="F9193" i="4" s="1"/>
  <c r="F9194" i="4" s="1"/>
  <c r="F9195" i="4" s="1"/>
  <c r="F9196" i="4" s="1"/>
  <c r="F9197" i="4" s="1"/>
  <c r="F9198" i="4" s="1"/>
  <c r="F9199" i="4" s="1"/>
  <c r="F9200" i="4" s="1"/>
  <c r="F9201" i="4" s="1"/>
  <c r="F9202" i="4" s="1"/>
  <c r="F9203" i="4" s="1"/>
  <c r="F9204" i="4" s="1"/>
  <c r="F9205" i="4" s="1"/>
  <c r="F9206" i="4" s="1"/>
  <c r="F9207" i="4" s="1"/>
  <c r="F9208" i="4" s="1"/>
  <c r="F9209" i="4" s="1"/>
  <c r="F9210" i="4" s="1"/>
  <c r="F9211" i="4" s="1"/>
  <c r="F9212" i="4" s="1"/>
  <c r="F9213" i="4" s="1"/>
  <c r="F9214" i="4" s="1"/>
  <c r="F9215" i="4" s="1"/>
  <c r="F9216" i="4" s="1"/>
  <c r="F9217" i="4" s="1"/>
  <c r="F9218" i="4" s="1"/>
  <c r="F9219" i="4" s="1"/>
  <c r="F9220" i="4" s="1"/>
  <c r="F9221" i="4" s="1"/>
  <c r="F9222" i="4" s="1"/>
  <c r="F9223" i="4" s="1"/>
  <c r="F9224" i="4" s="1"/>
  <c r="F9225" i="4" s="1"/>
  <c r="F9226" i="4" s="1"/>
  <c r="F9227" i="4" s="1"/>
  <c r="F9228" i="4" s="1"/>
  <c r="F9229" i="4" s="1"/>
  <c r="F9230" i="4" s="1"/>
  <c r="F9231" i="4" s="1"/>
  <c r="F9232" i="4" s="1"/>
  <c r="F9233" i="4" s="1"/>
  <c r="F9234" i="4" s="1"/>
  <c r="F9235" i="4" s="1"/>
  <c r="F9236" i="4" s="1"/>
  <c r="F9237" i="4" s="1"/>
  <c r="F9238" i="4" s="1"/>
  <c r="F9239" i="4" s="1"/>
  <c r="F9240" i="4" s="1"/>
  <c r="F9241" i="4" s="1"/>
  <c r="F9242" i="4" s="1"/>
  <c r="F9243" i="4" s="1"/>
  <c r="F9244" i="4" s="1"/>
  <c r="F9245" i="4" s="1"/>
  <c r="F9246" i="4" s="1"/>
  <c r="F9247" i="4" s="1"/>
  <c r="F9248" i="4" s="1"/>
  <c r="F9249" i="4" s="1"/>
  <c r="F9250" i="4" s="1"/>
  <c r="F9251" i="4" s="1"/>
  <c r="F9252" i="4" s="1"/>
  <c r="F9253" i="4" s="1"/>
  <c r="F9254" i="4" s="1"/>
  <c r="F9255" i="4" s="1"/>
  <c r="F9256" i="4" s="1"/>
  <c r="F9257" i="4" s="1"/>
  <c r="F9258" i="4" s="1"/>
  <c r="F9259" i="4" s="1"/>
  <c r="F9260" i="4" s="1"/>
  <c r="F9261" i="4" s="1"/>
  <c r="F9262" i="4" s="1"/>
  <c r="F9263" i="4" s="1"/>
  <c r="F9264" i="4" s="1"/>
  <c r="F9265" i="4" s="1"/>
  <c r="F9266" i="4" s="1"/>
  <c r="F9267" i="4" s="1"/>
  <c r="F9268" i="4" s="1"/>
  <c r="F9269" i="4" s="1"/>
  <c r="F9270" i="4" s="1"/>
  <c r="F9271" i="4" s="1"/>
  <c r="F9272" i="4" s="1"/>
  <c r="F9273" i="4" s="1"/>
  <c r="F9274" i="4" s="1"/>
  <c r="F9275" i="4" s="1"/>
  <c r="F9276" i="4" s="1"/>
  <c r="F9277" i="4" s="1"/>
  <c r="F9278" i="4" s="1"/>
  <c r="F9279" i="4" s="1"/>
  <c r="F9280" i="4" s="1"/>
  <c r="F9281" i="4" s="1"/>
  <c r="F9282" i="4" s="1"/>
  <c r="F9283" i="4" s="1"/>
  <c r="F9284" i="4" s="1"/>
  <c r="F9285" i="4" s="1"/>
  <c r="F9286" i="4" s="1"/>
  <c r="F9287" i="4" s="1"/>
  <c r="F9288" i="4" s="1"/>
  <c r="F9289" i="4" s="1"/>
  <c r="F9290" i="4" s="1"/>
  <c r="F9291" i="4" s="1"/>
  <c r="F9292" i="4" s="1"/>
  <c r="F9293" i="4" s="1"/>
  <c r="F9294" i="4" s="1"/>
  <c r="F9295" i="4" s="1"/>
  <c r="F9296" i="4" s="1"/>
  <c r="F9297" i="4" s="1"/>
  <c r="F9298" i="4" s="1"/>
  <c r="F9299" i="4" s="1"/>
  <c r="F9300" i="4" s="1"/>
  <c r="F9301" i="4" s="1"/>
  <c r="F9302" i="4" s="1"/>
  <c r="F9303" i="4" s="1"/>
  <c r="F9304" i="4" s="1"/>
  <c r="F9305" i="4" s="1"/>
  <c r="F9306" i="4" s="1"/>
  <c r="F9307" i="4" s="1"/>
  <c r="F9308" i="4" s="1"/>
  <c r="F9309" i="4" s="1"/>
  <c r="F9310" i="4" s="1"/>
  <c r="F9311" i="4" s="1"/>
  <c r="F9312" i="4" s="1"/>
  <c r="F9313" i="4" s="1"/>
  <c r="F9314" i="4" s="1"/>
  <c r="F9315" i="4" s="1"/>
  <c r="F9316" i="4" s="1"/>
  <c r="F9317" i="4" s="1"/>
  <c r="F9318" i="4" s="1"/>
  <c r="F9319" i="4" s="1"/>
  <c r="F9320" i="4" s="1"/>
  <c r="F9321" i="4" s="1"/>
  <c r="F9322" i="4" s="1"/>
  <c r="F9323" i="4" s="1"/>
  <c r="F9324" i="4" s="1"/>
  <c r="F9325" i="4" s="1"/>
  <c r="F9326" i="4" s="1"/>
  <c r="F9327" i="4" s="1"/>
  <c r="F9328" i="4" s="1"/>
  <c r="F9329" i="4" s="1"/>
  <c r="F9330" i="4" s="1"/>
  <c r="F9331" i="4" s="1"/>
  <c r="F9332" i="4" s="1"/>
  <c r="F9333" i="4" s="1"/>
  <c r="F9334" i="4" s="1"/>
  <c r="F9335" i="4" s="1"/>
  <c r="F9336" i="4" s="1"/>
  <c r="F9337" i="4" s="1"/>
  <c r="F9338" i="4" s="1"/>
  <c r="F9339" i="4" s="1"/>
  <c r="F9340" i="4" s="1"/>
  <c r="F9341" i="4" s="1"/>
  <c r="F9342" i="4" s="1"/>
  <c r="F9343" i="4" s="1"/>
  <c r="F9344" i="4" s="1"/>
  <c r="F9345" i="4" s="1"/>
  <c r="F9346" i="4" s="1"/>
  <c r="F9347" i="4" s="1"/>
  <c r="F9348" i="4" s="1"/>
  <c r="F9349" i="4" s="1"/>
  <c r="F9350" i="4" s="1"/>
  <c r="F9351" i="4" s="1"/>
  <c r="F9352" i="4" s="1"/>
  <c r="F9353" i="4" s="1"/>
  <c r="F9354" i="4" s="1"/>
  <c r="F9355" i="4" s="1"/>
  <c r="F9356" i="4" s="1"/>
  <c r="F9357" i="4" s="1"/>
  <c r="F9358" i="4" s="1"/>
  <c r="F9359" i="4" s="1"/>
  <c r="F9360" i="4" s="1"/>
  <c r="F9361" i="4" s="1"/>
  <c r="F9362" i="4" s="1"/>
  <c r="F9363" i="4" s="1"/>
  <c r="F9364" i="4" s="1"/>
  <c r="F9365" i="4" s="1"/>
  <c r="F9366" i="4" s="1"/>
  <c r="F9367" i="4" s="1"/>
  <c r="F9368" i="4" s="1"/>
  <c r="F9369" i="4" s="1"/>
  <c r="F9370" i="4" s="1"/>
  <c r="F9371" i="4" s="1"/>
  <c r="F9372" i="4" s="1"/>
  <c r="F9373" i="4" s="1"/>
  <c r="F9374" i="4" s="1"/>
  <c r="F9375" i="4" s="1"/>
  <c r="F9376" i="4" s="1"/>
  <c r="F9377" i="4" s="1"/>
  <c r="F9378" i="4" s="1"/>
  <c r="F9379" i="4" s="1"/>
  <c r="F9380" i="4" s="1"/>
  <c r="F9381" i="4" s="1"/>
  <c r="F9382" i="4" s="1"/>
  <c r="F9383" i="4" s="1"/>
  <c r="F9384" i="4" s="1"/>
  <c r="F9385" i="4" s="1"/>
  <c r="F9386" i="4" s="1"/>
  <c r="F9387" i="4" s="1"/>
  <c r="F9388" i="4" s="1"/>
  <c r="F9389" i="4" s="1"/>
  <c r="F9390" i="4" s="1"/>
  <c r="F9391" i="4" s="1"/>
  <c r="F9392" i="4" s="1"/>
  <c r="F9393" i="4" s="1"/>
  <c r="F9394" i="4" s="1"/>
  <c r="F9395" i="4" s="1"/>
  <c r="F9396" i="4" s="1"/>
  <c r="F9397" i="4" s="1"/>
  <c r="F9398" i="4" s="1"/>
  <c r="F9399" i="4" s="1"/>
  <c r="F9400" i="4" s="1"/>
  <c r="F9401" i="4" s="1"/>
  <c r="F9402" i="4" s="1"/>
  <c r="F9403" i="4" s="1"/>
  <c r="F9404" i="4" s="1"/>
  <c r="F9405" i="4" s="1"/>
  <c r="F9406" i="4" s="1"/>
  <c r="F9407" i="4" s="1"/>
  <c r="F9408" i="4" s="1"/>
  <c r="F9409" i="4" s="1"/>
  <c r="F9410" i="4" s="1"/>
  <c r="F9411" i="4" s="1"/>
  <c r="F9412" i="4" s="1"/>
  <c r="F9413" i="4" s="1"/>
  <c r="F9414" i="4" s="1"/>
  <c r="F9415" i="4" s="1"/>
  <c r="F9416" i="4" s="1"/>
  <c r="F9417" i="4" s="1"/>
  <c r="F9418" i="4" l="1"/>
  <c r="F9419" i="4" s="1"/>
  <c r="F9420" i="4" s="1"/>
  <c r="F9421" i="4" s="1"/>
  <c r="F9422" i="4" s="1"/>
  <c r="F9423" i="4" s="1"/>
  <c r="F9424" i="4" s="1"/>
  <c r="F9425" i="4" s="1"/>
  <c r="F9426" i="4" s="1"/>
  <c r="F9427" i="4" s="1"/>
  <c r="F9428" i="4" s="1"/>
  <c r="F9429" i="4" s="1"/>
  <c r="F9430" i="4" s="1"/>
  <c r="F9431" i="4" s="1"/>
  <c r="F9432" i="4" s="1"/>
  <c r="F9433" i="4" s="1"/>
  <c r="F9434" i="4" s="1"/>
  <c r="F9435" i="4" s="1"/>
  <c r="F9436" i="4" s="1"/>
  <c r="F9437" i="4" s="1"/>
  <c r="F9438" i="4" s="1"/>
  <c r="F9439" i="4" s="1"/>
  <c r="F9440" i="4" s="1"/>
  <c r="F9441" i="4" s="1"/>
  <c r="F9442" i="4" s="1"/>
  <c r="F9443" i="4" s="1"/>
  <c r="F9444" i="4" s="1"/>
  <c r="F9445" i="4" s="1"/>
  <c r="F9446" i="4" s="1"/>
  <c r="F9447" i="4" s="1"/>
  <c r="F9448" i="4" s="1"/>
  <c r="F9449" i="4" s="1"/>
  <c r="F9450" i="4" s="1"/>
  <c r="F9451" i="4" s="1"/>
  <c r="F9452" i="4" s="1"/>
  <c r="F9453" i="4" s="1"/>
  <c r="F9454" i="4" s="1"/>
  <c r="F9455" i="4" s="1"/>
  <c r="F9456" i="4" s="1"/>
  <c r="F9457" i="4" s="1"/>
  <c r="F9458" i="4" s="1"/>
  <c r="F9459" i="4" s="1"/>
  <c r="F9460" i="4" s="1"/>
  <c r="F9461" i="4" s="1"/>
  <c r="F9462" i="4" s="1"/>
  <c r="F9463" i="4" s="1"/>
  <c r="F9464" i="4" s="1"/>
  <c r="F9465" i="4" s="1"/>
  <c r="F9466" i="4" s="1"/>
  <c r="F9467" i="4" s="1"/>
  <c r="F677" i="2"/>
  <c r="F9468" i="4" l="1"/>
  <c r="F9469" i="4" s="1"/>
  <c r="F9470" i="4" s="1"/>
  <c r="F9471" i="4" s="1"/>
  <c r="F9472" i="4" s="1"/>
  <c r="F9473" i="4" s="1"/>
  <c r="F9474" i="4" s="1"/>
  <c r="F9475" i="4" s="1"/>
  <c r="F9476" i="4" s="1"/>
  <c r="F9477" i="4" s="1"/>
  <c r="F9478" i="4" s="1"/>
  <c r="F9479" i="4" s="1"/>
  <c r="F9480" i="4" s="1"/>
  <c r="F9481" i="4" s="1"/>
  <c r="F9482" i="4" s="1"/>
  <c r="F9483" i="4" s="1"/>
  <c r="F9484" i="4" s="1"/>
  <c r="F9485" i="4" s="1"/>
  <c r="F9486" i="4" s="1"/>
  <c r="F9487" i="4" s="1"/>
  <c r="F9488" i="4" s="1"/>
  <c r="F9489" i="4" s="1"/>
  <c r="F9490" i="4" s="1"/>
  <c r="F9491" i="4" s="1"/>
  <c r="F9492" i="4" s="1"/>
  <c r="F9493" i="4" s="1"/>
  <c r="F9494" i="4" s="1"/>
  <c r="F9495" i="4" s="1"/>
  <c r="F9496" i="4" s="1"/>
  <c r="F9497" i="4" s="1"/>
  <c r="F9498" i="4" s="1"/>
  <c r="F9499" i="4" s="1"/>
  <c r="F9500" i="4" s="1"/>
  <c r="F9501" i="4" s="1"/>
  <c r="F9502" i="4" s="1"/>
  <c r="F9503" i="4" s="1"/>
  <c r="F9504" i="4" s="1"/>
  <c r="F9505" i="4" s="1"/>
  <c r="F9506" i="4" s="1"/>
  <c r="F9507" i="4" s="1"/>
  <c r="F9508" i="4" s="1"/>
  <c r="F9509" i="4" s="1"/>
  <c r="F9510" i="4" s="1"/>
  <c r="F9511" i="4" s="1"/>
  <c r="F9512" i="4" s="1"/>
  <c r="F9513" i="4" s="1"/>
  <c r="F9514" i="4" s="1"/>
  <c r="F9515" i="4" s="1"/>
  <c r="F9516" i="4" s="1"/>
  <c r="F9517" i="4" s="1"/>
  <c r="F9518" i="4" s="1"/>
  <c r="F9519" i="4" s="1"/>
  <c r="F9520" i="4" s="1"/>
  <c r="F9521" i="4" s="1"/>
  <c r="F9522" i="4" s="1"/>
  <c r="F9523" i="4" s="1"/>
  <c r="F9524" i="4" s="1"/>
  <c r="F9525" i="4" s="1"/>
  <c r="F9526" i="4" s="1"/>
  <c r="F9527" i="4" s="1"/>
  <c r="F9528" i="4" s="1"/>
  <c r="F9529" i="4" s="1"/>
  <c r="F9530" i="4" s="1"/>
  <c r="F9531" i="4" s="1"/>
  <c r="F9532" i="4" s="1"/>
  <c r="F9533" i="4" s="1"/>
  <c r="F9534" i="4" s="1"/>
  <c r="F9535" i="4" s="1"/>
  <c r="F9536" i="4" s="1"/>
  <c r="F9537" i="4" s="1"/>
  <c r="F9538" i="4" s="1"/>
  <c r="F9539" i="4" s="1"/>
  <c r="F9540" i="4" s="1"/>
  <c r="F9541" i="4" s="1"/>
  <c r="F9542" i="4" s="1"/>
  <c r="F9543" i="4" s="1"/>
  <c r="F9544" i="4" s="1"/>
  <c r="F9545" i="4" s="1"/>
  <c r="F9546" i="4" s="1"/>
  <c r="F9547" i="4" s="1"/>
  <c r="F9548" i="4" s="1"/>
  <c r="F9549" i="4" s="1"/>
  <c r="F9550" i="4" s="1"/>
  <c r="F9551" i="4" s="1"/>
  <c r="F9552" i="4" s="1"/>
  <c r="F9553" i="4" s="1"/>
  <c r="F9554" i="4" s="1"/>
  <c r="F9555" i="4" s="1"/>
  <c r="F9556" i="4" s="1"/>
  <c r="F9557" i="4" s="1"/>
  <c r="F9558" i="4" s="1"/>
  <c r="F9559" i="4" s="1"/>
  <c r="F9560" i="4" s="1"/>
  <c r="F9561" i="4" s="1"/>
  <c r="F9562" i="4" s="1"/>
  <c r="F9563" i="4" s="1"/>
  <c r="F9564" i="4" s="1"/>
  <c r="F9565" i="4" s="1"/>
  <c r="F9566" i="4" s="1"/>
  <c r="F9567" i="4" s="1"/>
  <c r="F9568" i="4" s="1"/>
  <c r="F9569" i="4" s="1"/>
  <c r="F9570" i="4" s="1"/>
  <c r="F9571" i="4" s="1"/>
  <c r="F9572" i="4" s="1"/>
  <c r="F9573" i="4" s="1"/>
  <c r="F9574" i="4" s="1"/>
  <c r="F9575" i="4" s="1"/>
  <c r="F9576" i="4" s="1"/>
  <c r="F9577" i="4" s="1"/>
  <c r="F9578" i="4" s="1"/>
  <c r="F9579" i="4" s="1"/>
  <c r="F9580" i="4" s="1"/>
  <c r="F9581" i="4" s="1"/>
  <c r="F9582" i="4" s="1"/>
  <c r="F9583" i="4" s="1"/>
  <c r="F9584" i="4" s="1"/>
  <c r="F9585" i="4" s="1"/>
  <c r="F9586" i="4" s="1"/>
  <c r="F9587" i="4" s="1"/>
  <c r="F9588" i="4" s="1"/>
  <c r="F9589" i="4" s="1"/>
  <c r="F9590" i="4" s="1"/>
  <c r="F9591" i="4" s="1"/>
  <c r="F9592" i="4" s="1"/>
  <c r="F9593" i="4" s="1"/>
  <c r="F9594" i="4" s="1"/>
  <c r="F9595" i="4" s="1"/>
  <c r="F9596" i="4" s="1"/>
  <c r="F9597" i="4" s="1"/>
  <c r="F9598" i="4" s="1"/>
  <c r="F9599" i="4" s="1"/>
  <c r="F9600" i="4" s="1"/>
  <c r="F9601" i="4" s="1"/>
  <c r="F9602" i="4" s="1"/>
  <c r="F9603" i="4" s="1"/>
  <c r="F9604" i="4" s="1"/>
  <c r="F9605" i="4" s="1"/>
  <c r="F9606" i="4" s="1"/>
  <c r="F9607" i="4" s="1"/>
  <c r="F9608" i="4" s="1"/>
  <c r="F9609" i="4" s="1"/>
  <c r="F9610" i="4" s="1"/>
  <c r="F9611" i="4" s="1"/>
  <c r="F9612" i="4" s="1"/>
  <c r="F9613" i="4" s="1"/>
  <c r="F9614" i="4" s="1"/>
  <c r="F9615" i="4" s="1"/>
  <c r="F9616" i="4" s="1"/>
  <c r="F9617" i="4" s="1"/>
  <c r="F9618" i="4" s="1"/>
  <c r="F9619" i="4" s="1"/>
  <c r="F9620" i="4" s="1"/>
  <c r="F9621" i="4" s="1"/>
  <c r="F9622" i="4" s="1"/>
  <c r="F9623" i="4" s="1"/>
  <c r="F9624" i="4" s="1"/>
  <c r="F9625" i="4" s="1"/>
  <c r="F9626" i="4" s="1"/>
  <c r="F9627" i="4" s="1"/>
  <c r="F9628" i="4" s="1"/>
  <c r="F9629" i="4" s="1"/>
  <c r="F9630" i="4" s="1"/>
  <c r="F9631" i="4" s="1"/>
  <c r="F9632" i="4" s="1"/>
  <c r="F9633" i="4" s="1"/>
  <c r="F9634" i="4" s="1"/>
  <c r="F9635" i="4" s="1"/>
  <c r="F9636" i="4" s="1"/>
  <c r="F9637" i="4" s="1"/>
  <c r="F9638" i="4" s="1"/>
  <c r="F9639" i="4" s="1"/>
  <c r="F9640" i="4" s="1"/>
  <c r="F9641" i="4" s="1"/>
  <c r="F9642" i="4" s="1"/>
  <c r="F9643" i="4" s="1"/>
  <c r="F9644" i="4" s="1"/>
  <c r="F9645" i="4" s="1"/>
  <c r="F9646" i="4" s="1"/>
  <c r="F678" i="2"/>
  <c r="F679" i="2" s="1"/>
  <c r="F680" i="2" s="1"/>
  <c r="F681" i="2" s="1"/>
  <c r="F682" i="2" s="1"/>
  <c r="F683" i="2" s="1"/>
  <c r="F684" i="2" s="1"/>
  <c r="F685" i="2" s="1"/>
  <c r="F686" i="2" s="1"/>
  <c r="F9647" i="4" l="1"/>
  <c r="F9648" i="4" s="1"/>
  <c r="F9649" i="4" s="1"/>
  <c r="F9650" i="4" s="1"/>
  <c r="F9651" i="4" s="1"/>
  <c r="F9652" i="4" s="1"/>
  <c r="F9653" i="4" s="1"/>
  <c r="F9654" i="4" s="1"/>
  <c r="F9656" i="4" s="1"/>
  <c r="F9657" i="4" s="1"/>
  <c r="F9658" i="4" s="1"/>
  <c r="F9659" i="4" s="1"/>
  <c r="F9660" i="4" s="1"/>
  <c r="F9661" i="4" s="1"/>
  <c r="F9662" i="4" s="1"/>
  <c r="F9663" i="4" s="1"/>
  <c r="F9664" i="4" s="1"/>
  <c r="F9665" i="4" s="1"/>
  <c r="F9666" i="4" s="1"/>
  <c r="F9667" i="4" s="1"/>
  <c r="F9668" i="4" s="1"/>
  <c r="F9669" i="4" s="1"/>
  <c r="F9670" i="4" s="1"/>
  <c r="F9671" i="4" s="1"/>
  <c r="F9672" i="4" s="1"/>
  <c r="F9673" i="4" s="1"/>
  <c r="F9674" i="4" s="1"/>
  <c r="F9675" i="4" s="1"/>
  <c r="F9676" i="4" s="1"/>
  <c r="F9677" i="4" s="1"/>
  <c r="F9678" i="4" s="1"/>
  <c r="F9679" i="4" s="1"/>
  <c r="F9680" i="4" s="1"/>
  <c r="F9681" i="4" s="1"/>
  <c r="F9682" i="4" s="1"/>
  <c r="F9683" i="4" s="1"/>
  <c r="F9684" i="4" s="1"/>
  <c r="F9685" i="4" s="1"/>
  <c r="F9686" i="4" s="1"/>
  <c r="F9687" i="4" s="1"/>
  <c r="F9688" i="4" s="1"/>
  <c r="F9689" i="4" s="1"/>
  <c r="F9690" i="4" s="1"/>
  <c r="F9691" i="4" s="1"/>
  <c r="F9692" i="4" s="1"/>
  <c r="F9693" i="4" s="1"/>
  <c r="F9694" i="4" s="1"/>
  <c r="F9695" i="4" s="1"/>
  <c r="F9696" i="4" s="1"/>
  <c r="F9697" i="4" s="1"/>
  <c r="F9698" i="4" s="1"/>
  <c r="F9699" i="4" s="1"/>
  <c r="F9700" i="4" s="1"/>
  <c r="F9701" i="4" s="1"/>
  <c r="F9702" i="4" s="1"/>
  <c r="F9703" i="4" s="1"/>
  <c r="F9704" i="4" s="1"/>
  <c r="F9705" i="4" s="1"/>
  <c r="F9706" i="4" s="1"/>
  <c r="F9707" i="4" s="1"/>
  <c r="F9708" i="4" s="1"/>
  <c r="F9709" i="4" s="1"/>
  <c r="F9710" i="4" s="1"/>
  <c r="F9711" i="4" s="1"/>
  <c r="F9712" i="4" s="1"/>
  <c r="F9713" i="4" s="1"/>
  <c r="F9714" i="4" s="1"/>
  <c r="F9715" i="4" s="1"/>
  <c r="F9716" i="4" s="1"/>
  <c r="F9717" i="4" s="1"/>
  <c r="F9718" i="4" s="1"/>
  <c r="F9719" i="4" s="1"/>
  <c r="F9720" i="4" s="1"/>
  <c r="F9721" i="4" s="1"/>
  <c r="F9722" i="4" s="1"/>
  <c r="F9723" i="4" s="1"/>
  <c r="F9724" i="4" s="1"/>
  <c r="F9725" i="4" s="1"/>
  <c r="F9726" i="4" s="1"/>
  <c r="F9727" i="4" s="1"/>
  <c r="F9728" i="4" s="1"/>
  <c r="F9729" i="4" s="1"/>
  <c r="F9730" i="4" s="1"/>
  <c r="F9731" i="4" s="1"/>
  <c r="F9732" i="4" s="1"/>
  <c r="F9733" i="4" s="1"/>
  <c r="F9734" i="4" s="1"/>
  <c r="F9735" i="4" s="1"/>
  <c r="F9736" i="4" s="1"/>
  <c r="F9737" i="4" s="1"/>
  <c r="F9738" i="4" s="1"/>
  <c r="F9739" i="4" s="1"/>
  <c r="F9740" i="4" s="1"/>
  <c r="F9741" i="4" s="1"/>
  <c r="F9742" i="4" s="1"/>
  <c r="F9743" i="4" s="1"/>
  <c r="F9744" i="4" s="1"/>
  <c r="F9745" i="4" s="1"/>
  <c r="F9746" i="4" s="1"/>
  <c r="F9747" i="4" s="1"/>
  <c r="F9748" i="4" s="1"/>
  <c r="F9749" i="4" s="1"/>
  <c r="F9750" i="4" s="1"/>
  <c r="F9751" i="4" s="1"/>
  <c r="F9752" i="4" s="1"/>
  <c r="F9753" i="4" s="1"/>
  <c r="F9754" i="4" s="1"/>
  <c r="F9755" i="4" s="1"/>
  <c r="F9756" i="4" s="1"/>
  <c r="F9757" i="4" s="1"/>
  <c r="F9758" i="4" s="1"/>
  <c r="F9759" i="4" s="1"/>
  <c r="F9760" i="4" s="1"/>
  <c r="F9761" i="4" s="1"/>
  <c r="F9762" i="4" s="1"/>
  <c r="F9763" i="4" s="1"/>
  <c r="F9764" i="4" s="1"/>
  <c r="F9765" i="4" s="1"/>
  <c r="F9766" i="4" s="1"/>
  <c r="F9767" i="4" s="1"/>
  <c r="F9768" i="4" s="1"/>
  <c r="F9769" i="4" s="1"/>
  <c r="F9770" i="4" s="1"/>
  <c r="F9771" i="4" s="1"/>
  <c r="F9772" i="4" s="1"/>
  <c r="F9773" i="4" s="1"/>
  <c r="F9774" i="4" s="1"/>
  <c r="F9775" i="4" s="1"/>
  <c r="F9776" i="4" s="1"/>
  <c r="F9777" i="4" s="1"/>
  <c r="F9778" i="4" s="1"/>
  <c r="F9779" i="4" s="1"/>
  <c r="F9780" i="4" s="1"/>
  <c r="F9781" i="4" s="1"/>
  <c r="F9782" i="4" s="1"/>
  <c r="F9783" i="4" s="1"/>
  <c r="F9784" i="4" s="1"/>
  <c r="F9785" i="4" s="1"/>
  <c r="F9786" i="4" s="1"/>
  <c r="F9787" i="4" s="1"/>
  <c r="F9788" i="4" s="1"/>
  <c r="F9789" i="4" s="1"/>
  <c r="F9790" i="4" s="1"/>
  <c r="F9791" i="4" s="1"/>
  <c r="F9792" i="4" s="1"/>
  <c r="F9793" i="4" s="1"/>
  <c r="F9794" i="4" s="1"/>
  <c r="F9795" i="4" s="1"/>
  <c r="F9796" i="4" s="1"/>
  <c r="F9797" i="4" s="1"/>
  <c r="F9798" i="4" s="1"/>
  <c r="F9799" i="4" s="1"/>
  <c r="F9800" i="4" s="1"/>
  <c r="F9801" i="4" s="1"/>
  <c r="F9802" i="4" s="1"/>
  <c r="F9803" i="4" s="1"/>
  <c r="F9804" i="4" s="1"/>
  <c r="F9805" i="4" s="1"/>
  <c r="F9806" i="4" s="1"/>
  <c r="F9807" i="4" s="1"/>
  <c r="F9808" i="4" s="1"/>
  <c r="F9809" i="4" s="1"/>
  <c r="F9810" i="4" s="1"/>
  <c r="F9811" i="4" s="1"/>
  <c r="F9812" i="4" s="1"/>
  <c r="F9813" i="4" s="1"/>
  <c r="F9814" i="4" s="1"/>
  <c r="F9815" i="4" s="1"/>
  <c r="F9816" i="4" s="1"/>
  <c r="F9817" i="4" s="1"/>
  <c r="F9818" i="4" s="1"/>
  <c r="F9819" i="4" s="1"/>
  <c r="F9820" i="4" s="1"/>
  <c r="F9821" i="4" s="1"/>
  <c r="F9822" i="4" s="1"/>
  <c r="F9823" i="4" s="1"/>
  <c r="F9824" i="4" s="1"/>
  <c r="F9825" i="4" s="1"/>
  <c r="F9826" i="4" s="1"/>
  <c r="F9827" i="4" s="1"/>
  <c r="F9828" i="4" s="1"/>
  <c r="F9829" i="4" s="1"/>
  <c r="F9830" i="4" s="1"/>
  <c r="F9831" i="4" s="1"/>
  <c r="F9832" i="4" s="1"/>
  <c r="F9833" i="4" s="1"/>
  <c r="F9834" i="4" s="1"/>
  <c r="F9835" i="4" s="1"/>
  <c r="F9836" i="4" s="1"/>
  <c r="F9837" i="4" s="1"/>
  <c r="F9838" i="4" s="1"/>
  <c r="F9839" i="4" s="1"/>
  <c r="F9840" i="4" s="1"/>
  <c r="F9841" i="4" s="1"/>
  <c r="F9842" i="4" s="1"/>
  <c r="F9843" i="4" s="1"/>
  <c r="F9844" i="4" s="1"/>
  <c r="F9845" i="4" s="1"/>
  <c r="F9846" i="4" s="1"/>
  <c r="F9847" i="4" s="1"/>
  <c r="F9848" i="4" s="1"/>
  <c r="F9849" i="4" s="1"/>
  <c r="F9850" i="4" s="1"/>
  <c r="F9851" i="4" s="1"/>
  <c r="F9852" i="4" s="1"/>
  <c r="F9853" i="4" s="1"/>
  <c r="F9854" i="4" s="1"/>
  <c r="F9855" i="4" s="1"/>
  <c r="F9856" i="4" s="1"/>
  <c r="F9857" i="4" s="1"/>
  <c r="F9858" i="4" s="1"/>
  <c r="F9859" i="4" s="1"/>
  <c r="F9860" i="4" s="1"/>
  <c r="F9861" i="4" s="1"/>
  <c r="F9862" i="4" s="1"/>
  <c r="F9863" i="4" s="1"/>
  <c r="F9864" i="4" s="1"/>
  <c r="F9865" i="4" s="1"/>
  <c r="F9866" i="4" s="1"/>
  <c r="F9867" i="4" s="1"/>
  <c r="F9868" i="4" s="1"/>
  <c r="F9869" i="4" s="1"/>
  <c r="F9870" i="4" s="1"/>
  <c r="F9871" i="4" s="1"/>
  <c r="F9872" i="4" s="1"/>
  <c r="F9873" i="4" s="1"/>
  <c r="F9874" i="4" s="1"/>
  <c r="F9875" i="4" s="1"/>
  <c r="F9876" i="4" s="1"/>
  <c r="F9877" i="4" s="1"/>
  <c r="F9878" i="4" s="1"/>
  <c r="F687" i="2"/>
  <c r="F688" i="2" s="1"/>
  <c r="F689" i="2" s="1"/>
  <c r="F690" i="2" s="1"/>
  <c r="F691" i="2" s="1"/>
  <c r="F692" i="2" s="1"/>
  <c r="F693" i="2" s="1"/>
  <c r="F694" i="2" s="1"/>
  <c r="F695" i="2" s="1"/>
  <c r="F696" i="2" s="1"/>
  <c r="F697" i="2" s="1"/>
  <c r="F698" i="2" s="1"/>
  <c r="F699" i="2" s="1"/>
  <c r="F700" i="2" s="1"/>
  <c r="F701" i="2" s="1"/>
  <c r="F702" i="2" s="1"/>
  <c r="F703" i="2" s="1"/>
  <c r="F704" i="2" s="1"/>
  <c r="F705" i="2" s="1"/>
  <c r="F706" i="2" s="1"/>
  <c r="F707" i="2" s="1"/>
  <c r="F708" i="2" s="1"/>
  <c r="F709" i="2" s="1"/>
  <c r="F710" i="2" s="1"/>
  <c r="F711" i="2" s="1"/>
  <c r="F712" i="2" s="1"/>
  <c r="F713" i="2" s="1"/>
  <c r="F714" i="2" s="1"/>
  <c r="F715" i="2" s="1"/>
  <c r="F716" i="2" s="1"/>
  <c r="F717" i="2" l="1"/>
  <c r="F718" i="2" s="1"/>
  <c r="F719" i="2" s="1"/>
  <c r="F720" i="2" s="1"/>
  <c r="F721" i="2" s="1"/>
  <c r="F722" i="2" s="1"/>
  <c r="F723" i="2" s="1"/>
  <c r="F724" i="2" s="1"/>
  <c r="F725" i="2" s="1"/>
  <c r="F726" i="2" s="1"/>
  <c r="F727" i="2" s="1"/>
  <c r="F728" i="2" s="1"/>
  <c r="F729" i="2" s="1"/>
  <c r="F730" i="2" s="1"/>
  <c r="F731" i="2" s="1"/>
  <c r="F732" i="2" s="1"/>
  <c r="F733" i="2" s="1"/>
  <c r="F734" i="2" s="1"/>
  <c r="F735" i="2" s="1"/>
  <c r="F736" i="2" s="1"/>
  <c r="F737" i="2" s="1"/>
  <c r="F738" i="2" s="1"/>
  <c r="F739" i="2" s="1"/>
  <c r="F740" i="2" s="1"/>
  <c r="F741" i="2" s="1"/>
  <c r="F742" i="2" s="1"/>
  <c r="F743" i="2" s="1"/>
  <c r="F744" i="2" s="1"/>
  <c r="F745" i="2" s="1"/>
  <c r="F746" i="2" s="1"/>
  <c r="F747" i="2" s="1"/>
  <c r="F748" i="2" s="1"/>
  <c r="F749" i="2" s="1"/>
  <c r="F750" i="2" s="1"/>
  <c r="F751" i="2" s="1"/>
  <c r="F752" i="2" s="1"/>
  <c r="F753" i="2" s="1"/>
  <c r="F754" i="2" s="1"/>
  <c r="F755" i="2" s="1"/>
  <c r="F756" i="2" s="1"/>
  <c r="F757" i="2" s="1"/>
  <c r="F758" i="2" s="1"/>
  <c r="F759" i="2" s="1"/>
  <c r="F760" i="2" s="1"/>
  <c r="F761" i="2" s="1"/>
  <c r="F762" i="2" s="1"/>
  <c r="F763" i="2" s="1"/>
  <c r="F764" i="2" s="1"/>
  <c r="F765" i="2" s="1"/>
  <c r="F766" i="2" s="1"/>
  <c r="F767" i="2" s="1"/>
  <c r="F768" i="2" s="1"/>
  <c r="F769" i="2" s="1"/>
  <c r="F770" i="2" s="1"/>
  <c r="F771" i="2" s="1"/>
  <c r="F772" i="2" s="1"/>
  <c r="F773" i="2" s="1"/>
  <c r="F774" i="2" s="1"/>
  <c r="F775" i="2" s="1"/>
  <c r="F776" i="2" s="1"/>
  <c r="F777" i="2" s="1"/>
  <c r="F778" i="2" s="1"/>
  <c r="F779" i="2" s="1"/>
  <c r="F780" i="2" s="1"/>
  <c r="F781" i="2" s="1"/>
  <c r="F782" i="2" s="1"/>
  <c r="F783" i="2" s="1"/>
  <c r="F784" i="2" s="1"/>
  <c r="F785" i="2" s="1"/>
  <c r="F786" i="2" s="1"/>
  <c r="F787" i="2" s="1"/>
  <c r="F788" i="2" s="1"/>
  <c r="F789" i="2" s="1"/>
  <c r="F790" i="2" s="1"/>
  <c r="F791" i="2" s="1"/>
  <c r="F792" i="2" s="1"/>
  <c r="F793" i="2" s="1"/>
  <c r="F794" i="2" s="1"/>
  <c r="F795" i="2" s="1"/>
  <c r="F796" i="2" s="1"/>
  <c r="F797" i="2" s="1"/>
  <c r="F798" i="2" s="1"/>
  <c r="F799" i="2" s="1"/>
  <c r="F800" i="2" s="1"/>
  <c r="F801" i="2" s="1"/>
  <c r="F802" i="2" s="1"/>
  <c r="F803" i="2" s="1"/>
  <c r="F804" i="2" s="1"/>
  <c r="F805" i="2" s="1"/>
  <c r="F806" i="2" s="1"/>
  <c r="F807" i="2" s="1"/>
  <c r="F808" i="2" s="1"/>
  <c r="F809" i="2" s="1"/>
  <c r="F810" i="2" s="1"/>
  <c r="F811" i="2" s="1"/>
  <c r="F812" i="2" s="1"/>
  <c r="F813" i="2" s="1"/>
  <c r="F814" i="2" s="1"/>
  <c r="F815" i="2" s="1"/>
  <c r="F816" i="2" s="1"/>
  <c r="F817" i="2" s="1"/>
  <c r="F818" i="2" s="1"/>
  <c r="F819" i="2" s="1"/>
  <c r="F820" i="2" s="1"/>
  <c r="F821" i="2" s="1"/>
  <c r="F822" i="2" s="1"/>
  <c r="F823" i="2" s="1"/>
  <c r="F824" i="2" s="1"/>
  <c r="F825" i="2" s="1"/>
  <c r="F826" i="2" s="1"/>
  <c r="F827" i="2" s="1"/>
  <c r="F828" i="2" s="1"/>
  <c r="F829" i="2" s="1"/>
  <c r="F830" i="2" s="1"/>
  <c r="F831" i="2" s="1"/>
  <c r="F832" i="2" s="1"/>
  <c r="F833" i="2" s="1"/>
  <c r="F834" i="2" s="1"/>
  <c r="F835" i="2" s="1"/>
  <c r="F836" i="2" s="1"/>
  <c r="F837" i="2" s="1"/>
  <c r="F838" i="2" s="1"/>
  <c r="F839" i="2" s="1"/>
  <c r="F840" i="2" s="1"/>
  <c r="F841" i="2" s="1"/>
  <c r="F842" i="2" s="1"/>
  <c r="F843" i="2" s="1"/>
  <c r="F844" i="2" s="1"/>
  <c r="F845" i="2" s="1"/>
  <c r="F846" i="2" s="1"/>
  <c r="F847" i="2" s="1"/>
  <c r="F848" i="2" s="1"/>
  <c r="F849" i="2" s="1"/>
  <c r="F850" i="2" s="1"/>
  <c r="F851" i="2" s="1"/>
  <c r="F852" i="2" s="1"/>
  <c r="F853" i="2" s="1"/>
  <c r="F854" i="2" s="1"/>
  <c r="F855" i="2" s="1"/>
  <c r="F856" i="2" s="1"/>
  <c r="F857" i="2" s="1"/>
  <c r="F858" i="2" s="1"/>
  <c r="F859" i="2" s="1"/>
  <c r="F860" i="2" s="1"/>
  <c r="F861" i="2" s="1"/>
  <c r="F862" i="2" s="1"/>
  <c r="F863" i="2" s="1"/>
  <c r="F864" i="2" s="1"/>
  <c r="F865" i="2" s="1"/>
  <c r="F866" i="2" s="1"/>
  <c r="F867" i="2" s="1"/>
  <c r="F868" i="2" s="1"/>
  <c r="F869" i="2" s="1"/>
  <c r="F870" i="2" s="1"/>
  <c r="F871" i="2" s="1"/>
  <c r="F872" i="2" s="1"/>
  <c r="F873" i="2" s="1"/>
  <c r="F874" i="2" s="1"/>
  <c r="F875" i="2" s="1"/>
  <c r="F876" i="2" s="1"/>
  <c r="F877" i="2" s="1"/>
  <c r="F878" i="2" s="1"/>
  <c r="F879" i="2" s="1"/>
  <c r="F880" i="2" l="1"/>
  <c r="F881" i="2" s="1"/>
  <c r="F882" i="2" s="1"/>
  <c r="F883" i="2" s="1"/>
  <c r="F884" i="2" s="1"/>
  <c r="F885" i="2" s="1"/>
  <c r="F886" i="2" s="1"/>
  <c r="F887" i="2" s="1"/>
  <c r="F888" i="2" s="1"/>
  <c r="F889" i="2" s="1"/>
  <c r="F890" i="2" s="1"/>
  <c r="F891" i="2" s="1"/>
  <c r="F892" i="2" s="1"/>
  <c r="F893" i="2" s="1"/>
  <c r="F894" i="2" s="1"/>
  <c r="F895" i="2" s="1"/>
  <c r="F896" i="2" s="1"/>
  <c r="F897" i="2" s="1"/>
  <c r="F898" i="2" s="1"/>
  <c r="F899" i="2" s="1"/>
  <c r="F900" i="2" s="1"/>
  <c r="F901" i="2" s="1"/>
  <c r="F902" i="2" s="1"/>
  <c r="F903" i="2" s="1"/>
  <c r="F904" i="2" s="1"/>
  <c r="F905" i="2" s="1"/>
  <c r="F906" i="2" s="1"/>
  <c r="F907" i="2" s="1"/>
  <c r="F908" i="2" s="1"/>
  <c r="F909" i="2" s="1"/>
  <c r="F910" i="2" s="1"/>
  <c r="F911" i="2" s="1"/>
  <c r="F912" i="2" s="1"/>
  <c r="F913" i="2" s="1"/>
  <c r="F914" i="2" s="1"/>
  <c r="F915" i="2" s="1"/>
  <c r="F916" i="2" s="1"/>
  <c r="F917" i="2" s="1"/>
  <c r="F918" i="2" s="1"/>
  <c r="F919" i="2" s="1"/>
  <c r="F920" i="2" s="1"/>
  <c r="F921" i="2" s="1"/>
  <c r="F922" i="2" s="1"/>
  <c r="F923" i="2" s="1"/>
  <c r="F924" i="2" s="1"/>
  <c r="F925" i="2" s="1"/>
  <c r="F926" i="2" s="1"/>
  <c r="F927" i="2" s="1"/>
  <c r="F928" i="2" s="1"/>
  <c r="F929" i="2" s="1"/>
  <c r="F930" i="2" s="1"/>
  <c r="F931" i="2" s="1"/>
  <c r="F932" i="2" s="1"/>
  <c r="F933" i="2" s="1"/>
  <c r="F934" i="2" s="1"/>
  <c r="F935" i="2" s="1"/>
  <c r="F936" i="2" s="1"/>
  <c r="F937" i="2" s="1"/>
  <c r="F938" i="2" s="1"/>
  <c r="F939" i="2" s="1"/>
  <c r="F940" i="2" s="1"/>
  <c r="F941" i="2" s="1"/>
  <c r="F942" i="2" s="1"/>
  <c r="F943" i="2" s="1"/>
  <c r="F944" i="2" s="1"/>
  <c r="F945" i="2" s="1"/>
  <c r="F946" i="2" s="1"/>
  <c r="F947" i="2" s="1"/>
  <c r="F948" i="2" s="1"/>
  <c r="F949" i="2" s="1"/>
  <c r="F950" i="2" s="1"/>
  <c r="F951" i="2" s="1"/>
  <c r="F952" i="2" s="1"/>
  <c r="F953" i="2" s="1"/>
  <c r="F954" i="2" s="1"/>
  <c r="F955" i="2" s="1"/>
  <c r="F956" i="2" s="1"/>
  <c r="F957" i="2" s="1"/>
  <c r="F958" i="2" s="1"/>
  <c r="F959" i="2" s="1"/>
  <c r="F960" i="2" s="1"/>
  <c r="F961" i="2" s="1"/>
  <c r="F962" i="2" s="1"/>
  <c r="F963" i="2" s="1"/>
  <c r="F964" i="2" s="1"/>
  <c r="F965" i="2" s="1"/>
  <c r="F966" i="2" s="1"/>
  <c r="F967" i="2" s="1"/>
  <c r="F968" i="2" s="1"/>
  <c r="F969" i="2" s="1"/>
  <c r="F970" i="2" s="1"/>
  <c r="F971" i="2" s="1"/>
  <c r="F972" i="2" s="1"/>
  <c r="F973" i="2" s="1"/>
  <c r="F974" i="2" s="1"/>
  <c r="F975" i="2" s="1"/>
  <c r="F976" i="2" s="1"/>
  <c r="F977" i="2" s="1"/>
  <c r="F978" i="2" s="1"/>
  <c r="F979" i="2" s="1"/>
  <c r="F980" i="2" s="1"/>
  <c r="F981" i="2" s="1"/>
  <c r="F982" i="2" s="1"/>
  <c r="F983" i="2" s="1"/>
  <c r="F984" i="2" s="1"/>
  <c r="F985" i="2" s="1"/>
  <c r="F986" i="2" s="1"/>
  <c r="F987" i="2" s="1"/>
  <c r="F988" i="2" s="1"/>
  <c r="F989" i="2" s="1"/>
  <c r="F990" i="2" s="1"/>
  <c r="F991" i="2" s="1"/>
  <c r="F992" i="2" s="1"/>
  <c r="F993" i="2" s="1"/>
  <c r="F994" i="2" s="1"/>
  <c r="F995" i="2" s="1"/>
  <c r="F996" i="2" s="1"/>
  <c r="F997" i="2" s="1"/>
  <c r="F998" i="2" s="1"/>
  <c r="F999" i="2" s="1"/>
  <c r="F1000" i="2" s="1"/>
  <c r="F1001" i="2" s="1"/>
  <c r="F1002" i="2" s="1"/>
  <c r="F1003" i="2" s="1"/>
  <c r="F1004" i="2" s="1"/>
  <c r="F1005" i="2" s="1"/>
  <c r="F1006" i="2" s="1"/>
  <c r="F1007" i="2" s="1"/>
  <c r="F1009" i="2" s="1"/>
  <c r="F1010" i="2" s="1"/>
  <c r="F1011" i="2" s="1"/>
  <c r="F1012" i="2" s="1"/>
  <c r="F1013" i="2" s="1"/>
  <c r="F1014" i="2" s="1"/>
  <c r="F1015" i="2" s="1"/>
  <c r="F1016" i="2" s="1"/>
  <c r="F1017" i="2" s="1"/>
  <c r="F1018" i="2" s="1"/>
  <c r="F1019" i="2" s="1"/>
  <c r="F1020" i="2" s="1"/>
  <c r="F1021" i="2" s="1"/>
  <c r="F1022" i="2" s="1"/>
  <c r="F1023" i="2" s="1"/>
  <c r="F1024" i="2" s="1"/>
  <c r="F1025" i="2" s="1"/>
  <c r="F1026" i="2" s="1"/>
  <c r="F1027" i="2" s="1"/>
  <c r="F1028" i="2" s="1"/>
  <c r="F1029" i="2" s="1"/>
  <c r="F1030" i="2" s="1"/>
  <c r="F1031" i="2" s="1"/>
  <c r="F1032" i="2" s="1"/>
  <c r="F1033" i="2" s="1"/>
  <c r="F1034" i="2" s="1"/>
  <c r="F1035" i="2" s="1"/>
  <c r="F1036" i="2" s="1"/>
  <c r="F1037" i="2" s="1"/>
  <c r="F1038" i="2" s="1"/>
  <c r="F1039" i="2" s="1"/>
  <c r="F1040" i="2" s="1"/>
  <c r="F1041" i="2" s="1"/>
  <c r="F1042" i="2" s="1"/>
  <c r="F1043" i="2" s="1"/>
  <c r="F1044" i="2" s="1"/>
  <c r="F1045" i="2" s="1"/>
  <c r="F1046" i="2" s="1"/>
  <c r="F1047" i="2" s="1"/>
  <c r="F1048" i="2" s="1"/>
  <c r="F1049" i="2" s="1"/>
  <c r="F1050" i="2" s="1"/>
  <c r="F1051" i="2" s="1"/>
  <c r="F1052" i="2" s="1"/>
  <c r="F1053" i="2" s="1"/>
  <c r="F1054" i="2" s="1"/>
  <c r="F1055" i="2" s="1"/>
  <c r="F1056" i="2" s="1"/>
  <c r="F1057" i="2" s="1"/>
  <c r="F1058" i="2" s="1"/>
  <c r="F1059" i="2" s="1"/>
  <c r="F1060" i="2" s="1"/>
  <c r="F1061" i="2" s="1"/>
  <c r="F1062" i="2" s="1"/>
  <c r="F1063" i="2" s="1"/>
  <c r="F1064" i="2" s="1"/>
  <c r="F1065" i="2" s="1"/>
  <c r="F1066" i="2" s="1"/>
  <c r="F1067" i="2" s="1"/>
  <c r="F1068" i="2" s="1"/>
</calcChain>
</file>

<file path=xl/sharedStrings.xml><?xml version="1.0" encoding="utf-8"?>
<sst xmlns="http://schemas.openxmlformats.org/spreadsheetml/2006/main" count="18559" uniqueCount="1415">
  <si>
    <t>TGL</t>
  </si>
  <si>
    <t>KETERANGAN</t>
  </si>
  <si>
    <t>DEBET</t>
  </si>
  <si>
    <t>KREDIT</t>
  </si>
  <si>
    <t>SALDO</t>
  </si>
  <si>
    <t>SALDO AWAL</t>
  </si>
  <si>
    <t>SPP</t>
  </si>
  <si>
    <t>Terima pindah buku dari B. ACEH SPP untuk pembiayaan</t>
  </si>
  <si>
    <t>SPP Trf</t>
  </si>
  <si>
    <t>EKS</t>
  </si>
  <si>
    <t>Jan</t>
  </si>
  <si>
    <t>Januari</t>
  </si>
  <si>
    <t>spp</t>
  </si>
  <si>
    <t>kekurangan spp</t>
  </si>
  <si>
    <t>Formulir</t>
  </si>
  <si>
    <t>SPP dan Ekskul</t>
  </si>
  <si>
    <t>buku</t>
  </si>
  <si>
    <t>eks</t>
  </si>
  <si>
    <t>spp + eks</t>
  </si>
  <si>
    <t>FORMULIR</t>
  </si>
  <si>
    <t>Pindah Buku Uang SPP Ke Bank Aceh By MCM</t>
  </si>
  <si>
    <t>Pindah Buku Uang Pengembangan Ke Bank Aceh By MCM</t>
  </si>
  <si>
    <t>Pindah Buku Uang Seragam Ke Bank Aceh By MCM</t>
  </si>
  <si>
    <t>Adm Pindah Buku 5x2900</t>
  </si>
  <si>
    <t>Pindah Buku Uang Buku Ke Mandiri Buku By MCM</t>
  </si>
  <si>
    <t>Adm Pindah Buku 4 x 2900</t>
  </si>
  <si>
    <t xml:space="preserve">Adm Pindah Buku </t>
  </si>
  <si>
    <t>Terima Pindah Buku Uang Ekskul dari BNI By MCM</t>
  </si>
  <si>
    <t>Terima Pindah Buku Uang Seragam dari BNI By MCM</t>
  </si>
  <si>
    <t>Terima Pindah Buku Uang Seragam dari Mandiri Ekskul By MCM</t>
  </si>
  <si>
    <t>formulir</t>
  </si>
  <si>
    <t>BUKU</t>
  </si>
  <si>
    <t>Adm</t>
  </si>
  <si>
    <t>Total</t>
  </si>
  <si>
    <t>TOTAL</t>
  </si>
  <si>
    <t>Bagi Hasil</t>
  </si>
  <si>
    <t>Biaya Adm</t>
  </si>
  <si>
    <t>Bunga</t>
  </si>
  <si>
    <t>Pajak</t>
  </si>
  <si>
    <t>Jasa Giro</t>
  </si>
  <si>
    <t>Adm Pindah Buku 2x2900</t>
  </si>
  <si>
    <t>SPP + EKS + MEDIA</t>
  </si>
  <si>
    <t>spp + eks + media</t>
  </si>
  <si>
    <t>Penjualan Logistik Trf</t>
  </si>
  <si>
    <t>Pindah Buku Uang Operasional Ke BNI By MCM</t>
  </si>
  <si>
    <t>Terima Pindah Buku Uang Ekskul dari Mandiri Buku By MCM</t>
  </si>
  <si>
    <t>PPh</t>
  </si>
  <si>
    <t>Ekskul</t>
  </si>
  <si>
    <t>SPP + EKS</t>
  </si>
  <si>
    <t xml:space="preserve">Adm </t>
  </si>
  <si>
    <t>Set Ekskul D Ulang SMA=2</t>
  </si>
  <si>
    <t>SET EKSKUL SD=9 SMP=1</t>
  </si>
  <si>
    <t>Pindah Buku Uang Formulir Ke Mandiri Khafyan By MCM</t>
  </si>
  <si>
    <t>Adm Pindah Buku 4x2900</t>
  </si>
  <si>
    <t>PPH</t>
  </si>
  <si>
    <t>Eks</t>
  </si>
  <si>
    <t>Terima Pindah Buku Uang Pengembangan dari BNI By MCM</t>
  </si>
  <si>
    <t>Set Uang Ekskul SD=3 SMP=2</t>
  </si>
  <si>
    <t xml:space="preserve">SPP + EKS </t>
  </si>
  <si>
    <t>Set Uang Ekskul D Ulang SMP=1 SMA=1</t>
  </si>
  <si>
    <t>spp + buku</t>
  </si>
  <si>
    <t>Set Uang Ekskul D Ulang SMP=3 SMA=1</t>
  </si>
  <si>
    <t>Eksk</t>
  </si>
  <si>
    <t>Seragam</t>
  </si>
  <si>
    <t>daftar ulang smp</t>
  </si>
  <si>
    <t>eks + buku</t>
  </si>
  <si>
    <t>spp + eks + buku</t>
  </si>
  <si>
    <t>SPP dan Eks</t>
  </si>
  <si>
    <t>eks + media + buku</t>
  </si>
  <si>
    <t>spp + buku + eks</t>
  </si>
  <si>
    <t>DU SMP</t>
  </si>
  <si>
    <t>DU SD</t>
  </si>
  <si>
    <t>eks + media</t>
  </si>
  <si>
    <t>Adm 3x2900</t>
  </si>
  <si>
    <t>Pindah Buku Uang Formulir Trf Ke Iyan Mandiri By MCM</t>
  </si>
  <si>
    <t>Terima Uang Ekskul dari BNI By MCM</t>
  </si>
  <si>
    <t>SPP + EKS + BUKU</t>
  </si>
  <si>
    <t>Set Uang Ekskul SD=5 SMP=1</t>
  </si>
  <si>
    <t>Pindah Buku Uang SPP Trf Ke Bank Aceh</t>
  </si>
  <si>
    <t>Set Uang Ekskul SD=2</t>
  </si>
  <si>
    <t>Bayar Kewajiban 140 05 03 0000275</t>
  </si>
  <si>
    <t>Agustus</t>
  </si>
  <si>
    <t>Kredit</t>
  </si>
  <si>
    <t>Bayar Total Kewajiban</t>
  </si>
  <si>
    <t>Pokok</t>
  </si>
  <si>
    <t>Total Kewajiba</t>
  </si>
  <si>
    <t>Ekskul dan Media</t>
  </si>
  <si>
    <t>Set Uang Ekskul SD=2 SMP=2</t>
  </si>
  <si>
    <t xml:space="preserve">SPP </t>
  </si>
  <si>
    <t>Set Uang Ekskul SD=1</t>
  </si>
  <si>
    <t>Set Uang Ekskul SD=1 SMP=2</t>
  </si>
  <si>
    <t>Terima Pindah Buku Uang Ekskul dari Bank Aceh By MCM</t>
  </si>
  <si>
    <t>Terima Pindah Buku Uang Pengembangan dari Mandiri Ekskul By MCM</t>
  </si>
  <si>
    <t xml:space="preserve">spp </t>
  </si>
  <si>
    <t>Daftar Ulang SD</t>
  </si>
  <si>
    <t>Set Ekskul SMA=1</t>
  </si>
  <si>
    <t>BNI</t>
  </si>
  <si>
    <t>DU TK</t>
  </si>
  <si>
    <t>DU TK dan SD</t>
  </si>
  <si>
    <t>DU SMA</t>
  </si>
  <si>
    <t>Set Uang Ekskul Daftar Ulang SD=3 SMP=1</t>
  </si>
  <si>
    <t>Set Uang Ekskul Kumulatif SD=5</t>
  </si>
  <si>
    <t>Set Uang Ekskul Daftar Ulang SD=1 SMA=1 (Aktual 3.250.000) Refund 1.750.000 Kekurangan Trf</t>
  </si>
  <si>
    <t>Set Uang Ekskul Kumulatif SD=1 SMP=2 SMA=1</t>
  </si>
  <si>
    <t>Refund Pengembalian Kelebihan Trf Daftar Ulang 11.950.000 Unit SD. Trf ke Mandiri 142.00.10345709 (Ari Prasetya)</t>
  </si>
  <si>
    <t xml:space="preserve">SPP dan Eks </t>
  </si>
  <si>
    <t>SPP dan Eks (1,2 Juta)</t>
  </si>
  <si>
    <t>spp eks dan media</t>
  </si>
  <si>
    <t>Set Uang Ekskul Daftar Ulang SD=3</t>
  </si>
  <si>
    <t>Set Uang Ekskul Kumulatif SD=2 SMA=1</t>
  </si>
  <si>
    <t>Set Uang Ekskul Daftar Ulang TK=1 SMA=2</t>
  </si>
  <si>
    <t>Set Uang Ekskul SMA=1</t>
  </si>
  <si>
    <t>Eks dan SPP</t>
  </si>
  <si>
    <t>DU TK 2 Orang</t>
  </si>
  <si>
    <t>Set Uang Ekskul D Ulang TK=1 SMP=1</t>
  </si>
  <si>
    <t>Set Uang Ekskul D Ulang SD=1 (Siswa Lama)</t>
  </si>
  <si>
    <t>Pindah Buku Uang SPP Ke Bank Aceh</t>
  </si>
  <si>
    <t>Set Uang Ekskul SD=7 SMP=3 SMA=1</t>
  </si>
  <si>
    <t>Pindah Buki Uang Operasional Ke BNI By MCM</t>
  </si>
  <si>
    <t>Tarik Tunai Untuk COH</t>
  </si>
  <si>
    <t>Refund Kelebihan Trf SPP Ke Bu Alvieonita Arum Sari</t>
  </si>
  <si>
    <t>Terima Setoran Pindah Buku dari Bank Bukopin (30/12)</t>
  </si>
  <si>
    <t>Set Uang Ekskul SD=24 SMP=19 SMA=1</t>
  </si>
  <si>
    <t>Set Uang Ekskul Daftar Ulang Kumulatif SD=8 SMP=5 SMA=2</t>
  </si>
  <si>
    <t>Set Daftar Ulang SMP=1 (Cash 10 Juta, Trf 1,7 Juta)</t>
  </si>
  <si>
    <t>EKS + MED</t>
  </si>
  <si>
    <t>ekS</t>
  </si>
  <si>
    <t xml:space="preserve">DU SD </t>
  </si>
  <si>
    <t xml:space="preserve">DU TK </t>
  </si>
  <si>
    <t xml:space="preserve">MEDIA </t>
  </si>
  <si>
    <t>EKS +MEDIA</t>
  </si>
  <si>
    <t xml:space="preserve">DU SMA </t>
  </si>
  <si>
    <t>DU SD (Kekurangan Cash)</t>
  </si>
  <si>
    <t xml:space="preserve">spp + eks </t>
  </si>
  <si>
    <t>Perlengkpan</t>
  </si>
  <si>
    <t>Pengembangn</t>
  </si>
  <si>
    <t>Set Uang Ekskul Daftar Ulang Tk=3 SD=4 SMP=1 SMA=4</t>
  </si>
  <si>
    <t>Uang Ekskul SD=5 SMP=2 SMA=1</t>
  </si>
  <si>
    <t>Set Uang Ekskul Kumulatif SD=2 SMP=1</t>
  </si>
  <si>
    <t>Set Uang Ekskul Kumulatif SD=6 SMP=3 SMA=1</t>
  </si>
  <si>
    <t>Set Uang Ekskul Kumulatif SD=3 SMP=2</t>
  </si>
  <si>
    <t>Set Uang Ekskul D Ulang SMP=2</t>
  </si>
  <si>
    <t>Panjar Dekorasi Untuk Kegiatan Fitfest Trf ke Asyraful Rizal Mandiri</t>
  </si>
  <si>
    <t>Pindah Buku Ke Rekening Baru Yayasan (Setor Awal) Ke A/C 1050000266787</t>
  </si>
  <si>
    <t>Tarik Tunai Untuk Kebutuhan Ekskul and Fitfest</t>
  </si>
  <si>
    <t>du sma</t>
  </si>
  <si>
    <t>du tk</t>
  </si>
  <si>
    <t>du sd</t>
  </si>
  <si>
    <t xml:space="preserve">du tk </t>
  </si>
  <si>
    <t>du smp</t>
  </si>
  <si>
    <t>du smp + spp</t>
  </si>
  <si>
    <t>Set Ekskul D Ulang SMP=1 SMA=1</t>
  </si>
  <si>
    <t>Set Ekskul Kumulatif SD=4</t>
  </si>
  <si>
    <t>Set Ekskul Kumulatif SD=2 SMP=5</t>
  </si>
  <si>
    <t>Adm 2x2900</t>
  </si>
  <si>
    <t xml:space="preserve">Bayar Dekorasi Untuk Kegiatan Ftfest Trf Ke Asyratul Rizal </t>
  </si>
  <si>
    <t>Bayar Fee Video Al Amjad Kegiatan Fitfest 2023 Trf Ke Fatahillah Ginting (A/C 1050010529919)</t>
  </si>
  <si>
    <t>Set Ekskul Kumulatif SD=5 SMP=3</t>
  </si>
  <si>
    <t>Set Pindah Buku Uang Ekskul Dari Bank Aceh By Iyan</t>
  </si>
  <si>
    <t>Set Ekskul SMP=4</t>
  </si>
  <si>
    <t>Set Ekskul SMP=5</t>
  </si>
  <si>
    <t>Adm Pindah Buku</t>
  </si>
  <si>
    <t>Set Ekskul SD=2 SMP=3</t>
  </si>
  <si>
    <t>Set Ekskul SD=1 SMP=4</t>
  </si>
  <si>
    <t>Set Ekskul D Ulang TK=1 SMP=1 SMA=1</t>
  </si>
  <si>
    <t>Bayar Kegiatan Ekskul, Tarik Tunai</t>
  </si>
  <si>
    <t>DU SMP + SMA</t>
  </si>
  <si>
    <t>Set Ekskul SD=3 SMP=1 Aktual 2.450.000 Refund 700.000</t>
  </si>
  <si>
    <t>Set Ekskul SD=1 SMP=2</t>
  </si>
  <si>
    <t>Set Ekskul SD=3 SMP=2 Aktula 3.150.000, Trf 100.000</t>
  </si>
  <si>
    <t>Set Ekskul SD=5 SMP=2</t>
  </si>
  <si>
    <t>Set Ekskul D Ulang SD=1 SMP=1</t>
  </si>
  <si>
    <t>Set Uang Seragam SD=1 SMP=1</t>
  </si>
  <si>
    <t>Set Ekskul SD=4 SMP=4 SMA=1</t>
  </si>
  <si>
    <t>Set Ekskul SD=2 SMP=1</t>
  </si>
  <si>
    <t>kekurangan eks</t>
  </si>
  <si>
    <t>Set Ekskul SD=3 SMP=2</t>
  </si>
  <si>
    <t>Set Ekskul D Ulang TK=2</t>
  </si>
  <si>
    <t>Set Ekskul SD=1 SMP=1</t>
  </si>
  <si>
    <t>BIMBEL</t>
  </si>
  <si>
    <t>Set Uang Ekskul TK=1 SMP=1</t>
  </si>
  <si>
    <t>Set Ekskul SD=8 SMP=2</t>
  </si>
  <si>
    <t xml:space="preserve">Tarik Tunai Untuk Kebutuhan Ekskul </t>
  </si>
  <si>
    <t xml:space="preserve">Pindah Buku Uang SPP Ke Bank Aceh + Adm By MCM </t>
  </si>
  <si>
    <t>Bayar Tagihan Pengadaan Tambahan Daya Listrik By PLN</t>
  </si>
  <si>
    <t>Set Uang Ekskul Daftar Ulang SMP=3</t>
  </si>
  <si>
    <t>Set Ekskul SD=17 SMP=1</t>
  </si>
  <si>
    <t>Bayar Tagihan Kebutuhan Perjalanan Dinas Pegurus Trf Ke BNI + Adm (Uang Pulsa 2.265.000 dan Uang Jalan 16.665.000)</t>
  </si>
  <si>
    <t>Bayar Biaya Parenting Orang Tua Al Amjad Trf Ke Asyraful Rizal Ke Mandiri</t>
  </si>
  <si>
    <t>Tarik Tunai Untuk Kebutuhan Operasional Acara Parenting</t>
  </si>
  <si>
    <t>Pindah Buku Ke Rekening Baru Yayasan (Setor Awal) Ke A/C 1050000266787 (Tahap I 03 Feb) 492.750.000</t>
  </si>
  <si>
    <t>Set Uang Ekskul SD=16</t>
  </si>
  <si>
    <t>Set Ekskul SD=5 SMA=3</t>
  </si>
  <si>
    <t>Set Ekskul SMP=2 SMA=1 Refund SMA=1 750.000</t>
  </si>
  <si>
    <t>Pindah Buku Uang Kredit</t>
  </si>
  <si>
    <t>Terima Pindah Buku dari Mandiri Buku</t>
  </si>
  <si>
    <t>Terima Pindah Buku dari BNI</t>
  </si>
  <si>
    <t>Bayar Tagihan Kegiatan dan Perjalanan Dinas Trainer By Wafa Trf k BSI</t>
  </si>
  <si>
    <t>Terima Pindah Buku dar BNI By MCM</t>
  </si>
  <si>
    <t>Set Eskul SD=1 SMP=1 Aktual 1.300.000 Refund Ekskul 750.000</t>
  </si>
  <si>
    <t>Set Ekskul D Ulang TK=2 SMP=2 SMA=1</t>
  </si>
  <si>
    <t>Sisa Daftar Ulang SMA=1 (Kekurangan Trf 7.000.000)</t>
  </si>
  <si>
    <t>Bayar Panjar Konsultan Pembuatan IMB Trf Ke Mandiri An Syahlan Jukhri Nasution A/c 1050011514589</t>
  </si>
  <si>
    <t>Set Uang Ekskul SMA=5</t>
  </si>
  <si>
    <t>ramadhan</t>
  </si>
  <si>
    <t>Tarik Tunai Untuk COH Kebutuhan Ekskul</t>
  </si>
  <si>
    <t>Terima Pindah Buku dari BNI By MCM</t>
  </si>
  <si>
    <t>Set Uang Eskul SD=1</t>
  </si>
  <si>
    <t>Adm Pindah Buku 3x2900</t>
  </si>
  <si>
    <t>Adm Pindah Buku 2x2500</t>
  </si>
  <si>
    <t>du tk (Kekurngan)</t>
  </si>
  <si>
    <t>Pindah Buku Uang SPP</t>
  </si>
  <si>
    <t>Bayar Pajak STNK Innova Trf ke BCA</t>
  </si>
  <si>
    <t>Bayar Pajak PPH</t>
  </si>
  <si>
    <t>Adm Pindah Buku 2 x 2900</t>
  </si>
  <si>
    <t>Set Ekskul Daftar Ulang SMP=3 Aktual 5.250.000 Refund DU TK=1</t>
  </si>
  <si>
    <t>Bayar Panjar Untuk Video Lebaran Trf Ke Rizki Mitra Hamdani A/C 1070006956207</t>
  </si>
  <si>
    <t>spp + ramadhan</t>
  </si>
  <si>
    <t>Set Uang Ekskul D Ulang SD=1 SMP=2</t>
  </si>
  <si>
    <t>Bayar Perbaikan Kamar Mandi Sekolah Trf Ke Kanan Ameer Eehsani A/C 1050015557915 (Untuk Pengembangan Potong Pindah Buku)</t>
  </si>
  <si>
    <t>Bayar Biaya Balik Nama Tanah Merak Bangunan SMA Trf Ke Bu Tri Yanty Putri A/C 14102040011113 Bank Sumut + Adm</t>
  </si>
  <si>
    <t>Pindah Buku Uang Infaq Ramadhan Trf Ke Mandiri Kak Nyak</t>
  </si>
  <si>
    <t>Biaya Pengadaan Acara Kegiatan Punggahan Menyambut Ramadhan. Bayar Catring Trf Ke Rizki Kartika Hendri Ke Mandiri A/C 1050002099723</t>
  </si>
  <si>
    <t>Set Tunai Uang THR By Iyan</t>
  </si>
  <si>
    <t>Tarik Tunai Cash Untuk Kegiatan Ramadhan Night Guru 14.950.000, Buser 3.950.000, Ustadz 2.000.000 dan Bilal 600.000</t>
  </si>
  <si>
    <t>Buat Video Mitra Trf Ke Rizki Mitra Hamdani A/C 107 00 069 5620 7</t>
  </si>
  <si>
    <t>Bayar Catring Susi Acara Buka Bersama</t>
  </si>
  <si>
    <t>Bayar Buka Puasa dan Sahur Bersama Anak Al Amjad Trf ke Bank Aceh Rohani</t>
  </si>
  <si>
    <t>baju sekolah</t>
  </si>
  <si>
    <t>eks (refund kelebihan 600.000)</t>
  </si>
  <si>
    <t>Bayar Instalasi Listrik Trf Ke Robert Bank Mandiri</t>
  </si>
  <si>
    <t>Pindah Buku Uang Buku Trf Ke Mandiri Buku By MCM</t>
  </si>
  <si>
    <t>Pinjaman Sementara SPP Untuk Kebutuhan Gaji</t>
  </si>
  <si>
    <t>Terima Uang Ekskul dari Bank Aceh By MCM</t>
  </si>
  <si>
    <t>Set Uang Graduation Unit SD By Kepsek</t>
  </si>
  <si>
    <t>spp + perpisahan</t>
  </si>
  <si>
    <t>Bayar DP Untuk Acara Milad Al Amjad (Media) Trf ke Setia Alfa Perkasa, PT A/C 6475554888 Ipul By MCM</t>
  </si>
  <si>
    <t>Pinjaman Sementara Untuk Cetakan Buku Trf Ke Jamson BNI + Adm</t>
  </si>
  <si>
    <t>Terima Bayar Pinjaman dari Uang SPP By Kliring</t>
  </si>
  <si>
    <t>Terima Pindah Uang Buku dari BNI</t>
  </si>
  <si>
    <t>Set Uang Ekskul Daftar Ulang TK=1 SD=2 SMP=1 Aktual 5.750.000 Refund SD=2 TK=1 dan Refund Lebih Trf 250.000</t>
  </si>
  <si>
    <t>Bayar Tagihan Seragam Trf Ke BCA By Iyan</t>
  </si>
  <si>
    <t>du sma (kelebihan 250.000 sudah di refund)</t>
  </si>
  <si>
    <t xml:space="preserve">du sma </t>
  </si>
  <si>
    <t>du sd 2 anak</t>
  </si>
  <si>
    <t>Set Uang Graduation Unit TK By Kepsek</t>
  </si>
  <si>
    <t>Set Uang Graduation Unit SMP By Kepsek</t>
  </si>
  <si>
    <t>DU TK Trf</t>
  </si>
  <si>
    <t>Bayar DP-2 Untuk Acara Milad Al Amjad (Media) Trf ke Setia Alfa Perkasa, PT A/C 6475554888 Ipul By MCM (P-1=50 Juta) 05 May</t>
  </si>
  <si>
    <t>Set Uang Graduation Unit SMA By Kepsek</t>
  </si>
  <si>
    <t>DU Trf</t>
  </si>
  <si>
    <t>DU SD=1 Trf</t>
  </si>
  <si>
    <t>Bayar Pelunasan Ipul Acara Milad and Graduation Trf Ke BCA</t>
  </si>
  <si>
    <t>Bayar Sewa TV One Untuk Acara Milad and Graduation Trf Ke BCA</t>
  </si>
  <si>
    <t>Bayar Cetakan Untuk Acara Milad and Graduation Trf ke Jamson BNI</t>
  </si>
  <si>
    <t>Adm Pindah Buku 6x2900</t>
  </si>
  <si>
    <t>Terima Pindah Buku Uang Seragam dari Mandiri Buku By MCM</t>
  </si>
  <si>
    <t>Terima Sisa Setoran Uang Graduation Unit SMP By Ninda</t>
  </si>
  <si>
    <t>Set Uang Ekskul SMP=1</t>
  </si>
  <si>
    <t>Adm Pindah Buku (3*2900)+(2500)</t>
  </si>
  <si>
    <t>Set Uang Ekskul Daftar Ulang SD=1 SMP=2</t>
  </si>
  <si>
    <t>Bayar Tasnif Wafa Al Amjad, Trf Ke BSI KPI By Online</t>
  </si>
  <si>
    <t>Pelunasan Catring Acara Milad Al Amjad Trf ke Mandiri A/C1050002099723 A/N Rizki Kartika Hendriani By Arumi</t>
  </si>
  <si>
    <t>Set Uang Pengembangan</t>
  </si>
  <si>
    <t>Set Uang Ekskul SMP=2 SD=1</t>
  </si>
  <si>
    <t>Set Uang Ekskul Daftar Ulang</t>
  </si>
  <si>
    <t>Tarik Tunai Untuk Pengadaan Lembu 1444 H dari Sekolah</t>
  </si>
  <si>
    <t>Adm Pindah Buku (4*2900)</t>
  </si>
  <si>
    <t>Set Ekskul Trf=1</t>
  </si>
  <si>
    <t>du tk (kelebihan 1.550.000)</t>
  </si>
  <si>
    <t>buku + eks</t>
  </si>
  <si>
    <t>buku (kelebihan 37.500 di refund)</t>
  </si>
  <si>
    <t>eks + buku (cash 5.000)</t>
  </si>
  <si>
    <t>du sd 2 + smp 1</t>
  </si>
  <si>
    <t>kekurangan daftar ulang smp</t>
  </si>
  <si>
    <t>Biaya Pelunasan Biaya Qurban DP=40 Juta</t>
  </si>
  <si>
    <t>Kebutuhan Ekskul (COH) Kegiatan</t>
  </si>
  <si>
    <t>Biaya Pengerjaan Laporan Keuangan Yayasan Tahun 2022 Trf ke Pak Ramli BSI</t>
  </si>
  <si>
    <t>Set Ekskul SMP=3</t>
  </si>
  <si>
    <t>Set Ekskul TK=3 SD=7 SMP=7</t>
  </si>
  <si>
    <t>buku + spp + eks</t>
  </si>
  <si>
    <t>du sd + buku</t>
  </si>
  <si>
    <t>buku + eks + spp</t>
  </si>
  <si>
    <t>buku + spp + eks + media</t>
  </si>
  <si>
    <t>eks + spp + buku</t>
  </si>
  <si>
    <t>eks + media + spp + buku</t>
  </si>
  <si>
    <t>buku + eks + media + spp</t>
  </si>
  <si>
    <t>du sd 2 + buku</t>
  </si>
  <si>
    <t>buku + spp</t>
  </si>
  <si>
    <t>spp kelebihan dikeep untuk spp</t>
  </si>
  <si>
    <t xml:space="preserve">du sd </t>
  </si>
  <si>
    <t xml:space="preserve">Pindah Buku Uang SPP Ke Bank Aceh </t>
  </si>
  <si>
    <t>Bank Aceh</t>
  </si>
  <si>
    <t>Mandiri Ekskul</t>
  </si>
  <si>
    <t>Set Uang Ekskul SD=1 SMP=3</t>
  </si>
  <si>
    <t>Set Uang Ekskul SD=3 SMP=3 SMA=2</t>
  </si>
  <si>
    <t>Set Uang Ekskul TK=5 SD=12 SMP=8</t>
  </si>
  <si>
    <t>Bayar Pelunasan Pengerjaan Konsultan Bangunan SMA. Total 110 Juta. DP I 50 Juta (14 Mar) Trf Ke Mandiri An Syahlan Jukhri Nasution A/c 1050011514589</t>
  </si>
  <si>
    <t>buku kelebihan 19.500</t>
  </si>
  <si>
    <t xml:space="preserve">eks + buku </t>
  </si>
  <si>
    <t>bukku</t>
  </si>
  <si>
    <t>kekurangan buku</t>
  </si>
  <si>
    <t>spp + buku + eks + media</t>
  </si>
  <si>
    <t xml:space="preserve">spp + eks + media + buku </t>
  </si>
  <si>
    <t xml:space="preserve">spp + eks + buku </t>
  </si>
  <si>
    <t>spp + eks kelebihan 35.000</t>
  </si>
  <si>
    <t>cicilan daftar ulang</t>
  </si>
  <si>
    <t>Set Uang Ekskul SD=15 SMP=1</t>
  </si>
  <si>
    <t>Pemgembalian Refund Siswa SMP An Athaya Quinsyaba Trf Ke Mandiri A/c 1060002145731 A/n Baratto Rosalina</t>
  </si>
  <si>
    <t>Pemgembalian Refund Siswa SMP An Athaya Quinsyaba Trf Ke Mandiri A/c 1050098012085 A/n Juriah Hafni R</t>
  </si>
  <si>
    <t>Tarik Tunai Uang Untuk Kegiatan First Week (PLK) Trf Ke Mandiri Iyan</t>
  </si>
  <si>
    <t xml:space="preserve">eks </t>
  </si>
  <si>
    <t>cicilan du smp</t>
  </si>
  <si>
    <t>buku kelebihan 214.000 di keep</t>
  </si>
  <si>
    <t>spp + eks +buku</t>
  </si>
  <si>
    <t>du sma + buku</t>
  </si>
  <si>
    <t>SPP + EKS + MEDIA + BUKU</t>
  </si>
  <si>
    <t>Set Uang Ekskul TK=2 SD=3 SMP=12 SMA=1</t>
  </si>
  <si>
    <t>Set Uang Ekskul TK=3 SD=7 SMP=6 SMA=2</t>
  </si>
  <si>
    <t>Set Uang Ekskul SD=6 SMP=7 SMA=3</t>
  </si>
  <si>
    <t>Set Uang Ekskul TK=2 SD=3 Aktual 2.750.000 Refund 1.050.000</t>
  </si>
  <si>
    <t>Pindah Buku Untuk Test MCM Lite Ke Mandiri Buku</t>
  </si>
  <si>
    <t>Set Uang Ekskul TK=4 SD=8 SMP=2 SMA=1</t>
  </si>
  <si>
    <t>Set Uang Eskul SD=8 SMP=3 SMA=1</t>
  </si>
  <si>
    <t xml:space="preserve">spp + eks + media </t>
  </si>
  <si>
    <t xml:space="preserve">du tk + buku </t>
  </si>
  <si>
    <t>spp kelebihan dikeep</t>
  </si>
  <si>
    <t xml:space="preserve"> Set Uang Ekskul SMP=5</t>
  </si>
  <si>
    <t>Set Uang Ekskul TK=1 SD=2 SMP=3 SMA=1 Aktual 4.550.000 Refund 100.000</t>
  </si>
  <si>
    <t>Set Uang Ekskul SMP=2</t>
  </si>
  <si>
    <t>Refund Uang Daftar Ulang SMP=1 Potong Media 1,5 Juta Trf Ke BSI Karim Abdillah Pulungan</t>
  </si>
  <si>
    <t>Pengembalian Pinjaman Sementara untuk Pengadaan Buku Tulis dari Mandiri Buku (05 May)</t>
  </si>
  <si>
    <t>Set Uang Ekskul SD=1 SMP=1 SMA=2</t>
  </si>
  <si>
    <t>Tarik Tunai Untuk Kebutuhan Ekskul Semester Ganjil</t>
  </si>
  <si>
    <t>Terima Pindah Uang Ekskul dan Mandiri Buku</t>
  </si>
  <si>
    <t>Set Uang Ekskul TK=2 SD=3 SMP=3 SMA=1</t>
  </si>
  <si>
    <t>Penjualan Log</t>
  </si>
  <si>
    <t>Panjar Instalasai Pengerjaan Listrik dan AC Trf Ke Robert Mandiri A/C 1060020027887</t>
  </si>
  <si>
    <t>Set Uang Ekskul SD=3</t>
  </si>
  <si>
    <t>Set Uang Ekskul SD=4</t>
  </si>
  <si>
    <t>Terima Uang Setoran Study Tour dari Unit SMP</t>
  </si>
  <si>
    <t>Set Uang Ekskul SD=3 SMP=4</t>
  </si>
  <si>
    <t>Bayar DP Untuk Kegiatan Fieldtrip Eduventure Ke Malaysia-Singapore Trf Ke Gisiran Exc Intl Trf Ke Mandiri A/C 137 00 2073816 3 A/N Gistrav Exchange Internasional Total 274.928.000 (Deposit 100 Juta) Sisa 24.928.880</t>
  </si>
  <si>
    <t>Terima Pindah Buku Uang Study Tour dari Mandiri Buku</t>
  </si>
  <si>
    <t>Set Uang Ekskul SD=6 SMP=4</t>
  </si>
  <si>
    <t>Set Uang Ekskul SD=4 SMP=2</t>
  </si>
  <si>
    <t>pelunasan DU SMP</t>
  </si>
  <si>
    <t>Adm Pindah Buku 2 x 2500 Tgl 04 Agustus</t>
  </si>
  <si>
    <t>Set Uag Eskul SD=2 SMP=2</t>
  </si>
  <si>
    <t>Set Ekskul SD=2 SMP=7</t>
  </si>
  <si>
    <t>Tarik Tunai Uang Untuk Kegiatan 17 Agustus Trf Ke Mandiri Iyan</t>
  </si>
  <si>
    <t>Bayar Tahap 2 Untuk Renov Kamar Mandi Sekolah (DP 40% (24.498.800) dari 61.247.000 By CV.Kanan Karya Indonesia. Trf Ke Mandiri A/C 1050028882508 A/N Kanan Karya Indonesia BI Fast (24 Juli BNI Lama)</t>
  </si>
  <si>
    <t>Bayar Peralatan Panggung dll, Untuk Kegiatan 17 AgustusTrf Ke Setia Alfa Perkasa A/C 6475554888 BCA</t>
  </si>
  <si>
    <t xml:space="preserve">Bayar DP 50% (6.500.000) Buat Video Kegiatan 17 Agustus Oleh Guru Guru Trf Ke Areizy Mohamed Jusuf A/C 1050014328839 </t>
  </si>
  <si>
    <t>Terima Uang Setoran Study Tour dari Unit SMP Tahap 2</t>
  </si>
  <si>
    <t>Set Uang Ekskul SD=3 SMP=5</t>
  </si>
  <si>
    <t>Bayar Pengurusan IMB Bangunan Sekolah SMA Trf ke BCA</t>
  </si>
  <si>
    <t>Bayar Tahap 3 Renovasi Toilet Al Amjad Trf ke Kanan Karya Indonesia  A/C 1050028882508</t>
  </si>
  <si>
    <t>Bayar Pelunasan Eduventure Study Tour Malaysia-Singapore Trf ke Gistrav Exchange Int A/C 1370020738163</t>
  </si>
  <si>
    <t xml:space="preserve">eks + media </t>
  </si>
  <si>
    <t>Set Tunai Uang Study Tour Malaysia Singapore By Ninda Unit SMP</t>
  </si>
  <si>
    <t>Bayar Makan Siang Kegiatan 17 Agustus By Arumi Trf Ke Rizki Kartika Hendri A/C 1050002099723 Mandiri</t>
  </si>
  <si>
    <t>Bayar Pelunasan Membuatan Video Kegiatan 17 Agustus Trf ke Mohammed Jusuf A/C 1050014328839 Mandiri</t>
  </si>
  <si>
    <t>Bayar Asuransi Alphard Trf Ke BCA+Adm</t>
  </si>
  <si>
    <t>Set Ekskul Daftar Ulang SMP=1</t>
  </si>
  <si>
    <t>Set Tunai Uang Ekskul SD=4 SMP=5</t>
  </si>
  <si>
    <t>Set Tunai Uang Ekskul SD=1 SMP=1</t>
  </si>
  <si>
    <t>Set Tunai Uang Ekskul SD=1 SMP=2 SMA=2</t>
  </si>
  <si>
    <t>Set Tunai Uang Ekskul SD=2 SMP=3</t>
  </si>
  <si>
    <t>Set Ekskul SD=1</t>
  </si>
  <si>
    <t>Set Ekskul SD=16 SMP=2</t>
  </si>
  <si>
    <t>Cicilan Daftar Ulang Trf</t>
  </si>
  <si>
    <t>Set Uang Eskkul Kumulatif SD=13 SMP=2</t>
  </si>
  <si>
    <t>Set Uang Ekskul Kumulatif TK=1 SD=4 SMP=5 SMA=1</t>
  </si>
  <si>
    <t>Set Uang Ekskul SD=3 SMP=1 SMA=1</t>
  </si>
  <si>
    <t>Bayar Biaya Akomodasi Seminar Parenting Trf ke Mandiri By MCM</t>
  </si>
  <si>
    <t xml:space="preserve">Set Uang Ekskul SD=3 SMP=1 </t>
  </si>
  <si>
    <t>Set Uang Seragam SMP=1</t>
  </si>
  <si>
    <t>Set Uang Ekskul</t>
  </si>
  <si>
    <t>Tarik Tunai Cek</t>
  </si>
  <si>
    <t>0.00</t>
  </si>
  <si>
    <t>ekskul</t>
  </si>
  <si>
    <t>Pembayaran DP-1 Untuk Pembuatan Laporan Keuangan Revisi Masa Tahun 2019 Oleh Pak Ramli, Trf Ke Nelly Ayunda Putri A/C 7178703058 BSI</t>
  </si>
  <si>
    <t>Honor Pemateri Acara Kegiatan Parenting Orang Tua Siswa SD, SMP dan SMA Trf Ke BCA</t>
  </si>
  <si>
    <t xml:space="preserve">Set Uang Eskkul Kumulatif </t>
  </si>
  <si>
    <t>Eksku Trf</t>
  </si>
  <si>
    <t>Set Tunai Uang Buku</t>
  </si>
  <si>
    <t>Set Uang Ekskul SD=1 SMA=2</t>
  </si>
  <si>
    <t>Set Uang Ekskul SD=1 SMP=4</t>
  </si>
  <si>
    <t>Set Uang Eskkul Kumulatif SD=1 SMP=2 SMA=1</t>
  </si>
  <si>
    <t>kegiatan SMP</t>
  </si>
  <si>
    <t>spp + kegiatan SMP</t>
  </si>
  <si>
    <t>Tarik Tunai Untuk Kebutuhan Ekskul</t>
  </si>
  <si>
    <t>Set Uang Ekskul D Ulang SMP=1</t>
  </si>
  <si>
    <t xml:space="preserve">Set Uang Ekskul Kumulatif </t>
  </si>
  <si>
    <t>Terima Pindah Buku Uang Ekskul dari BNI</t>
  </si>
  <si>
    <t>Set Uang Ekskul Kumulatif</t>
  </si>
  <si>
    <t>Set Uang Ekskul SD=1 SMP=1</t>
  </si>
  <si>
    <t>Set Uang Ekskul TK=2 SD=2 SMA=2</t>
  </si>
  <si>
    <t>Set Uang Ekskul SD=1 SMA=3</t>
  </si>
  <si>
    <t>spp + media</t>
  </si>
  <si>
    <t>Media dan Ekskul</t>
  </si>
  <si>
    <t>Pindah Buku Uang Pengembangan Ke By MCM (Perbaikan/Renovasi Kamar Mandi TK) Trf Ke Mandiri</t>
  </si>
  <si>
    <t>Terima Pinjaman Sementara Untuk Pengurusan Amdal Lalin By MCM</t>
  </si>
  <si>
    <t>Tarik Tunai Cek Untuk Pengurusan Amdal Lalu Lintas Cek No. 141305 By Iyan (Pinjaman Sementara)</t>
  </si>
  <si>
    <t>Set Ekskul Kumulatif SD=2 SMA=1 Aktual 2.700.000 Refund 150.000</t>
  </si>
  <si>
    <t>spp + camp</t>
  </si>
  <si>
    <t>Adm Pindah Buku 1x2900</t>
  </si>
  <si>
    <t>Eksul</t>
  </si>
  <si>
    <t>Set Uang Ekskul SD=4 SMA=3</t>
  </si>
  <si>
    <t>Set Uang Ekskul SMP=5 SMA=1 Aktual 3.650.000 Refund 100.000</t>
  </si>
  <si>
    <t>Set Uang Ekskul SD=7 SMP=2 SMA=1</t>
  </si>
  <si>
    <t>Pelunasan Pengerjaan Kamar Mandi TK (Panjar tgl 24/10, Trf Ke Mandiri A/N Dede Saputra A/C 1060014984499. Total Rp. 12.347.750</t>
  </si>
  <si>
    <t>Bayar Tahap 4 Renovasi Toilet Al Amjad Trf ke Kanan Karya Indonesia  A/C 1050028882508</t>
  </si>
  <si>
    <t>bantuan palestine</t>
  </si>
  <si>
    <t>Pindah Buku Uang Formulir Trf ke Rekening Mandiri Baru</t>
  </si>
  <si>
    <t>Pindah Buku Uang Sumbangan Palestina Trf Ke Mandiri Buku</t>
  </si>
  <si>
    <t>Terima Uang Ekskul dari Mandiri Buku By MCM</t>
  </si>
  <si>
    <t>Terima Pindah Buku Uang PSB 2023/2024 dari BNI</t>
  </si>
  <si>
    <t>Terima Pindah Buku Uang PSB 2023/2024 dari Mandiri Ekskul</t>
  </si>
  <si>
    <t>Set Uang Ekskul SD=2 SMP=2 SMA=1</t>
  </si>
  <si>
    <t>Set Uang Ekskul SD=3 SMP=1</t>
  </si>
  <si>
    <t>19 Okt</t>
  </si>
  <si>
    <t>Tarik Tunai Cek Untuk Kebutuhan COH Ekskul. Cek No. IF141304</t>
  </si>
  <si>
    <t>Pindah Buku Uang Wafa Camp Ke SMP</t>
  </si>
  <si>
    <t>Daftar Ulang SMP</t>
  </si>
  <si>
    <t>Pindah Buku Uang Formulir Ke Mandiri Baru</t>
  </si>
  <si>
    <t>Adm 3x2500</t>
  </si>
  <si>
    <t>Tarik Tunai Cek Untuk Kebutuhan COH Ekskul</t>
  </si>
  <si>
    <t>Set Uang Ekskul D Ulang TK=1 SD=2 SMP=1 SMA=1</t>
  </si>
  <si>
    <t>Daftar Ulang TK</t>
  </si>
  <si>
    <t>daftar ulang tk</t>
  </si>
  <si>
    <t>Set Ekskul SMP=1</t>
  </si>
  <si>
    <t>Tarik Tunai Untuk Kebutuhan Ekskul 20 Juta dan Pindah Buku Uang Study Tour 20 Juta</t>
  </si>
  <si>
    <t>Tarik Tunai Cek Untuk Pelunasan Laporan Temuan Pajak Yayasan By Pak Ramli (Rinciannya DP 50% pada tgl 04 Okt 25 juta, cash tgl 23 Nov 1 juta dan pelunasan 24 juta 27 nov trf ke BSI Nelli (Total 50 juta) Cek No. IF141305</t>
  </si>
  <si>
    <t>Daftar Ulang TK 2 Anak</t>
  </si>
  <si>
    <t>Kekuarangan Daftar Ulang SMP</t>
  </si>
  <si>
    <t xml:space="preserve">Tarik Tunai Untuk Pindah Uang Study Tour (Pelunasan) Trf Ke Mandiri </t>
  </si>
  <si>
    <t>bantuan palestina</t>
  </si>
  <si>
    <t>Pindan Buku Uang SPP Trf Ke Bank Aceh (Uang Anak Baru)</t>
  </si>
  <si>
    <t xml:space="preserve">Pinda Buku Uang Ekskul Anak Baru </t>
  </si>
  <si>
    <t>Pindah Buku Uang Perlengkapan Trf Ke BNI</t>
  </si>
  <si>
    <t xml:space="preserve">Pindah Buku Uang Formulir Trf ke Mandiri </t>
  </si>
  <si>
    <t>Terima Pindah Buku Uang Perlengkapan dari BNI Lama By MCM</t>
  </si>
  <si>
    <t>Terima Pindah Buku Uang Perlengkapan dari Mandiri Ekskul By MCM</t>
  </si>
  <si>
    <t>Tarik Tunai Cek Untuk Operasional Pak Ketua 20 Juta dan Kebutuhan Kegiatan Mabit 20 Juta. Cek No IF 141306 By Iyan</t>
  </si>
  <si>
    <t>Terima Pindah Buku Uang Ekskul Anak Baru dari Mandiri Ekskul</t>
  </si>
  <si>
    <t>Terima Pindah Buku Uang Ekskul Anak Baru Trf dari BNI</t>
  </si>
  <si>
    <t>Terima SPP Pindah Buku dari BNI</t>
  </si>
  <si>
    <t>Pindah Buku Ke Rekening Baru Qris Mandiri By MCM</t>
  </si>
  <si>
    <t xml:space="preserve">Pindah Buku Uang Study Tour Ke Mandiri </t>
  </si>
  <si>
    <t>Daftar Ulang PG</t>
  </si>
  <si>
    <t>Bayar Tagihan Robert Pelunasan Lemari Prabot Lantai 5. Trf Ke Mandiri DP I 100 Juta. Total 177.815.0000</t>
  </si>
  <si>
    <t>Adm Pinda Buku 3x2900</t>
  </si>
  <si>
    <t>Set Uang Ekskul SD=2 SMP=4 SMA=1 Aktual 4.900.000 Refund Lebih Trf 3.900.000</t>
  </si>
  <si>
    <t>Set Kekurangan Daftar Ulang SMP=1 Harusnya 14.950.000, Di trf 1.650.000</t>
  </si>
  <si>
    <t>formulir (anak pindahan 2023/2024)</t>
  </si>
  <si>
    <t>Kekurangan Daftar Ulang SD (14.000.000 30/11/23)</t>
  </si>
  <si>
    <t>Daftar Ulang SMP (Kelebihan 250.000 sudah direfund)</t>
  </si>
  <si>
    <t>Kekurangan Daftar Ulang SMP (Kamila Azmi)</t>
  </si>
  <si>
    <t>DU TKA</t>
  </si>
  <si>
    <t>DU PG &amp; SMP</t>
  </si>
  <si>
    <t>eks + spp</t>
  </si>
  <si>
    <t>Set Uang Ekskul SD=3 Aktual 1.800.000 Refund 100.000</t>
  </si>
  <si>
    <t>Pindah Buku Uang Perlengkapan Ke BNI Baru</t>
  </si>
  <si>
    <t>Pindah Buku Uang Ekskul Daftar Ulang Ke Mandiri Baru</t>
  </si>
  <si>
    <t>Tarik Tunai COH Kebutuhan Ekskul</t>
  </si>
  <si>
    <t>Set Uang Ekskul SD=1 SMA=1</t>
  </si>
  <si>
    <t>Terima SPP Pindah Buku dari Mandiri Ekskul Ke Mandiri Qris</t>
  </si>
  <si>
    <t>Terima Pindah Buku Uang Ekskul Anak Baru dari Bank Aceh SPP</t>
  </si>
  <si>
    <t>Cross Check Uang Pindah Buku Ekskul Baru</t>
  </si>
  <si>
    <t xml:space="preserve">Set Uang Ekskul SD=1 </t>
  </si>
  <si>
    <t>DU TK 2 ANAK</t>
  </si>
  <si>
    <t>DU SD + DU 2 SMP</t>
  </si>
  <si>
    <t>DU SD + DU SMP</t>
  </si>
  <si>
    <t>Sisa DU SD</t>
  </si>
  <si>
    <t>du tk + du sd</t>
  </si>
  <si>
    <t>Palestine</t>
  </si>
  <si>
    <t>Daftr Ulang Trf</t>
  </si>
  <si>
    <t>Terima Pindah Buku SPP dari BNI By MCM</t>
  </si>
  <si>
    <t>Terima Pindah Buku SPP dari Mandiri Ekskul By MCM</t>
  </si>
  <si>
    <t>Terima Pindah Buku SPP dari Mandiri Buku By MCM</t>
  </si>
  <si>
    <t>SPP Kekurangan</t>
  </si>
  <si>
    <t>Set uang Ekskul SD=1</t>
  </si>
  <si>
    <t>Set Uang Penjualan Buku Logistik</t>
  </si>
  <si>
    <t>D Ulang SD</t>
  </si>
  <si>
    <t>formulir baru</t>
  </si>
  <si>
    <t>D Ulang SMP</t>
  </si>
  <si>
    <t>Kekurangan DU SD</t>
  </si>
  <si>
    <t>eks + media +  spp</t>
  </si>
  <si>
    <t>Set Uang Ekskul SMP=1 SMA=1</t>
  </si>
  <si>
    <t>Pindan Buku Uang SPP Trf Ke Mandiri QRIS Anak Baru</t>
  </si>
  <si>
    <t>Pindah Buku Uang Perlengkapan Trf Ke BNI Lama</t>
  </si>
  <si>
    <t>Pindah Buku Uang Pengembangan Lama Trf Ke BNI Baru</t>
  </si>
  <si>
    <t>Pindah Buku Uang Pengembangan Baru Trf Ke BNI Baru</t>
  </si>
  <si>
    <t>Pindah Buku Uang Pengembangan Ke BNI Baru</t>
  </si>
  <si>
    <t>Terima Pindah Uang Buku dari Mandiri Ekskul</t>
  </si>
  <si>
    <t>Bayar Pengerjaan Kamar Mandi 9.450.000 dan Plumping Pipa 7.200.000 Trf Ke Mandiri Robert</t>
  </si>
  <si>
    <t>Cross Check Adm Pindah Buku</t>
  </si>
  <si>
    <t>Set Uang Ekskul SD=3 SMA=4</t>
  </si>
  <si>
    <t>Pindah Buku Uang Ekskul Baru Ke Mandiri Baru</t>
  </si>
  <si>
    <t xml:space="preserve">Bayar Tagihan Robert Perbaikan Listrik Trf Ke Mandiri </t>
  </si>
  <si>
    <t>Bayar Akomodasi Perjalanan Dinas Trf Ke Mandiri</t>
  </si>
  <si>
    <t>Daftar Ulang SD (Kekurangan)</t>
  </si>
  <si>
    <t>Tarik Tunai Cek Untuk Akomodasi Perjalanan Dinas Bu Siti dan Pak Alam, Cek No.</t>
  </si>
  <si>
    <t>Set Uang Seragam SMA=1</t>
  </si>
  <si>
    <t>Set Uang SPP SMA=1</t>
  </si>
  <si>
    <t>Set Uang Perlengkapan SMA=1</t>
  </si>
  <si>
    <t>Set Uang Perlengkapan SMP=1</t>
  </si>
  <si>
    <t>Tarik Cek Untuk Kebutuhan Operasional Ketua Cek. No. CV908922</t>
  </si>
  <si>
    <t>Set Uang SPP SMP=1</t>
  </si>
  <si>
    <t>Terima Pindah Buku Uang SPP yang ada di THR Bank Aceh 42.700.000 (Transaksinya uda tercatat)</t>
  </si>
  <si>
    <t>Tarik Tunai Cek Unrtuk Perjalanan Dinas Komisaris (Bu Mariati), Cek No</t>
  </si>
  <si>
    <t>Kredit Yayasan 6M Mulai Akad Juli 2022</t>
  </si>
  <si>
    <t xml:space="preserve">Posisi Utang Sekarang Sebesar </t>
  </si>
  <si>
    <t>Set SPP Kumulatif TK=2 SD=12 SMP=22 SMA=5 Aktual 24.512.000 Refund 105.300</t>
  </si>
  <si>
    <t>Set SPP Kumulatif TK=2 SD=12 SMP=6 SMA=9 Aktual 17.600.000 Refund 1.060.000</t>
  </si>
  <si>
    <t>Set SPP Kumulatif SD=4 SMP=1 Aktual 1.620.000 Refund 108.000</t>
  </si>
  <si>
    <t>Set Uang Perlengkapan SMP=2</t>
  </si>
  <si>
    <t>Set Uang SPP SMP=2</t>
  </si>
  <si>
    <t>Set Uang Seragam SMP=2</t>
  </si>
  <si>
    <t xml:space="preserve">Bunga </t>
  </si>
  <si>
    <t>du smp (2x Trf Mandiri Eks 10.000.000 + 3.950.000)</t>
  </si>
  <si>
    <t>kekurangan du smp (2x Trf Mandiri Eks 10.000.000 + 3.950.000)</t>
  </si>
  <si>
    <t>du smp (2x Trf BNI 4.700.000 04/01/24, 10.000.000 03/01/24)</t>
  </si>
  <si>
    <t>kekurangan du smp ((2x Trf BNI 4.700.000 04/01/24, 10.000.000 03/01/24)</t>
  </si>
  <si>
    <t>spp (kelebihan 117.000 sudah direfund)</t>
  </si>
  <si>
    <t>du smp (2x Trf BNI 10.000.000 + 1.750.000)</t>
  </si>
  <si>
    <t>kekurangan du smp (2x Trf BNI 10.000.000 + 1.750.000)</t>
  </si>
  <si>
    <t>du smp (cash 4.700.000)</t>
  </si>
  <si>
    <t>Set Tunai Kekurangan Trf SMP=1 Uang Pengembangan</t>
  </si>
  <si>
    <t>Pengadaan 1 Blok Cek Baru</t>
  </si>
  <si>
    <t xml:space="preserve">DU SMP=1 </t>
  </si>
  <si>
    <t>Set SPP Kumulatif TK=3 SD=12 SMP=25 SMA=7</t>
  </si>
  <si>
    <t>Set SPP Kumulatif TK=4 SD=13 SMP=8 SMA=6 Aktual 18.377.500 Refund 2.904.000</t>
  </si>
  <si>
    <t>Set Uang Ekskul SD=2 SMP=1</t>
  </si>
  <si>
    <t>Bayar Gaji CS Desember 2023</t>
  </si>
  <si>
    <t>Bayar Makan Siang Pekan I (10.622.000) dan Pekan II (17.358.000)</t>
  </si>
  <si>
    <t>Bayar Tiket Palestina Trf Ke BRI Agus</t>
  </si>
  <si>
    <t>Bayar Hotel Palestina Trf Ke BCA</t>
  </si>
  <si>
    <t>Bayar Pengadaan Bendera Palestina Trf Ke BCA dari Tokopedia</t>
  </si>
  <si>
    <t>Set SPP Kumulatif TK=2 SD=16 SMP=16 SMA=1</t>
  </si>
  <si>
    <t>Set SPP Kumulatif TK=1 SD=13 SMP=12 SMA=3</t>
  </si>
  <si>
    <t>du sd + buku 1.262.000</t>
  </si>
  <si>
    <t>kekurangan du sma</t>
  </si>
  <si>
    <t>Set Uang Perlengkapan TK=1 SMA=1</t>
  </si>
  <si>
    <t>Set Uang SPP TK=1 SMA=1</t>
  </si>
  <si>
    <t>Set Uang Ekskul TK=1 SMA=1</t>
  </si>
  <si>
    <t>Set Uang Seragam TK=1 SMA=1</t>
  </si>
  <si>
    <t>Set SPP Kumulatif TK=2 SD=12 SMP=5 SMA=3 Aktual 13.255.000 Refund 117.000</t>
  </si>
  <si>
    <t xml:space="preserve">Set SPP Kumulatif TK=1 SD=8 SMP=8 SMA=6 </t>
  </si>
  <si>
    <t>Set Uang Ekskul TK=1 SD=3</t>
  </si>
  <si>
    <t>kekuarang spp</t>
  </si>
  <si>
    <t>Sedekah Palestina</t>
  </si>
  <si>
    <t>Set SPP Kumulatif TK=2 SD=16 SMP=5 SMA=5 Aktual 16.695.000 Refund 117.000</t>
  </si>
  <si>
    <t>Set Buku SMA=1</t>
  </si>
  <si>
    <t>Set Uang Perlengkapan SMP=1 SMA=1</t>
  </si>
  <si>
    <t>Set Uang SPP SMP=1 SMA=1</t>
  </si>
  <si>
    <t>Pindah Buku Uang SPP Anak Baru Ke Mandiri</t>
  </si>
  <si>
    <t>Pindah Buku Uang Buku Ke Mandiri</t>
  </si>
  <si>
    <t>Pindah Buku Uang Ekskul Baru Ke Mandiri</t>
  </si>
  <si>
    <t>Pindah Buku Uang Seragam Ke Bank Aceh</t>
  </si>
  <si>
    <t>Bayar Tagihan Pengadaan Kabel Sound dan Ongkos Pasang By Langit Musik Trf Ke BCA (8205136335 A/n Suryono)</t>
  </si>
  <si>
    <t xml:space="preserve">Terima Pindah Uang </t>
  </si>
  <si>
    <t>Pindah Buku Uang Perlengkapan Ke BNI Lama</t>
  </si>
  <si>
    <t>Pembayaran Kue Acara Kegiatan Donasi Palestina Trf Ke Bank Aceh</t>
  </si>
  <si>
    <t xml:space="preserve">Bayar Makan Siang Pegawai Minggu III Jan </t>
  </si>
  <si>
    <t>Terima Pindah Buku Uang Pengembangan dari Mandiri Ekskul</t>
  </si>
  <si>
    <t>Set SPP Kumulatif TK=2 SD=7 SMP=1 SMA=1</t>
  </si>
  <si>
    <t>Set SPP Kumulatif SMP=1 SMA=2</t>
  </si>
  <si>
    <t>Set Tunai Uang Sumbangan Palestina</t>
  </si>
  <si>
    <t>Tarik Cek Tunai Untuk Pemberian Sumbangan Palestina Kirim ke Dubes Palestina A/N Embassy of the state of Palestine A/C 123 00 0010122 2</t>
  </si>
  <si>
    <t>Set SPP Kumulatif SD=1 SMP=14 SMA=3</t>
  </si>
  <si>
    <t>Pinjaman Sementara Trf Ke Mandiri Kak Nyak</t>
  </si>
  <si>
    <t>Prudential</t>
  </si>
  <si>
    <t>Adm Pindah Buku (3x2900)+(2x2500)</t>
  </si>
  <si>
    <t>Setor Tunai Uang Palestina By Iyan</t>
  </si>
  <si>
    <t>Adm (6x2900)</t>
  </si>
  <si>
    <t>Return Uang Pindah Buku Pengembangan Ke BNI Baru</t>
  </si>
  <si>
    <t>Set SPP Kumulatif TK=1 SD=4 SMP=2 SMA=3</t>
  </si>
  <si>
    <t>Set Uang Perlengkapan SD=1 SMP=1</t>
  </si>
  <si>
    <t>Set Uang SPP SD=1 SMP=1</t>
  </si>
  <si>
    <t>Set Unag Ekskul SD=1 SMP=1</t>
  </si>
  <si>
    <t>Return Uang Pindah Buku</t>
  </si>
  <si>
    <t>Return Pindah Buku dari BNI</t>
  </si>
  <si>
    <t>Set SPP Kumulatif TK=1 SD=6 SMP=6 SMA=4</t>
  </si>
  <si>
    <t>Set SPP Kumulatif SMP=1 SMA=1</t>
  </si>
  <si>
    <t>Pindah Buku Uang SPP Trf Ke Mandiri QRIS</t>
  </si>
  <si>
    <t>Pindah Buku Uang Pengembangan Ke Bank Aceh</t>
  </si>
  <si>
    <t>Pindah Buku Uang Buku Ke Mandiri Buku</t>
  </si>
  <si>
    <t>Pindah Buku Uang Ekskul  Ke Mandiri</t>
  </si>
  <si>
    <t>Tarik Tunai Untuk Kebutuhan COH Operasional</t>
  </si>
  <si>
    <t>Adm Pindah Buku (3x2900)+(5x2500)</t>
  </si>
  <si>
    <t xml:space="preserve">Terima SPP Pindah Buku dari Mandiri Ekskul </t>
  </si>
  <si>
    <t>Terima SPP Pindah Buku dari Mandiri Buku</t>
  </si>
  <si>
    <t>Pindah Buku Uang SPP Anak Baru Ke Mandiri Baru</t>
  </si>
  <si>
    <t>Biaya Tunjangan Pendidikan Untuk Profesi Trf Ke BCA</t>
  </si>
  <si>
    <t>Pindah Buku Uang SPP Baru Trf Ke Mandiri QRIS</t>
  </si>
  <si>
    <t>Pindah Buku Uang Perlengkapan Baru Ke BNI Baru</t>
  </si>
  <si>
    <t>Adm (3x2900)</t>
  </si>
  <si>
    <t xml:space="preserve">Bayar Makan Siang Pegawai Minggu IV Jan </t>
  </si>
  <si>
    <t>Terima Pindah Buku Uang Pengembangan dari Bank Aceh SPP By MCM</t>
  </si>
  <si>
    <t>Biaya Kegiatan EO Acara Solidaritas Free Palestina dengan Dubes Palestina.  Trf Ke BCA Setia Aiea Perkasa</t>
  </si>
  <si>
    <t>Return Uang Pindah Buku Pengembangan Ke Bank Aceh</t>
  </si>
  <si>
    <t>Bayar Cendramata Pada Kegiatan Free Palestina Untuk Dubes Trf Ke Mandiri</t>
  </si>
  <si>
    <t>Bayar Uang Penghargaan Pencapaian Prestasi Siswa SD Mengikuti Lomba Tahfiz Quran Trf Ke BCA</t>
  </si>
  <si>
    <t>Bayar Penggantian Ban Mobil CRV Trf Ke BCA</t>
  </si>
  <si>
    <t>Bayar Penggantian Ban Mobil Innova Trf Ke BCA</t>
  </si>
  <si>
    <t>Pembelian Bahan Kain Seragam Trf ke BCA</t>
  </si>
  <si>
    <t>Kekurangan Pembelian Bahan Kain Seragam Trf Ke BCA</t>
  </si>
  <si>
    <t>Set SPP Kumulatif SD=5 SMP=9 Aktual 8.050.000 Refund SPP 108.000</t>
  </si>
  <si>
    <t>spp + ekskul</t>
  </si>
  <si>
    <t>formulir  baru</t>
  </si>
  <si>
    <t xml:space="preserve">Pinjaman Sementara Trf Ke BNI Ryalsyah Putra </t>
  </si>
  <si>
    <t>formulir + DU SMP</t>
  </si>
  <si>
    <t>kekurangan DU SMP</t>
  </si>
  <si>
    <t>Spp</t>
  </si>
  <si>
    <t xml:space="preserve">Pindah Buku Uang Pengembangan Ke Bank Aceh By Kliring </t>
  </si>
  <si>
    <t>Terima Pindah Buku Uang Pengembangan dari BNI Baru By MCM</t>
  </si>
  <si>
    <t>Terima Pindah Buku Uang Pengembangan dari Bukopin (BNI) My MCM</t>
  </si>
  <si>
    <t>Terima Pindah Buku Uang Pengembangan dari BNI</t>
  </si>
  <si>
    <t>Set SPP Kumulatif SD=5 SMP=1 SMA=1</t>
  </si>
  <si>
    <t>Set SPP Kumulatif TK=1 SD=5 SMP=2 SMA=1</t>
  </si>
  <si>
    <t>Payroll Gaji Januari 2024</t>
  </si>
  <si>
    <t>Tarik Tunai Cek Untuk BPJS TK=38.628.060, BPJS Kes=19.490.500, Makan Siang=17.061.000=, Cicilan Alphard 33.693.952, Cicilan BRV 5.528.000, Cicilan CRV=12.961.000 Gaji Nenek dan Om Denny 11.000.000, Gaji Tentor = 10.600.000, Akomodasi Pengawas 30 Juta, Bayar Gaji Cash 5.287.500 Cek No.AV647001</t>
  </si>
  <si>
    <t>Bayar Pengadaan Cat Sekolah Trf Ke BCA</t>
  </si>
  <si>
    <t>Adm Pindah Buku 2500 dan 2900</t>
  </si>
  <si>
    <t>adm</t>
  </si>
  <si>
    <t>Bayar Pengadaan Kain Seragam Trf Ke BCA</t>
  </si>
  <si>
    <t>Set Uang Perlengkapan SD=1 SMP=2</t>
  </si>
  <si>
    <t>Set Uang SPP SD=1 SMP=2</t>
  </si>
  <si>
    <t>Set SPP Kumulatif SD=11 SMP=7 SMA=1</t>
  </si>
  <si>
    <t>Tarik Tunai Untuk Biaya Kegiatan Ekskul</t>
  </si>
  <si>
    <t>Tarik Cek Untuk Kebutuhan Operasional Ketua Cek. No. CV908925</t>
  </si>
  <si>
    <t>Set SPP Kumulatif SD=13 SMP=6 SMA=2</t>
  </si>
  <si>
    <t>Set Uang Seragam SD=1 SMP=2</t>
  </si>
  <si>
    <t>Set Uang Pengembangan SD=1 (7.000.000) SMP=2 (7.000.000+7.250.000)</t>
  </si>
  <si>
    <t>du smp + sma</t>
  </si>
  <si>
    <t>Ekskul Trf</t>
  </si>
  <si>
    <t>Panjar I Pengadaan Baju Seragam Ke Vendor Syifa Kirim Ke A/C 1050020270975 A/N Yenny Haryanti Bank Mandiri</t>
  </si>
  <si>
    <t>Tarik Tunai Untuk Biaya Kegiatan Ekskul (Kegiatan FitFest 2024)</t>
  </si>
  <si>
    <t>Set SPP Kumulatif TK=4 SD=42 SMP=25 SMA=10</t>
  </si>
  <si>
    <t>baju fitfes</t>
  </si>
  <si>
    <t>Bayar Tagihan Seragam Baju Fitfest Trf Ke BCA By Iyan</t>
  </si>
  <si>
    <t>Pengembalian Pinjaman Sementara Baju Fitfest Set Tunai</t>
  </si>
  <si>
    <t>Pindah Buku Uang SPP Baru Ke Mandiri QRIS</t>
  </si>
  <si>
    <t>Pindah Buku Uang Ekskul Trf Ke Mandiri Ekskul</t>
  </si>
  <si>
    <t>Pindah Buku Uang Ekskul Baru Trf Ke Mandiri Baru</t>
  </si>
  <si>
    <t>Adm Pindah Buku (3*2900)+(4*2500)</t>
  </si>
  <si>
    <t>Terima Pindah Uang Perlengkapan dari BNI Baru</t>
  </si>
  <si>
    <t>Terima Pindah Buku dari Mandiri Baru</t>
  </si>
  <si>
    <t>Pindah Buku Uang Perlengkapan Ke BNI</t>
  </si>
  <si>
    <t>Terima Pindah Buku Uang Perlengkapan dari Mandiri Buku By MCM</t>
  </si>
  <si>
    <t>Pinjaman Sementara Untuk Pembelian Kopi SAG Trf Ke BNI Iyan</t>
  </si>
  <si>
    <t>Pembayaran Pengadaan Buku Wafa Trf BSI</t>
  </si>
  <si>
    <t>Pindah Buku Uang Logistik Jan Trf Ke Seragam Bank Aceh</t>
  </si>
  <si>
    <t>Bayar Gaji CS Januari 2024</t>
  </si>
  <si>
    <t>Bayar Makan Siang Minggu I Feb 2024</t>
  </si>
  <si>
    <t>Terima Pindah Buku Uang Pengembangan dari Mandiri Buku By MCM</t>
  </si>
  <si>
    <t>Pindah Buku Uang Ekskul Lama ke Mandiri</t>
  </si>
  <si>
    <t>Bayar Pelunasan Amdal, Tarik Cek Tunai Kirim Ke BCA</t>
  </si>
  <si>
    <t>Tarik Tunai COH Trf Ke Mandiri</t>
  </si>
  <si>
    <t>Pindah Buku Uang Perlengkapan Lama Ke BNI</t>
  </si>
  <si>
    <t>Terima Pindah Uang Penjualan Ligistik Jan dari Bank Aceh SPP</t>
  </si>
  <si>
    <t>Bayar Listrik Februari Trf Ke BCA Aldi + Adm</t>
  </si>
  <si>
    <t>Bayar Biaya Prestasi Kepsek Untuk Hadiah Umroh Trf Ke BCA+Adm</t>
  </si>
  <si>
    <t>Bayar Tagihan Service AC dan Bongkar Pasang AC Trf Ke Robert Mandiri A/C 1060020027887 + Adm</t>
  </si>
  <si>
    <t>Set SPP Kumulatif TK=2 SD=17 SMP=16 SMA=11</t>
  </si>
  <si>
    <t>Set SPP Kumulatif TK=1 SD=8 SMP=11 SMA=5</t>
  </si>
  <si>
    <t>Set SPP Kumulatif TK=1 SD=13 SMP=6 SMA=5</t>
  </si>
  <si>
    <t>Set Ekskul SD=4 SMP=1</t>
  </si>
  <si>
    <t>Tarik Tunai Cek Untuk Pindah Ke Taplus Pribadi Cek AV 525174</t>
  </si>
  <si>
    <t>Bayar Makan Siang Minggu II Feb 2024</t>
  </si>
  <si>
    <t>du sd (2 anak) + buku kelebihan 65.000</t>
  </si>
  <si>
    <t>Adm Pindah Buku (3x2900)+(2900)</t>
  </si>
  <si>
    <t>Daftar Ulang</t>
  </si>
  <si>
    <t>SPP dan Ekskul Trf</t>
  </si>
  <si>
    <t>Sisa</t>
  </si>
  <si>
    <t>Total Pinjaman</t>
  </si>
  <si>
    <t>Lama Pinjaman 6 Tahun</t>
  </si>
  <si>
    <t>72 Bulan</t>
  </si>
  <si>
    <t>Daftar Ulang SMP 2 Orang</t>
  </si>
  <si>
    <t>Set SPP Kumulatif TK=2 SD=11 SMP=9 SMA=2</t>
  </si>
  <si>
    <t>Pindah Buku Uang Baju Fitfest Trf Ke BNI Iyan</t>
  </si>
  <si>
    <t>Adm Pindah Buku (3*2900)+(5*2500)</t>
  </si>
  <si>
    <t>Pindah Buku Uang Perlengakapan Lama Ke BNI</t>
  </si>
  <si>
    <t>Adm Pindah Buku (5x2900)</t>
  </si>
  <si>
    <t>Pindah Buku Uang Ekskul Ke Mandiri Ekskul</t>
  </si>
  <si>
    <t>Adm Pindah Buku (4x2900)</t>
  </si>
  <si>
    <t>Terima Pindah Uang Perlengkapan dari Mandiri Ekskul</t>
  </si>
  <si>
    <t>Terima Pindah Buku Uang Ekskul Anak Baru dari Mandiri Buku</t>
  </si>
  <si>
    <t>Eksk Lama</t>
  </si>
  <si>
    <t>Tarik Tunai Cek Untuk Pindah Ke Taplus Pribadi Cek AV 525175</t>
  </si>
  <si>
    <t xml:space="preserve">Bayar Pajak Baju Seragam Trf </t>
  </si>
  <si>
    <t>Set SPP Kumulatif TK=1 SD=11 SMP=8 SMA=3 Refund 13.645.000 Refund 65.000</t>
  </si>
  <si>
    <t>Set Uang Perlengkapan SD=2</t>
  </si>
  <si>
    <t>Set Uang SPP SD=2</t>
  </si>
  <si>
    <t>Set Uang Pengembangan SD=2 (6.250.000+7.250.000)</t>
  </si>
  <si>
    <t>Set Uang Seragam SD=2</t>
  </si>
  <si>
    <t>Set SPP Kumulatif TK=1 SD=13 SMP=11 SMA=3</t>
  </si>
  <si>
    <t>Set SPP Kumulatif TK=2 SD=19 SMP=7 SMA=5 Aktual 19.400.000 Refund 15.000</t>
  </si>
  <si>
    <t>Set Uang Daftar Ulang (Panjar)</t>
  </si>
  <si>
    <t>Tarik Tunai COH Feb</t>
  </si>
  <si>
    <t>Bayar Makan Siang Minggu III Feb 2024</t>
  </si>
  <si>
    <t>Daftar Ulang TK=2 (Pelunasan) 20 Feb</t>
  </si>
  <si>
    <t>Set SPP Kumulatif SD=9 SMP=9 SMA=1</t>
  </si>
  <si>
    <t>Pengembalian Uang Daftar Ulang Lebi Transfer Kirim Ke BCA+Adm</t>
  </si>
  <si>
    <t>Set Uang Perlengkapan SMP=3</t>
  </si>
  <si>
    <t>Set Uang Pengembangan SPM=3 (7.000.000)+(2x7.250.000)</t>
  </si>
  <si>
    <t>Set Uang Ekskul SD=5 SMP=2</t>
  </si>
  <si>
    <t>Set Uang Ekskul SD=3 SMP=3</t>
  </si>
  <si>
    <t>Set Uang SPP SMP=3</t>
  </si>
  <si>
    <t>Set Uang Ekskul SMP=3</t>
  </si>
  <si>
    <t>Set Uang Seragam SMP=3</t>
  </si>
  <si>
    <t>Set SPP Kumulatif SD=1 SMP=5 SMA=1</t>
  </si>
  <si>
    <t>du sd (kelebihan 1.050.000 sudah direfund)</t>
  </si>
  <si>
    <t>du smp (anak lama)</t>
  </si>
  <si>
    <t>kekurangan spp (500.000 31/01/24)</t>
  </si>
  <si>
    <t>SPP, Ekskul, dan Media Trf</t>
  </si>
  <si>
    <t>Set Penjualan Logistik</t>
  </si>
  <si>
    <t>Set SPP Kumulatif TK=2 SD=8 SMP=3 SMA=1</t>
  </si>
  <si>
    <t>Media</t>
  </si>
  <si>
    <t>Set SPP Kumulatif SD=5 SMA=1</t>
  </si>
  <si>
    <t>Set SPP Kumulatif SD=4 SMP=5</t>
  </si>
  <si>
    <t>Set SPP Kumulatif SD=3 SMP=3 SMA=1</t>
  </si>
  <si>
    <t>Formulir Trf</t>
  </si>
  <si>
    <t>Set SPP Kumulatif TK=1 SD=11 SMP=1 SMA=1</t>
  </si>
  <si>
    <t>Set Uang Ekskul SD=6</t>
  </si>
  <si>
    <t>Set Uang Pengembangan SMP=1 SMA=1 (7.250.000+7.250.000)</t>
  </si>
  <si>
    <t>Set Uang Seragam SMP=1 SMA=1</t>
  </si>
  <si>
    <t>Set SPP Kumulatif SD=11 SMP=5 SMA=4</t>
  </si>
  <si>
    <t>Tarik Tunai Cek Untuk BPJS TK=38.390.940, BPJS Kes=19.302.000, Makan Siang=16.780.500=, Cicilan Alphard 33.693.952, Cicilan BRV 5.528.000, Cicilan CRV=12.961.000 Gaji Nenek dan Om Denny 11.000.000, Gaji Tentor = 7.300.000, Akomodasi Pengawas 30 Juta, Bayar Gaji Cash 5.287.500 Cek No.AV647001</t>
  </si>
  <si>
    <t>Payroll Gaji Februari 2024</t>
  </si>
  <si>
    <t>Terima Pindah Buku Uang PSB 2023/2024 dari Mandiri Buku</t>
  </si>
  <si>
    <t>Koreksi Gaji Payroll Feb 2024 Salah System</t>
  </si>
  <si>
    <t>Media dan Ekskul Trf</t>
  </si>
  <si>
    <t>Daftar Ulang SMP=1 Trf</t>
  </si>
  <si>
    <t>Set SPP Kumulatif SD=37 SMP=19 SMA=3 Refund 100.000 Aktual 33.782.500</t>
  </si>
  <si>
    <t>Set SPP Kumulatif TK=4 SD=35 SMP=28 SMA=9</t>
  </si>
  <si>
    <t>Set SPP Kumulatif TK=3 SD=23 SMP=25 SMA=4</t>
  </si>
  <si>
    <t>Set Uang Ekskul SD=5 SMP=6 SMA=1</t>
  </si>
  <si>
    <t>Set Uang Ekskul SMP=5</t>
  </si>
  <si>
    <t>JASA GIRO/BUNGA</t>
  </si>
  <si>
    <t>117,035.00</t>
  </si>
  <si>
    <t>C</t>
  </si>
  <si>
    <t>155,014,827.00</t>
  </si>
  <si>
    <t>23,407.00</t>
  </si>
  <si>
    <t>D</t>
  </si>
  <si>
    <t>154,991,420.00</t>
  </si>
  <si>
    <t>BIAYA ADM REK</t>
  </si>
  <si>
    <t>25,000.00</t>
  </si>
  <si>
    <t>154,966,420.00</t>
  </si>
  <si>
    <t>Pindah Buku Uang Ekskul Baru Ke Mandiri Ekskul</t>
  </si>
  <si>
    <t>Pembayara Cat Gedung Trf Ke BCA</t>
  </si>
  <si>
    <t>Adm Pindah Buku 7x2500</t>
  </si>
  <si>
    <t>Terima Pindah Buku Uang Perlengkapan dari Bank Aceh SPP By MCM</t>
  </si>
  <si>
    <t>Terima SPP Pindah Buku dari Bank Aceh SPP</t>
  </si>
  <si>
    <t>Terima SPP Pindah Buku dari Mandiri Ekskul</t>
  </si>
  <si>
    <t>pindah Buku Uang Penjualan Logistik ke Bank Aceh</t>
  </si>
  <si>
    <t>Pindah Buku Uang Perlengkapan Baru Ke BNI</t>
  </si>
  <si>
    <t>Pindah Buku Uang Ekskul Lama Ke Mandiri</t>
  </si>
  <si>
    <t>Pindah Buku Uang Seragam Trf Ke Bank Aceh</t>
  </si>
  <si>
    <t>Pindah Buku Uang SPP Baru Ke Mandiri</t>
  </si>
  <si>
    <t>Adm Pindah Buku 4x2500</t>
  </si>
  <si>
    <t>palestine</t>
  </si>
  <si>
    <t>Pindah Buku Uang Ekskul Trf Ke Mandiri</t>
  </si>
  <si>
    <t>Pindah Buku Uang Formulir Trf Ke Mandiri Baru</t>
  </si>
  <si>
    <t>Terima Pindah Buku Uang Buku dari BNI</t>
  </si>
  <si>
    <t>Terima Pindah Buku Uang Buku dari Mandiri Ekskul</t>
  </si>
  <si>
    <t>Pindah Buku Uang Pengembangan Trf Ke Bank Aceh</t>
  </si>
  <si>
    <t>Pindah Buku Uang Baju Fitfest Ke Mandiri Iyan</t>
  </si>
  <si>
    <t xml:space="preserve">Tarik Tunai Kebutuhan COH Ekskul </t>
  </si>
  <si>
    <t>Terima Pindah Buku Uang Ekskul dari Bank Aceh</t>
  </si>
  <si>
    <t>Bayar Perbaikan CCTV Trf Ke Iyan BNI (Tarik Tunai)</t>
  </si>
  <si>
    <t>Tarik Tunai Untuk Kebutuhan Operasional Trf Ke BCA Bu Siti</t>
  </si>
  <si>
    <t>Tarik Tunai Untuk Infaq Takjil Kegiatan Parenting Peran Ayah dan Ibu Kepada Anak By Ustadzah Oki Setianadewi</t>
  </si>
  <si>
    <t>Terima Pindah Buku Uang Ekskul Anak Baru Trf dari Bank Aceh</t>
  </si>
  <si>
    <t>Terima Pindah Buku Uang Ekskul Anak Baru dari BNI</t>
  </si>
  <si>
    <t>Terima Pindah Buku Uang Seragam dari Bank Aceh</t>
  </si>
  <si>
    <t>Terima Pindah Uang Penjualan Ligistik Feb dari Bank Aceh SPP</t>
  </si>
  <si>
    <t>Bayar Tagihan Pengadaan Kain Castillo Trf Ke BCA+Adm</t>
  </si>
  <si>
    <t>Bayar Tagihan Pengadaan Kain Ellesa Trf Ke BCA+Adm</t>
  </si>
  <si>
    <t>Bayar Tagihan Ke Syifa Simbol Trf Ke Mandiri+Adm</t>
  </si>
  <si>
    <t>Set SPP Kumulatif TK=2 SD=6 SMP=12 SMA=3</t>
  </si>
  <si>
    <t>Set Uang Ekskul SD=3 SMP=6</t>
  </si>
  <si>
    <t>Tarik Tunai Cek Untuk Biaya Berobat Rp. 26.150.000 Biaya Pesawat KLA-KL 4.750.000 Biaya Ongkos Pesawat KLA-Jeddah Rp. 19.929.000 dan Biaya Kamar Hotel 4 Hari di Mekkah Rp. 44.000.000 Cek No AV791876</t>
  </si>
  <si>
    <t>Set SPP Kumulatif TK=1 SD=18 SMP=9 SMA=2</t>
  </si>
  <si>
    <t>Set SPP Kumulatif TK=2 SD=11 SMP=12 SMA=8</t>
  </si>
  <si>
    <t>Set Uang Ekskul SMP=6 SMA=1</t>
  </si>
  <si>
    <t>Set Tunai Penjualan Buku Logistik</t>
  </si>
  <si>
    <t>Pindah Buku Uang Ekskul Ke Mandiri</t>
  </si>
  <si>
    <t>Terima Pindah Buku Uang Media dari Mandiri Ekskul</t>
  </si>
  <si>
    <t>Bayar Gaji CS Februari 2024</t>
  </si>
  <si>
    <t>Bayar Makan Siang Minggu I Maret 2024</t>
  </si>
  <si>
    <t>Tarik Tunai Untuk Pinjaman Karyawan Trf Ke Mandiri Iyan (Pinjaman Praja)</t>
  </si>
  <si>
    <t>Bayar Tagihan Cetak Jadwal Imsakiyah Ramadhan 1445 H, Trf Ke BNI A/C 8331119999 A/N Yusni Kurniasih (2000 Lembar @2000)</t>
  </si>
  <si>
    <t>Pindah Buku Uang Perlengkapan Lama Ke BNI Lama</t>
  </si>
  <si>
    <t>Bayar Tagihan Kesehata Pegawai Trf Ke BNI Iyan-Prudential</t>
  </si>
  <si>
    <t>Bayar Pengadaan AC Trf Ke BCA</t>
  </si>
  <si>
    <t>Terima Uang Pinjaman Sementara dari SAG Tgl 07 Feb 2024 Set Tunai By Iyan</t>
  </si>
  <si>
    <t>Panjar Pembelian Kursi dan Meja Sekolah Trf Ke BCA A/N Chen He Ping A/C 7125669999</t>
  </si>
  <si>
    <t>Tarik Tunai Cek Untuk Akomodasi Pak Ketua Cek No.CU420330</t>
  </si>
  <si>
    <t>Tarik Tunai Cek Untuk Bayar Panjar Urus Izin Pembangunan Sekolah SMA Cek No. By Iyan</t>
  </si>
  <si>
    <t>Terima Pindah Uang Sementara Untuk Payroll Uang Koreksi Ujian Semester Ganjil 22/23</t>
  </si>
  <si>
    <t xml:space="preserve">Payroll Uang Koreksi </t>
  </si>
  <si>
    <t>Terima Pindah Buku Uang SPP dari Mandiri Ekskul</t>
  </si>
  <si>
    <t>Adm Pindah Buku (2x2500)+(2x2900)</t>
  </si>
  <si>
    <t>kekurangan ekskul</t>
  </si>
  <si>
    <t>Pengadaan  dan Pemasangan 1 Pcs IGBT UVW Motor / Inverter Lift Rp. 7,555.000 dan Jasa Service Rp. 500.000, Kirim ke Iyan BNI dan Tarik Tunai</t>
  </si>
  <si>
    <t>Bayar Tagihan Makan Siang Acara Punggahan Penyambutan Ramadhan 1445 H di Hall (Rincian 500 Bungkus Prasmanan @50.000 dan 35 Bungkus Nasi Kotak @24.000. Total Rp. 25.840.000. Disc. 3.000.000. Trf Ke Mandiri A/C 1050002099723 A/N Rizki Kartika Hendri</t>
  </si>
  <si>
    <t>Set Uang Ekskul SD=2 SMP=1 (Aktual 1.850.000) Refund 750.000</t>
  </si>
  <si>
    <t>Set Uang Ekskul TK=2 SD=1 SMP=5 SMA=2</t>
  </si>
  <si>
    <t>Set Uang Perlengkapan SD=1 SMA=1</t>
  </si>
  <si>
    <t>Set Uang SPP SD=1 SMA=1</t>
  </si>
  <si>
    <t>Set Uang Pengembangan SD=1 (7.250.000) SMA=1 (8.000.000)</t>
  </si>
  <si>
    <t>Set Uang Seragam SD=1 SMA=1</t>
  </si>
  <si>
    <t>Set SPP Kumulatif TK=1 SD=7 SMP=6 SMA=2</t>
  </si>
  <si>
    <t>Set SPP Kumulatif TK=3 SD=19 SMP=17 SMA=5</t>
  </si>
  <si>
    <t>Set SPP Kumulatif SD=1 SMP=1 SMA=18</t>
  </si>
  <si>
    <t>Set SPP Kumulatif SD=8 SMP=1 SMA=5</t>
  </si>
  <si>
    <t>Set Uang Ekskul SD=3 SMP=3 SMA=4</t>
  </si>
  <si>
    <t>Set Uang Ekskul SD=5 SMP=1 SMA=3</t>
  </si>
  <si>
    <t>Ramadhan Berbagi</t>
  </si>
  <si>
    <t>Set SPP Kumulatif SD=8 SMA=6</t>
  </si>
  <si>
    <t xml:space="preserve">Set Uang Ekskul SD=4 SMP=1 </t>
  </si>
  <si>
    <t>Bayar Takjil Ramadhan I Mar 2024. 176 Pax x 6 Hari @10.000</t>
  </si>
  <si>
    <t>Adm Pindah Buku (3x2500)+(3x2900)</t>
  </si>
  <si>
    <t>paket ramadhan</t>
  </si>
  <si>
    <t>media</t>
  </si>
  <si>
    <t>Paket ramadhan</t>
  </si>
  <si>
    <t>spp + eks + ramadhan</t>
  </si>
  <si>
    <t>spp + eks (kelebihan 765.000 dikeep)</t>
  </si>
  <si>
    <t>spp (kelebihan 20.000 dikeep)</t>
  </si>
  <si>
    <t>Paket Ramadhan</t>
  </si>
  <si>
    <t>eks + media (575.000 + 425.000)</t>
  </si>
  <si>
    <t>media (575.000 + 425.000)</t>
  </si>
  <si>
    <t>Buku</t>
  </si>
  <si>
    <t>Tarik Tunai Cek Untuk DP Pengadaan Kaca Gedung Sekolah SMA, Trf Ke Herman Joni BCA, A/C 8195145497 (Total 80.000.000), Cek No.AV791879</t>
  </si>
  <si>
    <t>Tarik Tunai Cek Untuk Pindah Ke Taplus Pribadi Cek AV 525177</t>
  </si>
  <si>
    <t>Tarik Tunai Unrtuk DP Pengadaan Keramik 2 Lantai Gedung SMA. Kirim Ke Megamas Plaza Bangunan A/C 3490860818. Cek No AV525178</t>
  </si>
  <si>
    <t>Terima Pindah dari BNI Baru</t>
  </si>
  <si>
    <t>Terima Pindah Buku Uang Pengembangan dari BNI SPP By MCM</t>
  </si>
  <si>
    <t>Set Uang Pengembangan SMA=1</t>
  </si>
  <si>
    <t>Set SPP Kumulatif TK=1 SD=6 SMP=2 SMA=11</t>
  </si>
  <si>
    <t>Set SPP Kumulatif SD=2 SMP=3 SMA=5</t>
  </si>
  <si>
    <t>Set Uang Ekskul SD=3 SMA=2</t>
  </si>
  <si>
    <t>Biaya Cetak Rekening Koran Fadhul</t>
  </si>
  <si>
    <t>Set SPP Kumulatif TK=2 SD=7 SMP=2</t>
  </si>
  <si>
    <t>Set Uang Ekskul SD=2 SMA=1</t>
  </si>
  <si>
    <t>Set Uang Ekskul SD=7 SMA=1 Aktual 4.800.000, Refund Lebih Tf 600.000</t>
  </si>
  <si>
    <t>Tarik Tunai Cek Untuk BPJS TK=37.916.700, BPJS Kes=19.113.500, Makan Siang=13.720.000=, Cicilan Alphard 33.693.952, Cicilan BRV 5.528.000, Cicilan CRV=12.961.000 Gaji Nenek dan Om Denny 11.000.000, Gaji Tentor = 7.200.000, Akomodasi Pengawas 30 Juta, Bayar Gaji Cash 3.587.500 Cek No.AV647002</t>
  </si>
  <si>
    <t>Payroll Gaji Mar 2024</t>
  </si>
  <si>
    <t>Tarik Tunai Cek Untuk Gaji Bangunan dan THR 1445 H By Pak Hasballah, Cek No.AV791880</t>
  </si>
  <si>
    <t>spp + eks (200.000 cash)</t>
  </si>
  <si>
    <t>Pelunasan Buku Ramadhan 1445 H, Trf Ke JAMSON HASINTONGAN TAMPUBOLON BNI</t>
  </si>
  <si>
    <t>Bayar Tagihan Upah Jahit Susan Trf Ke Wanda Gunawan BCA</t>
  </si>
  <si>
    <t>Pindah Buku Uang Sedekah Ke Mandiri Buku</t>
  </si>
  <si>
    <t>Adm Pindah Buku (5x2500)+(3x2900)</t>
  </si>
  <si>
    <t>Pindah Buku Uang Ekskul Ke Mandiri Baru</t>
  </si>
  <si>
    <t>Pindah Buku Uang Ekskul Ke Mandiri Lama</t>
  </si>
  <si>
    <t>Pindah Buku Uang Ramadhan Ke Mandiri Buku</t>
  </si>
  <si>
    <t xml:space="preserve">Pindah Buku Uang Penjualan Logistik Maret ke Bank Aceh </t>
  </si>
  <si>
    <t xml:space="preserve">Pindah Buku Uang Penjualan Logistik Feb ke Bank Aceh </t>
  </si>
  <si>
    <t>Terima Pindah Buku Uang Media dari Bank Aceh SPP</t>
  </si>
  <si>
    <t>Terima Pindah Uang SPP dari Mandiri Ekskul</t>
  </si>
  <si>
    <t>Terima Pindah Uang SPP dari Mandiri Buku</t>
  </si>
  <si>
    <t>Set SPP Kumulatif TK=2 SD=8 SMP=3</t>
  </si>
  <si>
    <t>Set Uang  SPP SMA=1</t>
  </si>
  <si>
    <t>Set Uang Ramadhan Berbagi</t>
  </si>
  <si>
    <t>Pindah Uang Mandiri Ekskul Baru ke Mandiri Eskul baru By MCM</t>
  </si>
  <si>
    <t>Pindah Buku Uang Form Ke Mandiri Baru By MCM</t>
  </si>
  <si>
    <t>Pindah Buku Uang Sedekah Ramadhan 1445 H Ke Mandiri Buku</t>
  </si>
  <si>
    <t>Pindah Buku SPP Baru Ke Mandiri QRIS</t>
  </si>
  <si>
    <t>Terima Pindah Uang Ekskul dari BNI By MCM</t>
  </si>
  <si>
    <t>Terma Pindah Uang Ekskul Baru dari Mandiri Buku By MCM</t>
  </si>
  <si>
    <t>Terma Pindah Uang Ekskul Baru dari Bank Aceh SPP By MCM</t>
  </si>
  <si>
    <t>Set Uang Ekskul TK=2 SD=4</t>
  </si>
  <si>
    <t>Terima Pindah Buku Uang Perlengkapan dari BNI By MCM</t>
  </si>
  <si>
    <t>Terima Pindah Uang SPP dari BNI</t>
  </si>
  <si>
    <t>Terima Pindah Uang Penjualan Ligistik Mar dari Bank Aceh SPP</t>
  </si>
  <si>
    <t>Terima Pindah Buku Uang PSB 2023/2024 dari Bank Aceh</t>
  </si>
  <si>
    <t>Terima Pindah Buku Uang Ramadhan Berbagi dari BNI</t>
  </si>
  <si>
    <t>Terima Pindah Buku Uang Ramadhan Berbagi dari Mandiri Ekskul</t>
  </si>
  <si>
    <t>Terima Pindah Buku Uang Ramadhan Berbagi dari Bank Aceh SPP</t>
  </si>
  <si>
    <t>Bayar DP2 Tagihan Syifa Baju Seragam, Trf Ke Mandiri</t>
  </si>
  <si>
    <t>Terima Pindah Buku dari Rekening Pihak Ke 3 Untuk THR</t>
  </si>
  <si>
    <t>Tarik Tunai Cek Untuk Bayar THR Cash Karyawan Cek No.AV647003</t>
  </si>
  <si>
    <t xml:space="preserve">Payroll THR Ramadhan 1445 H </t>
  </si>
  <si>
    <t>Set SPP Kumulatif TK=1 SD=8 SMP=5 SMA=7 Aktual 11.427.500</t>
  </si>
  <si>
    <t>Set Uang Ramadhan Berbagi Tahap 2</t>
  </si>
  <si>
    <t>Bayar Tagihan Buka Bersama By Catring Susi di Hall. Trf Ke BCA</t>
  </si>
  <si>
    <t>Bayar Taghan Kegiatan Ramadhan Night Untuk Berbuka dan Makan Sahur Trf Ke Bank Aceh Bu Rohani</t>
  </si>
  <si>
    <t>Penjualan Logistik Tf</t>
  </si>
  <si>
    <t>Set  SPP Kumulatif TK=2 SD=25 SMP=11 SMA=1</t>
  </si>
  <si>
    <t>Set SPP Kumulatif TK=2 SD=13 SMP=9 SMA=4</t>
  </si>
  <si>
    <t>Set SPP Kumulatif TK=1 SD=12 SMP=5 SMA=2</t>
  </si>
  <si>
    <t>Set Uang Ramadhan Berbagi Tahap 3 (By AEKI)</t>
  </si>
  <si>
    <t xml:space="preserve">Tarik Tunai Cek Untuk Pembayaran 1. Pembelian Beras 1700 Sak Trf Ke Sukmawati BSI (1909197146) Rp. 130.050.000 dan 2. Pembelian Minyak dan Gula Trf Ke PT. Pilar Group Indonesia Mandiri (1060016553938) Rp. 58.434.000 Cek No. HX 444153 </t>
  </si>
  <si>
    <t>Tarik Tunai Cek Untuk Gaji Bangunan 33.500.000 dan Bayar Tagihan Besi 1.912.500, Cek No.AV791881</t>
  </si>
  <si>
    <t>Tarik Tunai Cek Untuk Akomodasi Pak Ketua Cek No.CU420331</t>
  </si>
  <si>
    <t>Set SPP Kumulatif TK=3 SD=10 SMP=4 SMA=5</t>
  </si>
  <si>
    <t>Bayar Pelunasan Penyelesai Saham Mandago dengan Pak Syahrial Trf Ke BNI A/C 0303195520 (Total Terbayarkan sebesar Rp. 966.490.000) Cek No.AV791882</t>
  </si>
  <si>
    <t>Terima Pindah Buku Uang Ekskul dari Mandiri Ekskul</t>
  </si>
  <si>
    <t>Bayar Pelunasan Pengadaan Keramik Gedung SMA P1=62.400.000 (19/3) Total Tagihan Rp. 208.000.000. Trf Ke Megamas Plaza Bangunan A/C 3490860818-BCA dan Panjar 2 Pengadaan dan Pemasangan Kaca Gedung SMA P1=25.000.000 Total Tagihan 80.000.000 Sisa 15.000.000 Trf Ke Herman Joni A/C 8195145497 BCA. Tarik Tunai Cek No. AV791883</t>
  </si>
  <si>
    <t>Adm (1x2900)+(2x2500)</t>
  </si>
  <si>
    <t>Pembelian Cat Gedung 4 Galon Kuda Terbang 899 @270.000, 20 Pail Vinilex Putih @785.000 dan 2 Pail Sealer Cendana Eksterior @700.000 Trf Ke BCA Betty Huwan A/C 3490353045-BCA</t>
  </si>
  <si>
    <t>Set SPP Kumulatif TK=1 SD=3 SMP=6</t>
  </si>
  <si>
    <t>Set SPP Kumulatif SD=5 SMP=8</t>
  </si>
  <si>
    <t>Bayar Makan Siang Minggu II April 2024</t>
  </si>
  <si>
    <t>Bayar Gaji CS Bulan Maret 2024</t>
  </si>
  <si>
    <t>Terma Pindah Uang Ekskul dari Mandiri Buku By MCM</t>
  </si>
  <si>
    <t>Terima Pindah Buku dari Mandiri Ekskul</t>
  </si>
  <si>
    <t>Set SPP Kumulatif TK=2 SD=12 SMP=9</t>
  </si>
  <si>
    <t>Set Pelunasan Daftar Ulang SMP=1 Cash 8.000.000 Tf 1.700.000 Total 9.700.000</t>
  </si>
  <si>
    <t>Bayar Asuransi Kesehatan Karyawan By Prudential Trf Ke BNI Iyan</t>
  </si>
  <si>
    <t>kekurangan du smp</t>
  </si>
  <si>
    <t>Perjalanan Dinas Pengawas Yayasan Trf Ke Mandiri Siti Hasnah</t>
  </si>
  <si>
    <t>Terima Pindah Buku Uang Pengembangan dari BNI Baru By MCM (P=1)</t>
  </si>
  <si>
    <t>Terima Pindah Buku Uang Pengembangan dari BNI Baru By MCM (P=2)</t>
  </si>
  <si>
    <t>Tarik Tunai Cek Untuk Bayar Pelunasan Buku, Trf ke Mandiri. Cek No. HX444154</t>
  </si>
  <si>
    <t>Set Uang Buku SD=1</t>
  </si>
  <si>
    <t>Set SPP Kumulatif SD=17 SMP=7</t>
  </si>
  <si>
    <t>Adm Pindah Buku (2x2500)+(3x2900)</t>
  </si>
  <si>
    <t>Biaya Service, Perbaikan dan Penggantian Spart Part AC. Trf Ke Robert Bank Mandiri A/C 1060020027887</t>
  </si>
  <si>
    <t>Tarik Tunai Cek Untuk Pinjaman Sementara Pelunasan Tanah Gg. Abrar Atasnama Bu Asnawati Tanjung P=1 50.000.000 (20 Mei 2023) Total Harga Tanah 550.000.000. Bayar Pembuatan 2 Akte (Akte Jual Beli dan Akte Ganti Rugi) Rp 3.500.000 Ke Notaris Bu Tri. Cek No. CV908930</t>
  </si>
  <si>
    <t>Terima Pindah Buku Uang Perlengkapan dari Mandiri Ekskul</t>
  </si>
  <si>
    <t>spp (20.000 dari kelebihan trf bulan lalu)</t>
  </si>
  <si>
    <t>Bayar Makan Siang Minggu III April 2024</t>
  </si>
  <si>
    <t>Bayar Cicilan Mobil Mercy By Fadhul</t>
  </si>
  <si>
    <t>Terima Pindah Buku Uang Ekskul Anak Baru Trf dari Mandiri Buku</t>
  </si>
  <si>
    <t>Set SPP Kumulatif TK=2 SD=6 SMP=3</t>
  </si>
  <si>
    <t>Bayar DP3 Tagihan Syifa Baju Seragam, Trf Ke Mandiri</t>
  </si>
  <si>
    <t>Set Penjualan Buku Logistik</t>
  </si>
  <si>
    <t>Set Uang Pengembangan SMP=1</t>
  </si>
  <si>
    <t>Set SPP Kumulatif TK=1 SD=17 SMP=5</t>
  </si>
  <si>
    <t>SPP + Eks</t>
  </si>
  <si>
    <t>kekurangan du sd</t>
  </si>
  <si>
    <t>Set SPP Kumulatif TK=1 SD=15 SMP=12</t>
  </si>
  <si>
    <t>Bayar Gaji Mingguan Karyawan Harian 22 Apr-27 Apr Rp. 32.470.000 dan 15 Apr-20 Apr Rp. 30.280.000. Cek No. AV791884</t>
  </si>
  <si>
    <t>Bayar Tagihan Kartu Kredit Untuk Perjalanan Dinas Pengawas Yayasan Mar'24 Cek No. AV791885</t>
  </si>
  <si>
    <t>Bayar Tagihan Logam Rp. 59.195.000 Trf Ke BCA Lili dan Tagihan Besi Rp. 5.988.000 Trf Ke Mandiri Yenty Gunawan Cek No. AV791886</t>
  </si>
  <si>
    <t>Bayar Pelunasan Tanah Abrar P1=50.000.000 Pelunasan Rp. 500.000.000 dan Pembayaran 2 Surat Akte Tanah (Pembelian dan Ganti Rugi) Rp. 3.500.000 Cek No. AV791887</t>
  </si>
  <si>
    <t>Terima Pindah Buku Uang Perlengkapan dari BNI Baru</t>
  </si>
  <si>
    <t>Adm Pindah Buku (4x2500)+(3x2900)</t>
  </si>
  <si>
    <t>Terima Pinjaman Sementara Pelunasan Tanah Gg. Abrar Atasnama Bu Asnawati Tanjung P=1 50.000.000 (20 Mei 2023) Total Harga Tanah 550.000.000. Bayar Pembuatan 2 Akte (Akte Jual Beli dan Akte Ganti Rugi) Rp 3.500.000 Sumber Rekening Pengmbangan</t>
  </si>
  <si>
    <t>Adm Pindah Buku 2900</t>
  </si>
  <si>
    <t>Bayar Pajak Kenderaan CRV Trf Ke BCA</t>
  </si>
  <si>
    <t>Pindah Buku Uang Formulir Ke Mandiri QRIS</t>
  </si>
  <si>
    <t>Terima Pindah Buku Uang Fornulir Anak Baru dari Mandiri Ekskul</t>
  </si>
  <si>
    <t>Set SPP Kumulatif SD=10 SMP=21 SMA=3</t>
  </si>
  <si>
    <t>Terima Pindah Buku Uang SPP dari BNI</t>
  </si>
  <si>
    <t>Tarik Tunai Cek Untuk BPJS TK=38.153.820, BPJS Kes=19.113.500, Makan Siang=14.784.000=, Cicilan Alphard 33.693.952, Cicilan BRV 5.528.000, Cicilan CRV=12.961.000 Cicilan Merci = 25.241.000 Iuran Prudential = 14.486.667 Gaji Nenek dan Om Denny 11.000.000, Gaji Tentor = 5.400.000 Gaji Cash Satpam = 3.080.000, Akomodasi Pengawas 30 Juta, Bayar Gaji Cash 11.101.000 Cek No.AV647005</t>
  </si>
  <si>
    <t>Payroll Gaji Apr 2024</t>
  </si>
  <si>
    <t>Daftar Ulang Trf</t>
  </si>
  <si>
    <t>Set SPP Kumulatif TK=3 SD=11 SMP=15 SMA=4 Aktula 18365.000 Refund 200.000</t>
  </si>
  <si>
    <t>Set SPP Kumulatif SD=16 SMP=15</t>
  </si>
  <si>
    <t>Tarik Tunai Cek Untuk Bayar Gaji Mingguan Karyawan Harian Rp. 32.500.000, Madan Rp. 2.000.000 dan Bayar Tagihan Logam Rp. 21.575.000 Cek No. AV791889</t>
  </si>
  <si>
    <t>spp (kelebihan 200.000 direfund)</t>
  </si>
  <si>
    <t>Set SPP Kumulatif TK=2 SD=17 SMP=11 SMA=1</t>
  </si>
  <si>
    <t>Set Uang Ekskul SMA=2</t>
  </si>
  <si>
    <t>Tarik Tunai Cek Untuk Akomodasi Pak Ketua Cek No.CU420332</t>
  </si>
  <si>
    <t>Pindah Buku Uang SPP dari BNI By MCM</t>
  </si>
  <si>
    <t>eks + buku + perpisahan</t>
  </si>
  <si>
    <t>perpisahan</t>
  </si>
  <si>
    <t>Biaya Pelunasan Amdal (Izin Bangunan SMA) Trf Ke Iyan, Tarik Tunai</t>
  </si>
  <si>
    <t>Terima Setoran Uang Graduation dari Unit SMP By Ninda</t>
  </si>
  <si>
    <t>Terima Setoran Uang Graduation dari Unit SMA By Burhan</t>
  </si>
  <si>
    <t>Set SPP Kumulatif TK=3 SD=24 SMP=13 SMA=11</t>
  </si>
  <si>
    <t>Set SPP Kumulatif TK=1 SD=16 SMP=8 SMA=6</t>
  </si>
  <si>
    <t>Daftar Ulang SD dan SMP Trf</t>
  </si>
  <si>
    <t>Terima Pindah Buku Uang Pengembangan dari BNI Baru By MCM (P=3)</t>
  </si>
  <si>
    <t>Set Uang Eskul SD=2 SMP=2</t>
  </si>
  <si>
    <t>Pengembalian Uang Salah Setor Burhan SMA</t>
  </si>
  <si>
    <t>Tarik Tunai Cek Untuk Bayar Gaji Mingguan Karyawan Harian Rp. 40.500.000,  Bayar Tagihan Besi Rp. 22.490.000 dan Bayar Pengurusan Surat Jual Beli Tanah Kelambir 5 (2 Surat) Cek No. AV791890</t>
  </si>
  <si>
    <t>Tarik Tunai Cek Untuk Biaya Operasional Acara Syukuran Rp. 10.000.000 dan Bayar Tagihan Bangunan (Logam) Rp. 11.795.000 Cek No. AV791891</t>
  </si>
  <si>
    <t>Set SPP Kumulatif SD=14 SMP=11 SMA=5</t>
  </si>
  <si>
    <t>Set Uang Eskul SD=4 SMP=2</t>
  </si>
  <si>
    <t>Adm Pindah Buku 3x2900 + 5x2500</t>
  </si>
  <si>
    <t>Pindah Buku Uang Logistik Mar-Apr Trf Ke Seragam Bank Aceh</t>
  </si>
  <si>
    <t>Bayar Makan Siang Minggu I Mei 2024</t>
  </si>
  <si>
    <t>Terima Pindah Buku Uang Seragam dari Bank Aceh By MCM</t>
  </si>
  <si>
    <t>Terima Pindah Uang Logistik Mar dan April 2024</t>
  </si>
  <si>
    <t>Adm Pindan Buku 3x2500</t>
  </si>
  <si>
    <t>Bayar Gaji CS Bulan April 2024</t>
  </si>
  <si>
    <t>Bayar Tagihan Pengadaan Jilbab Trf Ke BCA</t>
  </si>
  <si>
    <t>Bayar Pelunasan Seragam Syifa Total Rp. 390.250.000 (100 Juta+150 Juta +100 Juta</t>
  </si>
  <si>
    <t>Set SPP Kumulatif TK=3 SD=20 SMP=4 SMA=8</t>
  </si>
  <si>
    <t xml:space="preserve">Set Uang Eskul SD=4 </t>
  </si>
  <si>
    <t>Setor Uang Graduation dari Unit TK 3 By Iyan</t>
  </si>
  <si>
    <t>Setor Uang Graduation dari Unit TK 2 By Iyan</t>
  </si>
  <si>
    <t>Terima Setoran Uang Graduation dari Unit TK 1 By Zakiyah</t>
  </si>
  <si>
    <t>Terima Setoran Uang Graduation dari Unit SD 1 By Hafifah</t>
  </si>
  <si>
    <t>Terima Setoran Uang Graduation dari Unit SD 2 By Iyan</t>
  </si>
  <si>
    <t>Tarik Tunai Cek Untuk Bayar Pelunasan Pengadaan dan Pemasangan Kusen Jendela UPVC Gedung SMA Total 80.000.000 P1=25 Juta (27/03) P2=40 Juta (17 Apr). Trf Ke Herman Joni A/C 8195145497 BCA. Tarik Tunai Cek No. AV791892</t>
  </si>
  <si>
    <t>Set Uang Graduation SMP By Iyan</t>
  </si>
  <si>
    <t>Set Uang Graduation TK-4 By Iyan</t>
  </si>
  <si>
    <t>Set SPP Kumulatif TK=1 SD=13 SMP=11 SMA=2</t>
  </si>
  <si>
    <t xml:space="preserve">Pindah Buku Uang Graduation Ke Mandiri Ekskul </t>
  </si>
  <si>
    <t>Bayar Tagihan Pengadaan Cat Trf Ke BCA+Adm</t>
  </si>
  <si>
    <t>Adm Pindah Buku 2x2900 + 4x2500</t>
  </si>
  <si>
    <t>Bayar Makan Siang Minggu II Mei 2024</t>
  </si>
  <si>
    <t>Bayar DP Kegiatan Milad Untuk EO, Trf Ke BCA Setia Alfa Perkasa A/C 6475554888</t>
  </si>
  <si>
    <t>Bayar Pemasangan Video Tron di S Parman, Trf Ke BCA</t>
  </si>
  <si>
    <t>Tarik Tunai Uang Cash Untuk Kegiatan Graduation TK, SD, SMP dan SMA By Iyan</t>
  </si>
  <si>
    <t>Terima Pindah Buku Uang Eskkul dari BNI By MCM</t>
  </si>
  <si>
    <t>Set SPP Kumulatif SD=2 SMP=2 SMA=1</t>
  </si>
  <si>
    <t>Terima Pindah Buku Uang Graduation Tf By MCM</t>
  </si>
  <si>
    <t>Tarik Tunai Cek Untuk Bayar Gaji Mingguan Karyawan Harian Rp. 32.500.000,  Panjar Ke-2 Rp. 12.000.000 Bayar Pasir dan Batu Gulih Rp. 6.300.000 dan Bayar Sasa Rp. 6.000.000 Cek No. AV791893</t>
  </si>
  <si>
    <t>Set SPP Kumulatif SD=7 SMP=2</t>
  </si>
  <si>
    <t>kekurangan formulir</t>
  </si>
  <si>
    <t>Adm Pindah Buku 1x2900 + 2x2500</t>
  </si>
  <si>
    <t>Terima Pindah Buku Uang Ekskul Baru dari BNI</t>
  </si>
  <si>
    <t>Panjar Pengerjaan Listrik Gedung Sekolah Trf Ke Robert Mandiri</t>
  </si>
  <si>
    <t>Bayar Listrik Mei Trf Ke BCA Aldi + Adm</t>
  </si>
  <si>
    <t>Set SPP Kumulatif SD=1</t>
  </si>
  <si>
    <t>Pembelian Cat GedungTrf Ke BCA Betty Huwan A/C 3490353045-BCA</t>
  </si>
  <si>
    <t>Adm Pindah Buku 3x2900 + 4x2500</t>
  </si>
  <si>
    <t>Adm Pindah Buku 3x2900 + 1x2500</t>
  </si>
  <si>
    <t>Bayar Tagihan Jamson Kegiatan Graduation Trf Ke BNI A/C 0428063432 A/N Jamson H Tampubolon</t>
  </si>
  <si>
    <t>Bayar Pelunasan Ke SAP Kegiatan Graduation Trf Ke BCA A/C 6475554888 A/N Setia Alfa Perkasa</t>
  </si>
  <si>
    <t>Tarik Tunai COH Ekskul By Iyan</t>
  </si>
  <si>
    <t>Setor Uang Graduation SD</t>
  </si>
  <si>
    <t>Set SPP Kumulatif SD=10 SMP=3 SMA=6</t>
  </si>
  <si>
    <t>Set Uang SPP TK=2 (6 Bulan)</t>
  </si>
  <si>
    <t>Set Uang Media TK=1</t>
  </si>
  <si>
    <t>Set Uang Ekskul TK=1</t>
  </si>
  <si>
    <t>Refund SMP=1 Trf Ke Iyan Mandiri</t>
  </si>
  <si>
    <t>Bayar Catring Acara Graduation By Arumi A/C 1050002099723 A/N Rizki Kartika Hendriani</t>
  </si>
  <si>
    <t>Refund TK=1 SD=1 Ke Iyan Mandiri</t>
  </si>
  <si>
    <t>Bayar Pelatihan WAFA 2024 Trf ke Wafa Indonesia A/C 7053454927 Bank BSI</t>
  </si>
  <si>
    <t>Pengembalian Uang Trf Study Tour TK, SMP dan SMA Trfk ke Iyan Tarik Tunai</t>
  </si>
  <si>
    <t>Pengembalian Bayar Listrik Mei dari Bank Aceh COH</t>
  </si>
  <si>
    <t>Set SPP Kumulatif SD=20 SMP=8 SMA=1</t>
  </si>
  <si>
    <t>Tarik Tunai Cek Untuk Bayar Gaji Mingguan 42.500.000, Bayar Tagihan Logam 17.253.000, Biaya Berobat 2.000.000 dan Bayar Besi Bangunan 1.740.000. Trf Ke Tarik Tunai Cek No. AV791894</t>
  </si>
  <si>
    <t>Bayar Pelunasan Graduation SD By Hafifa</t>
  </si>
  <si>
    <t>Bayar Makan Siang Minggu III Mei 2024</t>
  </si>
  <si>
    <t>Set SPP Kumulatif TK=2 SD=25 SMP=8 SMA=4</t>
  </si>
  <si>
    <t>Set Uang Perlengkapan TK=1 SD=1 (1.250.000) Kurang 1.750.000</t>
  </si>
  <si>
    <t>Set SPP Kumulatif SD=5 SMP=5 SMA=8</t>
  </si>
  <si>
    <t>Setor Tunai Pengembalian Pinjaman Ryalsyah (30 Jan) Total 200 Juta. Panjar I</t>
  </si>
  <si>
    <t>Set SPP Kumulatif SD=2 SMP=4 SMA=9</t>
  </si>
  <si>
    <t>Set SPP Kumulatif TK=1 SD=6 SMP=4 SMA=7 Aktual 10.910.000 Refund 200.000</t>
  </si>
  <si>
    <t>Tarik Tunai Cek Untuk Bayar Gaji Mingguan 44.500.000, Bayar Tagihan Logam 13.795.000 Trf  Ke BCA, dan Pembelian Pasir 2 Truck 4.400.000. Cek No. AV791895</t>
  </si>
  <si>
    <t>Set Uang Ekskul SD=1 Aktual 550.000 Refund 400.000</t>
  </si>
  <si>
    <t>Tarik Tunai Cek Untuk BPJS TK=37.679.580, BPJS Kes=19.113.500, Makan Siang=14.272.500=, Cicilan Alphard 33.693.952, Cicilan BRV 5.528.000, Cicilan CRV=12.961.000 Cicilan Merci = 25.241.000 Iuran Prudential = 14.486.667 Gaji Nenek dan Om Denny 11.000.000, Gaji Tentor = 6.500.000 Gaji Cash Satpam = 3.000.000, Akomodasi Pengawas 30 Juta, Bayar Gaji Cash 10.837.500 Cek No.AV647006</t>
  </si>
  <si>
    <t>Payroll Gaji May 2024</t>
  </si>
  <si>
    <t>371,478.29</t>
  </si>
  <si>
    <t>74,295.66</t>
  </si>
  <si>
    <t>Set Uang Buku Tahunan TK</t>
  </si>
  <si>
    <t>Set Uang Ekskul TK=2 SD=1</t>
  </si>
  <si>
    <t>Set Uang Media TK=2</t>
  </si>
  <si>
    <t>Set SPP Kumulatif TK=2 SD=4 SMP=11 SMA=3</t>
  </si>
  <si>
    <t>Set SPP Kumulatif TK=3 SD=13 SMP=45 SMA=10 Aktual 41.667.500, kurang setor 50.000</t>
  </si>
  <si>
    <t>Set SPP Kumulatif TK=1 SD=1 SMP=5 SMA=2</t>
  </si>
  <si>
    <t>Tarik Tunai Cek Untuk Bayar Keramik 15.280.000, Bayar Tagihan Keramik 15.260.000 Trf Ke BCA, dan Bayar DP Pengadaan dan Pasang Kusen UPVC Gedung SMA Lantai 2 Trf Ke Joni BCA. Cek No. AV791896</t>
  </si>
  <si>
    <t>Set Seragam SD=1 SMA=1</t>
  </si>
  <si>
    <t>Set Uang Ekskul SD=1 SMA=1 Aktual 3.800.000 Refund 250.000</t>
  </si>
  <si>
    <t>Set Uang Pengembangan SD=1 (5.750.000) SMA=1 (8.000.000)</t>
  </si>
  <si>
    <t>spp + eks (refund 200.000)</t>
  </si>
  <si>
    <t>spp dan eks</t>
  </si>
  <si>
    <t>Pindah SPP Ke Bank Aceh</t>
  </si>
  <si>
    <t>Pindah SPP Baru Ke Mandiri QRIS</t>
  </si>
  <si>
    <t>Pindah Pengembangan Ke Bank Aceh</t>
  </si>
  <si>
    <t>Pindah Buku Ke Mandiri Buku</t>
  </si>
  <si>
    <t>Pindah Ekskul Ke Mandiri Ekskul</t>
  </si>
  <si>
    <t>Pindah Ekskul Baru Ke Mandiri Baru</t>
  </si>
  <si>
    <t>Pindah Seragam Ke Bank Aceh</t>
  </si>
  <si>
    <t>Pindah Perlengkapan Ke BNI Baru</t>
  </si>
  <si>
    <t>Pindah Formulir Ke Mandiri Baru</t>
  </si>
  <si>
    <t>Pindah Infaq Ke Mandiri Buku</t>
  </si>
  <si>
    <t>Terima Uang Ekskul dari BNI</t>
  </si>
  <si>
    <t>Terima Uang Ekskul dari Mandiri Buku</t>
  </si>
  <si>
    <t>Sumbangan Ramadhan</t>
  </si>
  <si>
    <t>Pindah Buku Penjualan Logistik Bulan Mei Ke Bank Aceh Seragam</t>
  </si>
  <si>
    <t>Bayar Makan Siang Minggu I Jun</t>
  </si>
  <si>
    <t>Bayar Gaji CS Bulan Mei 2024</t>
  </si>
  <si>
    <t>Set SPP Kumulatif SD=18 SMP=7 SMA=7 Aktual 18.770.000 Refund 150.000</t>
  </si>
  <si>
    <t>Set SPP Kumulatif TK=3 SD=2 SMP=4 SMA=1</t>
  </si>
  <si>
    <t>Tarik Tunai Cek Untuk Bayar Pinggol Keramik (45 Keping @100.000 + 14 Keping @80.000 + 9 Keping @80.000 (6.340.000) Panjar Tukang Keramik (11.000.000),  Gaji Mingguan Rp. 33.500.000 dan Tunjangan Pendidikan Sasa (3.000.000) dan Madan (1.000.000) Cek No. AV791897</t>
  </si>
  <si>
    <t>Pengadaan Raport Siswa , Trf Ke BCA</t>
  </si>
  <si>
    <t>Beli Pengadaan Cat Gedung Sekolah, Trf Ke BCA</t>
  </si>
  <si>
    <t>Adm 2x2500</t>
  </si>
  <si>
    <t>Terima Pindah Uang Logistik Mei 2024</t>
  </si>
  <si>
    <t>Bayar Tagihan Beli Kain Jilbab Trf Ke BCA</t>
  </si>
  <si>
    <t>Tarik Tunai Cek Untuk Akomodasi Pak Ketua Cek No.CU420333</t>
  </si>
  <si>
    <t>du tk (kelebihan 250.000 sudah di refund cash daftar ulang)</t>
  </si>
  <si>
    <t>Terima Uang Infaq dari Mandiri Ekskul</t>
  </si>
  <si>
    <t>Set SPP Kumulatif TK=3 SD=7 SMP=3</t>
  </si>
  <si>
    <t xml:space="preserve">Daftar Ulang SD </t>
  </si>
  <si>
    <t>Setor Tunai</t>
  </si>
  <si>
    <t>TK Graduation</t>
  </si>
  <si>
    <t>SD Graduation</t>
  </si>
  <si>
    <t>SMP Graduation</t>
  </si>
  <si>
    <t>SMA Graduation</t>
  </si>
  <si>
    <t>Sisa Uang Graduation</t>
  </si>
  <si>
    <t>Rincian Uang Milad dan Graduation 2024</t>
  </si>
  <si>
    <t>Set SPP Kumulatif SD=14 SMP=4</t>
  </si>
  <si>
    <t>Bayar Retribusi Persetujuan Bangunan Gedung (Izin Mendirikan Bangunan) Setor Ke Bank Sumut No STS 1294-4102-0300-0003-5278-3. Tarik Tunai Cek IF141310</t>
  </si>
  <si>
    <t>du smp + buku</t>
  </si>
  <si>
    <t>du TK + spp (50.000 refund)</t>
  </si>
  <si>
    <t xml:space="preserve">du smp + spp + eks + buku </t>
  </si>
  <si>
    <t>buku (kelebihan 188.000 direfund)</t>
  </si>
  <si>
    <t>buku (kelebihan 48.000 dikeep)</t>
  </si>
  <si>
    <t>Penarikan Cek, Untuk Bayar Pelunasan Kursi dan Meja Sekolah sebanyak 468 Set @ 1.250.000 Panjar I (300 Juta) 14 Maret Total Rp. 585.000.000 Cek No. CV908931 By Iyan</t>
  </si>
  <si>
    <t>Set SPP Kumulatif TK=2 SD=4 SMP=6 SMA=12</t>
  </si>
  <si>
    <t>Tarik Tunai Cek Untuk Bayar Tagihan Besi Bahan Bangunan Gedung SMA (8.827.500), Pengadaan Closed Jongkok 12 Peace (5.290.000) dan Pelunasan Ongkos Pasang Foni Keramik (6.900.000) Cek No. AV791898</t>
  </si>
  <si>
    <t>Set Uang Buku SD=1 SMP=2 SMA=2</t>
  </si>
  <si>
    <t>Adm Pindah Buku 3x2900 + 3x2500</t>
  </si>
  <si>
    <t>Terima Pindah Buku Uang Perlengkapan Lama dari BNI Baru</t>
  </si>
  <si>
    <t>Pindah Uang Buku Ke Mandiri Buku</t>
  </si>
  <si>
    <t>Bayar Makan Siang Minggu II Jun 2024</t>
  </si>
  <si>
    <t>Terima Pindah Buku Uang Pengembangan dari Bank Aceh By MCM</t>
  </si>
  <si>
    <t>Sekarang Sudah Berjalan Mulai August 2022-Jun 2024</t>
  </si>
  <si>
    <t>23 Bulan</t>
  </si>
  <si>
    <t>49 Bulan</t>
  </si>
  <si>
    <t>Cicilan Pokok yang telah terbayarkan update Jun 24</t>
  </si>
  <si>
    <t>Cicilan Bunga yang telah terbayarkan update Jun 24</t>
  </si>
  <si>
    <t>Set SPP Kumulatif TK=1 SD=13 SMA=1</t>
  </si>
  <si>
    <t>Set Uang Pengembangan SMP=1 Aktual 8.000.000 Refund 1.000.000</t>
  </si>
  <si>
    <t>Set Uang Buku SMP=1 SMA=1 Aktual 3.475.000 Refund 188.000</t>
  </si>
  <si>
    <t>Tarik Tunai Untuk Pembayaran Lembu Qurban 2024</t>
  </si>
  <si>
    <t>Tarik Tunai Cek Untuk Pengurusan Izin Mendirikan Bangunan Gedung SMA, Cek No. IF 141311</t>
  </si>
  <si>
    <t>Bayar Panjar 60 % Pengadaan Buku UTBK US, Trf Ke BCA A/C 8205036241 A/N Syaiful Hudha</t>
  </si>
  <si>
    <t>Bayar Panjar 50 % Pengadaan Buku WAFA, Trf Ke BSI A/C 7053454927 A/N Syaiful Hudha</t>
  </si>
  <si>
    <t>Tarik Tunai Cek Untuk Bayar Tagihan Logam Bahan Bangunan Gedung SMA (31.786.000), Gaji Tenaga Kerja Mingguan (32.500.000) dan Bayar Ongkos Pasang Keramik (9.000.000) Cek No. AV791899</t>
  </si>
  <si>
    <t>Tarik Tunai Cek Untuk Bayar Panjar II Pengadaan dan Pasang Kusen UPVC Rp. 40.000.000 (Panjar I 24.000.000 (04/06) Sisa 12.000.000. Total 76.000.000 Cek No. AV791900</t>
  </si>
  <si>
    <t>Set SPP Kumulatif SD=4 SMP=1 Aktual 2.905.000 Refund 50.0000</t>
  </si>
  <si>
    <t>Set Uang Buku SD=1 SMP=1 Aktual 3.039.000 Refund 214.000</t>
  </si>
  <si>
    <t>Pindah Buku Uang Infaq (Tarik Tunai)</t>
  </si>
  <si>
    <t>Bayar Kurban Orang Tua Murid 1445 H</t>
  </si>
  <si>
    <t>buku (cicilan)</t>
  </si>
  <si>
    <t>du sd (kelebihan 50.000)</t>
  </si>
  <si>
    <t>du + formulir</t>
  </si>
  <si>
    <t>3,157,500.00</t>
  </si>
  <si>
    <t>2,500.00</t>
  </si>
  <si>
    <t>6,660,000.00</t>
  </si>
  <si>
    <t>Set Uang Buku SD=2</t>
  </si>
  <si>
    <t>Set Uang Buku SD=2 SMA=3</t>
  </si>
  <si>
    <t>Set Uang Ekskul TK=1 SD=1</t>
  </si>
  <si>
    <t>Set SPP Kumulatif TK=1 SD=5 SMP=1</t>
  </si>
  <si>
    <t>Biaya Pegadaan Cheque 1 Blok</t>
  </si>
  <si>
    <t>Bayar Makan Siang Minggu III Jun 2024</t>
  </si>
  <si>
    <t>Set SPP Kumulatif TK=1 SD=2 SMP=1</t>
  </si>
  <si>
    <t>Set SPP Kumulatif SD=9</t>
  </si>
  <si>
    <t>Set Uang Buku TK=2 SD=4 SMA=2</t>
  </si>
  <si>
    <t>Set Uang Ekskul TK=1 SD=4</t>
  </si>
  <si>
    <t>Tarik Tunai Cek Untuk Bayar Tagihan Logam Bahan Bangunan Gedung SMA (19.712.000), Gaji Tenaga Kerja Mingguan (31.500.000) dan Bayar Ongkos Pasang Keramik (9.000.000) Cek No. AV795201</t>
  </si>
  <si>
    <t>Set Uang Perlengkapan SMA=4</t>
  </si>
  <si>
    <t>Set Uang SPP SMA=4</t>
  </si>
  <si>
    <t>Set Uang Pengembangan SMA=4 (2*8.000.000+7.000.000+6.000.000)</t>
  </si>
  <si>
    <t>Set Uang Ekskul SMA=4</t>
  </si>
  <si>
    <t>Set Uang Seragam SMA=4</t>
  </si>
  <si>
    <t>Bayar Tagihan Setia Alfa Perkasa Cetak Foto Milad and Graduation Trf Ke BCA+Adm</t>
  </si>
  <si>
    <t>Bayar Tagihan Setia Alfa Perkasa Pengadaan Panggung Expo (Lapangan Utama 2x2 Juta) + (Lapangan TK 1,7 Juta) + Banner Lapangan Utama 640.000 dan Banner TK 320.000 Trf Ke BCA+Adm</t>
  </si>
  <si>
    <t>D Ulang SMP Trf</t>
  </si>
  <si>
    <t>DU SD Trf</t>
  </si>
  <si>
    <t>Daftr Ulang SD dan SMP</t>
  </si>
  <si>
    <t>DU SMA (Refund 450.000)</t>
  </si>
  <si>
    <t>SPP dan Buku</t>
  </si>
  <si>
    <t>Set SPP Kumulatif TK=1 SD=8 SMP=13</t>
  </si>
  <si>
    <t>Set Uang Buku TK=2 SD=3 SMP=4 SMA=7</t>
  </si>
  <si>
    <t>Set Uang Ekskul TK=2 SD=5 SMP=2</t>
  </si>
  <si>
    <t>Set Daftr Ulang SMA=2</t>
  </si>
  <si>
    <t>Set Uang Eskul D Ulang SMA=2 Aktual 4.000.000 Refund 700.000</t>
  </si>
  <si>
    <t>Bayar Cat Gedung Sekolah Trf Ke Bettu Huwan BCA A/C 3490353045</t>
  </si>
  <si>
    <t>Pindah Ke Iyan BNI Tarik Tunai COH</t>
  </si>
  <si>
    <t>Pindah Uang Formulir Ke Mandiri Baru</t>
  </si>
  <si>
    <t>Terima Pindah Buku Uang Perlengkapan dari Bank Aceh By MCM</t>
  </si>
  <si>
    <t>Bayar Makan Siang Minggu IV` Jun 2024</t>
  </si>
  <si>
    <t>Pindah Buku Uang Media Ke BNI</t>
  </si>
  <si>
    <t>Adm Pindah Buku 2500+2900</t>
  </si>
  <si>
    <t>Terima Pindah Uang Ekskul Lama dari Ekskul Baru By MCM</t>
  </si>
  <si>
    <t>Pindah uang Formulir Ke Mandiri Baru</t>
  </si>
  <si>
    <t>Pindah Uang Perlengkapan Ke BNI Lama</t>
  </si>
  <si>
    <t>Set Uang Pengembangan SMA=2 (6.000.000+5.750.000)</t>
  </si>
  <si>
    <t>Terima Pindah Buku Uang Ekskul Anak Baru dari Bank Aceh</t>
  </si>
  <si>
    <t>Pengadaan Proyektor 8 Set @5.250.000 Trf ke BNI-Indriani Hafiza By Syifa Com</t>
  </si>
  <si>
    <t>spp, ekskul dan buku</t>
  </si>
  <si>
    <t>Set SPP Kumulatif SD=4</t>
  </si>
  <si>
    <t>Set Uang Buku SD=1 SMP=1</t>
  </si>
  <si>
    <t>Kekurangan Daftar Ulang SD</t>
  </si>
  <si>
    <t>Setor Kekurangan Daftr Ulang SD=1 (DP1=1,5 Juta Tgl 24/06) Total 13, 8 Juta</t>
  </si>
  <si>
    <t xml:space="preserve">buku + eks + media </t>
  </si>
  <si>
    <t>buku dan SPP</t>
  </si>
  <si>
    <t>Pelunasan Buku Wafa (Bayar Panjar 50 % Pengadaan Buku WAFA, Trf Ke BSI A/C 7053454927 A/N Syaiful Hudha) Total Rp. 53.554.500</t>
  </si>
  <si>
    <t>Pengadaan Buku Cambridge Trf Ke BCA A/C 8370157414 A/N Melvi</t>
  </si>
  <si>
    <t>eks dan Buku</t>
  </si>
  <si>
    <t>Eksk, SPP dan Buku</t>
  </si>
  <si>
    <t>Eks, spp dan Buku</t>
  </si>
  <si>
    <t>Set Daftr Ulang SMP=1</t>
  </si>
  <si>
    <t>Set SPP Kumulatif SD=3 SMP=1 SMA=1</t>
  </si>
  <si>
    <t>Set Uang Buku SMP=2 SMA=2</t>
  </si>
  <si>
    <t>Set Uang Buku SMP=1</t>
  </si>
  <si>
    <t>Set Ekskul SD=2</t>
  </si>
  <si>
    <t>Tarik Tunai Cek Untuk Bayar Tagihan Pelunasan UPVC (12.00.000), Bayar Panjar I Pengerjaan Kusen UPVC Koridor (25.000.000) Trf Ke Herrman Joni A/C 8195145497 BCA Cek No. AV795202</t>
  </si>
  <si>
    <t>Tarik Tunai Cek Untuk Bayar Tagihan Kusen Pintu 14 Daun @1.500.000 Bangunan Gedung SMA (21.000.000), Gaji Tenaga Kerja Mingguan (32.500.000) dan Bayar Ongkos Pasang Keramik (11.000.000) Cek No. AV795203</t>
  </si>
  <si>
    <t>Tarik Tunai Cek Untuk BPJS TK=37.442.460, BPJS Kes=19.113.500, Makan Siang=17.424.000=, Cicilan Alphard 33.693.952, Cicilan BRV 5.528.000, Cicilan CRV=12.961.000 Cicilan Merci = 25.241.000 Iuran Prudential = 14.486.667 Gaji Nenek dan Om Denny 11.000.000, Gaji Cash Satpam = 2.935.000, Akomodasi Pengawas 30 Juta, Bayar Gaji Cash 8.544.000 Cek No.AV647007</t>
  </si>
  <si>
    <t>Payroll Gaji Jun 2024</t>
  </si>
  <si>
    <t>TRF BNI 2.096.000 (CICILAN 1) + EKSKUL 750.000 + SPP 650.000</t>
  </si>
  <si>
    <t>SPP 600.000 + EKS + MEDIA</t>
  </si>
  <si>
    <t>TRF BNI 3.007.000 (BUKU (EARLY BIRD) + SPP 575.000 + EKS 1.000.000 + MEDIA 1.000.000)</t>
  </si>
  <si>
    <t>eks (kelebihan 200.000 dikeep)</t>
  </si>
  <si>
    <t>buku (kelebihan 19.000 untuk spp)</t>
  </si>
  <si>
    <t>Pindah Buku Cross Cek</t>
  </si>
  <si>
    <t>Set Seragam SMA=1</t>
  </si>
  <si>
    <t>Set SPP Kumulatif TK=1 SMP=1</t>
  </si>
  <si>
    <t>Set SPP Kumulatif SD=4 SMP=6</t>
  </si>
  <si>
    <t>Set SPP Kunulatif SD=8 SMP=2</t>
  </si>
  <si>
    <t>Kekurangan Penarikan Tunai Untuk Bayar BPJS</t>
  </si>
  <si>
    <t>Bayar Gaji CS Juni 2024</t>
  </si>
  <si>
    <t>Set Uang Buku TK=1 SMP=1</t>
  </si>
  <si>
    <t>Set Uang Buku SD=4 SMP=9 SMA=4</t>
  </si>
  <si>
    <t>Set Uang Buku SD=6 SMP=4 SMA=2</t>
  </si>
  <si>
    <t>Tarik Tunai Uang Formulir (PSB 24/25)</t>
  </si>
  <si>
    <t>Mandiri Buku</t>
  </si>
  <si>
    <t>Bank Aceh'</t>
  </si>
  <si>
    <t>Set Uang Ekskul TK=4 SMP=2</t>
  </si>
  <si>
    <t>Bayar Panjar Lisrtrik Gedung SMA Trf Ke Robert Mandiri By MCM</t>
  </si>
  <si>
    <t>Panjar I Cetak Buku Tulis 20.000 Pcs @2000 Trf Ke Jamson BNI</t>
  </si>
  <si>
    <t>Panjar II Cetak Buku Tulis 20.000 Pcs @2000, Cetak Buku Laporan Harian 2000 Pcs @6.500 dan Buku Jurnal 2000 pcs @7.800. (Panjar I 5 Jun 40 Juta) Total Tagihan 131.600.000 Trf Ke Jamson BNI</t>
  </si>
  <si>
    <t>Penarikan Tunai Untuk Kebutuhan Media dan Perlengkapan, By Iyan</t>
  </si>
  <si>
    <t>Pengadaan Rak Sepatu TK 6 PCS @1.334.000, Trf Ke BCA Aldi</t>
  </si>
  <si>
    <t>Pelunasan Buku UTBK-SNBT 50 Eks @139.500 dan Super Master SMP/MTs 100 Eks @153.500, Panjar I 10.716.000 (13 Jun) Trf Ke BCA A/C 8205036241 A/N Syaiful Hudha Total Rp. 17.857.500</t>
  </si>
  <si>
    <t>Set SPP Kunulatif  TK=11 SD=26 SMP=18</t>
  </si>
  <si>
    <t>Set Uang Buku TK=3 SD=26 SMP=12 SMA=1 Aktual 53.829.000 Refund 248.000 (200.000+48.000)</t>
  </si>
  <si>
    <t>Set Uang Ekskul SD=16 SMP=9</t>
  </si>
  <si>
    <t>Set Uang Ekskul SD=17 SMP=3 SMA=1</t>
  </si>
  <si>
    <t>Set SPP Kunulatif  SD=32 SMP=1 SMA=2</t>
  </si>
  <si>
    <t>Uang Buku Trf</t>
  </si>
  <si>
    <t>Set Uang Buku TK=2 SD=30 SMP=4 SMA=2 Aktual 48.638.000 Refund 294.000</t>
  </si>
  <si>
    <t>Tarik Tunai Cek Untuk Bayar Pelunasan Pengerjaan Keramik 28.700.000, Gaji Tenaga Kerja Mingguan (32.500.000) dan Bayar Tagihan Besi Ringroad 3.182.500 Cek No. AV795204</t>
  </si>
  <si>
    <t>Tarik Tunai Cek Untuk Akomodasi Pak Ketua Cek No.CU420334</t>
  </si>
  <si>
    <t>Set Uang Ekskul SD=2 SMP=14 Aktual 12.875.000 Refund 200.000</t>
  </si>
  <si>
    <t>Set Uang Buku SD=6 SMP=30 SMA=1 Aktual 58.439.000 Refund 461.000</t>
  </si>
  <si>
    <t>spp + eks + media + buku</t>
  </si>
  <si>
    <t>spp + buku + seragam</t>
  </si>
  <si>
    <t>buku (refund 150.000)</t>
  </si>
  <si>
    <t>buku (kelebihan 140.000)</t>
  </si>
  <si>
    <t>buku (kelebihan 48.000)</t>
  </si>
  <si>
    <t>buku (kelebihan 258.000)</t>
  </si>
  <si>
    <t>spp (kekurangan) + buku</t>
  </si>
  <si>
    <t xml:space="preserve">du sd + buku </t>
  </si>
  <si>
    <t>Set SPP Kumulatif TK=2 SD=10 SMP=19 SMA=3 Aktual 20.682.500 Refund 468.000</t>
  </si>
  <si>
    <t>Set Uang Ekskul SD=6 SMP=2 SMA=2</t>
  </si>
  <si>
    <t>Set SPP Kumulatif SD=8 SMP=3 SMA=3</t>
  </si>
  <si>
    <t>Set Uang Buku Kumulatif  TK=1 SD=8 SMP=9 SMA=8 Aktual 37.991.000 Refund 1.872.500</t>
  </si>
  <si>
    <t>Set Uang Buku Kumulatif SD=6 SMP=7 SMA=15 Aktual 43.692.000 Refund 208.000</t>
  </si>
  <si>
    <t>Bayar Akomodasi Perjalanan Dinas Trf Ke BNI</t>
  </si>
  <si>
    <t>Set Tunai Penjualan Logistik</t>
  </si>
  <si>
    <t>Bayar Makan Siang Minggu Ke II Jul</t>
  </si>
  <si>
    <t>Buku Trf</t>
  </si>
  <si>
    <t>Peluansan Cetak Buku Tulis 20.000 Pcs @2000, Cetak Buku Laporan Harian 2000 Pcs @6.500 dan Buku Jurnal 2000 pcs @7.800. (Panjar I 5 Jun 40 Juta Panjar 2 40 Juta 04 Jul) Total Tagihan 131.600.000 Trf Ke Jamson BNI</t>
  </si>
  <si>
    <t>Tarik Tunai Untuk COH Media dan Peralatan</t>
  </si>
  <si>
    <t>Esk</t>
  </si>
  <si>
    <t>Adm Pindah Buku 3x2900 + 2x2500</t>
  </si>
  <si>
    <t>Set SPP Kumulatif SD=3 SMP=6 SMA=1</t>
  </si>
  <si>
    <t>Set Uang Buku Kumulatif TK=1 SD=2 SMP=6 SMA=3</t>
  </si>
  <si>
    <t>Terima Pindah Buku Uang Perlengkapan dari Mandiri Buku</t>
  </si>
  <si>
    <t>Pindah Buku Uang Perlengkapan dan Media Ke BNI</t>
  </si>
  <si>
    <t>Set Uang Ekskul SD=2 SMP=4</t>
  </si>
  <si>
    <t>seragam</t>
  </si>
  <si>
    <t xml:space="preserve">buku </t>
  </si>
  <si>
    <t>buku (kekurangan)</t>
  </si>
  <si>
    <t>Pindah Buku Kredit Bank Aceh</t>
  </si>
  <si>
    <t>Pindah Buku Uang Logistik Jun 2024</t>
  </si>
  <si>
    <t>Pembelian AC 1 PK Sebanyak 26 Unit @3.800.000, Trf Ke Robert Mandiri</t>
  </si>
  <si>
    <t>Terima Pindah Buku Uang Penjualan Logistik Jun</t>
  </si>
  <si>
    <t>Tarik Tunai Cek Untuk Bayar Tagihan Panjar II Kusen UPVC Koridor Gedung SMA (43.500.000),  Trf Ke Herrman Joni A/C 8195145497 BCA  dan Pembayaran Tagihan Logam Panglong (14.294.000) Trf Ke Lili BCA Cek No. AV795205</t>
  </si>
  <si>
    <t>Tarik Tunai Cek Gaji Tenaga Kerja Mingguan (36.500.000) dan Biaya Pendidikan Sasa dan Madan (4.000.000) Cek No. AV795206</t>
  </si>
  <si>
    <t>Bayar Tagihan Pengadaan Kain Seragam Trf Ke BCA</t>
  </si>
  <si>
    <t>Set Uang Ekskul TK=2 SD=2 SMP=2</t>
  </si>
  <si>
    <t>Set Media TK=2</t>
  </si>
  <si>
    <t>Set SPP Kumulatif TK=1 SD=6 SMP=3 SMA=2</t>
  </si>
  <si>
    <t>Set Uang Buku SD=7 SMP=2 SMA=2 Aktual 14.186.000 Refund 1.875.000</t>
  </si>
  <si>
    <t>Set D Ulang SMA=1</t>
  </si>
  <si>
    <t>Set SPP Kumulatif TK=2 SMP=4 Aktual 3.735.000 Refund 108.000</t>
  </si>
  <si>
    <t>Set Uang Buku SD=2 SMP=2 SMA=2</t>
  </si>
  <si>
    <t>Set SPP D Ulang SMA=1</t>
  </si>
  <si>
    <t>Set Uang Ekskul D Ulang SMA=1</t>
  </si>
  <si>
    <t>Terima Uang Refund Prudential</t>
  </si>
  <si>
    <t>Set SPP Kumulatif SD=6 SMP=8 SMA=5</t>
  </si>
  <si>
    <t>Bayar Makan Siang Minggu Ke III Jul</t>
  </si>
  <si>
    <t>spp (kekurangan )</t>
  </si>
  <si>
    <t>Set Uang Buku Kumulaitf TK=2 SD=6 SMP=2 SMA=3 Aktual 14.692.000 Refund 218.000</t>
  </si>
  <si>
    <t>du tk 2 anak</t>
  </si>
  <si>
    <t>spp + buku (108.000 sudah direfund)</t>
  </si>
  <si>
    <t>Set Uang Ekskul SMP=5 Aktual 4.000.000 Refund 150.000</t>
  </si>
  <si>
    <t>Pengadaan Kursi Guru 24 Set @275.000 dan Meja 12 Set @1.100.000 Trf Ke BCA</t>
  </si>
  <si>
    <t>Bayar Listrik Jul 2024 Trf Ke BCA</t>
  </si>
  <si>
    <t>D Ulang SD Trf</t>
  </si>
  <si>
    <t>SPP, Ekskul, Buku dan Media Trf</t>
  </si>
  <si>
    <t>Tarik Cek Untuk Pembayaran PBB 2024 Cek No.</t>
  </si>
  <si>
    <t>Set SPP Kumulatif SD=5 SMP=6 SMA=6</t>
  </si>
  <si>
    <t>Set Uang Buku SMP=2 Aktual 3.650.000 Refund 15.000</t>
  </si>
  <si>
    <t>Set Uang Ekskul SD=2 SMP=3 SMA=2</t>
  </si>
  <si>
    <t>Set SPP Kumulatif SD=1 SMA=1</t>
  </si>
  <si>
    <t>Set SPP Kumulatif SD=10 SMP=1 SMA=2</t>
  </si>
  <si>
    <t>buku (kelebihan 218.000)</t>
  </si>
  <si>
    <t>Pindah Buku Uang Logistik Juli 2024 Ke Bank Aceh</t>
  </si>
  <si>
    <t>Terima Pindah Buku Uang SPP Ke Mandiri Ekskul</t>
  </si>
  <si>
    <t>Terima Pindah Buku Uang SPP Ke Mandiri Buku</t>
  </si>
  <si>
    <t>Terima Pindah Buku Uang SPP Ke BNI</t>
  </si>
  <si>
    <t>Pindah Buku Uang Pengembangan Trf ke Bank Aceh</t>
  </si>
  <si>
    <t>Terima Pindah Buku Uang Penjualan Logistik Jul Tahap 1</t>
  </si>
  <si>
    <t>Pembayaran BUS Kegiatan Gathring Trf Ke Mandiri</t>
  </si>
  <si>
    <t>Bayar DP Penginapan Gathring Al Amjad 177 Pax, di Waterpark Pantai Cermin, Trf Ke Bank Sumut A/C 30101040004251 A/N Kawasan Wisata Pantai Cermin</t>
  </si>
  <si>
    <t>Pelunasan Pengadaan Kursi Guru 24 Set @275.000 dan Meja 12 Set @1.100.000 Trf Ke BCA</t>
  </si>
  <si>
    <t>Set Uang Ekskul TK=1 SD=5 SMA=1</t>
  </si>
  <si>
    <t>Set SPP Kumulatif TK=7 SD=6 SMP=6 SMA=14</t>
  </si>
  <si>
    <t>Set Media TK=1</t>
  </si>
  <si>
    <t>Pelunasan Penginapan Gathring Al Amjad 177 Pax, di Waterpark Pantai Cermin, Trf Ke Bank Sumut A/C 30101040004251 A/N Kawasan Wisata Pantai Cermin</t>
  </si>
  <si>
    <t>Bayar Makan Siang Minggu Ke IV Jul</t>
  </si>
  <si>
    <t>Bayar Biaya Kesehatan Pegawai Trf Ke Mandiri di ambil dari Uang Formulir</t>
  </si>
  <si>
    <t>DP 30% Untuk Pengadaan Loker Sebanyak 8 PCS 18 Pintu @2.750.000 dan 4 Pcs 6 Pintu @950.000 dan Lemari Obat 6 Pcs @1.150.000</t>
  </si>
  <si>
    <t>Pelunasan Untuk Pengadaan Loker Sebanyak 8 PCS 18 Pintu @2.750.000 dan 4 Pcs 6 Pintu @950.000 dan Lemari Obat 6 Pcs @1.150.000</t>
  </si>
  <si>
    <t>Salah Posting Pindah Buku (18 Juli)</t>
  </si>
  <si>
    <t>Set SPP Kumulatif TK=1 SD=17 SMP=2 SMA=1</t>
  </si>
  <si>
    <t>Bayar Tagihan Pelunasan Baju Olah Raga Trf Ke T Hasbi Hukama A/C 732401000722506 BRI</t>
  </si>
  <si>
    <t>Set Uang Ekskul SD=2 Aktual 1.200.000 Refund 250.000</t>
  </si>
  <si>
    <t>Cicilan DU SMA</t>
  </si>
  <si>
    <t>Set Uang Eksul SMP=2</t>
  </si>
  <si>
    <t>Set SPP Kumulatif SMP=1 SMA=3</t>
  </si>
  <si>
    <t>Bayar Tagihan Pelunasan Syifa Seragam Ke Yenny Haryanti A/C 1050020270975 Mandiri</t>
  </si>
  <si>
    <t>Bayar Tagihan Listrik Kantor Ketua</t>
  </si>
  <si>
    <t>Tarik Tunai Cek Untuk Bayar Tagihan Besi Bahan Bangunan Diamter 10x10 @57.500 dan 8x8 @27.250 (5.110.000), Bayar Tagihan Polytank 2 Unit @6.600.000 (13.200.000), Pelunasam Kusen UPVC Koridor Gedung SMA (14.000.000 Total 82.500.000) dan Belanja Kartu Kredit (5.400.000) Cek No. AV795208</t>
  </si>
  <si>
    <t>Bayar Tagihan Service Printer, Pembelian Kabel VGA dan HDMI masing masing 4 Set @165.000 dan Pembelian Proyektor 1 Unit @4.980.000 Trf Ke BNI Indriani Hafizah</t>
  </si>
  <si>
    <t>Pengadaan Rak Sepatu 2 Unit @1.300.000 Trf ke BCA Aldi</t>
  </si>
  <si>
    <t>Panjar Pebaikan Playground Unit TK Al Amjad Trf Ke BRI Rifki Situmeang</t>
  </si>
  <si>
    <t>Set SPP Kumulatif SD=5 SMP=7 SMA=1</t>
  </si>
  <si>
    <t>Adm Pindah Buku 2x2500 dan 2x2900</t>
  </si>
  <si>
    <t>Pindah Buku Uang Perlengkapan Media Trf Ke BNI</t>
  </si>
  <si>
    <t>Set Uang Eksul SMP=1</t>
  </si>
  <si>
    <t>Terima Pindah Buku Uang Eskul Anak Baru dari Mandiri Buku</t>
  </si>
  <si>
    <t>Panjar Pengadaan Kursi 16 Unit @575.000 dan Rak Sepatu 12 Unit @700.000 (Total Seluruhnya 17.600.000) Trf Ke Rustaniah Br Ginting BCA</t>
  </si>
  <si>
    <t>Setor Kembali Uang Kesehatan dari Mandiri Ekskul Baru</t>
  </si>
  <si>
    <t>Tarik Tunai Cek Untuk Bayar Tagihan Besi Bahan Bangunan (3.452.500), Bayar Kusen Pintu Lubang Angin (3.990.000), Bayar Logam Bahan Bangunan (9.700.000), Bayar Pintu Kamar Mandi UPV 12 Peace @1.000.000 (12.000.000), Biaya Berobat Pembina Yayasan (10.000.000) dan Gaji Mingguan (36.500.000) Cek No. AV795207</t>
  </si>
  <si>
    <t>Tarik Tunai Cek Untuk Gaji Mingguan (32.500.000), Lembur (1.000.000), Batu Kerikil (1.450.000) dan Pasir (1.200.000) Cek No. AV795209</t>
  </si>
  <si>
    <t>SPP, Media dan Ekskul Trf</t>
  </si>
  <si>
    <t>spp (refund 108.000)</t>
  </si>
  <si>
    <t>cicilan daftar ulang SMP</t>
  </si>
  <si>
    <t>spp + eks (cash 3.000)</t>
  </si>
  <si>
    <t>spp + eks (+kelebihan trf 54.000)</t>
  </si>
  <si>
    <t>Bayar Makan Siang Minggu Ke I Jul</t>
  </si>
  <si>
    <t>Pindah Buku Uang Logistik Juli Tahap II</t>
  </si>
  <si>
    <t>Pindah Buku Uang Infaq Trf Ke Bank Aceh</t>
  </si>
  <si>
    <t>Adm Pindah Buku 2x2500 dan 1x2900</t>
  </si>
  <si>
    <t>Terima Pindah Buku Uang Perlengkapan dari Bank Aceh</t>
  </si>
  <si>
    <t>Terima Pindah Buku Uang Penjualan Logistik Jul Tahap 2</t>
  </si>
  <si>
    <t>Terima Pindah  Buku dari Bank Aceh</t>
  </si>
  <si>
    <t>Set SPP Kumulatif SD=9 SMP=4 SMA=3 Aktual 10.390.000 Refund 108.000</t>
  </si>
  <si>
    <t>Tarik Tunai Refund Uang Kesehatan</t>
  </si>
  <si>
    <t xml:space="preserve">Tarik Tunai Uang Kas Operasional </t>
  </si>
  <si>
    <t>Tarik Tunai Kebutuhan Ekskul (COH)</t>
  </si>
  <si>
    <t>Tarik Tunai Bayar Bahan Seragam</t>
  </si>
  <si>
    <t>Set SPP Kumulatif TK=4 SD=5 SMP=1</t>
  </si>
  <si>
    <t>Terima Pindah Buku SPP dari Mandiri QRIS (SPP Baru) By MCM</t>
  </si>
  <si>
    <t>Tarik Tunai Cek Untuk BPJS TK=35.308.380, BPJS Kes=18.736.500,  Cicilan Alphard 33.693.952, Cicilan BRV 5.528.000, Cicilan CRV=12.961.000 Cicilan Merci = 25.241.000 Iuran Prudential = 14.486.667 Gaji Nenek dan Om Denny 11.000.000, Gaji Cash Guru = 4.687.300, Akomodasi Pengawas 36 Juta,  Cek No.AV647008</t>
  </si>
  <si>
    <t>Set SPP Kumulatif SD=4 SMP=5 SMA=2 Aktual 7.135.000 Refund 3.600.000</t>
  </si>
  <si>
    <t>Pindah Buku Uang SPP Anak Baru Ke Bank Aceh</t>
  </si>
  <si>
    <t>Payroll Gaji Jul 2024</t>
  </si>
  <si>
    <t>Set SPP Kumulatif TK=4 SD=17 SMP=11 SMA=4</t>
  </si>
  <si>
    <t>Bayar DP Pengadaan Gorden Kelas SMA, Dtrf Ke BCA</t>
  </si>
  <si>
    <t>Pembelian 7 Unit Proyektor @4.980.000 dan 1 Unit Printer 2.450.000 By Syifa Com, Trf Ke BNI Indriani</t>
  </si>
  <si>
    <t xml:space="preserve">Tarik Tunai Cek Untuk Akomodasi Ketua Cek No. CU420335 </t>
  </si>
  <si>
    <t>Bayar Tagihan Personal Branding Al Amjad, Trf Ke BCA, Raihan Akbar Harahap</t>
  </si>
  <si>
    <t>Bayar Cat Gedung Sekolah, Trf Ke BCA, Betty Huwan</t>
  </si>
  <si>
    <t>Meida</t>
  </si>
  <si>
    <t>Tarik Cek Tunai Untuk Pengadaan Karpet Sholat di Masjid Al Amjad, Total 168.640.000 jadi 168.000.000 (Sumber dari Infaq Jum'at 68.000.000, Infaq Kantin 10.000.000 dan Infaq Yayasan 90.000.000). Karpet Al Hafiz Merah Turkey 248 Meter @680.000. Beli karpet 9 Meter @1.300.000 Total 11.700.000 jadi 11.700.000. Sumber dari Infaq Jum'at 1 Juta dan 10 Juta dari Yayasan. Cek Tarik 100.000.000 Nomor IF 141312. Trf Ke Abdul Rauf (1580011921194) By Iyan</t>
  </si>
  <si>
    <t xml:space="preserve">Pengadaan Buku Lanyard Full Printing (Lanyard+Sarung) Id Card sebanyak 1000 Pcs @13.000 By TDP Advertising. Trf Ke BCA </t>
  </si>
  <si>
    <t>Tarik Tunai Cek Untuk Bayar Besi Bahan Bangunan Diameter 16 40 Peace dan 10 60 Peace (15.640.000), Gaji Mingguan 32.500.000 dan Uang Pendidikan Sasa 3.000.000 dan Madan 1.000.000 Cek No. AV795210</t>
  </si>
  <si>
    <t>Set SPP Kumulatif TK=1 SD=15 SMP=17 SMA=6</t>
  </si>
  <si>
    <t>Set Uang Ekskul SD=2 SMP=1 SMA=1</t>
  </si>
  <si>
    <t>Terima Pindah Buku Uang Operasional dari BNI Lama</t>
  </si>
  <si>
    <t>Adm Pindah Buku 1x2900 dan 2x2500</t>
  </si>
  <si>
    <t>Bayar Makan Siang Minggu I Agustus</t>
  </si>
  <si>
    <t>Bayar Gaji CS Bulan Juli 2024</t>
  </si>
  <si>
    <t>Pindah Buku Uang Logistik Juli 2024 Ke Bank Aceh (Tahap 3)</t>
  </si>
  <si>
    <t>Set SPP Kumulatif TK=6 SD=22 SMP=12 SMA=8</t>
  </si>
  <si>
    <t>Set SPP Kumulatif TK=4 SD=15 SMP=17 SMA=5</t>
  </si>
  <si>
    <t xml:space="preserve">Set Uang Ekskul SD=1 SMP=2 SMA=2 </t>
  </si>
  <si>
    <t>Set SPP Kumulatif TK=2 SD=7 SMP=11 SMA=10</t>
  </si>
  <si>
    <t>Set Uang Ekskul TK=1 SD=2 SMP=1</t>
  </si>
  <si>
    <t>spp (kelebihan 5.000)</t>
  </si>
  <si>
    <t>ekskul + media</t>
  </si>
  <si>
    <t>spp (kelebihan 180.000 dikeep)</t>
  </si>
  <si>
    <t>Terima Pindah Buku Uang Penjualan Logistik Jul Tahap 3 (Lunas Bulan Juli)</t>
  </si>
  <si>
    <t>Set SPP Kumulatif TK=1 SD=8 SMP=8 SMA=3</t>
  </si>
  <si>
    <t>Tarik Tunai Cek Untuk Bayar Gaji Mingguan Tukang dan CS, Cek No. AV795211</t>
  </si>
  <si>
    <t>Bayar Makan Siang Minggu II Agustus</t>
  </si>
  <si>
    <t>Set SPP Kumulatif SD=10 SMP=7 SMA=9</t>
  </si>
  <si>
    <t>spp + eks 750.000</t>
  </si>
  <si>
    <t>Adm Pindah Buku 3x2900 dan 1x2500</t>
  </si>
  <si>
    <t>Pembelian Gorden Gedung SMA Trf Ke BCA</t>
  </si>
  <si>
    <t>Tarik Tunai Uang Kebutuhan Cek Kesehatan Trf Ke BNI Iyan</t>
  </si>
  <si>
    <t>Terima Pindah Uang Ekskul dari Mandiri Buku By MCM</t>
  </si>
  <si>
    <t>Biaya Service Mobil CRV, Pakai Uang Formulir Trf Ke BCA</t>
  </si>
  <si>
    <t>Bayar Tagihan Cetak Spanduk Ke Thunder-Jamson Trf Ke BNI</t>
  </si>
  <si>
    <t>Set Uang SPP Kumulatif SD=3 SMP=7 SMA=1</t>
  </si>
  <si>
    <t>Set Uang Ekskul SMP=2 SMA=1</t>
  </si>
  <si>
    <t>Bayar Refund Pengembalian Uang Daftar Ulang SD (Daffa Ilhamsyah) Trf Ke Mandiri Sri Hayanti</t>
  </si>
  <si>
    <t>Set Uang SPP Kumulatif TK=1 SD=6 SMP=4 SMA=1</t>
  </si>
  <si>
    <t xml:space="preserve">Set Uang Pengembangan SD=1 </t>
  </si>
  <si>
    <t>Set Uang SPP Kumulatif SD=2 SMP=1 SMA=3</t>
  </si>
  <si>
    <t>Salah Posting Pindah Buku</t>
  </si>
  <si>
    <t>Bayar Pengadaan 1. Pintu PVC 22 Unit @1.000.000, 2. Kusen UPVC 3 Unit @316.000 dan 3. Bayar Ongkos Bongkar Kusen 3 Unit @216.000. Trf Ke BRI Ramlan Lubis A/C 338301002718509</t>
  </si>
  <si>
    <t>eks (kekurangan trf)</t>
  </si>
  <si>
    <t>Set Uang SPP Kumulatif SD=3 SMP=7</t>
  </si>
  <si>
    <t>Tarik Tunai Cek Untuk Bayar Gaji Mingguan Tukang dan CS Rp. 35.500.000 dan Bayar Wire dan Klem Rp. 1.210.000 Cek No. AV795212</t>
  </si>
  <si>
    <t>Set Uang SPP Kumulatif TK=1 SD=8 SMP=4 SMA=4, Aktual 10.775.000 Refund 650.000</t>
  </si>
  <si>
    <t>Bayar Listrik Agustus 2024 Trf Ke BCA</t>
  </si>
  <si>
    <t>Bayar Panggung dan Fotografer Acara Gebyar Merdeka 17 Agustus Al Amjad, By Setia Alfa Perkasa, Trf Ke BCA</t>
  </si>
  <si>
    <t>Set Uang SPP Kumulatif SD=1 SMA=3</t>
  </si>
  <si>
    <t>Bayar Makan Siang Minggu III Agustus</t>
  </si>
  <si>
    <t>Pengembalian Pinjaman Uang Listrik Agustus (19 Aug), By Bank Aceh Sumber KAS</t>
  </si>
  <si>
    <t>Pengadaan Baju Seragam Satpam dan Sepatu Trf Ke BCA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</si>
</sst>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Rp&quot;* #,##0_-;\-&quot;Rp&quot;* #,##0_-;_-&quot;Rp&quot;* &quot;-&quot;_-;_-@_-"/>
    <numFmt numFmtId="41" formatCode="_-* #,##0_-;\-* #,##0_-;_-* &quot;-&quot;_-;_-@_-"/>
    <numFmt numFmtId="43" formatCode="_-* #,##0.00_-;\-* #,##0.00_-;_-* &quot;-&quot;??_-;_-@_-"/>
    <numFmt numFmtId="164" formatCode="_-* #,##0_-;\-* #,##0_-;_-* &quot;-&quot;??_-;_-@_-"/>
    <numFmt numFmtId="165" formatCode="_-* #,##0.00_-;\-* #,##0.00_-;_-* &quot;-&quot;_-;_-@_-"/>
    <numFmt numFmtId="166" formatCode="_(* #,##0_);_(* \(#,##0\);_(* &quot;-&quot;??_);_(@_)"/>
    <numFmt numFmtId="167" formatCode="[$-409]d\-mmm;@"/>
    <numFmt numFmtId="168" formatCode="_(* #,##0_);_(* \(#,##0\);_(* &quot;-&quot;_);_(@_)"/>
    <numFmt numFmtId="169" formatCode="[$-421]dd\-mmm"/>
    <numFmt numFmtId="170" formatCode="[$-421]dd\-mmm;@"/>
    <numFmt numFmtId="171" formatCode="[$-421]\ dd\-mmm"/>
    <numFmt numFmtId="172" formatCode="[$-409]d\-mmm"/>
    <numFmt numFmtId="173" formatCode="[$-421]d\-mmm"/>
  </numFmts>
  <fonts count="17">
    <font>
      <sz val="11"/>
      <color theme="1"/>
      <name val="Calibri"/>
      <family val="2"/>
      <scheme val="minor"/>
    </font>
    <font>
      <sz val="11"/>
      <color theme="1"/>
      <name val="Calibri"/>
      <family val="2"/>
      <scheme val="minor"/>
    </font>
    <font>
      <sz val="8"/>
      <name val="Calibri"/>
      <family val="2"/>
      <scheme val="minor"/>
    </font>
    <font>
      <sz val="11"/>
      <color theme="1"/>
      <name val="Calibri"/>
      <family val="2"/>
      <charset val="1"/>
      <scheme val="minor"/>
    </font>
    <font>
      <sz val="10"/>
      <name val="Arial"/>
      <family val="2"/>
    </font>
    <font>
      <sz val="10"/>
      <name val="Arial"/>
      <family val="2"/>
    </font>
    <font>
      <b/>
      <sz val="11"/>
      <color theme="1"/>
      <name val="Times New Roman"/>
      <family val="1"/>
    </font>
    <font>
      <sz val="11"/>
      <color theme="1"/>
      <name val="Times New Roman"/>
      <family val="1"/>
    </font>
    <font>
      <sz val="12"/>
      <color theme="1"/>
      <name val="Times New Roman"/>
      <family val="1"/>
    </font>
    <font>
      <sz val="11"/>
      <name val="Times New Roman"/>
      <family val="1"/>
    </font>
    <font>
      <b/>
      <sz val="11"/>
      <name val="Times New Roman"/>
      <family val="1"/>
    </font>
    <font>
      <sz val="11"/>
      <color rgb="FFFF0000"/>
      <name val="Times New Roman"/>
      <family val="1"/>
    </font>
    <font>
      <sz val="10"/>
      <color indexed="8"/>
      <name val="SansSerif"/>
    </font>
    <font>
      <sz val="11"/>
      <color theme="1"/>
      <name val="Calibri"/>
      <family val="2"/>
    </font>
    <font>
      <sz val="11"/>
      <name val="Calibri"/>
      <family val="2"/>
      <scheme val="minor"/>
    </font>
    <font>
      <sz val="11"/>
      <name val="Calibri"/>
      <family val="2"/>
    </font>
    <font>
      <sz val="12"/>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1" fillId="0" borderId="0"/>
    <xf numFmtId="43" fontId="1" fillId="0" borderId="0" applyFont="0" applyFill="0" applyBorder="0" applyAlignment="0" applyProtection="0"/>
    <xf numFmtId="41" fontId="1"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0" fontId="4" fillId="0" borderId="0"/>
    <xf numFmtId="0" fontId="1" fillId="0" borderId="0"/>
    <xf numFmtId="0" fontId="5" fillId="0" borderId="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68">
    <xf numFmtId="0" fontId="0" fillId="0" borderId="0" xfId="0"/>
    <xf numFmtId="0" fontId="6" fillId="0" borderId="0" xfId="0" applyFont="1"/>
    <xf numFmtId="43" fontId="6" fillId="0" borderId="0" xfId="1" applyFont="1"/>
    <xf numFmtId="164" fontId="6" fillId="0" borderId="0" xfId="1" applyNumberFormat="1" applyFont="1"/>
    <xf numFmtId="0" fontId="7" fillId="0" borderId="0" xfId="0" applyFont="1"/>
    <xf numFmtId="0" fontId="6" fillId="0" borderId="1" xfId="0" applyFont="1" applyBorder="1" applyAlignment="1">
      <alignment horizontal="center"/>
    </xf>
    <xf numFmtId="43" fontId="6" fillId="0" borderId="1" xfId="1" applyFont="1" applyBorder="1" applyAlignment="1">
      <alignment horizontal="center"/>
    </xf>
    <xf numFmtId="164" fontId="6" fillId="0" borderId="1" xfId="1" applyNumberFormat="1" applyFont="1" applyBorder="1" applyAlignment="1">
      <alignment horizontal="center"/>
    </xf>
    <xf numFmtId="0" fontId="7" fillId="0" borderId="1" xfId="0" applyFont="1" applyBorder="1" applyAlignment="1">
      <alignment horizontal="center"/>
    </xf>
    <xf numFmtId="43" fontId="7" fillId="0" borderId="1" xfId="1" applyFont="1" applyBorder="1" applyAlignment="1">
      <alignment horizontal="center"/>
    </xf>
    <xf numFmtId="16" fontId="7" fillId="0" borderId="1" xfId="0" applyNumberFormat="1" applyFont="1" applyBorder="1" applyAlignment="1">
      <alignment vertical="center" wrapText="1"/>
    </xf>
    <xf numFmtId="0" fontId="7" fillId="0" borderId="1" xfId="0" applyFont="1" applyBorder="1" applyAlignment="1">
      <alignment horizontal="left"/>
    </xf>
    <xf numFmtId="43" fontId="7" fillId="0" borderId="0" xfId="1" applyFont="1"/>
    <xf numFmtId="43" fontId="7" fillId="0" borderId="1" xfId="1" applyFont="1" applyBorder="1"/>
    <xf numFmtId="16" fontId="7" fillId="0" borderId="1" xfId="0" applyNumberFormat="1" applyFont="1" applyBorder="1"/>
    <xf numFmtId="0" fontId="7" fillId="0" borderId="1" xfId="0" applyFont="1" applyBorder="1"/>
    <xf numFmtId="43" fontId="7" fillId="0" borderId="0" xfId="0" applyNumberFormat="1" applyFont="1"/>
    <xf numFmtId="16" fontId="7" fillId="0" borderId="0" xfId="0" applyNumberFormat="1" applyFont="1"/>
    <xf numFmtId="0" fontId="7" fillId="0" borderId="1" xfId="0" applyFont="1" applyBorder="1" applyAlignment="1">
      <alignment horizontal="left" wrapText="1"/>
    </xf>
    <xf numFmtId="0" fontId="9" fillId="0" borderId="0" xfId="0" applyFont="1"/>
    <xf numFmtId="41" fontId="9" fillId="0" borderId="0" xfId="2" applyFont="1" applyAlignment="1"/>
    <xf numFmtId="41" fontId="9" fillId="0" borderId="0" xfId="2" applyFont="1"/>
    <xf numFmtId="0" fontId="10" fillId="0" borderId="0" xfId="0" applyFont="1"/>
    <xf numFmtId="41" fontId="10" fillId="0" borderId="0" xfId="2" applyFont="1" applyAlignment="1"/>
    <xf numFmtId="41" fontId="10" fillId="0" borderId="0" xfId="2" applyFont="1"/>
    <xf numFmtId="0" fontId="10" fillId="0" borderId="1" xfId="0" applyFont="1" applyBorder="1" applyAlignment="1">
      <alignment horizontal="center"/>
    </xf>
    <xf numFmtId="41" fontId="10" fillId="0" borderId="1" xfId="2" applyFont="1" applyBorder="1" applyAlignment="1">
      <alignment horizontal="center"/>
    </xf>
    <xf numFmtId="41" fontId="9" fillId="0" borderId="1" xfId="2" applyFont="1" applyBorder="1" applyAlignment="1"/>
    <xf numFmtId="41" fontId="9" fillId="0" borderId="1" xfId="2" applyFont="1" applyBorder="1"/>
    <xf numFmtId="41" fontId="9" fillId="0" borderId="1" xfId="2" applyFont="1" applyBorder="1" applyAlignment="1">
      <alignment horizontal="center"/>
    </xf>
    <xf numFmtId="16" fontId="9" fillId="0" borderId="1" xfId="0" applyNumberFormat="1" applyFont="1" applyBorder="1"/>
    <xf numFmtId="41" fontId="7" fillId="0" borderId="1" xfId="2" applyFont="1" applyFill="1" applyBorder="1"/>
    <xf numFmtId="0" fontId="9" fillId="0" borderId="1" xfId="0" applyFont="1" applyBorder="1"/>
    <xf numFmtId="41" fontId="7" fillId="0" borderId="1" xfId="2" applyFont="1" applyBorder="1"/>
    <xf numFmtId="43" fontId="9" fillId="0" borderId="0" xfId="1" applyFont="1"/>
    <xf numFmtId="0" fontId="9" fillId="0" borderId="1" xfId="0" applyFont="1" applyBorder="1" applyAlignment="1">
      <alignment wrapText="1"/>
    </xf>
    <xf numFmtId="43" fontId="9" fillId="0" borderId="0" xfId="0" applyNumberFormat="1" applyFont="1"/>
    <xf numFmtId="0" fontId="7" fillId="0" borderId="1" xfId="0" applyFont="1" applyBorder="1" applyAlignment="1">
      <alignment wrapText="1"/>
    </xf>
    <xf numFmtId="41" fontId="9" fillId="0" borderId="0" xfId="0" applyNumberFormat="1" applyFont="1"/>
    <xf numFmtId="164" fontId="7" fillId="0" borderId="1" xfId="1" applyNumberFormat="1" applyFont="1" applyBorder="1"/>
    <xf numFmtId="164" fontId="9" fillId="0" borderId="1" xfId="1" applyNumberFormat="1" applyFont="1" applyBorder="1"/>
    <xf numFmtId="165" fontId="7" fillId="0" borderId="0" xfId="2" applyNumberFormat="1" applyFont="1"/>
    <xf numFmtId="165" fontId="6" fillId="0" borderId="1" xfId="2" applyNumberFormat="1" applyFont="1" applyBorder="1" applyAlignment="1">
      <alignment horizontal="center"/>
    </xf>
    <xf numFmtId="165" fontId="7" fillId="0" borderId="1" xfId="2" applyNumberFormat="1" applyFont="1" applyBorder="1" applyAlignment="1">
      <alignment horizontal="center"/>
    </xf>
    <xf numFmtId="165" fontId="7" fillId="0" borderId="1" xfId="2" applyNumberFormat="1" applyFont="1" applyBorder="1" applyAlignment="1">
      <alignment vertical="center"/>
    </xf>
    <xf numFmtId="165" fontId="7" fillId="0" borderId="1" xfId="2" applyNumberFormat="1" applyFont="1" applyBorder="1"/>
    <xf numFmtId="165" fontId="6" fillId="0" borderId="0" xfId="2" applyNumberFormat="1" applyFont="1"/>
    <xf numFmtId="16" fontId="8" fillId="0" borderId="1" xfId="0" applyNumberFormat="1" applyFont="1" applyBorder="1" applyAlignment="1">
      <alignment horizontal="center"/>
    </xf>
    <xf numFmtId="43" fontId="6" fillId="2" borderId="1" xfId="0" applyNumberFormat="1" applyFont="1" applyFill="1" applyBorder="1"/>
    <xf numFmtId="0" fontId="6" fillId="2" borderId="1" xfId="0" applyFont="1" applyFill="1" applyBorder="1"/>
    <xf numFmtId="16" fontId="9" fillId="0" borderId="1" xfId="0" applyNumberFormat="1" applyFont="1" applyBorder="1" applyAlignment="1">
      <alignment horizontal="center"/>
    </xf>
    <xf numFmtId="165" fontId="9" fillId="0" borderId="1" xfId="2" applyNumberFormat="1" applyFont="1" applyBorder="1" applyAlignment="1">
      <alignment horizontal="center"/>
    </xf>
    <xf numFmtId="16" fontId="7" fillId="0" borderId="1" xfId="0" applyNumberFormat="1" applyFont="1" applyBorder="1" applyAlignment="1">
      <alignment horizontal="center"/>
    </xf>
    <xf numFmtId="0" fontId="6" fillId="0" borderId="1" xfId="0" applyFont="1" applyBorder="1"/>
    <xf numFmtId="165" fontId="6" fillId="0" borderId="1" xfId="2" applyNumberFormat="1" applyFont="1" applyBorder="1"/>
    <xf numFmtId="165" fontId="6" fillId="0" borderId="1" xfId="0" applyNumberFormat="1" applyFont="1" applyBorder="1"/>
    <xf numFmtId="43" fontId="6" fillId="2" borderId="1" xfId="1" applyFont="1" applyFill="1" applyBorder="1"/>
    <xf numFmtId="41" fontId="7" fillId="0" borderId="0" xfId="2" applyFont="1"/>
    <xf numFmtId="41" fontId="7" fillId="0" borderId="0" xfId="2" applyFont="1" applyBorder="1"/>
    <xf numFmtId="165" fontId="7" fillId="0" borderId="0" xfId="2" applyNumberFormat="1" applyFont="1" applyBorder="1"/>
    <xf numFmtId="43" fontId="7" fillId="0" borderId="0" xfId="1" applyFont="1" applyBorder="1"/>
    <xf numFmtId="41" fontId="6" fillId="0" borderId="1" xfId="2" applyFont="1" applyBorder="1" applyAlignment="1">
      <alignment horizontal="center"/>
    </xf>
    <xf numFmtId="43" fontId="6" fillId="0" borderId="4" xfId="1" applyFont="1" applyBorder="1" applyAlignment="1">
      <alignment horizontal="center"/>
    </xf>
    <xf numFmtId="41" fontId="7" fillId="0" borderId="1" xfId="2" applyFont="1" applyBorder="1" applyAlignment="1">
      <alignment horizontal="center"/>
    </xf>
    <xf numFmtId="165" fontId="9" fillId="0" borderId="3" xfId="2" applyNumberFormat="1" applyFont="1" applyBorder="1"/>
    <xf numFmtId="165" fontId="9" fillId="0" borderId="1" xfId="2" applyNumberFormat="1" applyFont="1" applyBorder="1"/>
    <xf numFmtId="41" fontId="7" fillId="0" borderId="0" xfId="0" applyNumberFormat="1" applyFont="1"/>
    <xf numFmtId="41" fontId="7" fillId="0" borderId="1" xfId="5" applyFont="1" applyBorder="1"/>
    <xf numFmtId="0" fontId="7" fillId="0" borderId="0" xfId="0" applyFont="1" applyAlignment="1">
      <alignment horizontal="center"/>
    </xf>
    <xf numFmtId="0" fontId="6" fillId="0" borderId="0" xfId="0" applyFont="1" applyAlignment="1">
      <alignment horizontal="center"/>
    </xf>
    <xf numFmtId="165" fontId="7" fillId="0" borderId="1" xfId="1" applyNumberFormat="1" applyFont="1" applyBorder="1"/>
    <xf numFmtId="164" fontId="9" fillId="0" borderId="0" xfId="1" applyNumberFormat="1" applyFont="1"/>
    <xf numFmtId="41" fontId="9" fillId="0" borderId="1" xfId="2" applyFont="1" applyFill="1" applyBorder="1"/>
    <xf numFmtId="166" fontId="9" fillId="0" borderId="1" xfId="1" applyNumberFormat="1" applyFont="1" applyBorder="1"/>
    <xf numFmtId="43" fontId="9" fillId="0" borderId="1" xfId="1" applyFont="1" applyBorder="1"/>
    <xf numFmtId="43" fontId="11" fillId="0" borderId="1" xfId="1" applyFont="1" applyBorder="1"/>
    <xf numFmtId="164" fontId="7" fillId="0" borderId="0" xfId="1" applyNumberFormat="1" applyFont="1"/>
    <xf numFmtId="0" fontId="7" fillId="0" borderId="2" xfId="0" applyFont="1" applyBorder="1"/>
    <xf numFmtId="4" fontId="7" fillId="0" borderId="0" xfId="0" applyNumberFormat="1" applyFont="1"/>
    <xf numFmtId="41" fontId="10" fillId="2" borderId="1" xfId="2" applyFont="1" applyFill="1" applyBorder="1" applyAlignment="1"/>
    <xf numFmtId="0" fontId="10" fillId="2" borderId="1" xfId="0" applyFont="1" applyFill="1" applyBorder="1"/>
    <xf numFmtId="41" fontId="10" fillId="0" borderId="1" xfId="2" applyFont="1" applyBorder="1"/>
    <xf numFmtId="16" fontId="7" fillId="0" borderId="1" xfId="0" applyNumberFormat="1" applyFont="1" applyBorder="1" applyAlignment="1">
      <alignment horizontal="right" vertical="center" wrapText="1"/>
    </xf>
    <xf numFmtId="41" fontId="6" fillId="2" borderId="1" xfId="2" applyFont="1" applyFill="1" applyBorder="1"/>
    <xf numFmtId="43" fontId="6" fillId="0" borderId="1" xfId="1" applyFont="1" applyBorder="1"/>
    <xf numFmtId="164" fontId="7" fillId="0" borderId="1" xfId="15" applyNumberFormat="1" applyFont="1" applyBorder="1"/>
    <xf numFmtId="0" fontId="10" fillId="0" borderId="1" xfId="0" applyFont="1" applyBorder="1"/>
    <xf numFmtId="41" fontId="10" fillId="0" borderId="1" xfId="2" applyFont="1" applyBorder="1" applyAlignment="1"/>
    <xf numFmtId="43" fontId="6" fillId="0" borderId="1" xfId="0" applyNumberFormat="1" applyFont="1" applyBorder="1"/>
    <xf numFmtId="41" fontId="9" fillId="3" borderId="1" xfId="5" applyFont="1" applyFill="1" applyBorder="1"/>
    <xf numFmtId="165" fontId="9" fillId="3" borderId="1" xfId="2" applyNumberFormat="1" applyFont="1" applyFill="1" applyBorder="1"/>
    <xf numFmtId="164" fontId="9" fillId="3" borderId="1" xfId="15" applyNumberFormat="1" applyFont="1" applyFill="1" applyBorder="1"/>
    <xf numFmtId="41" fontId="7" fillId="0" borderId="1" xfId="15" applyNumberFormat="1" applyFont="1" applyBorder="1"/>
    <xf numFmtId="0" fontId="6" fillId="0" borderId="1" xfId="0" applyFont="1" applyBorder="1" applyAlignment="1">
      <alignment horizontal="left"/>
    </xf>
    <xf numFmtId="164" fontId="7" fillId="0" borderId="0" xfId="0" applyNumberFormat="1" applyFont="1"/>
    <xf numFmtId="0" fontId="7" fillId="0" borderId="1" xfId="5" applyNumberFormat="1" applyFont="1" applyBorder="1"/>
    <xf numFmtId="41" fontId="9" fillId="0" borderId="0" xfId="2" applyFont="1" applyBorder="1" applyAlignment="1"/>
    <xf numFmtId="16" fontId="7" fillId="0" borderId="4" xfId="0" applyNumberFormat="1" applyFont="1" applyBorder="1"/>
    <xf numFmtId="167" fontId="7" fillId="0" borderId="1" xfId="0" applyNumberFormat="1" applyFont="1" applyBorder="1"/>
    <xf numFmtId="165" fontId="7" fillId="0" borderId="0" xfId="0" applyNumberFormat="1" applyFont="1"/>
    <xf numFmtId="165" fontId="7" fillId="0" borderId="1" xfId="5" applyNumberFormat="1" applyFont="1" applyBorder="1"/>
    <xf numFmtId="41" fontId="0" fillId="0" borderId="0" xfId="2" applyFont="1"/>
    <xf numFmtId="43" fontId="0" fillId="0" borderId="0" xfId="0" applyNumberFormat="1"/>
    <xf numFmtId="41" fontId="11" fillId="0" borderId="0" xfId="2" applyFont="1"/>
    <xf numFmtId="0" fontId="7" fillId="0" borderId="1" xfId="0" applyFont="1" applyBorder="1" applyAlignment="1">
      <alignment vertical="center" wrapText="1"/>
    </xf>
    <xf numFmtId="164" fontId="6" fillId="0" borderId="0" xfId="1" applyNumberFormat="1" applyFont="1" applyBorder="1" applyAlignment="1">
      <alignment horizontal="center"/>
    </xf>
    <xf numFmtId="43" fontId="11" fillId="0" borderId="0" xfId="1" applyFont="1"/>
    <xf numFmtId="0" fontId="11" fillId="0" borderId="0" xfId="0" applyFont="1"/>
    <xf numFmtId="41" fontId="9" fillId="0" borderId="1" xfId="5" applyFont="1" applyBorder="1"/>
    <xf numFmtId="41" fontId="9" fillId="0" borderId="1" xfId="15" applyNumberFormat="1" applyFont="1" applyBorder="1"/>
    <xf numFmtId="41" fontId="9" fillId="2" borderId="1" xfId="2" applyFont="1" applyFill="1" applyBorder="1"/>
    <xf numFmtId="41" fontId="7" fillId="0" borderId="1" xfId="15" applyNumberFormat="1" applyFont="1" applyFill="1" applyBorder="1"/>
    <xf numFmtId="41" fontId="7" fillId="0" borderId="1" xfId="5" applyFont="1" applyFill="1" applyBorder="1"/>
    <xf numFmtId="41" fontId="7" fillId="0" borderId="0" xfId="5" applyFont="1" applyBorder="1"/>
    <xf numFmtId="165" fontId="7" fillId="0" borderId="1" xfId="2" applyNumberFormat="1" applyFont="1" applyFill="1" applyBorder="1"/>
    <xf numFmtId="43" fontId="7" fillId="0" borderId="1" xfId="1" applyFont="1" applyFill="1" applyBorder="1"/>
    <xf numFmtId="164" fontId="7" fillId="0" borderId="1" xfId="15" applyNumberFormat="1" applyFont="1" applyFill="1" applyBorder="1"/>
    <xf numFmtId="43" fontId="9" fillId="0" borderId="1" xfId="1" applyFont="1" applyFill="1" applyBorder="1"/>
    <xf numFmtId="0" fontId="12" fillId="0" borderId="0" xfId="0" applyFont="1" applyAlignment="1">
      <alignment horizontal="right" vertical="top" wrapText="1"/>
    </xf>
    <xf numFmtId="41" fontId="6" fillId="0" borderId="1" xfId="2" applyFont="1" applyBorder="1"/>
    <xf numFmtId="165" fontId="6" fillId="2" borderId="1" xfId="2" applyNumberFormat="1" applyFont="1" applyFill="1" applyBorder="1"/>
    <xf numFmtId="41" fontId="0" fillId="0" borderId="0" xfId="5" applyFont="1"/>
    <xf numFmtId="16" fontId="0" fillId="0" borderId="0" xfId="0" applyNumberFormat="1"/>
    <xf numFmtId="164" fontId="7" fillId="0" borderId="1" xfId="1" applyNumberFormat="1" applyFont="1" applyBorder="1" applyAlignment="1">
      <alignment horizontal="center"/>
    </xf>
    <xf numFmtId="164" fontId="7" fillId="0" borderId="1" xfId="0" applyNumberFormat="1" applyFont="1" applyBorder="1" applyAlignment="1">
      <alignment vertical="center" wrapText="1"/>
    </xf>
    <xf numFmtId="165" fontId="7" fillId="0" borderId="1" xfId="1" applyNumberFormat="1" applyFont="1" applyBorder="1" applyAlignment="1">
      <alignment horizontal="center"/>
    </xf>
    <xf numFmtId="43" fontId="9" fillId="0" borderId="1" xfId="1" applyFont="1" applyBorder="1" applyAlignment="1">
      <alignment horizontal="center"/>
    </xf>
    <xf numFmtId="43" fontId="7" fillId="0" borderId="0" xfId="1" applyFont="1" applyFill="1"/>
    <xf numFmtId="167" fontId="9" fillId="0" borderId="1" xfId="0" applyNumberFormat="1" applyFont="1" applyBorder="1"/>
    <xf numFmtId="165" fontId="9" fillId="0" borderId="0" xfId="2" applyNumberFormat="1" applyFont="1"/>
    <xf numFmtId="41" fontId="11" fillId="0" borderId="0" xfId="2" applyFont="1" applyFill="1"/>
    <xf numFmtId="165" fontId="9" fillId="0" borderId="1" xfId="2" applyNumberFormat="1" applyFont="1" applyFill="1" applyBorder="1"/>
    <xf numFmtId="43" fontId="9" fillId="0" borderId="0" xfId="1" applyFont="1" applyFill="1"/>
    <xf numFmtId="167" fontId="7" fillId="4" borderId="1" xfId="0" applyNumberFormat="1" applyFont="1" applyFill="1" applyBorder="1"/>
    <xf numFmtId="0" fontId="8" fillId="0" borderId="1" xfId="0" applyFont="1" applyBorder="1"/>
    <xf numFmtId="165" fontId="8" fillId="0" borderId="1" xfId="2" applyNumberFormat="1" applyFont="1" applyBorder="1"/>
    <xf numFmtId="0" fontId="7" fillId="2" borderId="1" xfId="0" applyFont="1" applyFill="1" applyBorder="1" applyAlignment="1">
      <alignment horizontal="center"/>
    </xf>
    <xf numFmtId="0" fontId="7" fillId="2" borderId="1" xfId="0" applyFont="1" applyFill="1" applyBorder="1"/>
    <xf numFmtId="43" fontId="7" fillId="2" borderId="1" xfId="1" applyFont="1" applyFill="1" applyBorder="1"/>
    <xf numFmtId="16" fontId="7" fillId="0" borderId="1" xfId="0" quotePrefix="1" applyNumberFormat="1" applyFont="1" applyBorder="1" applyAlignment="1">
      <alignment horizontal="right"/>
    </xf>
    <xf numFmtId="0" fontId="7" fillId="0" borderId="6" xfId="0" applyFont="1" applyBorder="1"/>
    <xf numFmtId="41" fontId="7" fillId="0" borderId="6" xfId="2" applyFont="1" applyBorder="1"/>
    <xf numFmtId="41" fontId="6" fillId="0" borderId="1" xfId="0" applyNumberFormat="1" applyFont="1" applyBorder="1" applyAlignment="1">
      <alignment horizontal="center"/>
    </xf>
    <xf numFmtId="41" fontId="7" fillId="0" borderId="1" xfId="0" applyNumberFormat="1" applyFont="1" applyBorder="1" applyAlignment="1">
      <alignment horizontal="center"/>
    </xf>
    <xf numFmtId="41" fontId="7" fillId="0" borderId="1" xfId="0" applyNumberFormat="1" applyFont="1" applyBorder="1"/>
    <xf numFmtId="41" fontId="9" fillId="0" borderId="1" xfId="0" applyNumberFormat="1" applyFont="1" applyBorder="1"/>
    <xf numFmtId="41" fontId="9" fillId="0" borderId="1" xfId="0" applyNumberFormat="1" applyFont="1" applyBorder="1" applyAlignment="1">
      <alignment wrapText="1"/>
    </xf>
    <xf numFmtId="41" fontId="7" fillId="0" borderId="1" xfId="0" applyNumberFormat="1" applyFont="1" applyBorder="1" applyAlignment="1">
      <alignment wrapText="1"/>
    </xf>
    <xf numFmtId="41" fontId="7" fillId="0" borderId="1" xfId="2" applyFont="1" applyBorder="1" applyAlignment="1">
      <alignment horizontal="left"/>
    </xf>
    <xf numFmtId="41" fontId="6" fillId="2" borderId="1" xfId="0" applyNumberFormat="1" applyFont="1" applyFill="1" applyBorder="1"/>
    <xf numFmtId="41" fontId="9" fillId="3" borderId="1" xfId="0" applyNumberFormat="1" applyFont="1" applyFill="1" applyBorder="1"/>
    <xf numFmtId="41" fontId="6" fillId="0" borderId="1" xfId="0" applyNumberFormat="1" applyFont="1" applyBorder="1"/>
    <xf numFmtId="167" fontId="8" fillId="0" borderId="1" xfId="0" applyNumberFormat="1" applyFont="1" applyBorder="1" applyAlignment="1">
      <alignment horizontal="center"/>
    </xf>
    <xf numFmtId="16" fontId="7" fillId="0" borderId="1" xfId="0" applyNumberFormat="1" applyFont="1" applyBorder="1" applyAlignment="1">
      <alignment horizontal="right"/>
    </xf>
    <xf numFmtId="41" fontId="7" fillId="0" borderId="1" xfId="2" applyFont="1" applyBorder="1" applyAlignment="1">
      <alignment wrapText="1"/>
    </xf>
    <xf numFmtId="16" fontId="11" fillId="0" borderId="1" xfId="0" applyNumberFormat="1" applyFont="1" applyBorder="1"/>
    <xf numFmtId="0" fontId="11" fillId="0" borderId="1" xfId="0" applyFont="1" applyBorder="1"/>
    <xf numFmtId="41" fontId="11" fillId="0" borderId="1" xfId="0" applyNumberFormat="1" applyFont="1" applyBorder="1"/>
    <xf numFmtId="41" fontId="11" fillId="0" borderId="1" xfId="2" applyFont="1" applyBorder="1"/>
    <xf numFmtId="165" fontId="11" fillId="0" borderId="1" xfId="2" applyNumberFormat="1" applyFont="1" applyBorder="1"/>
    <xf numFmtId="41" fontId="0" fillId="0" borderId="0" xfId="0" applyNumberFormat="1"/>
    <xf numFmtId="0" fontId="7" fillId="0" borderId="3" xfId="0" applyFont="1" applyBorder="1"/>
    <xf numFmtId="41" fontId="7" fillId="0" borderId="1" xfId="0" applyNumberFormat="1" applyFont="1" applyBorder="1" applyAlignment="1">
      <alignment horizontal="left" wrapText="1"/>
    </xf>
    <xf numFmtId="42" fontId="7" fillId="0" borderId="0" xfId="0" applyNumberFormat="1" applyFont="1"/>
    <xf numFmtId="42" fontId="6" fillId="0" borderId="1" xfId="0" applyNumberFormat="1" applyFont="1" applyBorder="1" applyAlignment="1">
      <alignment horizontal="center"/>
    </xf>
    <xf numFmtId="42" fontId="7" fillId="0" borderId="1" xfId="0" applyNumberFormat="1" applyFont="1" applyBorder="1"/>
    <xf numFmtId="42" fontId="7" fillId="0" borderId="1" xfId="0" applyNumberFormat="1" applyFont="1" applyBorder="1" applyAlignment="1">
      <alignment wrapText="1"/>
    </xf>
    <xf numFmtId="42" fontId="6" fillId="0" borderId="1" xfId="0" applyNumberFormat="1" applyFont="1" applyBorder="1"/>
    <xf numFmtId="42" fontId="6" fillId="2" borderId="1" xfId="0" applyNumberFormat="1" applyFont="1" applyFill="1" applyBorder="1"/>
    <xf numFmtId="41" fontId="10" fillId="0" borderId="0" xfId="2" applyFont="1" applyBorder="1" applyAlignment="1"/>
    <xf numFmtId="41" fontId="10" fillId="0" borderId="0" xfId="2" applyFont="1" applyBorder="1"/>
    <xf numFmtId="167" fontId="9" fillId="4" borderId="1" xfId="0" applyNumberFormat="1" applyFont="1" applyFill="1" applyBorder="1"/>
    <xf numFmtId="0" fontId="7" fillId="4" borderId="1" xfId="0" applyFont="1" applyFill="1" applyBorder="1"/>
    <xf numFmtId="41" fontId="7" fillId="4" borderId="1" xfId="0" applyNumberFormat="1" applyFont="1" applyFill="1" applyBorder="1"/>
    <xf numFmtId="41" fontId="7" fillId="4" borderId="1" xfId="2" applyFont="1" applyFill="1" applyBorder="1"/>
    <xf numFmtId="165" fontId="7" fillId="4" borderId="1" xfId="2" applyNumberFormat="1" applyFont="1" applyFill="1" applyBorder="1"/>
    <xf numFmtId="43" fontId="7" fillId="4" borderId="1" xfId="1" applyFont="1" applyFill="1" applyBorder="1"/>
    <xf numFmtId="165" fontId="9" fillId="0" borderId="1" xfId="2" applyNumberFormat="1" applyFont="1" applyFill="1" applyBorder="1" applyAlignment="1">
      <alignment horizontal="center"/>
    </xf>
    <xf numFmtId="0" fontId="8" fillId="0" borderId="1" xfId="0" applyFont="1" applyBorder="1" applyAlignment="1">
      <alignment wrapText="1"/>
    </xf>
    <xf numFmtId="41" fontId="9" fillId="0" borderId="1" xfId="5" applyFont="1" applyFill="1" applyBorder="1"/>
    <xf numFmtId="167" fontId="9" fillId="0" borderId="1" xfId="0" applyNumberFormat="1" applyFont="1" applyBorder="1" applyAlignment="1">
      <alignment horizontal="center"/>
    </xf>
    <xf numFmtId="41" fontId="6" fillId="0" borderId="0" xfId="2" applyFont="1" applyAlignment="1">
      <alignment horizontal="right"/>
    </xf>
    <xf numFmtId="41" fontId="7" fillId="0" borderId="2" xfId="0" applyNumberFormat="1" applyFont="1" applyBorder="1"/>
    <xf numFmtId="41" fontId="7" fillId="0" borderId="2" xfId="5" applyFont="1" applyBorder="1"/>
    <xf numFmtId="165" fontId="7" fillId="0" borderId="2" xfId="2" applyNumberFormat="1" applyFont="1" applyBorder="1"/>
    <xf numFmtId="41" fontId="9" fillId="2" borderId="1" xfId="2" applyFont="1" applyFill="1" applyBorder="1" applyAlignment="1">
      <alignment horizontal="center"/>
    </xf>
    <xf numFmtId="16" fontId="9" fillId="0" borderId="4" xfId="0" applyNumberFormat="1" applyFont="1" applyBorder="1"/>
    <xf numFmtId="0" fontId="9" fillId="0" borderId="5" xfId="0" applyFont="1" applyBorder="1"/>
    <xf numFmtId="0" fontId="9" fillId="0" borderId="3" xfId="0" applyFont="1" applyBorder="1"/>
    <xf numFmtId="0" fontId="1" fillId="0" borderId="1" xfId="0" applyFont="1" applyBorder="1"/>
    <xf numFmtId="0" fontId="13" fillId="0" borderId="1" xfId="0" applyFont="1" applyBorder="1"/>
    <xf numFmtId="0" fontId="14" fillId="0" borderId="1" xfId="0" applyFont="1" applyBorder="1"/>
    <xf numFmtId="0" fontId="15" fillId="0" borderId="1" xfId="0" applyFont="1" applyBorder="1"/>
    <xf numFmtId="43" fontId="6" fillId="0" borderId="0" xfId="0" applyNumberFormat="1" applyFont="1"/>
    <xf numFmtId="0" fontId="6" fillId="0" borderId="0" xfId="0" applyFont="1" applyAlignment="1">
      <alignment horizontal="right"/>
    </xf>
    <xf numFmtId="165" fontId="6" fillId="0" borderId="0" xfId="2" applyNumberFormat="1" applyFont="1" applyAlignment="1">
      <alignment horizontal="right"/>
    </xf>
    <xf numFmtId="167" fontId="7" fillId="0" borderId="1" xfId="0" applyNumberFormat="1" applyFont="1" applyBorder="1" applyAlignment="1">
      <alignment horizontal="center"/>
    </xf>
    <xf numFmtId="164" fontId="11" fillId="0" borderId="0" xfId="1" applyNumberFormat="1" applyFont="1"/>
    <xf numFmtId="164" fontId="11" fillId="0" borderId="0" xfId="0" applyNumberFormat="1" applyFont="1"/>
    <xf numFmtId="41" fontId="11" fillId="0" borderId="0" xfId="0" applyNumberFormat="1" applyFont="1"/>
    <xf numFmtId="43" fontId="7" fillId="0" borderId="3" xfId="1" applyFont="1" applyBorder="1"/>
    <xf numFmtId="16" fontId="7" fillId="0" borderId="0" xfId="0" applyNumberFormat="1" applyFont="1" applyAlignment="1">
      <alignment horizontal="center"/>
    </xf>
    <xf numFmtId="0" fontId="7" fillId="0" borderId="0" xfId="0" applyFont="1" applyAlignment="1">
      <alignment vertical="center" wrapText="1"/>
    </xf>
    <xf numFmtId="164" fontId="7" fillId="0" borderId="0" xfId="0" applyNumberFormat="1" applyFont="1" applyAlignment="1">
      <alignment vertical="center" wrapText="1"/>
    </xf>
    <xf numFmtId="164" fontId="7" fillId="0" borderId="0" xfId="1" applyNumberFormat="1" applyFont="1" applyBorder="1"/>
    <xf numFmtId="165" fontId="7" fillId="0" borderId="0" xfId="1" applyNumberFormat="1" applyFont="1" applyBorder="1"/>
    <xf numFmtId="22" fontId="9" fillId="0" borderId="0" xfId="0" applyNumberFormat="1" applyFont="1"/>
    <xf numFmtId="0" fontId="1" fillId="0" borderId="0" xfId="0" applyFont="1"/>
    <xf numFmtId="0" fontId="9" fillId="0" borderId="4" xfId="0" applyFont="1" applyBorder="1"/>
    <xf numFmtId="41" fontId="9" fillId="0" borderId="3" xfId="2" applyFont="1" applyBorder="1" applyAlignment="1">
      <alignment horizontal="center"/>
    </xf>
    <xf numFmtId="41" fontId="9" fillId="0" borderId="2" xfId="2" applyFont="1" applyBorder="1" applyAlignment="1"/>
    <xf numFmtId="41" fontId="9" fillId="0" borderId="2" xfId="2" applyFont="1" applyBorder="1"/>
    <xf numFmtId="41" fontId="9" fillId="0" borderId="6" xfId="2" applyFont="1" applyBorder="1" applyAlignment="1"/>
    <xf numFmtId="41" fontId="9" fillId="0" borderId="6" xfId="2" applyFont="1" applyBorder="1"/>
    <xf numFmtId="16" fontId="7" fillId="0" borderId="4" xfId="0" applyNumberFormat="1" applyFont="1" applyBorder="1" applyAlignment="1">
      <alignment horizontal="right"/>
    </xf>
    <xf numFmtId="41" fontId="11" fillId="0" borderId="1" xfId="0" applyNumberFormat="1" applyFont="1" applyBorder="1" applyAlignment="1">
      <alignment wrapText="1"/>
    </xf>
    <xf numFmtId="168" fontId="1" fillId="0" borderId="0" xfId="0" applyNumberFormat="1" applyFont="1"/>
    <xf numFmtId="41" fontId="10" fillId="0" borderId="0" xfId="2" applyFont="1" applyFill="1"/>
    <xf numFmtId="16" fontId="7" fillId="0" borderId="1" xfId="0" applyNumberFormat="1" applyFont="1" applyBorder="1" applyAlignment="1">
      <alignment horizontal="center" vertical="center"/>
    </xf>
    <xf numFmtId="165" fontId="9" fillId="0" borderId="1" xfId="2" applyNumberFormat="1" applyFont="1" applyBorder="1" applyAlignment="1"/>
    <xf numFmtId="16" fontId="7" fillId="5" borderId="1" xfId="0" applyNumberFormat="1" applyFont="1" applyFill="1" applyBorder="1"/>
    <xf numFmtId="0" fontId="7" fillId="5" borderId="1" xfId="0" applyFont="1" applyFill="1" applyBorder="1"/>
    <xf numFmtId="43" fontId="7" fillId="5" borderId="1" xfId="1" applyFont="1" applyFill="1" applyBorder="1"/>
    <xf numFmtId="43" fontId="7" fillId="5" borderId="1" xfId="1" applyFont="1" applyFill="1" applyBorder="1" applyAlignment="1">
      <alignment horizontal="center"/>
    </xf>
    <xf numFmtId="0" fontId="7" fillId="5" borderId="1" xfId="0" applyFont="1" applyFill="1" applyBorder="1" applyAlignment="1">
      <alignment horizontal="left" wrapText="1"/>
    </xf>
    <xf numFmtId="165" fontId="9" fillId="0" borderId="1" xfId="2" applyNumberFormat="1" applyFont="1" applyBorder="1" applyAlignment="1">
      <alignment vertical="center"/>
    </xf>
    <xf numFmtId="43" fontId="7" fillId="0" borderId="1" xfId="1" applyFont="1" applyBorder="1" applyAlignment="1">
      <alignment horizontal="center" vertical="center"/>
    </xf>
    <xf numFmtId="41" fontId="6" fillId="0" borderId="0" xfId="2" applyFont="1"/>
    <xf numFmtId="41" fontId="6" fillId="0" borderId="0" xfId="2" applyFont="1" applyBorder="1" applyAlignment="1">
      <alignment horizontal="center"/>
    </xf>
    <xf numFmtId="41" fontId="0" fillId="0" borderId="0" xfId="2" applyFont="1" applyAlignment="1">
      <alignment horizontal="center"/>
    </xf>
    <xf numFmtId="41" fontId="16" fillId="0" borderId="0" xfId="2" applyFont="1"/>
    <xf numFmtId="41" fontId="7" fillId="4" borderId="0" xfId="2" applyFont="1" applyFill="1"/>
    <xf numFmtId="16" fontId="7" fillId="0" borderId="2" xfId="0" applyNumberFormat="1" applyFont="1" applyBorder="1"/>
    <xf numFmtId="43" fontId="7" fillId="0" borderId="2" xfId="1" applyFont="1" applyBorder="1"/>
    <xf numFmtId="43" fontId="7" fillId="0" borderId="2" xfId="1" applyFont="1" applyBorder="1" applyAlignment="1">
      <alignment horizontal="center"/>
    </xf>
    <xf numFmtId="169" fontId="7" fillId="0" borderId="1" xfId="0" applyNumberFormat="1" applyFont="1" applyBorder="1"/>
    <xf numFmtId="49" fontId="7" fillId="0" borderId="1" xfId="0" quotePrefix="1" applyNumberFormat="1" applyFont="1" applyBorder="1" applyAlignment="1">
      <alignment vertical="center" wrapText="1"/>
    </xf>
    <xf numFmtId="170" fontId="7" fillId="0" borderId="1" xfId="0" applyNumberFormat="1" applyFont="1" applyBorder="1"/>
    <xf numFmtId="170" fontId="9" fillId="0" borderId="1" xfId="0" applyNumberFormat="1" applyFont="1" applyBorder="1"/>
    <xf numFmtId="171" fontId="7" fillId="0" borderId="1" xfId="0" applyNumberFormat="1" applyFont="1" applyBorder="1"/>
    <xf numFmtId="171" fontId="7" fillId="0" borderId="1" xfId="0" applyNumberFormat="1" applyFont="1" applyBorder="1" applyAlignment="1">
      <alignment horizontal="center"/>
    </xf>
    <xf numFmtId="172" fontId="7" fillId="0" borderId="1" xfId="0" applyNumberFormat="1" applyFont="1" applyBorder="1"/>
    <xf numFmtId="173" fontId="7" fillId="0" borderId="1" xfId="0" applyNumberFormat="1" applyFont="1" applyBorder="1"/>
    <xf numFmtId="0" fontId="10" fillId="2" borderId="1" xfId="0" applyFont="1" applyFill="1" applyBorder="1" applyAlignment="1">
      <alignment horizontal="center"/>
    </xf>
    <xf numFmtId="0" fontId="10" fillId="0" borderId="1" xfId="0" applyFont="1" applyBorder="1" applyAlignment="1">
      <alignment horizontal="center"/>
    </xf>
    <xf numFmtId="0" fontId="10" fillId="2" borderId="4" xfId="0" applyFont="1" applyFill="1" applyBorder="1" applyAlignment="1">
      <alignment horizontal="center"/>
    </xf>
    <xf numFmtId="0" fontId="10" fillId="2" borderId="5" xfId="0" applyFont="1" applyFill="1" applyBorder="1" applyAlignment="1">
      <alignment horizontal="center"/>
    </xf>
    <xf numFmtId="0" fontId="10" fillId="2" borderId="3" xfId="0" applyFont="1" applyFill="1" applyBorder="1" applyAlignment="1">
      <alignment horizontal="center"/>
    </xf>
    <xf numFmtId="0" fontId="10" fillId="0" borderId="4" xfId="0" applyFont="1" applyBorder="1" applyAlignment="1">
      <alignment horizontal="center"/>
    </xf>
    <xf numFmtId="0" fontId="10" fillId="0" borderId="3" xfId="0" applyFont="1" applyBorder="1" applyAlignment="1">
      <alignment horizontal="center"/>
    </xf>
    <xf numFmtId="0" fontId="6" fillId="0" borderId="4"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3" xfId="0" applyFont="1" applyFill="1" applyBorder="1" applyAlignment="1">
      <alignment horizontal="center"/>
    </xf>
    <xf numFmtId="0" fontId="6" fillId="2" borderId="1" xfId="0" applyFont="1" applyFill="1" applyBorder="1" applyAlignment="1">
      <alignment horizontal="center"/>
    </xf>
    <xf numFmtId="16" fontId="9" fillId="4" borderId="1" xfId="0" applyNumberFormat="1" applyFont="1" applyFill="1" applyBorder="1"/>
    <xf numFmtId="0" fontId="9" fillId="4" borderId="1" xfId="0" applyFont="1" applyFill="1" applyBorder="1"/>
    <xf numFmtId="41" fontId="9" fillId="4" borderId="1" xfId="2" applyFont="1" applyFill="1" applyBorder="1" applyAlignment="1"/>
    <xf numFmtId="41" fontId="9" fillId="4" borderId="1" xfId="2" applyFont="1" applyFill="1" applyBorder="1"/>
    <xf numFmtId="41" fontId="9" fillId="4" borderId="1" xfId="2" applyFont="1" applyFill="1" applyBorder="1" applyAlignment="1">
      <alignment horizontal="center"/>
    </xf>
    <xf numFmtId="0" fontId="9" fillId="4" borderId="0" xfId="0" applyFont="1" applyFill="1"/>
    <xf numFmtId="172" fontId="7" fillId="4" borderId="1" xfId="0" applyNumberFormat="1" applyFont="1" applyFill="1" applyBorder="1"/>
    <xf numFmtId="173" fontId="7" fillId="4" borderId="1" xfId="0" applyNumberFormat="1" applyFont="1" applyFill="1" applyBorder="1"/>
    <xf numFmtId="41" fontId="9" fillId="4" borderId="0" xfId="0" applyNumberFormat="1" applyFont="1" applyFill="1"/>
  </cellXfs>
  <cellStyles count="44">
    <cellStyle name="Comma" xfId="1" builtinId="3"/>
    <cellStyle name="Comma [0]" xfId="2" builtinId="6"/>
    <cellStyle name="Comma [0] 2" xfId="5" xr:uid="{00000000-0005-0000-0000-000002000000}"/>
    <cellStyle name="Comma [0] 2 2" xfId="10" xr:uid="{00000000-0005-0000-0000-000003000000}"/>
    <cellStyle name="Comma [0] 2 2 2" xfId="27" xr:uid="{00000000-0005-0000-0000-000004000000}"/>
    <cellStyle name="Comma [0] 2 3" xfId="22" xr:uid="{00000000-0005-0000-0000-000005000000}"/>
    <cellStyle name="Comma [0] 2 4" xfId="17" xr:uid="{00000000-0005-0000-0000-000006000000}"/>
    <cellStyle name="Comma [0] 2 5" xfId="39" xr:uid="{68224E41-A1DC-4959-8014-3CACA2EF4038}"/>
    <cellStyle name="Comma [0] 3" xfId="8" xr:uid="{00000000-0005-0000-0000-000007000000}"/>
    <cellStyle name="Comma [0] 3 2" xfId="25" xr:uid="{00000000-0005-0000-0000-000008000000}"/>
    <cellStyle name="Comma [0] 4" xfId="20" xr:uid="{00000000-0005-0000-0000-000009000000}"/>
    <cellStyle name="Comma [0] 5" xfId="16" xr:uid="{00000000-0005-0000-0000-00000A000000}"/>
    <cellStyle name="Comma [0] 6" xfId="37" xr:uid="{0511F7FD-C479-4C4B-97B9-D986DACD6014}"/>
    <cellStyle name="Comma 10" xfId="15" xr:uid="{00000000-0005-0000-0000-00000B000000}"/>
    <cellStyle name="Comma 11" xfId="14" xr:uid="{00000000-0005-0000-0000-00000C000000}"/>
    <cellStyle name="Comma 12" xfId="32" xr:uid="{00000000-0005-0000-0000-00000D000000}"/>
    <cellStyle name="Comma 13" xfId="36" xr:uid="{69CE4D2E-E4A1-490C-B6A9-EB1ED3F01C55}"/>
    <cellStyle name="Comma 14" xfId="40" xr:uid="{40BDC090-8DC7-4CAC-B458-C97252BE6DFA}"/>
    <cellStyle name="Comma 15" xfId="42" xr:uid="{F6AF9976-3B1D-4AFE-AB3B-58271373E839}"/>
    <cellStyle name="Comma 16" xfId="41" xr:uid="{01192FBC-544C-4C96-8B0D-C4B4674DBAED}"/>
    <cellStyle name="Comma 17" xfId="43" xr:uid="{4532D9A0-52EF-41BA-8B77-388AB4DD1177}"/>
    <cellStyle name="Comma 2" xfId="4" xr:uid="{00000000-0005-0000-0000-00000E000000}"/>
    <cellStyle name="Comma 2 2" xfId="9" xr:uid="{00000000-0005-0000-0000-00000F000000}"/>
    <cellStyle name="Comma 2 2 2" xfId="26" xr:uid="{00000000-0005-0000-0000-000010000000}"/>
    <cellStyle name="Comma 2 3" xfId="21" xr:uid="{00000000-0005-0000-0000-000011000000}"/>
    <cellStyle name="Comma 2 4" xfId="38" xr:uid="{1C6B8124-34CC-459B-AD81-ED210495C1BB}"/>
    <cellStyle name="Comma 3" xfId="6" xr:uid="{00000000-0005-0000-0000-000012000000}"/>
    <cellStyle name="Comma 3 2" xfId="23" xr:uid="{00000000-0005-0000-0000-000013000000}"/>
    <cellStyle name="Comma 4" xfId="7" xr:uid="{00000000-0005-0000-0000-000014000000}"/>
    <cellStyle name="Comma 4 2" xfId="24" xr:uid="{00000000-0005-0000-0000-000015000000}"/>
    <cellStyle name="Comma 5" xfId="11" xr:uid="{00000000-0005-0000-0000-000016000000}"/>
    <cellStyle name="Comma 5 2" xfId="28" xr:uid="{00000000-0005-0000-0000-000017000000}"/>
    <cellStyle name="Comma 6" xfId="13" xr:uid="{00000000-0005-0000-0000-000018000000}"/>
    <cellStyle name="Comma 6 2" xfId="30" xr:uid="{00000000-0005-0000-0000-000019000000}"/>
    <cellStyle name="Comma 7" xfId="12" xr:uid="{00000000-0005-0000-0000-00001A000000}"/>
    <cellStyle name="Comma 7 2" xfId="29" xr:uid="{00000000-0005-0000-0000-00001B000000}"/>
    <cellStyle name="Comma 8" xfId="19" xr:uid="{00000000-0005-0000-0000-00001C000000}"/>
    <cellStyle name="Comma 9" xfId="31" xr:uid="{00000000-0005-0000-0000-00001D000000}"/>
    <cellStyle name="Normal" xfId="0" builtinId="0"/>
    <cellStyle name="Normal 2" xfId="3" xr:uid="{00000000-0005-0000-0000-00001F000000}"/>
    <cellStyle name="Normal 3" xfId="18" xr:uid="{00000000-0005-0000-0000-000020000000}"/>
    <cellStyle name="Normal 3 2" xfId="34" xr:uid="{C64D8859-1537-48EA-B50E-BBA526EB90A0}"/>
    <cellStyle name="Normal 4" xfId="33" xr:uid="{F36043AB-41F5-4E84-A245-DD0CCB7256D7}"/>
    <cellStyle name="Normal 5" xfId="35" xr:uid="{507301FB-D98B-4452-A8E0-0A98998F59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63"/>
  <sheetViews>
    <sheetView tabSelected="1" topLeftCell="A4546" zoomScaleNormal="100" workbookViewId="0">
      <selection activeCell="H4562" sqref="H4562"/>
    </sheetView>
  </sheetViews>
  <sheetFormatPr defaultColWidth="9.08984375" defaultRowHeight="14"/>
  <cols>
    <col min="1" max="2" width="7.90625" style="19" customWidth="1"/>
    <col min="3" max="3" width="61.36328125" style="19" customWidth="1"/>
    <col min="4" max="4" width="18.36328125" style="20" bestFit="1" customWidth="1"/>
    <col min="5" max="5" width="16.90625" style="21" bestFit="1" customWidth="1"/>
    <col min="6" max="6" width="15.453125" style="21" bestFit="1" customWidth="1"/>
    <col min="7" max="7" width="18.54296875" style="19" bestFit="1" customWidth="1"/>
    <col min="8" max="9" width="18.54296875" style="19" customWidth="1"/>
    <col min="10" max="11" width="12.54296875" style="19" bestFit="1" customWidth="1"/>
    <col min="12" max="12" width="12.453125" style="19" bestFit="1" customWidth="1"/>
    <col min="13" max="16384" width="9.08984375" style="19"/>
  </cols>
  <sheetData>
    <row r="1" spans="1:7">
      <c r="D1" s="96"/>
      <c r="F1" s="71"/>
    </row>
    <row r="2" spans="1:7">
      <c r="A2" s="22" t="s">
        <v>10</v>
      </c>
      <c r="B2" s="22"/>
      <c r="C2" s="22"/>
      <c r="D2" s="169"/>
      <c r="E2" s="170"/>
      <c r="F2" s="170"/>
    </row>
    <row r="3" spans="1:7">
      <c r="A3" s="25" t="s">
        <v>0</v>
      </c>
      <c r="B3" s="25"/>
      <c r="C3" s="25" t="s">
        <v>1</v>
      </c>
      <c r="D3" s="26" t="s">
        <v>2</v>
      </c>
      <c r="E3" s="26" t="s">
        <v>3</v>
      </c>
      <c r="F3" s="26" t="s">
        <v>4</v>
      </c>
    </row>
    <row r="4" spans="1:7">
      <c r="A4" s="86"/>
      <c r="B4" s="86"/>
      <c r="C4" s="86" t="s">
        <v>5</v>
      </c>
      <c r="D4" s="87"/>
      <c r="E4" s="81"/>
      <c r="F4" s="81">
        <v>78850541</v>
      </c>
    </row>
    <row r="5" spans="1:7">
      <c r="A5" s="128">
        <v>45292.530370370368</v>
      </c>
      <c r="B5" s="32"/>
      <c r="C5" s="32" t="s">
        <v>12</v>
      </c>
      <c r="D5" s="27">
        <v>550000</v>
      </c>
      <c r="E5" s="28"/>
      <c r="F5" s="29">
        <f t="shared" ref="F5:F13" si="0">F4+D5-E5</f>
        <v>79400541</v>
      </c>
    </row>
    <row r="6" spans="1:7">
      <c r="A6" s="128">
        <v>45292.530370370368</v>
      </c>
      <c r="B6" s="32"/>
      <c r="C6" s="32" t="s">
        <v>12</v>
      </c>
      <c r="D6" s="27">
        <v>600000</v>
      </c>
      <c r="E6" s="28"/>
      <c r="F6" s="29">
        <f t="shared" si="0"/>
        <v>80000541</v>
      </c>
    </row>
    <row r="7" spans="1:7">
      <c r="A7" s="128">
        <v>45292.530370370368</v>
      </c>
      <c r="B7" s="32"/>
      <c r="C7" s="32" t="s">
        <v>12</v>
      </c>
      <c r="D7" s="27">
        <v>600000</v>
      </c>
      <c r="E7" s="28"/>
      <c r="F7" s="29">
        <f t="shared" si="0"/>
        <v>80600541</v>
      </c>
    </row>
    <row r="8" spans="1:7">
      <c r="A8" s="128">
        <v>45292.530370370368</v>
      </c>
      <c r="B8" s="32"/>
      <c r="C8" s="32" t="s">
        <v>12</v>
      </c>
      <c r="D8" s="27">
        <v>1150000</v>
      </c>
      <c r="E8" s="28"/>
      <c r="F8" s="29">
        <f t="shared" si="0"/>
        <v>81750541</v>
      </c>
      <c r="G8" s="38"/>
    </row>
    <row r="9" spans="1:7">
      <c r="A9" s="128">
        <v>45292.530370370368</v>
      </c>
      <c r="B9" s="32"/>
      <c r="C9" s="32" t="s">
        <v>12</v>
      </c>
      <c r="D9" s="27">
        <v>585000</v>
      </c>
      <c r="E9" s="28"/>
      <c r="F9" s="29">
        <f t="shared" si="0"/>
        <v>82335541</v>
      </c>
    </row>
    <row r="10" spans="1:7">
      <c r="A10" s="128">
        <v>45292.530370370368</v>
      </c>
      <c r="B10" s="32"/>
      <c r="C10" s="32" t="s">
        <v>12</v>
      </c>
      <c r="D10" s="27">
        <v>465000</v>
      </c>
      <c r="E10" s="28"/>
      <c r="F10" s="29">
        <f t="shared" si="0"/>
        <v>82800541</v>
      </c>
    </row>
    <row r="11" spans="1:7">
      <c r="A11" s="128">
        <v>45292.530370370368</v>
      </c>
      <c r="B11" s="32"/>
      <c r="C11" s="32" t="s">
        <v>12</v>
      </c>
      <c r="D11" s="27">
        <v>750000</v>
      </c>
      <c r="E11" s="28"/>
      <c r="F11" s="29">
        <f t="shared" si="0"/>
        <v>83550541</v>
      </c>
    </row>
    <row r="12" spans="1:7">
      <c r="A12" s="128">
        <v>45292.530370370368</v>
      </c>
      <c r="B12" s="32"/>
      <c r="C12" s="32" t="s">
        <v>12</v>
      </c>
      <c r="D12" s="27">
        <v>650000</v>
      </c>
      <c r="E12" s="28"/>
      <c r="F12" s="29">
        <f t="shared" si="0"/>
        <v>84200541</v>
      </c>
    </row>
    <row r="13" spans="1:7">
      <c r="A13" s="128">
        <v>45292.530370370368</v>
      </c>
      <c r="B13" s="32"/>
      <c r="C13" s="32" t="s">
        <v>12</v>
      </c>
      <c r="D13" s="27">
        <v>1650000</v>
      </c>
      <c r="E13" s="28"/>
      <c r="F13" s="29">
        <f t="shared" si="0"/>
        <v>85850541</v>
      </c>
    </row>
    <row r="14" spans="1:7">
      <c r="A14" s="128">
        <v>45292.530370370368</v>
      </c>
      <c r="B14" s="32"/>
      <c r="C14" s="32" t="s">
        <v>12</v>
      </c>
      <c r="D14" s="27">
        <v>1200000</v>
      </c>
      <c r="E14" s="28"/>
      <c r="F14" s="29">
        <f>F13+D14-E14</f>
        <v>87050541</v>
      </c>
    </row>
    <row r="15" spans="1:7">
      <c r="A15" s="128">
        <v>45292.530370370368</v>
      </c>
      <c r="B15" s="32"/>
      <c r="C15" s="32" t="s">
        <v>12</v>
      </c>
      <c r="D15" s="27">
        <v>1185000</v>
      </c>
      <c r="E15" s="28"/>
      <c r="F15" s="29">
        <f>F14+D15-E15</f>
        <v>88235541</v>
      </c>
    </row>
    <row r="16" spans="1:7">
      <c r="A16" s="128">
        <v>45292.530370370368</v>
      </c>
      <c r="B16" s="32"/>
      <c r="C16" s="32" t="s">
        <v>12</v>
      </c>
      <c r="D16" s="27">
        <v>575000</v>
      </c>
      <c r="E16" s="28"/>
      <c r="F16" s="29">
        <f t="shared" ref="F16:F80" si="1">F15+D16-E16</f>
        <v>88810541</v>
      </c>
    </row>
    <row r="17" spans="1:6">
      <c r="A17" s="128">
        <v>45292.530370370368</v>
      </c>
      <c r="B17" s="32"/>
      <c r="C17" s="32" t="s">
        <v>12</v>
      </c>
      <c r="D17" s="27">
        <v>650000</v>
      </c>
      <c r="E17" s="28"/>
      <c r="F17" s="29">
        <f t="shared" si="1"/>
        <v>89460541</v>
      </c>
    </row>
    <row r="18" spans="1:6">
      <c r="A18" s="128">
        <v>45292.530370370368</v>
      </c>
      <c r="B18" s="32"/>
      <c r="C18" s="32" t="s">
        <v>12</v>
      </c>
      <c r="D18" s="27">
        <v>650000</v>
      </c>
      <c r="E18" s="28"/>
      <c r="F18" s="29">
        <f t="shared" si="1"/>
        <v>90110541</v>
      </c>
    </row>
    <row r="19" spans="1:6">
      <c r="A19" s="128">
        <v>45292.530370370368</v>
      </c>
      <c r="B19" s="32"/>
      <c r="C19" s="32" t="s">
        <v>12</v>
      </c>
      <c r="D19" s="27">
        <v>1250000</v>
      </c>
      <c r="E19" s="28"/>
      <c r="F19" s="29">
        <f t="shared" si="1"/>
        <v>91360541</v>
      </c>
    </row>
    <row r="20" spans="1:6">
      <c r="A20" s="128">
        <v>45292.530370370368</v>
      </c>
      <c r="B20" s="32"/>
      <c r="C20" s="32" t="s">
        <v>12</v>
      </c>
      <c r="D20" s="27">
        <v>585000</v>
      </c>
      <c r="E20" s="28"/>
      <c r="F20" s="29">
        <f t="shared" si="1"/>
        <v>91945541</v>
      </c>
    </row>
    <row r="21" spans="1:6">
      <c r="A21" s="128">
        <v>45292.530370370368</v>
      </c>
      <c r="B21" s="32"/>
      <c r="C21" s="32" t="s">
        <v>12</v>
      </c>
      <c r="D21" s="27">
        <v>575000</v>
      </c>
      <c r="E21" s="28"/>
      <c r="F21" s="29">
        <f t="shared" si="1"/>
        <v>92520541</v>
      </c>
    </row>
    <row r="22" spans="1:6">
      <c r="A22" s="128">
        <v>45292.530370370368</v>
      </c>
      <c r="B22" s="32"/>
      <c r="C22" s="32" t="s">
        <v>12</v>
      </c>
      <c r="D22" s="27">
        <v>585000</v>
      </c>
      <c r="E22" s="28"/>
      <c r="F22" s="29">
        <f t="shared" si="1"/>
        <v>93105541</v>
      </c>
    </row>
    <row r="23" spans="1:6">
      <c r="A23" s="128">
        <v>45292.553668981483</v>
      </c>
      <c r="B23" s="32"/>
      <c r="C23" s="32" t="s">
        <v>12</v>
      </c>
      <c r="D23" s="27">
        <v>585000</v>
      </c>
      <c r="E23" s="28"/>
      <c r="F23" s="29">
        <f t="shared" si="1"/>
        <v>93690541</v>
      </c>
    </row>
    <row r="24" spans="1:6">
      <c r="A24" s="128">
        <v>45292.554502314815</v>
      </c>
      <c r="B24" s="32"/>
      <c r="C24" s="32" t="s">
        <v>12</v>
      </c>
      <c r="D24" s="27">
        <v>575000</v>
      </c>
      <c r="E24" s="28"/>
      <c r="F24" s="29">
        <f t="shared" si="1"/>
        <v>94265541</v>
      </c>
    </row>
    <row r="25" spans="1:6">
      <c r="A25" s="128">
        <v>45292.555277777778</v>
      </c>
      <c r="B25" s="32"/>
      <c r="C25" s="32" t="s">
        <v>12</v>
      </c>
      <c r="D25" s="27">
        <v>575000</v>
      </c>
      <c r="E25" s="28"/>
      <c r="F25" s="29">
        <f t="shared" si="1"/>
        <v>94840541</v>
      </c>
    </row>
    <row r="26" spans="1:6">
      <c r="A26" s="128">
        <v>45292.622187499997</v>
      </c>
      <c r="B26" s="32"/>
      <c r="C26" s="32" t="s">
        <v>12</v>
      </c>
      <c r="D26" s="27">
        <v>650000</v>
      </c>
      <c r="E26" s="28"/>
      <c r="F26" s="29">
        <f t="shared" si="1"/>
        <v>95490541</v>
      </c>
    </row>
    <row r="27" spans="1:6">
      <c r="A27" s="128">
        <v>45292.644976851851</v>
      </c>
      <c r="B27" s="32"/>
      <c r="C27" s="32" t="s">
        <v>12</v>
      </c>
      <c r="D27" s="27">
        <v>585000</v>
      </c>
      <c r="E27" s="28"/>
      <c r="F27" s="29">
        <f t="shared" si="1"/>
        <v>96075541</v>
      </c>
    </row>
    <row r="28" spans="1:6">
      <c r="A28" s="128">
        <v>45292.759699074071</v>
      </c>
      <c r="B28" s="32"/>
      <c r="C28" s="32" t="s">
        <v>12</v>
      </c>
      <c r="D28" s="27">
        <v>1135000</v>
      </c>
      <c r="E28" s="28"/>
      <c r="F28" s="29">
        <f t="shared" si="1"/>
        <v>97210541</v>
      </c>
    </row>
    <row r="29" spans="1:6">
      <c r="A29" s="128">
        <v>45292.760844907411</v>
      </c>
      <c r="B29" s="32"/>
      <c r="C29" s="32" t="s">
        <v>12</v>
      </c>
      <c r="D29" s="27">
        <v>585000</v>
      </c>
      <c r="E29" s="28"/>
      <c r="F29" s="29">
        <f t="shared" si="1"/>
        <v>97795541</v>
      </c>
    </row>
    <row r="30" spans="1:6">
      <c r="A30" s="128">
        <v>45292.765335648146</v>
      </c>
      <c r="B30" s="32"/>
      <c r="C30" s="32" t="s">
        <v>12</v>
      </c>
      <c r="D30" s="27">
        <v>600000</v>
      </c>
      <c r="E30" s="28"/>
      <c r="F30" s="29">
        <f t="shared" si="1"/>
        <v>98395541</v>
      </c>
    </row>
    <row r="31" spans="1:6">
      <c r="A31" s="128">
        <v>45292.830543981479</v>
      </c>
      <c r="B31" s="32"/>
      <c r="C31" s="32" t="s">
        <v>12</v>
      </c>
      <c r="D31" s="27">
        <v>585000</v>
      </c>
      <c r="E31" s="28"/>
      <c r="F31" s="29">
        <f t="shared" si="1"/>
        <v>98980541</v>
      </c>
    </row>
    <row r="32" spans="1:6">
      <c r="A32" s="128">
        <v>45292.930520833332</v>
      </c>
      <c r="B32" s="32"/>
      <c r="C32" s="32" t="s">
        <v>12</v>
      </c>
      <c r="D32" s="27">
        <v>575000</v>
      </c>
      <c r="E32" s="28"/>
      <c r="F32" s="29">
        <f t="shared" si="1"/>
        <v>99555541</v>
      </c>
    </row>
    <row r="33" spans="1:6">
      <c r="A33" s="128">
        <v>45293.282870370371</v>
      </c>
      <c r="B33" s="32"/>
      <c r="C33" s="32" t="s">
        <v>12</v>
      </c>
      <c r="D33" s="27">
        <v>600000</v>
      </c>
      <c r="E33" s="28"/>
      <c r="F33" s="29">
        <f t="shared" si="1"/>
        <v>100155541</v>
      </c>
    </row>
    <row r="34" spans="1:6">
      <c r="A34" s="128">
        <v>45293.355983796297</v>
      </c>
      <c r="B34" s="32"/>
      <c r="C34" s="32" t="s">
        <v>12</v>
      </c>
      <c r="D34" s="27">
        <v>650000</v>
      </c>
      <c r="E34" s="28"/>
      <c r="F34" s="29">
        <f t="shared" si="1"/>
        <v>100805541</v>
      </c>
    </row>
    <row r="35" spans="1:6">
      <c r="A35" s="128">
        <v>45293.371874999997</v>
      </c>
      <c r="B35" s="32"/>
      <c r="C35" s="32" t="s">
        <v>12</v>
      </c>
      <c r="D35" s="27">
        <v>1135000</v>
      </c>
      <c r="E35" s="28"/>
      <c r="F35" s="29">
        <f t="shared" si="1"/>
        <v>101940541</v>
      </c>
    </row>
    <row r="36" spans="1:6">
      <c r="A36" s="128">
        <v>45293.385034722225</v>
      </c>
      <c r="B36" s="32"/>
      <c r="C36" s="32" t="s">
        <v>12</v>
      </c>
      <c r="D36" s="27">
        <v>585000</v>
      </c>
      <c r="E36" s="28"/>
      <c r="F36" s="29">
        <f t="shared" si="1"/>
        <v>102525541</v>
      </c>
    </row>
    <row r="37" spans="1:6">
      <c r="A37" s="128">
        <v>45293.385659722226</v>
      </c>
      <c r="B37" s="32"/>
      <c r="C37" s="32" t="s">
        <v>12</v>
      </c>
      <c r="D37" s="27">
        <v>600000</v>
      </c>
      <c r="E37" s="28"/>
      <c r="F37" s="29">
        <f t="shared" si="1"/>
        <v>103125541</v>
      </c>
    </row>
    <row r="38" spans="1:6">
      <c r="A38" s="128">
        <v>45293.389606481483</v>
      </c>
      <c r="B38" s="32"/>
      <c r="C38" s="32" t="s">
        <v>12</v>
      </c>
      <c r="D38" s="27">
        <v>575000</v>
      </c>
      <c r="E38" s="28"/>
      <c r="F38" s="29">
        <f t="shared" si="1"/>
        <v>103700541</v>
      </c>
    </row>
    <row r="39" spans="1:6">
      <c r="A39" s="128">
        <v>45293.401319444441</v>
      </c>
      <c r="B39" s="32"/>
      <c r="C39" s="32" t="s">
        <v>12</v>
      </c>
      <c r="D39" s="27">
        <v>465000</v>
      </c>
      <c r="E39" s="28"/>
      <c r="F39" s="29">
        <f t="shared" si="1"/>
        <v>104165541</v>
      </c>
    </row>
    <row r="40" spans="1:6">
      <c r="A40" s="128">
        <v>45293.426122685189</v>
      </c>
      <c r="B40" s="32"/>
      <c r="C40" s="32" t="s">
        <v>12</v>
      </c>
      <c r="D40" s="27">
        <v>585000</v>
      </c>
      <c r="E40" s="28"/>
      <c r="F40" s="29">
        <f t="shared" si="1"/>
        <v>104750541</v>
      </c>
    </row>
    <row r="41" spans="1:6">
      <c r="A41" s="128">
        <v>45293.448680555557</v>
      </c>
      <c r="B41" s="32"/>
      <c r="C41" s="32" t="s">
        <v>12</v>
      </c>
      <c r="D41" s="27">
        <v>550000</v>
      </c>
      <c r="E41" s="28"/>
      <c r="F41" s="29">
        <f t="shared" si="1"/>
        <v>105300541</v>
      </c>
    </row>
    <row r="42" spans="1:6">
      <c r="A42" s="128">
        <v>45293.465115740742</v>
      </c>
      <c r="B42" s="32"/>
      <c r="C42" s="32" t="s">
        <v>12</v>
      </c>
      <c r="D42" s="27">
        <v>585000</v>
      </c>
      <c r="E42" s="28"/>
      <c r="F42" s="29">
        <f t="shared" si="1"/>
        <v>105885541</v>
      </c>
    </row>
    <row r="43" spans="1:6">
      <c r="A43" s="128">
        <v>45293.466574074075</v>
      </c>
      <c r="B43" s="32"/>
      <c r="C43" s="32" t="s">
        <v>12</v>
      </c>
      <c r="D43" s="27">
        <v>575000</v>
      </c>
      <c r="E43" s="28"/>
      <c r="F43" s="29">
        <f t="shared" si="1"/>
        <v>106460541</v>
      </c>
    </row>
    <row r="44" spans="1:6">
      <c r="A44" s="128">
        <v>45293.469097222223</v>
      </c>
      <c r="B44" s="32"/>
      <c r="C44" s="32" t="s">
        <v>12</v>
      </c>
      <c r="D44" s="27">
        <v>585000</v>
      </c>
      <c r="E44" s="28"/>
      <c r="F44" s="29">
        <f t="shared" si="1"/>
        <v>107045541</v>
      </c>
    </row>
    <row r="45" spans="1:6">
      <c r="A45" s="128">
        <v>45293.470057870371</v>
      </c>
      <c r="B45" s="32"/>
      <c r="C45" s="32" t="s">
        <v>12</v>
      </c>
      <c r="D45" s="27">
        <v>650000</v>
      </c>
      <c r="E45" s="28"/>
      <c r="F45" s="29">
        <f t="shared" si="1"/>
        <v>107695541</v>
      </c>
    </row>
    <row r="46" spans="1:6">
      <c r="A46" s="128">
        <v>45293.476400462961</v>
      </c>
      <c r="B46" s="32"/>
      <c r="C46" s="32" t="s">
        <v>12</v>
      </c>
      <c r="D46" s="27">
        <v>650000</v>
      </c>
      <c r="E46" s="28"/>
      <c r="F46" s="29">
        <f t="shared" si="1"/>
        <v>108345541</v>
      </c>
    </row>
    <row r="47" spans="1:6">
      <c r="A47" s="128">
        <v>45293.476956018516</v>
      </c>
      <c r="B47" s="32"/>
      <c r="C47" s="32" t="s">
        <v>12</v>
      </c>
      <c r="D47" s="27">
        <v>1185000</v>
      </c>
      <c r="E47" s="28"/>
      <c r="F47" s="29">
        <f t="shared" si="1"/>
        <v>109530541</v>
      </c>
    </row>
    <row r="48" spans="1:6">
      <c r="A48" s="128">
        <v>45293.497824074075</v>
      </c>
      <c r="B48" s="32"/>
      <c r="C48" s="32" t="s">
        <v>12</v>
      </c>
      <c r="D48" s="27">
        <v>1170000</v>
      </c>
      <c r="E48" s="28"/>
      <c r="F48" s="29">
        <f t="shared" si="1"/>
        <v>110700541</v>
      </c>
    </row>
    <row r="49" spans="1:6">
      <c r="A49" s="128">
        <v>45293.557858796295</v>
      </c>
      <c r="B49" s="32"/>
      <c r="C49" s="32" t="s">
        <v>12</v>
      </c>
      <c r="D49" s="27">
        <v>550000</v>
      </c>
      <c r="E49" s="28"/>
      <c r="F49" s="29">
        <f t="shared" si="1"/>
        <v>111250541</v>
      </c>
    </row>
    <row r="50" spans="1:6">
      <c r="A50" s="128">
        <v>45293.558749999997</v>
      </c>
      <c r="B50" s="32"/>
      <c r="C50" s="32" t="s">
        <v>12</v>
      </c>
      <c r="D50" s="27">
        <v>650000</v>
      </c>
      <c r="E50" s="28"/>
      <c r="F50" s="29">
        <f t="shared" si="1"/>
        <v>111900541</v>
      </c>
    </row>
    <row r="51" spans="1:6">
      <c r="A51" s="128">
        <v>45293.559594907405</v>
      </c>
      <c r="B51" s="32"/>
      <c r="C51" s="32" t="s">
        <v>12</v>
      </c>
      <c r="D51" s="27">
        <v>650000</v>
      </c>
      <c r="E51" s="28"/>
      <c r="F51" s="29">
        <f t="shared" si="1"/>
        <v>112550541</v>
      </c>
    </row>
    <row r="52" spans="1:6">
      <c r="A52" s="128">
        <v>45293.564293981479</v>
      </c>
      <c r="B52" s="32"/>
      <c r="C52" s="32" t="s">
        <v>12</v>
      </c>
      <c r="D52" s="27">
        <v>600000</v>
      </c>
      <c r="E52" s="28"/>
      <c r="F52" s="29">
        <f t="shared" si="1"/>
        <v>113150541</v>
      </c>
    </row>
    <row r="53" spans="1:6">
      <c r="A53" s="128">
        <v>45293.631099537037</v>
      </c>
      <c r="B53" s="32"/>
      <c r="C53" s="32" t="s">
        <v>12</v>
      </c>
      <c r="D53" s="27">
        <v>585000</v>
      </c>
      <c r="E53" s="28"/>
      <c r="F53" s="29">
        <f t="shared" si="1"/>
        <v>113735541</v>
      </c>
    </row>
    <row r="54" spans="1:6">
      <c r="A54" s="128">
        <v>45293.631527777776</v>
      </c>
      <c r="B54" s="32"/>
      <c r="C54" s="32" t="s">
        <v>12</v>
      </c>
      <c r="D54" s="27">
        <v>550000</v>
      </c>
      <c r="E54" s="28"/>
      <c r="F54" s="29">
        <f t="shared" si="1"/>
        <v>114285541</v>
      </c>
    </row>
    <row r="55" spans="1:6">
      <c r="A55" s="128">
        <v>45293.633611111109</v>
      </c>
      <c r="B55" s="32"/>
      <c r="C55" s="32" t="s">
        <v>12</v>
      </c>
      <c r="D55" s="27">
        <v>650000</v>
      </c>
      <c r="E55" s="28"/>
      <c r="F55" s="29">
        <f t="shared" si="1"/>
        <v>114935541</v>
      </c>
    </row>
    <row r="56" spans="1:6">
      <c r="A56" s="128">
        <v>45293.706319444442</v>
      </c>
      <c r="B56" s="32"/>
      <c r="C56" s="32" t="s">
        <v>12</v>
      </c>
      <c r="D56" s="27">
        <v>600000</v>
      </c>
      <c r="E56" s="28"/>
      <c r="F56" s="29">
        <f t="shared" si="1"/>
        <v>115535541</v>
      </c>
    </row>
    <row r="57" spans="1:6">
      <c r="A57" s="128">
        <v>45293.741851851853</v>
      </c>
      <c r="B57" s="32"/>
      <c r="C57" s="32" t="s">
        <v>12</v>
      </c>
      <c r="D57" s="27">
        <v>465000</v>
      </c>
      <c r="E57" s="28"/>
      <c r="F57" s="29">
        <f t="shared" si="1"/>
        <v>116000541</v>
      </c>
    </row>
    <row r="58" spans="1:6">
      <c r="A58" s="128">
        <v>45293.750231481485</v>
      </c>
      <c r="B58" s="32"/>
      <c r="C58" s="32" t="s">
        <v>12</v>
      </c>
      <c r="D58" s="27">
        <v>3602605</v>
      </c>
      <c r="E58" s="28"/>
      <c r="F58" s="29">
        <f t="shared" si="1"/>
        <v>119603146</v>
      </c>
    </row>
    <row r="59" spans="1:6">
      <c r="A59" s="128">
        <v>45293.758969907409</v>
      </c>
      <c r="B59" s="32"/>
      <c r="C59" s="32" t="s">
        <v>12</v>
      </c>
      <c r="D59" s="27">
        <v>600000</v>
      </c>
      <c r="E59" s="28"/>
      <c r="F59" s="29">
        <f t="shared" si="1"/>
        <v>120203146</v>
      </c>
    </row>
    <row r="60" spans="1:6">
      <c r="A60" s="128">
        <v>45293.759571759256</v>
      </c>
      <c r="B60" s="32"/>
      <c r="C60" s="32" t="s">
        <v>12</v>
      </c>
      <c r="D60" s="27">
        <v>650000</v>
      </c>
      <c r="E60" s="28"/>
      <c r="F60" s="29">
        <f t="shared" si="1"/>
        <v>120853146</v>
      </c>
    </row>
    <row r="61" spans="1:6">
      <c r="A61" s="128">
        <v>45293.79246527778</v>
      </c>
      <c r="B61" s="32"/>
      <c r="C61" s="32" t="s">
        <v>12</v>
      </c>
      <c r="D61" s="27">
        <v>600000</v>
      </c>
      <c r="E61" s="28"/>
      <c r="F61" s="29">
        <f t="shared" si="1"/>
        <v>121453146</v>
      </c>
    </row>
    <row r="62" spans="1:6">
      <c r="A62" s="128">
        <v>45293.797847222224</v>
      </c>
      <c r="B62" s="32"/>
      <c r="C62" s="32" t="s">
        <v>12</v>
      </c>
      <c r="D62" s="27">
        <v>550000</v>
      </c>
      <c r="E62" s="28"/>
      <c r="F62" s="29">
        <f t="shared" si="1"/>
        <v>122003146</v>
      </c>
    </row>
    <row r="63" spans="1:6">
      <c r="A63" s="128">
        <v>45293.815682870372</v>
      </c>
      <c r="B63" s="32"/>
      <c r="C63" s="32" t="s">
        <v>12</v>
      </c>
      <c r="D63" s="27">
        <v>650000</v>
      </c>
      <c r="E63" s="28"/>
      <c r="F63" s="29">
        <f t="shared" si="1"/>
        <v>122653146</v>
      </c>
    </row>
    <row r="64" spans="1:6">
      <c r="A64" s="128">
        <v>45293.816192129627</v>
      </c>
      <c r="B64" s="32"/>
      <c r="C64" s="32" t="s">
        <v>12</v>
      </c>
      <c r="D64" s="27">
        <v>650000</v>
      </c>
      <c r="E64" s="28"/>
      <c r="F64" s="29">
        <f t="shared" si="1"/>
        <v>123303146</v>
      </c>
    </row>
    <row r="65" spans="1:6">
      <c r="A65" s="128">
        <v>45293.840162037035</v>
      </c>
      <c r="B65" s="32"/>
      <c r="C65" s="32" t="s">
        <v>12</v>
      </c>
      <c r="D65" s="27">
        <v>575000</v>
      </c>
      <c r="E65" s="28"/>
      <c r="F65" s="29">
        <f t="shared" si="1"/>
        <v>123878146</v>
      </c>
    </row>
    <row r="66" spans="1:6">
      <c r="A66" s="128">
        <v>45293.903564814813</v>
      </c>
      <c r="B66" s="32"/>
      <c r="C66" s="32" t="s">
        <v>12</v>
      </c>
      <c r="D66" s="27">
        <v>1185000</v>
      </c>
      <c r="E66" s="28"/>
      <c r="F66" s="29">
        <f t="shared" si="1"/>
        <v>125063146</v>
      </c>
    </row>
    <row r="67" spans="1:6">
      <c r="A67" s="128">
        <v>45293.945844907408</v>
      </c>
      <c r="B67" s="32"/>
      <c r="C67" s="32" t="s">
        <v>12</v>
      </c>
      <c r="D67" s="27">
        <v>650000</v>
      </c>
      <c r="E67" s="28"/>
      <c r="F67" s="29">
        <f t="shared" si="1"/>
        <v>125713146</v>
      </c>
    </row>
    <row r="68" spans="1:6">
      <c r="A68" s="128">
        <v>45294.268587962964</v>
      </c>
      <c r="B68" s="32"/>
      <c r="C68" s="32" t="s">
        <v>12</v>
      </c>
      <c r="D68" s="27">
        <v>585000</v>
      </c>
      <c r="E68" s="28"/>
      <c r="F68" s="29">
        <f t="shared" si="1"/>
        <v>126298146</v>
      </c>
    </row>
    <row r="69" spans="1:6">
      <c r="A69" s="128">
        <v>45296</v>
      </c>
      <c r="B69" s="32"/>
      <c r="C69" s="32" t="s">
        <v>509</v>
      </c>
      <c r="D69" s="27"/>
      <c r="E69" s="28">
        <v>13000000</v>
      </c>
      <c r="F69" s="29">
        <f t="shared" si="1"/>
        <v>113298146</v>
      </c>
    </row>
    <row r="70" spans="1:6">
      <c r="A70" s="128">
        <v>45299</v>
      </c>
      <c r="B70" s="32"/>
      <c r="C70" s="32" t="s">
        <v>530</v>
      </c>
      <c r="D70" s="27">
        <v>4700000</v>
      </c>
      <c r="E70" s="28"/>
      <c r="F70" s="29">
        <f t="shared" si="1"/>
        <v>117998146</v>
      </c>
    </row>
    <row r="71" spans="1:6">
      <c r="A71" s="128">
        <v>45294</v>
      </c>
      <c r="B71" s="32"/>
      <c r="C71" s="32" t="s">
        <v>12</v>
      </c>
      <c r="D71" s="27">
        <v>585000</v>
      </c>
      <c r="E71" s="28"/>
      <c r="F71" s="29">
        <f t="shared" si="1"/>
        <v>118583146</v>
      </c>
    </row>
    <row r="72" spans="1:6">
      <c r="A72" s="128">
        <v>45294</v>
      </c>
      <c r="B72" s="32"/>
      <c r="C72" s="32" t="s">
        <v>12</v>
      </c>
      <c r="D72" s="27">
        <v>600000</v>
      </c>
      <c r="E72" s="28"/>
      <c r="F72" s="29">
        <f t="shared" si="1"/>
        <v>119183146</v>
      </c>
    </row>
    <row r="73" spans="1:6">
      <c r="A73" s="128">
        <v>45294</v>
      </c>
      <c r="B73" s="32"/>
      <c r="C73" s="32" t="s">
        <v>12</v>
      </c>
      <c r="D73" s="27">
        <v>585000</v>
      </c>
      <c r="E73" s="28"/>
      <c r="F73" s="29">
        <f t="shared" si="1"/>
        <v>119768146</v>
      </c>
    </row>
    <row r="74" spans="1:6">
      <c r="A74" s="128">
        <v>45294</v>
      </c>
      <c r="B74" s="32"/>
      <c r="C74" s="32" t="s">
        <v>12</v>
      </c>
      <c r="D74" s="27">
        <v>585000</v>
      </c>
      <c r="E74" s="28"/>
      <c r="F74" s="29">
        <f t="shared" si="1"/>
        <v>120353146</v>
      </c>
    </row>
    <row r="75" spans="1:6">
      <c r="A75" s="128">
        <v>45294</v>
      </c>
      <c r="B75" s="32"/>
      <c r="C75" s="32" t="s">
        <v>12</v>
      </c>
      <c r="D75" s="27">
        <v>600000</v>
      </c>
      <c r="E75" s="28"/>
      <c r="F75" s="29">
        <f t="shared" si="1"/>
        <v>120953146</v>
      </c>
    </row>
    <row r="76" spans="1:6">
      <c r="A76" s="128">
        <v>45294</v>
      </c>
      <c r="B76" s="32"/>
      <c r="C76" s="32" t="s">
        <v>149</v>
      </c>
      <c r="D76" s="27">
        <v>14700000</v>
      </c>
      <c r="E76" s="28"/>
      <c r="F76" s="29">
        <f t="shared" si="1"/>
        <v>135653146</v>
      </c>
    </row>
    <row r="77" spans="1:6">
      <c r="A77" s="128">
        <v>45294</v>
      </c>
      <c r="B77" s="32"/>
      <c r="C77" s="32" t="s">
        <v>149</v>
      </c>
      <c r="D77" s="27">
        <v>13950000</v>
      </c>
      <c r="E77" s="28"/>
      <c r="F77" s="29">
        <f t="shared" si="1"/>
        <v>149603146</v>
      </c>
    </row>
    <row r="78" spans="1:6">
      <c r="A78" s="128">
        <v>45294</v>
      </c>
      <c r="B78" s="32"/>
      <c r="C78" s="32" t="s">
        <v>12</v>
      </c>
      <c r="D78" s="27">
        <v>1050000</v>
      </c>
      <c r="E78" s="28"/>
      <c r="F78" s="29">
        <f t="shared" si="1"/>
        <v>150653146</v>
      </c>
    </row>
    <row r="79" spans="1:6">
      <c r="A79" s="128">
        <v>45294</v>
      </c>
      <c r="B79" s="32"/>
      <c r="C79" s="32" t="s">
        <v>145</v>
      </c>
      <c r="D79" s="27">
        <v>12750000</v>
      </c>
      <c r="E79" s="28"/>
      <c r="F79" s="29">
        <f t="shared" si="1"/>
        <v>163403146</v>
      </c>
    </row>
    <row r="80" spans="1:6">
      <c r="A80" s="128">
        <v>45294</v>
      </c>
      <c r="B80" s="32"/>
      <c r="C80" s="32" t="s">
        <v>12</v>
      </c>
      <c r="D80" s="27">
        <v>650000</v>
      </c>
      <c r="E80" s="28"/>
      <c r="F80" s="29">
        <f t="shared" si="1"/>
        <v>164053146</v>
      </c>
    </row>
    <row r="81" spans="1:6">
      <c r="A81" s="128">
        <v>45294</v>
      </c>
      <c r="B81" s="32"/>
      <c r="C81" s="32" t="s">
        <v>149</v>
      </c>
      <c r="D81" s="27">
        <v>14950000</v>
      </c>
      <c r="E81" s="28"/>
      <c r="F81" s="29">
        <f t="shared" ref="F81:F144" si="2">F80+D81-E81</f>
        <v>179003146</v>
      </c>
    </row>
    <row r="82" spans="1:6">
      <c r="A82" s="128">
        <v>45294</v>
      </c>
      <c r="B82" s="32"/>
      <c r="C82" s="32" t="s">
        <v>524</v>
      </c>
      <c r="D82" s="27">
        <v>10000000</v>
      </c>
      <c r="E82" s="28"/>
      <c r="F82" s="29">
        <f t="shared" si="2"/>
        <v>189003146</v>
      </c>
    </row>
    <row r="83" spans="1:6">
      <c r="A83" s="128">
        <v>45294</v>
      </c>
      <c r="B83" s="32"/>
      <c r="C83" s="32" t="s">
        <v>12</v>
      </c>
      <c r="D83" s="27">
        <v>465000</v>
      </c>
      <c r="E83" s="28"/>
      <c r="F83" s="29">
        <f t="shared" si="2"/>
        <v>189468146</v>
      </c>
    </row>
    <row r="84" spans="1:6">
      <c r="A84" s="128">
        <v>45294</v>
      </c>
      <c r="B84" s="32"/>
      <c r="C84" s="32" t="s">
        <v>147</v>
      </c>
      <c r="D84" s="27">
        <v>14500000</v>
      </c>
      <c r="E84" s="28"/>
      <c r="F84" s="29">
        <f t="shared" si="2"/>
        <v>203968146</v>
      </c>
    </row>
    <row r="85" spans="1:6">
      <c r="A85" s="128">
        <v>45294</v>
      </c>
      <c r="B85" s="32"/>
      <c r="C85" s="32" t="s">
        <v>12</v>
      </c>
      <c r="D85" s="27">
        <v>600000</v>
      </c>
      <c r="E85" s="28"/>
      <c r="F85" s="29">
        <f t="shared" si="2"/>
        <v>204568146</v>
      </c>
    </row>
    <row r="86" spans="1:6">
      <c r="A86" s="128">
        <v>45294</v>
      </c>
      <c r="B86" s="32"/>
      <c r="C86" s="32" t="s">
        <v>12</v>
      </c>
      <c r="D86" s="27">
        <v>650000</v>
      </c>
      <c r="E86" s="28"/>
      <c r="F86" s="29">
        <f t="shared" si="2"/>
        <v>205218146</v>
      </c>
    </row>
    <row r="87" spans="1:6">
      <c r="A87" s="128">
        <v>45294</v>
      </c>
      <c r="B87" s="32"/>
      <c r="C87" s="32" t="s">
        <v>12</v>
      </c>
      <c r="D87" s="27">
        <v>1235000</v>
      </c>
      <c r="E87" s="28"/>
      <c r="F87" s="29">
        <f t="shared" si="2"/>
        <v>206453146</v>
      </c>
    </row>
    <row r="88" spans="1:6">
      <c r="A88" s="128">
        <v>45294</v>
      </c>
      <c r="B88" s="32"/>
      <c r="C88" s="32" t="s">
        <v>12</v>
      </c>
      <c r="D88" s="27">
        <v>600000</v>
      </c>
      <c r="E88" s="28"/>
      <c r="F88" s="29">
        <f t="shared" si="2"/>
        <v>207053146</v>
      </c>
    </row>
    <row r="89" spans="1:6">
      <c r="A89" s="128">
        <v>45294</v>
      </c>
      <c r="B89" s="32"/>
      <c r="C89" s="32" t="s">
        <v>12</v>
      </c>
      <c r="D89" s="27">
        <v>585000</v>
      </c>
      <c r="E89" s="28"/>
      <c r="F89" s="29">
        <f t="shared" si="2"/>
        <v>207638146</v>
      </c>
    </row>
    <row r="90" spans="1:6">
      <c r="A90" s="128">
        <v>45294</v>
      </c>
      <c r="B90" s="32"/>
      <c r="C90" s="32" t="s">
        <v>12</v>
      </c>
      <c r="D90" s="27">
        <v>575000</v>
      </c>
      <c r="E90" s="28"/>
      <c r="F90" s="29">
        <f t="shared" si="2"/>
        <v>208213146</v>
      </c>
    </row>
    <row r="91" spans="1:6">
      <c r="A91" s="128">
        <v>45295</v>
      </c>
      <c r="B91" s="32"/>
      <c r="C91" s="32" t="s">
        <v>12</v>
      </c>
      <c r="D91" s="27">
        <v>550000</v>
      </c>
      <c r="E91" s="28"/>
      <c r="F91" s="29">
        <f t="shared" si="2"/>
        <v>208763146</v>
      </c>
    </row>
    <row r="92" spans="1:6">
      <c r="A92" s="128">
        <v>45295</v>
      </c>
      <c r="B92" s="32"/>
      <c r="C92" s="32" t="s">
        <v>525</v>
      </c>
      <c r="D92" s="27">
        <v>4700000</v>
      </c>
      <c r="E92" s="28"/>
      <c r="F92" s="29">
        <f t="shared" si="2"/>
        <v>213463146</v>
      </c>
    </row>
    <row r="93" spans="1:6">
      <c r="A93" s="128">
        <v>45295</v>
      </c>
      <c r="B93" s="32"/>
      <c r="C93" s="32" t="s">
        <v>12</v>
      </c>
      <c r="D93" s="27">
        <v>600000</v>
      </c>
      <c r="E93" s="28"/>
      <c r="F93" s="29">
        <f t="shared" si="2"/>
        <v>214063146</v>
      </c>
    </row>
    <row r="94" spans="1:6">
      <c r="A94" s="128">
        <v>45295</v>
      </c>
      <c r="B94" s="32"/>
      <c r="C94" s="32" t="s">
        <v>12</v>
      </c>
      <c r="D94" s="27">
        <v>600000</v>
      </c>
      <c r="E94" s="28"/>
      <c r="F94" s="29">
        <f t="shared" si="2"/>
        <v>214663146</v>
      </c>
    </row>
    <row r="95" spans="1:6">
      <c r="A95" s="128">
        <v>45295</v>
      </c>
      <c r="B95" s="32"/>
      <c r="C95" s="32" t="s">
        <v>12</v>
      </c>
      <c r="D95" s="27">
        <v>600000</v>
      </c>
      <c r="E95" s="28"/>
      <c r="F95" s="29">
        <f t="shared" si="2"/>
        <v>215263146</v>
      </c>
    </row>
    <row r="96" spans="1:6">
      <c r="A96" s="128">
        <v>45295</v>
      </c>
      <c r="B96" s="32"/>
      <c r="C96" s="32" t="s">
        <v>12</v>
      </c>
      <c r="D96" s="27">
        <v>650000</v>
      </c>
      <c r="E96" s="28"/>
      <c r="F96" s="29">
        <f t="shared" si="2"/>
        <v>215913146</v>
      </c>
    </row>
    <row r="97" spans="1:6">
      <c r="A97" s="128">
        <v>45295</v>
      </c>
      <c r="B97" s="32"/>
      <c r="C97" s="32" t="s">
        <v>12</v>
      </c>
      <c r="D97" s="27">
        <v>650000</v>
      </c>
      <c r="E97" s="28"/>
      <c r="F97" s="29">
        <f t="shared" si="2"/>
        <v>216563146</v>
      </c>
    </row>
    <row r="98" spans="1:6">
      <c r="A98" s="128">
        <v>45295</v>
      </c>
      <c r="B98" s="32"/>
      <c r="C98" s="32" t="s">
        <v>12</v>
      </c>
      <c r="D98" s="27">
        <v>600000</v>
      </c>
      <c r="E98" s="28"/>
      <c r="F98" s="29">
        <f t="shared" si="2"/>
        <v>217163146</v>
      </c>
    </row>
    <row r="99" spans="1:6">
      <c r="A99" s="128">
        <v>45295</v>
      </c>
      <c r="B99" s="32"/>
      <c r="C99" s="32" t="s">
        <v>526</v>
      </c>
      <c r="D99" s="27">
        <v>3900000</v>
      </c>
      <c r="E99" s="28"/>
      <c r="F99" s="29">
        <f t="shared" si="2"/>
        <v>221063146</v>
      </c>
    </row>
    <row r="100" spans="1:6">
      <c r="A100" s="128">
        <v>45295</v>
      </c>
      <c r="B100" s="32"/>
      <c r="C100" s="32" t="s">
        <v>12</v>
      </c>
      <c r="D100" s="27">
        <v>1235000</v>
      </c>
      <c r="E100" s="28"/>
      <c r="F100" s="29">
        <f t="shared" si="2"/>
        <v>222298146</v>
      </c>
    </row>
    <row r="101" spans="1:6">
      <c r="A101" s="128">
        <v>45295</v>
      </c>
      <c r="B101" s="32"/>
      <c r="C101" s="32" t="s">
        <v>526</v>
      </c>
      <c r="D101" s="27">
        <v>3900000</v>
      </c>
      <c r="E101" s="28"/>
      <c r="F101" s="29">
        <f t="shared" si="2"/>
        <v>226198146</v>
      </c>
    </row>
    <row r="102" spans="1:6">
      <c r="A102" s="128">
        <v>45295</v>
      </c>
      <c r="B102" s="32"/>
      <c r="C102" s="32" t="s">
        <v>12</v>
      </c>
      <c r="D102" s="27">
        <v>1135000</v>
      </c>
      <c r="E102" s="28"/>
      <c r="F102" s="29">
        <f t="shared" si="2"/>
        <v>227333146</v>
      </c>
    </row>
    <row r="103" spans="1:6">
      <c r="A103" s="128">
        <v>45295</v>
      </c>
      <c r="B103" s="32"/>
      <c r="C103" s="32" t="s">
        <v>12</v>
      </c>
      <c r="D103" s="27">
        <v>650000</v>
      </c>
      <c r="E103" s="28"/>
      <c r="F103" s="29">
        <f t="shared" si="2"/>
        <v>227983146</v>
      </c>
    </row>
    <row r="104" spans="1:6">
      <c r="A104" s="128">
        <v>45295</v>
      </c>
      <c r="B104" s="32"/>
      <c r="C104" s="32" t="s">
        <v>12</v>
      </c>
      <c r="D104" s="27">
        <v>600000</v>
      </c>
      <c r="E104" s="28"/>
      <c r="F104" s="29">
        <f t="shared" si="2"/>
        <v>228583146</v>
      </c>
    </row>
    <row r="105" spans="1:6">
      <c r="A105" s="128">
        <v>45295</v>
      </c>
      <c r="B105" s="32"/>
      <c r="C105" s="32" t="s">
        <v>12</v>
      </c>
      <c r="D105" s="27">
        <v>600000</v>
      </c>
      <c r="E105" s="28"/>
      <c r="F105" s="29">
        <f t="shared" si="2"/>
        <v>229183146</v>
      </c>
    </row>
    <row r="106" spans="1:6">
      <c r="A106" s="128">
        <v>45295</v>
      </c>
      <c r="B106" s="32"/>
      <c r="C106" s="32" t="s">
        <v>12</v>
      </c>
      <c r="D106" s="27">
        <v>585000</v>
      </c>
      <c r="E106" s="28"/>
      <c r="F106" s="29">
        <f t="shared" si="2"/>
        <v>229768146</v>
      </c>
    </row>
    <row r="107" spans="1:6">
      <c r="A107" s="128">
        <v>45295</v>
      </c>
      <c r="B107" s="32"/>
      <c r="C107" s="32" t="s">
        <v>12</v>
      </c>
      <c r="D107" s="27">
        <v>3770000</v>
      </c>
      <c r="E107" s="28"/>
      <c r="F107" s="29">
        <f t="shared" si="2"/>
        <v>233538146</v>
      </c>
    </row>
    <row r="108" spans="1:6">
      <c r="A108" s="128">
        <v>45295</v>
      </c>
      <c r="B108" s="32"/>
      <c r="C108" s="32" t="s">
        <v>12</v>
      </c>
      <c r="D108" s="27">
        <v>600000</v>
      </c>
      <c r="E108" s="28"/>
      <c r="F108" s="29">
        <f t="shared" si="2"/>
        <v>234138146</v>
      </c>
    </row>
    <row r="109" spans="1:6">
      <c r="A109" s="128">
        <v>45295</v>
      </c>
      <c r="B109" s="32"/>
      <c r="C109" s="32" t="s">
        <v>12</v>
      </c>
      <c r="D109" s="27">
        <v>1185000</v>
      </c>
      <c r="E109" s="28"/>
      <c r="F109" s="29">
        <f t="shared" si="2"/>
        <v>235323146</v>
      </c>
    </row>
    <row r="110" spans="1:6">
      <c r="A110" s="128">
        <v>45295</v>
      </c>
      <c r="B110" s="32"/>
      <c r="C110" s="32" t="s">
        <v>12</v>
      </c>
      <c r="D110" s="27">
        <v>650000</v>
      </c>
      <c r="E110" s="28"/>
      <c r="F110" s="29">
        <f t="shared" si="2"/>
        <v>235973146</v>
      </c>
    </row>
    <row r="111" spans="1:6">
      <c r="A111" s="128">
        <v>45295</v>
      </c>
      <c r="B111" s="32"/>
      <c r="C111" s="32" t="s">
        <v>12</v>
      </c>
      <c r="D111" s="27">
        <v>600000</v>
      </c>
      <c r="E111" s="28"/>
      <c r="F111" s="29">
        <f t="shared" si="2"/>
        <v>236573146</v>
      </c>
    </row>
    <row r="112" spans="1:6">
      <c r="A112" s="128">
        <v>45295</v>
      </c>
      <c r="B112" s="32"/>
      <c r="C112" s="32" t="s">
        <v>12</v>
      </c>
      <c r="D112" s="27">
        <v>600000</v>
      </c>
      <c r="E112" s="28"/>
      <c r="F112" s="29">
        <f t="shared" si="2"/>
        <v>237173146</v>
      </c>
    </row>
    <row r="113" spans="1:6">
      <c r="A113" s="128">
        <v>45295</v>
      </c>
      <c r="B113" s="32"/>
      <c r="C113" s="32" t="s">
        <v>12</v>
      </c>
      <c r="D113" s="27">
        <v>600000</v>
      </c>
      <c r="E113" s="28"/>
      <c r="F113" s="29">
        <f t="shared" si="2"/>
        <v>237773146</v>
      </c>
    </row>
    <row r="114" spans="1:6">
      <c r="A114" s="128">
        <v>45295</v>
      </c>
      <c r="B114" s="32"/>
      <c r="C114" s="32" t="s">
        <v>12</v>
      </c>
      <c r="D114" s="27">
        <v>600000</v>
      </c>
      <c r="E114" s="28"/>
      <c r="F114" s="29">
        <f t="shared" si="2"/>
        <v>238373146</v>
      </c>
    </row>
    <row r="115" spans="1:6">
      <c r="A115" s="128">
        <v>45295</v>
      </c>
      <c r="B115" s="32"/>
      <c r="C115" s="32" t="s">
        <v>12</v>
      </c>
      <c r="D115" s="27">
        <v>585000</v>
      </c>
      <c r="E115" s="28"/>
      <c r="F115" s="29">
        <f t="shared" si="2"/>
        <v>238958146</v>
      </c>
    </row>
    <row r="116" spans="1:6">
      <c r="A116" s="128">
        <v>45295</v>
      </c>
      <c r="B116" s="32"/>
      <c r="C116" s="32" t="s">
        <v>12</v>
      </c>
      <c r="D116" s="27">
        <v>585000</v>
      </c>
      <c r="E116" s="28"/>
      <c r="F116" s="29">
        <f t="shared" si="2"/>
        <v>239543146</v>
      </c>
    </row>
    <row r="117" spans="1:6">
      <c r="A117" s="128">
        <v>45295</v>
      </c>
      <c r="B117" s="32"/>
      <c r="C117" s="32" t="s">
        <v>12</v>
      </c>
      <c r="D117" s="27">
        <v>650000</v>
      </c>
      <c r="E117" s="28"/>
      <c r="F117" s="29">
        <f t="shared" si="2"/>
        <v>240193146</v>
      </c>
    </row>
    <row r="118" spans="1:6">
      <c r="A118" s="128">
        <v>45295</v>
      </c>
      <c r="B118" s="32"/>
      <c r="C118" s="32" t="s">
        <v>12</v>
      </c>
      <c r="D118" s="27">
        <v>650000</v>
      </c>
      <c r="E118" s="28"/>
      <c r="F118" s="29">
        <f t="shared" si="2"/>
        <v>240843146</v>
      </c>
    </row>
    <row r="119" spans="1:6">
      <c r="A119" s="128">
        <v>45295</v>
      </c>
      <c r="B119" s="32"/>
      <c r="C119" s="32" t="s">
        <v>12</v>
      </c>
      <c r="D119" s="27">
        <v>585000</v>
      </c>
      <c r="E119" s="28"/>
      <c r="F119" s="29">
        <f t="shared" si="2"/>
        <v>241428146</v>
      </c>
    </row>
    <row r="120" spans="1:6">
      <c r="A120" s="128">
        <v>45295</v>
      </c>
      <c r="B120" s="32"/>
      <c r="C120" s="32" t="s">
        <v>18</v>
      </c>
      <c r="D120" s="27">
        <v>7805700</v>
      </c>
      <c r="E120" s="28"/>
      <c r="F120" s="29">
        <f t="shared" si="2"/>
        <v>249233846</v>
      </c>
    </row>
    <row r="121" spans="1:6">
      <c r="A121" s="128">
        <v>45295</v>
      </c>
      <c r="B121" s="32"/>
      <c r="C121" s="32" t="s">
        <v>12</v>
      </c>
      <c r="D121" s="27">
        <v>650000</v>
      </c>
      <c r="E121" s="28"/>
      <c r="F121" s="29">
        <f t="shared" si="2"/>
        <v>249883846</v>
      </c>
    </row>
    <row r="122" spans="1:6">
      <c r="A122" s="128">
        <v>45295</v>
      </c>
      <c r="B122" s="32"/>
      <c r="C122" s="32" t="s">
        <v>12</v>
      </c>
      <c r="D122" s="27">
        <v>1135000</v>
      </c>
      <c r="E122" s="28"/>
      <c r="F122" s="29">
        <f t="shared" si="2"/>
        <v>251018846</v>
      </c>
    </row>
    <row r="123" spans="1:6">
      <c r="A123" s="128">
        <v>45295</v>
      </c>
      <c r="B123" s="32"/>
      <c r="C123" s="32" t="s">
        <v>12</v>
      </c>
      <c r="D123" s="27">
        <v>650000</v>
      </c>
      <c r="E123" s="28"/>
      <c r="F123" s="29">
        <f t="shared" si="2"/>
        <v>251668846</v>
      </c>
    </row>
    <row r="124" spans="1:6">
      <c r="A124" s="128">
        <v>45295</v>
      </c>
      <c r="B124" s="32"/>
      <c r="C124" s="32" t="s">
        <v>12</v>
      </c>
      <c r="D124" s="27">
        <v>1760000</v>
      </c>
      <c r="E124" s="28"/>
      <c r="F124" s="29">
        <f t="shared" si="2"/>
        <v>253428846</v>
      </c>
    </row>
    <row r="125" spans="1:6">
      <c r="A125" s="128">
        <v>45295</v>
      </c>
      <c r="B125" s="32"/>
      <c r="C125" s="32" t="s">
        <v>12</v>
      </c>
      <c r="D125" s="27">
        <v>585000</v>
      </c>
      <c r="E125" s="28"/>
      <c r="F125" s="29">
        <f t="shared" si="2"/>
        <v>254013846</v>
      </c>
    </row>
    <row r="126" spans="1:6">
      <c r="A126" s="128">
        <v>45295</v>
      </c>
      <c r="B126" s="32"/>
      <c r="C126" s="32" t="s">
        <v>12</v>
      </c>
      <c r="D126" s="27">
        <v>600000</v>
      </c>
      <c r="E126" s="28"/>
      <c r="F126" s="29">
        <f t="shared" si="2"/>
        <v>254613846</v>
      </c>
    </row>
    <row r="127" spans="1:6">
      <c r="A127" s="128">
        <v>45295</v>
      </c>
      <c r="B127" s="32"/>
      <c r="C127" s="32" t="s">
        <v>12</v>
      </c>
      <c r="D127" s="27">
        <v>585000</v>
      </c>
      <c r="E127" s="28"/>
      <c r="F127" s="29">
        <f t="shared" si="2"/>
        <v>255198846</v>
      </c>
    </row>
    <row r="128" spans="1:6">
      <c r="A128" s="128">
        <v>45295</v>
      </c>
      <c r="B128" s="32"/>
      <c r="C128" s="32" t="s">
        <v>527</v>
      </c>
      <c r="D128" s="27">
        <v>10000000</v>
      </c>
      <c r="E128" s="28"/>
      <c r="F128" s="29">
        <f t="shared" si="2"/>
        <v>265198846</v>
      </c>
    </row>
    <row r="129" spans="1:6">
      <c r="A129" s="128">
        <v>45295</v>
      </c>
      <c r="B129" s="32"/>
      <c r="C129" s="32" t="s">
        <v>12</v>
      </c>
      <c r="D129" s="27">
        <v>585000</v>
      </c>
      <c r="E129" s="28"/>
      <c r="F129" s="29">
        <f t="shared" si="2"/>
        <v>265783846</v>
      </c>
    </row>
    <row r="130" spans="1:6">
      <c r="A130" s="128">
        <v>45295</v>
      </c>
      <c r="B130" s="32"/>
      <c r="C130" s="32" t="s">
        <v>528</v>
      </c>
      <c r="D130" s="27">
        <v>1750000</v>
      </c>
      <c r="E130" s="28"/>
      <c r="F130" s="29">
        <f t="shared" si="2"/>
        <v>267533846</v>
      </c>
    </row>
    <row r="131" spans="1:6">
      <c r="A131" s="128">
        <v>45295</v>
      </c>
      <c r="B131" s="32"/>
      <c r="C131" s="32" t="s">
        <v>12</v>
      </c>
      <c r="D131" s="27">
        <v>585000</v>
      </c>
      <c r="E131" s="28"/>
      <c r="F131" s="29">
        <f t="shared" si="2"/>
        <v>268118846</v>
      </c>
    </row>
    <row r="132" spans="1:6">
      <c r="A132" s="128">
        <v>45295</v>
      </c>
      <c r="B132" s="32"/>
      <c r="C132" s="32" t="s">
        <v>18</v>
      </c>
      <c r="D132" s="27">
        <v>3470000</v>
      </c>
      <c r="E132" s="28"/>
      <c r="F132" s="29">
        <f t="shared" si="2"/>
        <v>271588846</v>
      </c>
    </row>
    <row r="133" spans="1:6">
      <c r="A133" s="128">
        <v>45295</v>
      </c>
      <c r="B133" s="32"/>
      <c r="C133" s="32" t="s">
        <v>12</v>
      </c>
      <c r="D133" s="27">
        <v>1185000</v>
      </c>
      <c r="E133" s="28"/>
      <c r="F133" s="29">
        <f t="shared" si="2"/>
        <v>272773846</v>
      </c>
    </row>
    <row r="134" spans="1:6">
      <c r="A134" s="128">
        <v>45295</v>
      </c>
      <c r="B134" s="32"/>
      <c r="C134" s="32" t="s">
        <v>12</v>
      </c>
      <c r="D134" s="27">
        <v>600000</v>
      </c>
      <c r="E134" s="28"/>
      <c r="F134" s="29">
        <f t="shared" si="2"/>
        <v>273373846</v>
      </c>
    </row>
    <row r="135" spans="1:6">
      <c r="A135" s="128">
        <v>45295</v>
      </c>
      <c r="B135" s="32"/>
      <c r="C135" s="32" t="s">
        <v>12</v>
      </c>
      <c r="D135" s="27">
        <v>600000</v>
      </c>
      <c r="E135" s="28"/>
      <c r="F135" s="29">
        <f t="shared" si="2"/>
        <v>273973846</v>
      </c>
    </row>
    <row r="136" spans="1:6">
      <c r="A136" s="128">
        <v>45295</v>
      </c>
      <c r="B136" s="32"/>
      <c r="C136" s="32" t="s">
        <v>12</v>
      </c>
      <c r="D136" s="27">
        <v>650000</v>
      </c>
      <c r="E136" s="28"/>
      <c r="F136" s="29">
        <f t="shared" si="2"/>
        <v>274623846</v>
      </c>
    </row>
    <row r="137" spans="1:6">
      <c r="A137" s="128">
        <v>45295</v>
      </c>
      <c r="B137" s="32"/>
      <c r="C137" s="32" t="s">
        <v>12</v>
      </c>
      <c r="D137" s="27">
        <v>1170000</v>
      </c>
      <c r="E137" s="28"/>
      <c r="F137" s="29">
        <f t="shared" si="2"/>
        <v>275793846</v>
      </c>
    </row>
    <row r="138" spans="1:6">
      <c r="A138" s="128">
        <v>45295</v>
      </c>
      <c r="B138" s="32"/>
      <c r="C138" s="32" t="s">
        <v>12</v>
      </c>
      <c r="D138" s="27">
        <v>1200000</v>
      </c>
      <c r="E138" s="28"/>
      <c r="F138" s="29">
        <f t="shared" si="2"/>
        <v>276993846</v>
      </c>
    </row>
    <row r="139" spans="1:6">
      <c r="A139" s="128">
        <v>45296</v>
      </c>
      <c r="B139" s="32"/>
      <c r="C139" s="32" t="s">
        <v>12</v>
      </c>
      <c r="D139" s="27">
        <v>1225000</v>
      </c>
      <c r="E139" s="28"/>
      <c r="F139" s="29">
        <f t="shared" si="2"/>
        <v>278218846</v>
      </c>
    </row>
    <row r="140" spans="1:6">
      <c r="A140" s="128">
        <v>45296</v>
      </c>
      <c r="B140" s="32"/>
      <c r="C140" s="32" t="s">
        <v>18</v>
      </c>
      <c r="D140" s="27">
        <v>3020000</v>
      </c>
      <c r="E140" s="28"/>
      <c r="F140" s="29">
        <f t="shared" si="2"/>
        <v>281238846</v>
      </c>
    </row>
    <row r="141" spans="1:6">
      <c r="A141" s="128">
        <v>45296</v>
      </c>
      <c r="B141" s="32"/>
      <c r="C141" s="32" t="s">
        <v>12</v>
      </c>
      <c r="D141" s="27">
        <v>600000</v>
      </c>
      <c r="E141" s="28"/>
      <c r="F141" s="29">
        <f t="shared" si="2"/>
        <v>281838846</v>
      </c>
    </row>
    <row r="142" spans="1:6">
      <c r="A142" s="128">
        <v>45296</v>
      </c>
      <c r="B142" s="32"/>
      <c r="C142" s="32" t="s">
        <v>12</v>
      </c>
      <c r="D142" s="27">
        <v>585000</v>
      </c>
      <c r="E142" s="28"/>
      <c r="F142" s="29">
        <f t="shared" si="2"/>
        <v>282423846</v>
      </c>
    </row>
    <row r="143" spans="1:6">
      <c r="A143" s="128">
        <v>45296</v>
      </c>
      <c r="B143" s="32"/>
      <c r="C143" s="32" t="s">
        <v>12</v>
      </c>
      <c r="D143" s="27">
        <v>1050000</v>
      </c>
      <c r="E143" s="28"/>
      <c r="F143" s="29">
        <f t="shared" si="2"/>
        <v>283473846</v>
      </c>
    </row>
    <row r="144" spans="1:6">
      <c r="A144" s="128">
        <v>45296</v>
      </c>
      <c r="B144" s="32"/>
      <c r="C144" s="32" t="s">
        <v>12</v>
      </c>
      <c r="D144" s="27">
        <v>575000</v>
      </c>
      <c r="E144" s="28"/>
      <c r="F144" s="29">
        <f t="shared" si="2"/>
        <v>284048846</v>
      </c>
    </row>
    <row r="145" spans="1:6">
      <c r="A145" s="128">
        <v>45296</v>
      </c>
      <c r="B145" s="32"/>
      <c r="C145" s="32" t="s">
        <v>12</v>
      </c>
      <c r="D145" s="27">
        <v>575000</v>
      </c>
      <c r="E145" s="28"/>
      <c r="F145" s="29">
        <f t="shared" ref="F145:F208" si="3">F144+D145-E145</f>
        <v>284623846</v>
      </c>
    </row>
    <row r="146" spans="1:6">
      <c r="A146" s="128">
        <v>45296</v>
      </c>
      <c r="B146" s="32"/>
      <c r="C146" s="32" t="s">
        <v>12</v>
      </c>
      <c r="D146" s="27">
        <v>650000</v>
      </c>
      <c r="E146" s="28"/>
      <c r="F146" s="29">
        <f t="shared" si="3"/>
        <v>285273846</v>
      </c>
    </row>
    <row r="147" spans="1:6">
      <c r="A147" s="128">
        <v>45296</v>
      </c>
      <c r="B147" s="32"/>
      <c r="C147" s="32" t="s">
        <v>12</v>
      </c>
      <c r="D147" s="27">
        <v>650000</v>
      </c>
      <c r="E147" s="28"/>
      <c r="F147" s="29">
        <f t="shared" si="3"/>
        <v>285923846</v>
      </c>
    </row>
    <row r="148" spans="1:6">
      <c r="A148" s="128">
        <v>45296</v>
      </c>
      <c r="B148" s="32"/>
      <c r="C148" s="32" t="s">
        <v>12</v>
      </c>
      <c r="D148" s="27">
        <v>585000</v>
      </c>
      <c r="E148" s="28"/>
      <c r="F148" s="29">
        <f t="shared" si="3"/>
        <v>286508846</v>
      </c>
    </row>
    <row r="149" spans="1:6">
      <c r="A149" s="128">
        <v>45296</v>
      </c>
      <c r="B149" s="32"/>
      <c r="C149" s="32" t="s">
        <v>12</v>
      </c>
      <c r="D149" s="27">
        <v>575000</v>
      </c>
      <c r="E149" s="28"/>
      <c r="F149" s="29">
        <f t="shared" si="3"/>
        <v>287083846</v>
      </c>
    </row>
    <row r="150" spans="1:6">
      <c r="A150" s="128">
        <v>45296</v>
      </c>
      <c r="B150" s="32"/>
      <c r="C150" s="32" t="s">
        <v>12</v>
      </c>
      <c r="D150" s="27">
        <v>585000</v>
      </c>
      <c r="E150" s="28"/>
      <c r="F150" s="29">
        <f t="shared" si="3"/>
        <v>287668846</v>
      </c>
    </row>
    <row r="151" spans="1:6">
      <c r="A151" s="128">
        <v>45296</v>
      </c>
      <c r="B151" s="32"/>
      <c r="C151" s="32" t="s">
        <v>12</v>
      </c>
      <c r="D151" s="27">
        <v>575000</v>
      </c>
      <c r="E151" s="28"/>
      <c r="F151" s="29">
        <f t="shared" si="3"/>
        <v>288243846</v>
      </c>
    </row>
    <row r="152" spans="1:6">
      <c r="A152" s="128">
        <v>45296</v>
      </c>
      <c r="B152" s="32"/>
      <c r="C152" s="32" t="s">
        <v>12</v>
      </c>
      <c r="D152" s="27">
        <v>585000</v>
      </c>
      <c r="E152" s="28"/>
      <c r="F152" s="29">
        <f t="shared" si="3"/>
        <v>288828846</v>
      </c>
    </row>
    <row r="153" spans="1:6">
      <c r="A153" s="128">
        <v>45296</v>
      </c>
      <c r="B153" s="32"/>
      <c r="C153" s="32" t="s">
        <v>12</v>
      </c>
      <c r="D153" s="27">
        <v>650000</v>
      </c>
      <c r="E153" s="28"/>
      <c r="F153" s="29">
        <f t="shared" si="3"/>
        <v>289478846</v>
      </c>
    </row>
    <row r="154" spans="1:6">
      <c r="A154" s="128">
        <v>45296</v>
      </c>
      <c r="B154" s="32"/>
      <c r="C154" s="32" t="s">
        <v>147</v>
      </c>
      <c r="D154" s="27">
        <v>12200000</v>
      </c>
      <c r="E154" s="28"/>
      <c r="F154" s="29">
        <f t="shared" si="3"/>
        <v>301678846</v>
      </c>
    </row>
    <row r="155" spans="1:6">
      <c r="A155" s="128">
        <v>45296</v>
      </c>
      <c r="B155" s="32"/>
      <c r="C155" s="32" t="s">
        <v>146</v>
      </c>
      <c r="D155" s="27">
        <v>6450000</v>
      </c>
      <c r="E155" s="28"/>
      <c r="F155" s="29">
        <f t="shared" si="3"/>
        <v>308128846</v>
      </c>
    </row>
    <row r="156" spans="1:6">
      <c r="A156" s="128">
        <v>45296</v>
      </c>
      <c r="B156" s="32"/>
      <c r="C156" s="32" t="s">
        <v>12</v>
      </c>
      <c r="D156" s="27">
        <v>585000</v>
      </c>
      <c r="E156" s="28"/>
      <c r="F156" s="29">
        <f t="shared" si="3"/>
        <v>308713846</v>
      </c>
    </row>
    <row r="157" spans="1:6">
      <c r="A157" s="128">
        <v>45296</v>
      </c>
      <c r="B157" s="32"/>
      <c r="C157" s="32" t="s">
        <v>12</v>
      </c>
      <c r="D157" s="27">
        <v>1800000</v>
      </c>
      <c r="E157" s="28"/>
      <c r="F157" s="29">
        <f t="shared" si="3"/>
        <v>310513846</v>
      </c>
    </row>
    <row r="158" spans="1:6">
      <c r="A158" s="128">
        <v>45296</v>
      </c>
      <c r="B158" s="32"/>
      <c r="C158" s="32" t="s">
        <v>12</v>
      </c>
      <c r="D158" s="27">
        <v>575000</v>
      </c>
      <c r="E158" s="28"/>
      <c r="F158" s="29">
        <f t="shared" si="3"/>
        <v>311088846</v>
      </c>
    </row>
    <row r="159" spans="1:6">
      <c r="A159" s="128">
        <v>45296</v>
      </c>
      <c r="B159" s="32"/>
      <c r="C159" s="32" t="s">
        <v>149</v>
      </c>
      <c r="D159" s="27">
        <v>13700000</v>
      </c>
      <c r="E159" s="28"/>
      <c r="F159" s="29">
        <f t="shared" si="3"/>
        <v>324788846</v>
      </c>
    </row>
    <row r="160" spans="1:6">
      <c r="A160" s="128">
        <v>45296</v>
      </c>
      <c r="B160" s="32"/>
      <c r="C160" s="32" t="s">
        <v>529</v>
      </c>
      <c r="D160" s="27">
        <v>10000000</v>
      </c>
      <c r="E160" s="28"/>
      <c r="F160" s="29">
        <f t="shared" si="3"/>
        <v>334788846</v>
      </c>
    </row>
    <row r="161" spans="1:6">
      <c r="A161" s="128">
        <v>45296</v>
      </c>
      <c r="B161" s="32"/>
      <c r="C161" s="32" t="s">
        <v>12</v>
      </c>
      <c r="D161" s="27">
        <v>1700000</v>
      </c>
      <c r="E161" s="28"/>
      <c r="F161" s="29">
        <f t="shared" si="3"/>
        <v>336488846</v>
      </c>
    </row>
    <row r="162" spans="1:6">
      <c r="A162" s="128">
        <v>45296</v>
      </c>
      <c r="B162" s="32"/>
      <c r="C162" s="32" t="s">
        <v>12</v>
      </c>
      <c r="D162" s="27">
        <v>1160000</v>
      </c>
      <c r="E162" s="28"/>
      <c r="F162" s="29">
        <f t="shared" si="3"/>
        <v>337648846</v>
      </c>
    </row>
    <row r="163" spans="1:6">
      <c r="A163" s="128">
        <v>45296</v>
      </c>
      <c r="B163" s="32"/>
      <c r="C163" s="32" t="s">
        <v>12</v>
      </c>
      <c r="D163" s="27">
        <v>600000</v>
      </c>
      <c r="E163" s="28"/>
      <c r="F163" s="29">
        <f t="shared" si="3"/>
        <v>338248846</v>
      </c>
    </row>
    <row r="164" spans="1:6">
      <c r="A164" s="128">
        <v>45296</v>
      </c>
      <c r="B164" s="32"/>
      <c r="C164" s="32" t="s">
        <v>12</v>
      </c>
      <c r="D164" s="27">
        <v>600000</v>
      </c>
      <c r="E164" s="28"/>
      <c r="F164" s="29">
        <f t="shared" si="3"/>
        <v>338848846</v>
      </c>
    </row>
    <row r="165" spans="1:6">
      <c r="A165" s="128">
        <v>45296</v>
      </c>
      <c r="B165" s="32"/>
      <c r="C165" s="32" t="s">
        <v>12</v>
      </c>
      <c r="D165" s="27">
        <v>650000</v>
      </c>
      <c r="E165" s="28"/>
      <c r="F165" s="29">
        <f t="shared" si="3"/>
        <v>339498846</v>
      </c>
    </row>
    <row r="166" spans="1:6">
      <c r="A166" s="128">
        <v>45296</v>
      </c>
      <c r="B166" s="32"/>
      <c r="C166" s="32" t="s">
        <v>12</v>
      </c>
      <c r="D166" s="27">
        <v>600000</v>
      </c>
      <c r="E166" s="28"/>
      <c r="F166" s="29">
        <f t="shared" si="3"/>
        <v>340098846</v>
      </c>
    </row>
    <row r="167" spans="1:6">
      <c r="A167" s="128">
        <v>45296</v>
      </c>
      <c r="B167" s="32"/>
      <c r="C167" s="32" t="s">
        <v>12</v>
      </c>
      <c r="D167" s="27">
        <v>650000</v>
      </c>
      <c r="E167" s="28"/>
      <c r="F167" s="29">
        <f t="shared" si="3"/>
        <v>340748846</v>
      </c>
    </row>
    <row r="168" spans="1:6">
      <c r="A168" s="128">
        <v>45296</v>
      </c>
      <c r="B168" s="32"/>
      <c r="C168" s="32" t="s">
        <v>12</v>
      </c>
      <c r="D168" s="27">
        <v>550000</v>
      </c>
      <c r="E168" s="28"/>
      <c r="F168" s="29">
        <f t="shared" si="3"/>
        <v>341298846</v>
      </c>
    </row>
    <row r="169" spans="1:6">
      <c r="A169" s="128">
        <v>45297</v>
      </c>
      <c r="B169" s="32"/>
      <c r="C169" s="32" t="s">
        <v>12</v>
      </c>
      <c r="D169" s="27">
        <v>1745000</v>
      </c>
      <c r="E169" s="28"/>
      <c r="F169" s="29">
        <f t="shared" si="3"/>
        <v>343043846</v>
      </c>
    </row>
    <row r="170" spans="1:6">
      <c r="A170" s="128">
        <v>45297</v>
      </c>
      <c r="B170" s="32"/>
      <c r="C170" s="32" t="s">
        <v>12</v>
      </c>
      <c r="D170" s="27">
        <v>1235000</v>
      </c>
      <c r="E170" s="28"/>
      <c r="F170" s="29">
        <f t="shared" si="3"/>
        <v>344278846</v>
      </c>
    </row>
    <row r="171" spans="1:6">
      <c r="A171" s="128">
        <v>45297</v>
      </c>
      <c r="B171" s="32"/>
      <c r="C171" s="32" t="s">
        <v>12</v>
      </c>
      <c r="D171" s="27">
        <v>600000</v>
      </c>
      <c r="E171" s="28"/>
      <c r="F171" s="29">
        <f t="shared" si="3"/>
        <v>344878846</v>
      </c>
    </row>
    <row r="172" spans="1:6">
      <c r="A172" s="128">
        <v>45297</v>
      </c>
      <c r="B172" s="32"/>
      <c r="C172" s="32" t="s">
        <v>12</v>
      </c>
      <c r="D172" s="27">
        <v>600000</v>
      </c>
      <c r="E172" s="28"/>
      <c r="F172" s="29">
        <f t="shared" si="3"/>
        <v>345478846</v>
      </c>
    </row>
    <row r="173" spans="1:6">
      <c r="A173" s="128">
        <v>45297</v>
      </c>
      <c r="B173" s="32"/>
      <c r="C173" s="32" t="s">
        <v>12</v>
      </c>
      <c r="D173" s="27">
        <v>585000</v>
      </c>
      <c r="E173" s="28"/>
      <c r="F173" s="29">
        <f t="shared" si="3"/>
        <v>346063846</v>
      </c>
    </row>
    <row r="174" spans="1:6">
      <c r="A174" s="128">
        <v>45297</v>
      </c>
      <c r="B174" s="32"/>
      <c r="C174" s="32" t="s">
        <v>12</v>
      </c>
      <c r="D174" s="27">
        <v>650000</v>
      </c>
      <c r="E174" s="28"/>
      <c r="F174" s="29">
        <f t="shared" si="3"/>
        <v>346713846</v>
      </c>
    </row>
    <row r="175" spans="1:6">
      <c r="A175" s="128">
        <v>45297</v>
      </c>
      <c r="B175" s="32"/>
      <c r="C175" s="32" t="s">
        <v>12</v>
      </c>
      <c r="D175" s="27">
        <v>600000</v>
      </c>
      <c r="E175" s="28"/>
      <c r="F175" s="29">
        <f t="shared" si="3"/>
        <v>347313846</v>
      </c>
    </row>
    <row r="176" spans="1:6">
      <c r="A176" s="128">
        <v>45297</v>
      </c>
      <c r="B176" s="32"/>
      <c r="C176" s="32" t="s">
        <v>12</v>
      </c>
      <c r="D176" s="27">
        <v>650000</v>
      </c>
      <c r="E176" s="28"/>
      <c r="F176" s="29">
        <f t="shared" si="3"/>
        <v>347963846</v>
      </c>
    </row>
    <row r="177" spans="1:8">
      <c r="A177" s="128">
        <v>45297</v>
      </c>
      <c r="B177" s="32"/>
      <c r="C177" s="32" t="s">
        <v>532</v>
      </c>
      <c r="D177" s="27">
        <v>14950000</v>
      </c>
      <c r="E177" s="28"/>
      <c r="F177" s="29">
        <f t="shared" si="3"/>
        <v>362913846</v>
      </c>
    </row>
    <row r="178" spans="1:8">
      <c r="A178" s="128">
        <v>45297</v>
      </c>
      <c r="B178" s="32"/>
      <c r="C178" s="32" t="s">
        <v>532</v>
      </c>
      <c r="D178" s="27">
        <v>14950000</v>
      </c>
      <c r="E178" s="28"/>
      <c r="F178" s="29">
        <f t="shared" si="3"/>
        <v>377863846</v>
      </c>
    </row>
    <row r="179" spans="1:8">
      <c r="A179" s="128">
        <v>45297</v>
      </c>
      <c r="B179" s="32"/>
      <c r="C179" s="32" t="s">
        <v>12</v>
      </c>
      <c r="D179" s="27">
        <v>550000</v>
      </c>
      <c r="E179" s="28"/>
      <c r="F179" s="29">
        <f t="shared" si="3"/>
        <v>378413846</v>
      </c>
    </row>
    <row r="180" spans="1:8">
      <c r="A180" s="128">
        <v>45297</v>
      </c>
      <c r="B180" s="32"/>
      <c r="C180" s="32" t="s">
        <v>12</v>
      </c>
      <c r="D180" s="27">
        <v>1150000</v>
      </c>
      <c r="E180" s="28"/>
      <c r="F180" s="29">
        <f t="shared" si="3"/>
        <v>379563846</v>
      </c>
    </row>
    <row r="181" spans="1:8">
      <c r="A181" s="128">
        <v>45298</v>
      </c>
      <c r="B181" s="32"/>
      <c r="C181" s="32" t="s">
        <v>12</v>
      </c>
      <c r="D181" s="27">
        <v>550000</v>
      </c>
      <c r="E181" s="28"/>
      <c r="F181" s="29">
        <f t="shared" si="3"/>
        <v>380113846</v>
      </c>
    </row>
    <row r="182" spans="1:8">
      <c r="A182" s="128">
        <v>45298</v>
      </c>
      <c r="B182" s="32"/>
      <c r="C182" s="32" t="s">
        <v>12</v>
      </c>
      <c r="D182" s="27">
        <v>1235000</v>
      </c>
      <c r="E182" s="28"/>
      <c r="F182" s="29">
        <f t="shared" si="3"/>
        <v>381348846</v>
      </c>
    </row>
    <row r="183" spans="1:8">
      <c r="A183" s="128">
        <v>45298</v>
      </c>
      <c r="B183" s="32"/>
      <c r="C183" s="32" t="s">
        <v>12</v>
      </c>
      <c r="D183" s="27">
        <v>550000</v>
      </c>
      <c r="E183" s="28"/>
      <c r="F183" s="29">
        <f t="shared" si="3"/>
        <v>381898846</v>
      </c>
    </row>
    <row r="184" spans="1:8">
      <c r="A184" s="128">
        <v>45298</v>
      </c>
      <c r="B184" s="32"/>
      <c r="C184" s="32" t="s">
        <v>12</v>
      </c>
      <c r="D184" s="27">
        <v>650000</v>
      </c>
      <c r="E184" s="28"/>
      <c r="F184" s="29">
        <f t="shared" si="3"/>
        <v>382548846</v>
      </c>
    </row>
    <row r="185" spans="1:8">
      <c r="A185" s="128">
        <v>45299</v>
      </c>
      <c r="B185" s="32"/>
      <c r="C185" s="32" t="s">
        <v>12</v>
      </c>
      <c r="D185" s="27">
        <v>585000</v>
      </c>
      <c r="E185" s="28"/>
      <c r="F185" s="29">
        <f t="shared" si="3"/>
        <v>383133846</v>
      </c>
    </row>
    <row r="186" spans="1:8">
      <c r="A186" s="128">
        <v>45299</v>
      </c>
      <c r="B186" s="32"/>
      <c r="C186" s="32" t="s">
        <v>12</v>
      </c>
      <c r="D186" s="27">
        <v>1250000</v>
      </c>
      <c r="E186" s="28"/>
      <c r="F186" s="29">
        <f t="shared" si="3"/>
        <v>384383846</v>
      </c>
    </row>
    <row r="187" spans="1:8">
      <c r="A187" s="128">
        <v>45299</v>
      </c>
      <c r="B187" s="32"/>
      <c r="C187" s="32" t="s">
        <v>12</v>
      </c>
      <c r="D187" s="27">
        <v>600000</v>
      </c>
      <c r="E187" s="28"/>
      <c r="F187" s="29">
        <f t="shared" si="3"/>
        <v>384983846</v>
      </c>
    </row>
    <row r="188" spans="1:8">
      <c r="A188" s="128">
        <v>45299</v>
      </c>
      <c r="B188" s="32"/>
      <c r="C188" s="32" t="s">
        <v>12</v>
      </c>
      <c r="D188" s="27">
        <v>600000</v>
      </c>
      <c r="E188" s="28"/>
      <c r="F188" s="29">
        <f t="shared" si="3"/>
        <v>385583846</v>
      </c>
    </row>
    <row r="189" spans="1:8">
      <c r="A189" s="128">
        <v>45299</v>
      </c>
      <c r="B189" s="32"/>
      <c r="C189" s="32" t="s">
        <v>12</v>
      </c>
      <c r="D189" s="27">
        <v>600000</v>
      </c>
      <c r="E189" s="28"/>
      <c r="F189" s="29">
        <f t="shared" si="3"/>
        <v>386183846</v>
      </c>
    </row>
    <row r="190" spans="1:8">
      <c r="A190" s="128">
        <v>45299</v>
      </c>
      <c r="B190" s="32"/>
      <c r="C190" s="32" t="s">
        <v>6</v>
      </c>
      <c r="D190" s="27">
        <v>1300000</v>
      </c>
      <c r="E190" s="28"/>
      <c r="F190" s="29">
        <f t="shared" si="3"/>
        <v>387483846</v>
      </c>
    </row>
    <row r="191" spans="1:8">
      <c r="A191" s="128">
        <v>45299</v>
      </c>
      <c r="B191" s="32"/>
      <c r="C191" s="32" t="s">
        <v>324</v>
      </c>
      <c r="D191" s="27">
        <v>3925000</v>
      </c>
      <c r="E191" s="28"/>
      <c r="F191" s="29">
        <f t="shared" si="3"/>
        <v>391408846</v>
      </c>
    </row>
    <row r="192" spans="1:8">
      <c r="A192" s="128">
        <v>45299</v>
      </c>
      <c r="B192" s="32"/>
      <c r="C192" s="32" t="s">
        <v>531</v>
      </c>
      <c r="D192" s="27"/>
      <c r="E192" s="28">
        <v>275000</v>
      </c>
      <c r="F192" s="29">
        <f t="shared" si="3"/>
        <v>391133846</v>
      </c>
      <c r="H192" s="38"/>
    </row>
    <row r="193" spans="1:6">
      <c r="A193" s="128">
        <v>45300</v>
      </c>
      <c r="B193" s="32"/>
      <c r="C193" s="32" t="s">
        <v>78</v>
      </c>
      <c r="D193" s="27"/>
      <c r="E193" s="28">
        <v>193273305</v>
      </c>
      <c r="F193" s="29">
        <f t="shared" si="3"/>
        <v>197860541</v>
      </c>
    </row>
    <row r="194" spans="1:6">
      <c r="A194" s="128">
        <v>45300</v>
      </c>
      <c r="B194" s="32"/>
      <c r="C194" s="32" t="s">
        <v>32</v>
      </c>
      <c r="D194" s="27"/>
      <c r="E194" s="28">
        <v>2900</v>
      </c>
      <c r="F194" s="29">
        <f t="shared" si="3"/>
        <v>197857641</v>
      </c>
    </row>
    <row r="195" spans="1:6">
      <c r="A195" s="128">
        <v>45299</v>
      </c>
      <c r="B195" s="32"/>
      <c r="C195" s="32" t="s">
        <v>12</v>
      </c>
      <c r="D195" s="27">
        <v>600000</v>
      </c>
      <c r="E195" s="28"/>
      <c r="F195" s="29">
        <f t="shared" si="3"/>
        <v>198457641</v>
      </c>
    </row>
    <row r="196" spans="1:6">
      <c r="A196" s="128">
        <v>45299</v>
      </c>
      <c r="B196" s="32"/>
      <c r="C196" s="32" t="s">
        <v>12</v>
      </c>
      <c r="D196" s="27">
        <v>600000</v>
      </c>
      <c r="E196" s="28"/>
      <c r="F196" s="29">
        <f t="shared" si="3"/>
        <v>199057641</v>
      </c>
    </row>
    <row r="197" spans="1:6">
      <c r="A197" s="128">
        <v>45299</v>
      </c>
      <c r="B197" s="32"/>
      <c r="C197" s="32" t="s">
        <v>12</v>
      </c>
      <c r="D197" s="27">
        <v>600000</v>
      </c>
      <c r="E197" s="28"/>
      <c r="F197" s="29">
        <f t="shared" si="3"/>
        <v>199657641</v>
      </c>
    </row>
    <row r="198" spans="1:6">
      <c r="A198" s="128">
        <v>45299</v>
      </c>
      <c r="B198" s="32"/>
      <c r="C198" s="32" t="s">
        <v>16</v>
      </c>
      <c r="D198" s="27">
        <v>1000000</v>
      </c>
      <c r="E198" s="28"/>
      <c r="F198" s="29">
        <f t="shared" si="3"/>
        <v>200657641</v>
      </c>
    </row>
    <row r="199" spans="1:6">
      <c r="A199" s="128">
        <v>45299</v>
      </c>
      <c r="B199" s="32"/>
      <c r="C199" s="32" t="s">
        <v>12</v>
      </c>
      <c r="D199" s="27">
        <v>585000</v>
      </c>
      <c r="E199" s="28"/>
      <c r="F199" s="29">
        <f t="shared" si="3"/>
        <v>201242641</v>
      </c>
    </row>
    <row r="200" spans="1:6">
      <c r="A200" s="128">
        <v>45299</v>
      </c>
      <c r="B200" s="32"/>
      <c r="C200" s="32" t="s">
        <v>12</v>
      </c>
      <c r="D200" s="27">
        <v>585000</v>
      </c>
      <c r="E200" s="28"/>
      <c r="F200" s="29">
        <f t="shared" si="3"/>
        <v>201827641</v>
      </c>
    </row>
    <row r="201" spans="1:6">
      <c r="A201" s="128">
        <v>45299</v>
      </c>
      <c r="B201" s="32"/>
      <c r="C201" s="32" t="s">
        <v>17</v>
      </c>
      <c r="D201" s="27">
        <v>700000</v>
      </c>
      <c r="E201" s="28"/>
      <c r="F201" s="29">
        <f t="shared" si="3"/>
        <v>202527641</v>
      </c>
    </row>
    <row r="202" spans="1:6">
      <c r="A202" s="128">
        <v>45299</v>
      </c>
      <c r="B202" s="32"/>
      <c r="C202" s="32" t="s">
        <v>12</v>
      </c>
      <c r="D202" s="27">
        <v>600000</v>
      </c>
      <c r="E202" s="28"/>
      <c r="F202" s="29">
        <f t="shared" si="3"/>
        <v>203127641</v>
      </c>
    </row>
    <row r="203" spans="1:6">
      <c r="A203" s="128">
        <v>45299</v>
      </c>
      <c r="B203" s="32"/>
      <c r="C203" s="32" t="s">
        <v>12</v>
      </c>
      <c r="D203" s="27">
        <v>1200000</v>
      </c>
      <c r="E203" s="28"/>
      <c r="F203" s="29">
        <f t="shared" si="3"/>
        <v>204327641</v>
      </c>
    </row>
    <row r="204" spans="1:6">
      <c r="A204" s="128">
        <v>45299</v>
      </c>
      <c r="B204" s="32"/>
      <c r="C204" s="32" t="s">
        <v>12</v>
      </c>
      <c r="D204" s="27">
        <v>600000</v>
      </c>
      <c r="E204" s="28"/>
      <c r="F204" s="29">
        <f t="shared" si="3"/>
        <v>204927641</v>
      </c>
    </row>
    <row r="205" spans="1:6">
      <c r="A205" s="128">
        <v>45299</v>
      </c>
      <c r="B205" s="32"/>
      <c r="C205" s="32" t="s">
        <v>12</v>
      </c>
      <c r="D205" s="27">
        <v>575000</v>
      </c>
      <c r="E205" s="28"/>
      <c r="F205" s="29">
        <f t="shared" si="3"/>
        <v>205502641</v>
      </c>
    </row>
    <row r="206" spans="1:6">
      <c r="A206" s="128">
        <v>45299</v>
      </c>
      <c r="B206" s="32"/>
      <c r="C206" s="32" t="s">
        <v>12</v>
      </c>
      <c r="D206" s="27">
        <v>600000</v>
      </c>
      <c r="E206" s="28"/>
      <c r="F206" s="29">
        <f t="shared" si="3"/>
        <v>206102641</v>
      </c>
    </row>
    <row r="207" spans="1:6">
      <c r="A207" s="128">
        <v>45299</v>
      </c>
      <c r="B207" s="32"/>
      <c r="C207" s="32" t="s">
        <v>12</v>
      </c>
      <c r="D207" s="27">
        <v>650000</v>
      </c>
      <c r="E207" s="28"/>
      <c r="F207" s="29">
        <f t="shared" si="3"/>
        <v>206752641</v>
      </c>
    </row>
    <row r="208" spans="1:6">
      <c r="A208" s="128">
        <v>45299</v>
      </c>
      <c r="B208" s="32"/>
      <c r="C208" s="32" t="s">
        <v>12</v>
      </c>
      <c r="D208" s="27">
        <v>600000</v>
      </c>
      <c r="E208" s="28"/>
      <c r="F208" s="29">
        <f t="shared" si="3"/>
        <v>207352641</v>
      </c>
    </row>
    <row r="209" spans="1:6">
      <c r="A209" s="128">
        <v>45299</v>
      </c>
      <c r="B209" s="32"/>
      <c r="C209" s="32" t="s">
        <v>12</v>
      </c>
      <c r="D209" s="27">
        <v>600000</v>
      </c>
      <c r="E209" s="28"/>
      <c r="F209" s="29">
        <f t="shared" ref="F209:F272" si="4">F208+D209-E209</f>
        <v>207952641</v>
      </c>
    </row>
    <row r="210" spans="1:6">
      <c r="A210" s="128">
        <v>45299</v>
      </c>
      <c r="B210" s="32"/>
      <c r="C210" s="32" t="s">
        <v>12</v>
      </c>
      <c r="D210" s="27">
        <v>650000</v>
      </c>
      <c r="E210" s="28"/>
      <c r="F210" s="29">
        <f t="shared" si="4"/>
        <v>208602641</v>
      </c>
    </row>
    <row r="211" spans="1:6">
      <c r="A211" s="128">
        <v>45299</v>
      </c>
      <c r="B211" s="32"/>
      <c r="C211" s="32" t="s">
        <v>12</v>
      </c>
      <c r="D211" s="27">
        <v>1235000</v>
      </c>
      <c r="E211" s="28"/>
      <c r="F211" s="29">
        <f t="shared" si="4"/>
        <v>209837641</v>
      </c>
    </row>
    <row r="212" spans="1:6">
      <c r="A212" s="128">
        <v>45299</v>
      </c>
      <c r="B212" s="32"/>
      <c r="C212" s="32" t="s">
        <v>12</v>
      </c>
      <c r="D212" s="27">
        <v>1235000</v>
      </c>
      <c r="E212" s="28"/>
      <c r="F212" s="29">
        <f t="shared" si="4"/>
        <v>211072641</v>
      </c>
    </row>
    <row r="213" spans="1:6">
      <c r="A213" s="128">
        <v>45299</v>
      </c>
      <c r="B213" s="32"/>
      <c r="C213" s="32" t="s">
        <v>12</v>
      </c>
      <c r="D213" s="27">
        <v>1200000</v>
      </c>
      <c r="E213" s="28"/>
      <c r="F213" s="29">
        <f t="shared" si="4"/>
        <v>212272641</v>
      </c>
    </row>
    <row r="214" spans="1:6">
      <c r="A214" s="128">
        <v>45299</v>
      </c>
      <c r="B214" s="32"/>
      <c r="C214" s="32" t="s">
        <v>12</v>
      </c>
      <c r="D214" s="27">
        <v>600000</v>
      </c>
      <c r="E214" s="28"/>
      <c r="F214" s="29">
        <f t="shared" si="4"/>
        <v>212872641</v>
      </c>
    </row>
    <row r="215" spans="1:6">
      <c r="A215" s="128">
        <v>45299</v>
      </c>
      <c r="B215" s="32"/>
      <c r="C215" s="32" t="s">
        <v>12</v>
      </c>
      <c r="D215" s="27">
        <v>600000</v>
      </c>
      <c r="E215" s="28"/>
      <c r="F215" s="29">
        <f t="shared" si="4"/>
        <v>213472641</v>
      </c>
    </row>
    <row r="216" spans="1:6">
      <c r="A216" s="128">
        <v>45299</v>
      </c>
      <c r="B216" s="32"/>
      <c r="C216" s="32" t="s">
        <v>12</v>
      </c>
      <c r="D216" s="27">
        <v>1250000</v>
      </c>
      <c r="E216" s="28"/>
      <c r="F216" s="29">
        <f t="shared" si="4"/>
        <v>214722641</v>
      </c>
    </row>
    <row r="217" spans="1:6">
      <c r="A217" s="128">
        <v>45299</v>
      </c>
      <c r="B217" s="32"/>
      <c r="C217" s="32" t="s">
        <v>12</v>
      </c>
      <c r="D217" s="27">
        <v>585000</v>
      </c>
      <c r="E217" s="28"/>
      <c r="F217" s="29">
        <f t="shared" si="4"/>
        <v>215307641</v>
      </c>
    </row>
    <row r="218" spans="1:6">
      <c r="A218" s="128">
        <v>45299</v>
      </c>
      <c r="B218" s="32"/>
      <c r="C218" s="32" t="s">
        <v>12</v>
      </c>
      <c r="D218" s="27">
        <v>600000</v>
      </c>
      <c r="E218" s="28"/>
      <c r="F218" s="29">
        <f t="shared" si="4"/>
        <v>215907641</v>
      </c>
    </row>
    <row r="219" spans="1:6">
      <c r="A219" s="128">
        <v>45299</v>
      </c>
      <c r="B219" s="32"/>
      <c r="C219" s="32" t="s">
        <v>12</v>
      </c>
      <c r="D219" s="27">
        <v>650000</v>
      </c>
      <c r="E219" s="28"/>
      <c r="F219" s="29">
        <f t="shared" si="4"/>
        <v>216557641</v>
      </c>
    </row>
    <row r="220" spans="1:6">
      <c r="A220" s="128">
        <v>45299</v>
      </c>
      <c r="B220" s="32"/>
      <c r="C220" s="32" t="s">
        <v>12</v>
      </c>
      <c r="D220" s="27">
        <v>585000</v>
      </c>
      <c r="E220" s="28"/>
      <c r="F220" s="29">
        <f t="shared" si="4"/>
        <v>217142641</v>
      </c>
    </row>
    <row r="221" spans="1:6">
      <c r="A221" s="128">
        <v>45299</v>
      </c>
      <c r="B221" s="32"/>
      <c r="C221" s="32" t="s">
        <v>12</v>
      </c>
      <c r="D221" s="27">
        <v>600000</v>
      </c>
      <c r="E221" s="28"/>
      <c r="F221" s="29">
        <f t="shared" si="4"/>
        <v>217742641</v>
      </c>
    </row>
    <row r="222" spans="1:6">
      <c r="A222" s="128">
        <v>45299</v>
      </c>
      <c r="B222" s="32"/>
      <c r="C222" s="32" t="s">
        <v>12</v>
      </c>
      <c r="D222" s="27">
        <v>1200000</v>
      </c>
      <c r="E222" s="28"/>
      <c r="F222" s="29">
        <f t="shared" si="4"/>
        <v>218942641</v>
      </c>
    </row>
    <row r="223" spans="1:6">
      <c r="A223" s="128">
        <v>45300</v>
      </c>
      <c r="B223" s="32"/>
      <c r="C223" s="32" t="s">
        <v>12</v>
      </c>
      <c r="D223" s="27">
        <v>600000</v>
      </c>
      <c r="E223" s="28"/>
      <c r="F223" s="29">
        <f t="shared" si="4"/>
        <v>219542641</v>
      </c>
    </row>
    <row r="224" spans="1:6">
      <c r="A224" s="128">
        <v>45300</v>
      </c>
      <c r="B224" s="32"/>
      <c r="C224" s="32" t="s">
        <v>12</v>
      </c>
      <c r="D224" s="27">
        <v>600000</v>
      </c>
      <c r="E224" s="28"/>
      <c r="F224" s="29">
        <f t="shared" si="4"/>
        <v>220142641</v>
      </c>
    </row>
    <row r="225" spans="1:6">
      <c r="A225" s="128">
        <v>45300</v>
      </c>
      <c r="B225" s="32"/>
      <c r="C225" s="32" t="s">
        <v>12</v>
      </c>
      <c r="D225" s="27">
        <v>585000</v>
      </c>
      <c r="E225" s="28"/>
      <c r="F225" s="29">
        <f t="shared" si="4"/>
        <v>220727641</v>
      </c>
    </row>
    <row r="226" spans="1:6">
      <c r="A226" s="128">
        <v>45300</v>
      </c>
      <c r="B226" s="32"/>
      <c r="C226" s="32" t="s">
        <v>12</v>
      </c>
      <c r="D226" s="27">
        <v>585000</v>
      </c>
      <c r="E226" s="28"/>
      <c r="F226" s="29">
        <f t="shared" si="4"/>
        <v>221312641</v>
      </c>
    </row>
    <row r="227" spans="1:6">
      <c r="A227" s="128">
        <v>45300</v>
      </c>
      <c r="B227" s="32"/>
      <c r="C227" s="32" t="s">
        <v>12</v>
      </c>
      <c r="D227" s="27">
        <v>600000</v>
      </c>
      <c r="E227" s="28"/>
      <c r="F227" s="29">
        <f t="shared" si="4"/>
        <v>221912641</v>
      </c>
    </row>
    <row r="228" spans="1:6">
      <c r="A228" s="128">
        <v>45300</v>
      </c>
      <c r="B228" s="32"/>
      <c r="C228" s="32" t="s">
        <v>12</v>
      </c>
      <c r="D228" s="27">
        <v>1760000</v>
      </c>
      <c r="E228" s="28"/>
      <c r="F228" s="29">
        <f t="shared" si="4"/>
        <v>223672641</v>
      </c>
    </row>
    <row r="229" spans="1:6">
      <c r="A229" s="128">
        <v>45300</v>
      </c>
      <c r="B229" s="32"/>
      <c r="C229" s="32" t="s">
        <v>12</v>
      </c>
      <c r="D229" s="27">
        <v>575000</v>
      </c>
      <c r="E229" s="28"/>
      <c r="F229" s="29">
        <f t="shared" si="4"/>
        <v>224247641</v>
      </c>
    </row>
    <row r="230" spans="1:6">
      <c r="A230" s="128">
        <v>45300</v>
      </c>
      <c r="B230" s="32"/>
      <c r="C230" s="32" t="s">
        <v>12</v>
      </c>
      <c r="D230" s="27">
        <v>600000</v>
      </c>
      <c r="E230" s="28"/>
      <c r="F230" s="29">
        <f t="shared" si="4"/>
        <v>224847641</v>
      </c>
    </row>
    <row r="231" spans="1:6">
      <c r="A231" s="128">
        <v>45300</v>
      </c>
      <c r="B231" s="32"/>
      <c r="C231" s="32" t="s">
        <v>12</v>
      </c>
      <c r="D231" s="27">
        <v>650000</v>
      </c>
      <c r="E231" s="28"/>
      <c r="F231" s="29">
        <f t="shared" si="4"/>
        <v>225497641</v>
      </c>
    </row>
    <row r="232" spans="1:6">
      <c r="A232" s="128">
        <v>45300</v>
      </c>
      <c r="B232" s="32"/>
      <c r="C232" s="32" t="s">
        <v>12</v>
      </c>
      <c r="D232" s="27">
        <v>550000</v>
      </c>
      <c r="E232" s="28"/>
      <c r="F232" s="29">
        <f t="shared" si="4"/>
        <v>226047641</v>
      </c>
    </row>
    <row r="233" spans="1:6">
      <c r="A233" s="128">
        <v>45300</v>
      </c>
      <c r="B233" s="32"/>
      <c r="C233" s="32" t="s">
        <v>12</v>
      </c>
      <c r="D233" s="27">
        <v>650000</v>
      </c>
      <c r="E233" s="28"/>
      <c r="F233" s="29">
        <f t="shared" si="4"/>
        <v>226697641</v>
      </c>
    </row>
    <row r="234" spans="1:6">
      <c r="A234" s="128">
        <v>45300</v>
      </c>
      <c r="B234" s="32"/>
      <c r="C234" s="32" t="s">
        <v>12</v>
      </c>
      <c r="D234" s="27">
        <v>600000</v>
      </c>
      <c r="E234" s="28"/>
      <c r="F234" s="29">
        <f t="shared" si="4"/>
        <v>227297641</v>
      </c>
    </row>
    <row r="235" spans="1:6">
      <c r="A235" s="128">
        <v>45300</v>
      </c>
      <c r="B235" s="32"/>
      <c r="C235" s="32" t="s">
        <v>12</v>
      </c>
      <c r="D235" s="27">
        <v>650000</v>
      </c>
      <c r="E235" s="28"/>
      <c r="F235" s="29">
        <f t="shared" si="4"/>
        <v>227947641</v>
      </c>
    </row>
    <row r="236" spans="1:6">
      <c r="A236" s="128">
        <v>45300</v>
      </c>
      <c r="B236" s="32"/>
      <c r="C236" s="32" t="s">
        <v>12</v>
      </c>
      <c r="D236" s="27">
        <v>600000</v>
      </c>
      <c r="E236" s="28"/>
      <c r="F236" s="29">
        <f t="shared" si="4"/>
        <v>228547641</v>
      </c>
    </row>
    <row r="237" spans="1:6">
      <c r="A237" s="128">
        <v>45300</v>
      </c>
      <c r="B237" s="32"/>
      <c r="C237" s="32" t="s">
        <v>12</v>
      </c>
      <c r="D237" s="27">
        <v>600000</v>
      </c>
      <c r="E237" s="28"/>
      <c r="F237" s="29">
        <f t="shared" si="4"/>
        <v>229147641</v>
      </c>
    </row>
    <row r="238" spans="1:6">
      <c r="A238" s="128">
        <v>45300</v>
      </c>
      <c r="B238" s="32"/>
      <c r="C238" s="32" t="s">
        <v>12</v>
      </c>
      <c r="D238" s="27">
        <v>585000</v>
      </c>
      <c r="E238" s="28"/>
      <c r="F238" s="29">
        <f t="shared" si="4"/>
        <v>229732641</v>
      </c>
    </row>
    <row r="239" spans="1:6">
      <c r="A239" s="128">
        <v>45300</v>
      </c>
      <c r="B239" s="32"/>
      <c r="C239" s="32" t="s">
        <v>12</v>
      </c>
      <c r="D239" s="27">
        <v>650000</v>
      </c>
      <c r="E239" s="28"/>
      <c r="F239" s="29">
        <f t="shared" si="4"/>
        <v>230382641</v>
      </c>
    </row>
    <row r="240" spans="1:6">
      <c r="A240" s="128">
        <v>45300</v>
      </c>
      <c r="B240" s="32"/>
      <c r="C240" s="32" t="s">
        <v>12</v>
      </c>
      <c r="D240" s="27">
        <v>1150000</v>
      </c>
      <c r="E240" s="28"/>
      <c r="F240" s="29">
        <f t="shared" si="4"/>
        <v>231532641</v>
      </c>
    </row>
    <row r="241" spans="1:6">
      <c r="A241" s="128">
        <v>45300</v>
      </c>
      <c r="B241" s="32"/>
      <c r="C241" s="32" t="s">
        <v>12</v>
      </c>
      <c r="D241" s="27">
        <v>600000</v>
      </c>
      <c r="E241" s="28"/>
      <c r="F241" s="29">
        <f t="shared" si="4"/>
        <v>232132641</v>
      </c>
    </row>
    <row r="242" spans="1:6">
      <c r="A242" s="128">
        <v>45300</v>
      </c>
      <c r="B242" s="32"/>
      <c r="C242" s="32" t="s">
        <v>12</v>
      </c>
      <c r="D242" s="27">
        <v>585000</v>
      </c>
      <c r="E242" s="28"/>
      <c r="F242" s="29">
        <f t="shared" si="4"/>
        <v>232717641</v>
      </c>
    </row>
    <row r="243" spans="1:6">
      <c r="A243" s="128">
        <v>45300</v>
      </c>
      <c r="B243" s="32"/>
      <c r="C243" s="32" t="s">
        <v>12</v>
      </c>
      <c r="D243" s="27">
        <v>600000</v>
      </c>
      <c r="E243" s="28"/>
      <c r="F243" s="29">
        <f t="shared" si="4"/>
        <v>233317641</v>
      </c>
    </row>
    <row r="244" spans="1:6">
      <c r="A244" s="128">
        <v>45300</v>
      </c>
      <c r="B244" s="32"/>
      <c r="C244" s="32" t="s">
        <v>12</v>
      </c>
      <c r="D244" s="27">
        <v>650000</v>
      </c>
      <c r="E244" s="28"/>
      <c r="F244" s="29">
        <f t="shared" si="4"/>
        <v>233967641</v>
      </c>
    </row>
    <row r="245" spans="1:6">
      <c r="A245" s="128">
        <v>45300</v>
      </c>
      <c r="B245" s="32"/>
      <c r="C245" s="32" t="s">
        <v>12</v>
      </c>
      <c r="D245" s="27">
        <v>550000</v>
      </c>
      <c r="E245" s="28"/>
      <c r="F245" s="29">
        <f t="shared" si="4"/>
        <v>234517641</v>
      </c>
    </row>
    <row r="246" spans="1:6">
      <c r="A246" s="128">
        <v>45300</v>
      </c>
      <c r="B246" s="32"/>
      <c r="C246" s="32" t="s">
        <v>12</v>
      </c>
      <c r="D246" s="27">
        <v>1300000</v>
      </c>
      <c r="E246" s="28"/>
      <c r="F246" s="29">
        <f t="shared" si="4"/>
        <v>235817641</v>
      </c>
    </row>
    <row r="247" spans="1:6">
      <c r="A247" s="128">
        <v>45300</v>
      </c>
      <c r="B247" s="32"/>
      <c r="C247" s="32" t="s">
        <v>12</v>
      </c>
      <c r="D247" s="27">
        <v>600000</v>
      </c>
      <c r="E247" s="28"/>
      <c r="F247" s="29">
        <f t="shared" si="4"/>
        <v>236417641</v>
      </c>
    </row>
    <row r="248" spans="1:6">
      <c r="A248" s="128">
        <v>45300</v>
      </c>
      <c r="B248" s="32"/>
      <c r="C248" s="32" t="s">
        <v>18</v>
      </c>
      <c r="D248" s="27">
        <v>4192000</v>
      </c>
      <c r="E248" s="28"/>
      <c r="F248" s="29">
        <f t="shared" si="4"/>
        <v>240609641</v>
      </c>
    </row>
    <row r="249" spans="1:6">
      <c r="A249" s="128">
        <v>45300</v>
      </c>
      <c r="B249" s="32"/>
      <c r="C249" s="32" t="s">
        <v>12</v>
      </c>
      <c r="D249" s="27">
        <v>600000</v>
      </c>
      <c r="E249" s="28"/>
      <c r="F249" s="29">
        <f t="shared" si="4"/>
        <v>241209641</v>
      </c>
    </row>
    <row r="250" spans="1:6">
      <c r="A250" s="128">
        <v>45300</v>
      </c>
      <c r="B250" s="32"/>
      <c r="C250" s="32" t="s">
        <v>12</v>
      </c>
      <c r="D250" s="27">
        <v>550000</v>
      </c>
      <c r="E250" s="28"/>
      <c r="F250" s="29">
        <f t="shared" si="4"/>
        <v>241759641</v>
      </c>
    </row>
    <row r="251" spans="1:6">
      <c r="A251" s="128">
        <v>45300</v>
      </c>
      <c r="B251" s="32"/>
      <c r="C251" s="32" t="s">
        <v>12</v>
      </c>
      <c r="D251" s="27">
        <v>600000</v>
      </c>
      <c r="E251" s="28"/>
      <c r="F251" s="29">
        <f t="shared" si="4"/>
        <v>242359641</v>
      </c>
    </row>
    <row r="252" spans="1:6">
      <c r="A252" s="128">
        <v>45300</v>
      </c>
      <c r="B252" s="32"/>
      <c r="C252" s="32" t="s">
        <v>12</v>
      </c>
      <c r="D252" s="27">
        <v>585000</v>
      </c>
      <c r="E252" s="28"/>
      <c r="F252" s="29">
        <f t="shared" si="4"/>
        <v>242944641</v>
      </c>
    </row>
    <row r="253" spans="1:6">
      <c r="A253" s="128">
        <v>45300</v>
      </c>
      <c r="B253" s="32"/>
      <c r="C253" s="32" t="s">
        <v>12</v>
      </c>
      <c r="D253" s="27">
        <v>575000</v>
      </c>
      <c r="E253" s="28"/>
      <c r="F253" s="29">
        <f t="shared" si="4"/>
        <v>243519641</v>
      </c>
    </row>
    <row r="254" spans="1:6">
      <c r="A254" s="128">
        <v>45300</v>
      </c>
      <c r="B254" s="32"/>
      <c r="C254" s="32" t="s">
        <v>12</v>
      </c>
      <c r="D254" s="27">
        <v>1185000</v>
      </c>
      <c r="E254" s="28"/>
      <c r="F254" s="29">
        <f t="shared" si="4"/>
        <v>244704641</v>
      </c>
    </row>
    <row r="255" spans="1:6">
      <c r="A255" s="128">
        <v>45301</v>
      </c>
      <c r="B255" s="32"/>
      <c r="C255" s="32" t="s">
        <v>12</v>
      </c>
      <c r="D255" s="27">
        <v>650000</v>
      </c>
      <c r="E255" s="28"/>
      <c r="F255" s="29">
        <f t="shared" si="4"/>
        <v>245354641</v>
      </c>
    </row>
    <row r="256" spans="1:6">
      <c r="A256" s="128">
        <v>45301</v>
      </c>
      <c r="B256" s="32"/>
      <c r="C256" s="32" t="s">
        <v>12</v>
      </c>
      <c r="D256" s="27">
        <v>465000</v>
      </c>
      <c r="E256" s="28"/>
      <c r="F256" s="29">
        <f t="shared" si="4"/>
        <v>245819641</v>
      </c>
    </row>
    <row r="257" spans="1:6">
      <c r="A257" s="128">
        <v>45301</v>
      </c>
      <c r="B257" s="32"/>
      <c r="C257" s="32" t="s">
        <v>12</v>
      </c>
      <c r="D257" s="27">
        <v>650000</v>
      </c>
      <c r="E257" s="28"/>
      <c r="F257" s="29">
        <f t="shared" si="4"/>
        <v>246469641</v>
      </c>
    </row>
    <row r="258" spans="1:6">
      <c r="A258" s="128">
        <v>45301</v>
      </c>
      <c r="B258" s="32"/>
      <c r="C258" s="32" t="s">
        <v>12</v>
      </c>
      <c r="D258" s="27">
        <v>650000</v>
      </c>
      <c r="E258" s="28"/>
      <c r="F258" s="29">
        <f t="shared" si="4"/>
        <v>247119641</v>
      </c>
    </row>
    <row r="259" spans="1:6">
      <c r="A259" s="128">
        <v>45301</v>
      </c>
      <c r="B259" s="32"/>
      <c r="C259" s="32" t="s">
        <v>12</v>
      </c>
      <c r="D259" s="27">
        <v>465000</v>
      </c>
      <c r="E259" s="28"/>
      <c r="F259" s="29">
        <f t="shared" si="4"/>
        <v>247584641</v>
      </c>
    </row>
    <row r="260" spans="1:6">
      <c r="A260" s="128">
        <v>45301</v>
      </c>
      <c r="B260" s="32"/>
      <c r="C260" s="32" t="s">
        <v>12</v>
      </c>
      <c r="D260" s="27">
        <v>600000</v>
      </c>
      <c r="E260" s="28"/>
      <c r="F260" s="29">
        <f t="shared" si="4"/>
        <v>248184641</v>
      </c>
    </row>
    <row r="261" spans="1:6">
      <c r="A261" s="128">
        <v>45301</v>
      </c>
      <c r="B261" s="32"/>
      <c r="C261" s="32" t="s">
        <v>12</v>
      </c>
      <c r="D261" s="27">
        <v>600000</v>
      </c>
      <c r="E261" s="28"/>
      <c r="F261" s="29">
        <f t="shared" si="4"/>
        <v>248784641</v>
      </c>
    </row>
    <row r="262" spans="1:6">
      <c r="A262" s="128">
        <v>45301</v>
      </c>
      <c r="B262" s="32"/>
      <c r="C262" s="32" t="s">
        <v>12</v>
      </c>
      <c r="D262" s="27">
        <v>650000</v>
      </c>
      <c r="E262" s="28"/>
      <c r="F262" s="29">
        <f t="shared" si="4"/>
        <v>249434641</v>
      </c>
    </row>
    <row r="263" spans="1:6">
      <c r="A263" s="128">
        <v>45301</v>
      </c>
      <c r="B263" s="32"/>
      <c r="C263" s="32" t="s">
        <v>12</v>
      </c>
      <c r="D263" s="27">
        <v>600000</v>
      </c>
      <c r="E263" s="28"/>
      <c r="F263" s="29">
        <f t="shared" si="4"/>
        <v>250034641</v>
      </c>
    </row>
    <row r="264" spans="1:6">
      <c r="A264" s="128">
        <v>45301</v>
      </c>
      <c r="B264" s="32"/>
      <c r="C264" s="32" t="s">
        <v>12</v>
      </c>
      <c r="D264" s="27">
        <v>600000</v>
      </c>
      <c r="E264" s="28"/>
      <c r="F264" s="29">
        <f t="shared" si="4"/>
        <v>250634641</v>
      </c>
    </row>
    <row r="265" spans="1:6">
      <c r="A265" s="128">
        <v>45301</v>
      </c>
      <c r="B265" s="32"/>
      <c r="C265" s="32" t="s">
        <v>12</v>
      </c>
      <c r="D265" s="27">
        <v>1235000</v>
      </c>
      <c r="E265" s="28"/>
      <c r="F265" s="29">
        <f t="shared" si="4"/>
        <v>251869641</v>
      </c>
    </row>
    <row r="266" spans="1:6">
      <c r="A266" s="128">
        <v>45301</v>
      </c>
      <c r="B266" s="32"/>
      <c r="C266" s="32" t="s">
        <v>12</v>
      </c>
      <c r="D266" s="27">
        <v>1135000</v>
      </c>
      <c r="E266" s="28"/>
      <c r="F266" s="29">
        <f t="shared" si="4"/>
        <v>253004641</v>
      </c>
    </row>
    <row r="267" spans="1:6">
      <c r="A267" s="128">
        <v>45301</v>
      </c>
      <c r="B267" s="32"/>
      <c r="C267" s="32" t="s">
        <v>12</v>
      </c>
      <c r="D267" s="27">
        <v>550000</v>
      </c>
      <c r="E267" s="28"/>
      <c r="F267" s="29">
        <f t="shared" si="4"/>
        <v>253554641</v>
      </c>
    </row>
    <row r="268" spans="1:6">
      <c r="A268" s="128">
        <v>45301</v>
      </c>
      <c r="B268" s="32"/>
      <c r="C268" s="32" t="s">
        <v>12</v>
      </c>
      <c r="D268" s="27">
        <v>1200000</v>
      </c>
      <c r="E268" s="28"/>
      <c r="F268" s="29">
        <f t="shared" si="4"/>
        <v>254754641</v>
      </c>
    </row>
    <row r="269" spans="1:6">
      <c r="A269" s="128">
        <v>45301</v>
      </c>
      <c r="B269" s="32"/>
      <c r="C269" s="32" t="s">
        <v>12</v>
      </c>
      <c r="D269" s="27">
        <v>650000</v>
      </c>
      <c r="E269" s="28"/>
      <c r="F269" s="29">
        <f t="shared" si="4"/>
        <v>255404641</v>
      </c>
    </row>
    <row r="270" spans="1:6">
      <c r="A270" s="128">
        <v>45301</v>
      </c>
      <c r="B270" s="32"/>
      <c r="C270" s="32" t="s">
        <v>12</v>
      </c>
      <c r="D270" s="27">
        <v>585000</v>
      </c>
      <c r="E270" s="28"/>
      <c r="F270" s="29">
        <f t="shared" si="4"/>
        <v>255989641</v>
      </c>
    </row>
    <row r="271" spans="1:6">
      <c r="A271" s="128">
        <v>45301</v>
      </c>
      <c r="B271" s="32"/>
      <c r="C271" s="32" t="s">
        <v>12</v>
      </c>
      <c r="D271" s="27">
        <v>600000</v>
      </c>
      <c r="E271" s="28"/>
      <c r="F271" s="29">
        <f t="shared" si="4"/>
        <v>256589641</v>
      </c>
    </row>
    <row r="272" spans="1:6">
      <c r="A272" s="128">
        <v>45301</v>
      </c>
      <c r="B272" s="32"/>
      <c r="C272" s="32" t="s">
        <v>12</v>
      </c>
      <c r="D272" s="27">
        <v>600000</v>
      </c>
      <c r="E272" s="28"/>
      <c r="F272" s="29">
        <f t="shared" si="4"/>
        <v>257189641</v>
      </c>
    </row>
    <row r="273" spans="1:6">
      <c r="A273" s="128">
        <v>45301</v>
      </c>
      <c r="B273" s="32"/>
      <c r="C273" s="32" t="s">
        <v>12</v>
      </c>
      <c r="D273" s="27">
        <v>650000</v>
      </c>
      <c r="E273" s="28"/>
      <c r="F273" s="29">
        <f t="shared" ref="F273:F336" si="5">F272+D273-E273</f>
        <v>257839641</v>
      </c>
    </row>
    <row r="274" spans="1:6">
      <c r="A274" s="128">
        <v>45301</v>
      </c>
      <c r="B274" s="32"/>
      <c r="C274" s="32" t="s">
        <v>12</v>
      </c>
      <c r="D274" s="27">
        <v>600000</v>
      </c>
      <c r="E274" s="28"/>
      <c r="F274" s="29">
        <f t="shared" si="5"/>
        <v>258439641</v>
      </c>
    </row>
    <row r="275" spans="1:6">
      <c r="A275" s="128">
        <v>45301</v>
      </c>
      <c r="B275" s="32"/>
      <c r="C275" s="32" t="s">
        <v>12</v>
      </c>
      <c r="D275" s="27">
        <v>225000</v>
      </c>
      <c r="E275" s="28"/>
      <c r="F275" s="29">
        <f t="shared" si="5"/>
        <v>258664641</v>
      </c>
    </row>
    <row r="276" spans="1:6">
      <c r="A276" s="128">
        <v>45301</v>
      </c>
      <c r="B276" s="32"/>
      <c r="C276" s="32" t="s">
        <v>12</v>
      </c>
      <c r="D276" s="27">
        <v>650000</v>
      </c>
      <c r="E276" s="28"/>
      <c r="F276" s="29">
        <f t="shared" si="5"/>
        <v>259314641</v>
      </c>
    </row>
    <row r="277" spans="1:6">
      <c r="A277" s="128">
        <v>45301</v>
      </c>
      <c r="B277" s="32"/>
      <c r="C277" s="32" t="s">
        <v>12</v>
      </c>
      <c r="D277" s="27">
        <v>1100000</v>
      </c>
      <c r="E277" s="28"/>
      <c r="F277" s="29">
        <f t="shared" si="5"/>
        <v>260414641</v>
      </c>
    </row>
    <row r="278" spans="1:6">
      <c r="A278" s="128">
        <v>45301</v>
      </c>
      <c r="B278" s="32"/>
      <c r="C278" s="32" t="s">
        <v>12</v>
      </c>
      <c r="D278" s="27">
        <v>585000</v>
      </c>
      <c r="E278" s="28"/>
      <c r="F278" s="29">
        <f t="shared" si="5"/>
        <v>260999641</v>
      </c>
    </row>
    <row r="279" spans="1:6">
      <c r="A279" s="128">
        <v>45301</v>
      </c>
      <c r="B279" s="32"/>
      <c r="C279" s="32" t="s">
        <v>12</v>
      </c>
      <c r="D279" s="27">
        <v>600000</v>
      </c>
      <c r="E279" s="28"/>
      <c r="F279" s="29">
        <f t="shared" si="5"/>
        <v>261599641</v>
      </c>
    </row>
    <row r="280" spans="1:6">
      <c r="A280" s="128">
        <v>45301</v>
      </c>
      <c r="B280" s="32"/>
      <c r="C280" s="32" t="s">
        <v>18</v>
      </c>
      <c r="D280" s="27">
        <v>1075000</v>
      </c>
      <c r="E280" s="28"/>
      <c r="F280" s="29">
        <f t="shared" si="5"/>
        <v>262674641</v>
      </c>
    </row>
    <row r="281" spans="1:6">
      <c r="A281" s="128">
        <v>45301</v>
      </c>
      <c r="B281" s="32"/>
      <c r="C281" s="32" t="s">
        <v>18</v>
      </c>
      <c r="D281" s="27">
        <v>1185000</v>
      </c>
      <c r="E281" s="28"/>
      <c r="F281" s="29">
        <f t="shared" si="5"/>
        <v>263859641</v>
      </c>
    </row>
    <row r="282" spans="1:6">
      <c r="A282" s="128">
        <v>45301</v>
      </c>
      <c r="B282" s="32"/>
      <c r="C282" s="32" t="s">
        <v>12</v>
      </c>
      <c r="D282" s="27">
        <v>1200000</v>
      </c>
      <c r="E282" s="28"/>
      <c r="F282" s="29">
        <f t="shared" si="5"/>
        <v>265059641</v>
      </c>
    </row>
    <row r="283" spans="1:6">
      <c r="A283" s="128">
        <v>45301</v>
      </c>
      <c r="B283" s="32"/>
      <c r="C283" s="32" t="s">
        <v>12</v>
      </c>
      <c r="D283" s="27">
        <v>1250000</v>
      </c>
      <c r="E283" s="28"/>
      <c r="F283" s="29">
        <f t="shared" si="5"/>
        <v>266309641</v>
      </c>
    </row>
    <row r="284" spans="1:6">
      <c r="A284" s="128">
        <v>45301</v>
      </c>
      <c r="B284" s="32"/>
      <c r="C284" s="32" t="s">
        <v>12</v>
      </c>
      <c r="D284" s="27">
        <v>600000</v>
      </c>
      <c r="E284" s="28"/>
      <c r="F284" s="29">
        <f t="shared" si="5"/>
        <v>266909641</v>
      </c>
    </row>
    <row r="285" spans="1:6">
      <c r="A285" s="128">
        <v>45301</v>
      </c>
      <c r="B285" s="32"/>
      <c r="C285" s="32" t="s">
        <v>12</v>
      </c>
      <c r="D285" s="27">
        <v>650000</v>
      </c>
      <c r="E285" s="28"/>
      <c r="F285" s="29">
        <f t="shared" si="5"/>
        <v>267559641</v>
      </c>
    </row>
    <row r="286" spans="1:6">
      <c r="A286" s="128">
        <v>45301</v>
      </c>
      <c r="B286" s="32"/>
      <c r="C286" s="32" t="s">
        <v>12</v>
      </c>
      <c r="D286" s="27">
        <v>650000</v>
      </c>
      <c r="E286" s="28"/>
      <c r="F286" s="29">
        <f t="shared" si="5"/>
        <v>268209641</v>
      </c>
    </row>
    <row r="287" spans="1:6">
      <c r="A287" s="128">
        <v>45302</v>
      </c>
      <c r="B287" s="32"/>
      <c r="C287" s="32" t="s">
        <v>12</v>
      </c>
      <c r="D287" s="27">
        <v>600000</v>
      </c>
      <c r="E287" s="28"/>
      <c r="F287" s="29">
        <f t="shared" si="5"/>
        <v>268809641</v>
      </c>
    </row>
    <row r="288" spans="1:6">
      <c r="A288" s="128">
        <v>45302</v>
      </c>
      <c r="B288" s="32"/>
      <c r="C288" s="32" t="s">
        <v>12</v>
      </c>
      <c r="D288" s="27">
        <v>585000</v>
      </c>
      <c r="E288" s="28"/>
      <c r="F288" s="29">
        <f t="shared" si="5"/>
        <v>269394641</v>
      </c>
    </row>
    <row r="289" spans="1:6">
      <c r="A289" s="128">
        <v>45302</v>
      </c>
      <c r="B289" s="32"/>
      <c r="C289" s="32" t="s">
        <v>12</v>
      </c>
      <c r="D289" s="27">
        <v>575000</v>
      </c>
      <c r="E289" s="28"/>
      <c r="F289" s="29">
        <f t="shared" si="5"/>
        <v>269969641</v>
      </c>
    </row>
    <row r="290" spans="1:6">
      <c r="A290" s="128">
        <v>45302</v>
      </c>
      <c r="B290" s="32"/>
      <c r="C290" s="32" t="s">
        <v>12</v>
      </c>
      <c r="D290" s="27">
        <v>650000</v>
      </c>
      <c r="E290" s="28"/>
      <c r="F290" s="29">
        <f t="shared" si="5"/>
        <v>270619641</v>
      </c>
    </row>
    <row r="291" spans="1:6">
      <c r="A291" s="128">
        <v>45302</v>
      </c>
      <c r="B291" s="32"/>
      <c r="C291" s="32" t="s">
        <v>12</v>
      </c>
      <c r="D291" s="27">
        <v>550000</v>
      </c>
      <c r="E291" s="28"/>
      <c r="F291" s="29">
        <f t="shared" si="5"/>
        <v>271169641</v>
      </c>
    </row>
    <row r="292" spans="1:6">
      <c r="A292" s="128">
        <v>45302</v>
      </c>
      <c r="B292" s="32"/>
      <c r="C292" s="32" t="s">
        <v>12</v>
      </c>
      <c r="D292" s="27">
        <v>1200000</v>
      </c>
      <c r="E292" s="28"/>
      <c r="F292" s="29">
        <f t="shared" si="5"/>
        <v>272369641</v>
      </c>
    </row>
    <row r="293" spans="1:6">
      <c r="A293" s="128">
        <v>45302</v>
      </c>
      <c r="B293" s="32"/>
      <c r="C293" s="32" t="s">
        <v>12</v>
      </c>
      <c r="D293" s="27">
        <v>600000</v>
      </c>
      <c r="E293" s="28"/>
      <c r="F293" s="29">
        <f t="shared" si="5"/>
        <v>272969641</v>
      </c>
    </row>
    <row r="294" spans="1:6">
      <c r="A294" s="128">
        <v>45302</v>
      </c>
      <c r="B294" s="32"/>
      <c r="C294" s="32" t="s">
        <v>12</v>
      </c>
      <c r="D294" s="27">
        <v>1200000</v>
      </c>
      <c r="E294" s="28"/>
      <c r="F294" s="29">
        <f t="shared" si="5"/>
        <v>274169641</v>
      </c>
    </row>
    <row r="295" spans="1:6">
      <c r="A295" s="128">
        <v>45302</v>
      </c>
      <c r="B295" s="32"/>
      <c r="C295" s="32" t="s">
        <v>12</v>
      </c>
      <c r="D295" s="27">
        <v>550000</v>
      </c>
      <c r="E295" s="28"/>
      <c r="F295" s="29">
        <f t="shared" si="5"/>
        <v>274719641</v>
      </c>
    </row>
    <row r="296" spans="1:6">
      <c r="A296" s="128">
        <v>45302</v>
      </c>
      <c r="B296" s="32"/>
      <c r="C296" s="32" t="s">
        <v>18</v>
      </c>
      <c r="D296" s="27">
        <v>1835000</v>
      </c>
      <c r="E296" s="28"/>
      <c r="F296" s="29">
        <f t="shared" si="5"/>
        <v>276554641</v>
      </c>
    </row>
    <row r="297" spans="1:6">
      <c r="A297" s="128">
        <v>45302</v>
      </c>
      <c r="B297" s="32"/>
      <c r="C297" s="32" t="s">
        <v>12</v>
      </c>
      <c r="D297" s="27">
        <v>1735000</v>
      </c>
      <c r="E297" s="28"/>
      <c r="F297" s="29">
        <f t="shared" si="5"/>
        <v>278289641</v>
      </c>
    </row>
    <row r="298" spans="1:6">
      <c r="A298" s="128">
        <v>45302</v>
      </c>
      <c r="B298" s="32"/>
      <c r="C298" s="32" t="s">
        <v>12</v>
      </c>
      <c r="D298" s="27">
        <v>1300000</v>
      </c>
      <c r="E298" s="28"/>
      <c r="F298" s="29">
        <f t="shared" si="5"/>
        <v>279589641</v>
      </c>
    </row>
    <row r="299" spans="1:6">
      <c r="A299" s="128">
        <v>45302</v>
      </c>
      <c r="B299" s="32"/>
      <c r="C299" s="32" t="s">
        <v>12</v>
      </c>
      <c r="D299" s="27">
        <v>650000</v>
      </c>
      <c r="E299" s="28"/>
      <c r="F299" s="29">
        <f t="shared" si="5"/>
        <v>280239641</v>
      </c>
    </row>
    <row r="300" spans="1:6">
      <c r="A300" s="128">
        <v>45302</v>
      </c>
      <c r="B300" s="32"/>
      <c r="C300" s="32" t="s">
        <v>12</v>
      </c>
      <c r="D300" s="27">
        <v>650000</v>
      </c>
      <c r="E300" s="28"/>
      <c r="F300" s="29">
        <f t="shared" si="5"/>
        <v>280889641</v>
      </c>
    </row>
    <row r="301" spans="1:6">
      <c r="A301" s="128">
        <v>45302</v>
      </c>
      <c r="B301" s="32"/>
      <c r="C301" s="32" t="s">
        <v>12</v>
      </c>
      <c r="D301" s="27">
        <v>585000</v>
      </c>
      <c r="E301" s="28"/>
      <c r="F301" s="29">
        <f t="shared" si="5"/>
        <v>281474641</v>
      </c>
    </row>
    <row r="302" spans="1:6">
      <c r="A302" s="128">
        <v>45302</v>
      </c>
      <c r="B302" s="32"/>
      <c r="C302" s="32" t="s">
        <v>12</v>
      </c>
      <c r="D302" s="27">
        <v>650000</v>
      </c>
      <c r="E302" s="28"/>
      <c r="F302" s="29">
        <f t="shared" si="5"/>
        <v>282124641</v>
      </c>
    </row>
    <row r="303" spans="1:6">
      <c r="A303" s="128">
        <v>45302</v>
      </c>
      <c r="B303" s="32"/>
      <c r="C303" s="32" t="s">
        <v>12</v>
      </c>
      <c r="D303" s="27">
        <v>1170000</v>
      </c>
      <c r="E303" s="28"/>
      <c r="F303" s="29">
        <f t="shared" si="5"/>
        <v>283294641</v>
      </c>
    </row>
    <row r="304" spans="1:6">
      <c r="A304" s="128">
        <v>45302</v>
      </c>
      <c r="B304" s="32"/>
      <c r="C304" s="32" t="s">
        <v>12</v>
      </c>
      <c r="D304" s="27">
        <v>600000</v>
      </c>
      <c r="E304" s="28"/>
      <c r="F304" s="29">
        <f t="shared" si="5"/>
        <v>283894641</v>
      </c>
    </row>
    <row r="305" spans="1:6">
      <c r="A305" s="128">
        <v>45302</v>
      </c>
      <c r="B305" s="32"/>
      <c r="C305" s="32" t="s">
        <v>12</v>
      </c>
      <c r="D305" s="27">
        <v>600000</v>
      </c>
      <c r="E305" s="28"/>
      <c r="F305" s="29">
        <f t="shared" si="5"/>
        <v>284494641</v>
      </c>
    </row>
    <row r="306" spans="1:6">
      <c r="A306" s="128">
        <v>45302</v>
      </c>
      <c r="B306" s="32"/>
      <c r="C306" s="32" t="s">
        <v>12</v>
      </c>
      <c r="D306" s="27">
        <v>1200000</v>
      </c>
      <c r="E306" s="28"/>
      <c r="F306" s="29">
        <f t="shared" si="5"/>
        <v>285694641</v>
      </c>
    </row>
    <row r="307" spans="1:6">
      <c r="A307" s="128">
        <v>45302</v>
      </c>
      <c r="B307" s="32"/>
      <c r="C307" s="32" t="s">
        <v>12</v>
      </c>
      <c r="D307" s="27">
        <v>600000</v>
      </c>
      <c r="E307" s="28"/>
      <c r="F307" s="29">
        <f t="shared" si="5"/>
        <v>286294641</v>
      </c>
    </row>
    <row r="308" spans="1:6">
      <c r="A308" s="128">
        <v>45303</v>
      </c>
      <c r="B308" s="32"/>
      <c r="C308" s="32" t="s">
        <v>12</v>
      </c>
      <c r="D308" s="27">
        <v>650000</v>
      </c>
      <c r="E308" s="28"/>
      <c r="F308" s="29">
        <f t="shared" si="5"/>
        <v>286944641</v>
      </c>
    </row>
    <row r="309" spans="1:6">
      <c r="A309" s="128">
        <v>45303</v>
      </c>
      <c r="B309" s="32"/>
      <c r="C309" s="32" t="s">
        <v>12</v>
      </c>
      <c r="D309" s="27">
        <v>600000</v>
      </c>
      <c r="E309" s="28"/>
      <c r="F309" s="29">
        <f t="shared" si="5"/>
        <v>287544641</v>
      </c>
    </row>
    <row r="310" spans="1:6">
      <c r="A310" s="128">
        <v>45303</v>
      </c>
      <c r="B310" s="32"/>
      <c r="C310" s="32" t="s">
        <v>12</v>
      </c>
      <c r="D310" s="27">
        <v>1125000</v>
      </c>
      <c r="E310" s="28"/>
      <c r="F310" s="29">
        <f t="shared" si="5"/>
        <v>288669641</v>
      </c>
    </row>
    <row r="311" spans="1:6">
      <c r="A311" s="128">
        <v>45303</v>
      </c>
      <c r="B311" s="32"/>
      <c r="C311" s="32" t="s">
        <v>12</v>
      </c>
      <c r="D311" s="27">
        <v>650000</v>
      </c>
      <c r="E311" s="28"/>
      <c r="F311" s="29">
        <f t="shared" si="5"/>
        <v>289319641</v>
      </c>
    </row>
    <row r="312" spans="1:6">
      <c r="A312" s="128">
        <v>45303</v>
      </c>
      <c r="B312" s="32"/>
      <c r="C312" s="32" t="s">
        <v>12</v>
      </c>
      <c r="D312" s="27">
        <v>600000</v>
      </c>
      <c r="E312" s="28"/>
      <c r="F312" s="29">
        <f t="shared" si="5"/>
        <v>289919641</v>
      </c>
    </row>
    <row r="313" spans="1:6">
      <c r="A313" s="128">
        <v>45303</v>
      </c>
      <c r="B313" s="32"/>
      <c r="C313" s="32" t="s">
        <v>12</v>
      </c>
      <c r="D313" s="27">
        <v>600000</v>
      </c>
      <c r="E313" s="28"/>
      <c r="F313" s="29">
        <f t="shared" si="5"/>
        <v>290519641</v>
      </c>
    </row>
    <row r="314" spans="1:6">
      <c r="A314" s="128">
        <v>45303</v>
      </c>
      <c r="B314" s="32"/>
      <c r="C314" s="32" t="s">
        <v>12</v>
      </c>
      <c r="D314" s="27">
        <v>1830000</v>
      </c>
      <c r="E314" s="28"/>
      <c r="F314" s="29">
        <f t="shared" si="5"/>
        <v>292349641</v>
      </c>
    </row>
    <row r="315" spans="1:6">
      <c r="A315" s="128">
        <v>45303</v>
      </c>
      <c r="B315" s="32"/>
      <c r="C315" s="32" t="s">
        <v>13</v>
      </c>
      <c r="D315" s="27">
        <v>30000</v>
      </c>
      <c r="E315" s="28"/>
      <c r="F315" s="29">
        <f t="shared" si="5"/>
        <v>292379641</v>
      </c>
    </row>
    <row r="316" spans="1:6">
      <c r="A316" s="128">
        <v>45303</v>
      </c>
      <c r="B316" s="32"/>
      <c r="C316" s="32" t="s">
        <v>30</v>
      </c>
      <c r="D316" s="27">
        <v>350000</v>
      </c>
      <c r="E316" s="28"/>
      <c r="F316" s="29">
        <f t="shared" si="5"/>
        <v>292729641</v>
      </c>
    </row>
    <row r="317" spans="1:6">
      <c r="A317" s="128">
        <v>45303</v>
      </c>
      <c r="B317" s="32"/>
      <c r="C317" s="32" t="s">
        <v>12</v>
      </c>
      <c r="D317" s="27">
        <v>650000</v>
      </c>
      <c r="E317" s="28"/>
      <c r="F317" s="29">
        <f t="shared" si="5"/>
        <v>293379641</v>
      </c>
    </row>
    <row r="318" spans="1:6">
      <c r="A318" s="128">
        <v>45303</v>
      </c>
      <c r="B318" s="32"/>
      <c r="C318" s="32" t="s">
        <v>12</v>
      </c>
      <c r="D318" s="27">
        <v>600000</v>
      </c>
      <c r="E318" s="28"/>
      <c r="F318" s="29">
        <f t="shared" si="5"/>
        <v>293979641</v>
      </c>
    </row>
    <row r="319" spans="1:6">
      <c r="A319" s="128">
        <v>45303</v>
      </c>
      <c r="B319" s="32"/>
      <c r="C319" s="32" t="s">
        <v>12</v>
      </c>
      <c r="D319" s="27">
        <v>600000</v>
      </c>
      <c r="E319" s="28"/>
      <c r="F319" s="29">
        <f t="shared" si="5"/>
        <v>294579641</v>
      </c>
    </row>
    <row r="320" spans="1:6">
      <c r="A320" s="128">
        <v>45303</v>
      </c>
      <c r="B320" s="32"/>
      <c r="C320" s="32" t="s">
        <v>12</v>
      </c>
      <c r="D320" s="27">
        <v>600000</v>
      </c>
      <c r="E320" s="28"/>
      <c r="F320" s="29">
        <f t="shared" si="5"/>
        <v>295179641</v>
      </c>
    </row>
    <row r="321" spans="1:6">
      <c r="A321" s="128">
        <v>45303</v>
      </c>
      <c r="B321" s="32"/>
      <c r="C321" s="32" t="s">
        <v>12</v>
      </c>
      <c r="D321" s="27">
        <v>575000</v>
      </c>
      <c r="E321" s="28"/>
      <c r="F321" s="29">
        <f t="shared" si="5"/>
        <v>295754641</v>
      </c>
    </row>
    <row r="322" spans="1:6">
      <c r="A322" s="128">
        <v>45304</v>
      </c>
      <c r="B322" s="32"/>
      <c r="C322" s="32" t="s">
        <v>146</v>
      </c>
      <c r="D322" s="27">
        <v>9200000</v>
      </c>
      <c r="E322" s="28"/>
      <c r="F322" s="29">
        <f t="shared" si="5"/>
        <v>304954641</v>
      </c>
    </row>
    <row r="323" spans="1:6">
      <c r="A323" s="128">
        <v>45304</v>
      </c>
      <c r="B323" s="32"/>
      <c r="C323" s="32" t="s">
        <v>12</v>
      </c>
      <c r="D323" s="27">
        <v>1170000</v>
      </c>
      <c r="E323" s="28"/>
      <c r="F323" s="29">
        <f t="shared" si="5"/>
        <v>306124641</v>
      </c>
    </row>
    <row r="324" spans="1:6">
      <c r="A324" s="128">
        <v>45304</v>
      </c>
      <c r="B324" s="32"/>
      <c r="C324" s="32" t="s">
        <v>12</v>
      </c>
      <c r="D324" s="27">
        <v>600000</v>
      </c>
      <c r="E324" s="28"/>
      <c r="F324" s="29">
        <f t="shared" si="5"/>
        <v>306724641</v>
      </c>
    </row>
    <row r="325" spans="1:6">
      <c r="A325" s="128">
        <v>45304</v>
      </c>
      <c r="B325" s="32"/>
      <c r="C325" s="32" t="s">
        <v>12</v>
      </c>
      <c r="D325" s="27">
        <v>1235000</v>
      </c>
      <c r="E325" s="28"/>
      <c r="F325" s="29">
        <f t="shared" si="5"/>
        <v>307959641</v>
      </c>
    </row>
    <row r="326" spans="1:6">
      <c r="A326" s="128">
        <v>45305</v>
      </c>
      <c r="B326" s="32"/>
      <c r="C326" s="32" t="s">
        <v>12</v>
      </c>
      <c r="D326" s="27">
        <v>650000</v>
      </c>
      <c r="E326" s="28"/>
      <c r="F326" s="29">
        <f t="shared" si="5"/>
        <v>308609641</v>
      </c>
    </row>
    <row r="327" spans="1:6">
      <c r="A327" s="128">
        <v>45305</v>
      </c>
      <c r="B327" s="32"/>
      <c r="C327" s="32" t="s">
        <v>12</v>
      </c>
      <c r="D327" s="27">
        <v>600000</v>
      </c>
      <c r="E327" s="28"/>
      <c r="F327" s="29">
        <f t="shared" si="5"/>
        <v>309209641</v>
      </c>
    </row>
    <row r="328" spans="1:6">
      <c r="A328" s="128">
        <v>45305</v>
      </c>
      <c r="B328" s="32"/>
      <c r="C328" s="32" t="s">
        <v>12</v>
      </c>
      <c r="D328" s="27">
        <v>600000</v>
      </c>
      <c r="E328" s="28"/>
      <c r="F328" s="29">
        <f t="shared" si="5"/>
        <v>309809641</v>
      </c>
    </row>
    <row r="329" spans="1:6">
      <c r="A329" s="128">
        <v>45306.302800925929</v>
      </c>
      <c r="B329" s="32"/>
      <c r="C329" s="32" t="s">
        <v>12</v>
      </c>
      <c r="D329" s="27">
        <v>650000</v>
      </c>
      <c r="E329" s="28"/>
      <c r="F329" s="29">
        <f t="shared" si="5"/>
        <v>310459641</v>
      </c>
    </row>
    <row r="330" spans="1:6">
      <c r="A330" s="128">
        <v>45306.34579861111</v>
      </c>
      <c r="B330" s="32"/>
      <c r="C330" s="32" t="s">
        <v>12</v>
      </c>
      <c r="D330" s="27">
        <v>600000</v>
      </c>
      <c r="E330" s="28"/>
      <c r="F330" s="29">
        <f t="shared" si="5"/>
        <v>311059641</v>
      </c>
    </row>
    <row r="331" spans="1:6">
      <c r="A331" s="128">
        <v>45306.392638888887</v>
      </c>
      <c r="B331" s="32"/>
      <c r="C331" s="32" t="s">
        <v>12</v>
      </c>
      <c r="D331" s="27">
        <v>650000</v>
      </c>
      <c r="E331" s="28"/>
      <c r="F331" s="29">
        <f t="shared" si="5"/>
        <v>311709641</v>
      </c>
    </row>
    <row r="332" spans="1:6">
      <c r="A332" s="128">
        <v>45306.402488425927</v>
      </c>
      <c r="B332" s="32"/>
      <c r="C332" s="32" t="s">
        <v>12</v>
      </c>
      <c r="D332" s="27">
        <v>3600000</v>
      </c>
      <c r="E332" s="28"/>
      <c r="F332" s="29">
        <f t="shared" si="5"/>
        <v>315309641</v>
      </c>
    </row>
    <row r="333" spans="1:6">
      <c r="A333" s="128">
        <v>45306.40729166667</v>
      </c>
      <c r="B333" s="32"/>
      <c r="C333" s="32" t="s">
        <v>12</v>
      </c>
      <c r="D333" s="27">
        <v>575000</v>
      </c>
      <c r="E333" s="28"/>
      <c r="F333" s="29">
        <f t="shared" si="5"/>
        <v>315884641</v>
      </c>
    </row>
    <row r="334" spans="1:6">
      <c r="A334" s="128">
        <v>45306.411770833336</v>
      </c>
      <c r="B334" s="32"/>
      <c r="C334" s="32" t="s">
        <v>12</v>
      </c>
      <c r="D334" s="27">
        <v>600000</v>
      </c>
      <c r="E334" s="28"/>
      <c r="F334" s="29">
        <f t="shared" si="5"/>
        <v>316484641</v>
      </c>
    </row>
    <row r="335" spans="1:6">
      <c r="A335" s="128">
        <v>45306.429618055554</v>
      </c>
      <c r="B335" s="32"/>
      <c r="C335" s="32" t="s">
        <v>12</v>
      </c>
      <c r="D335" s="27">
        <v>1170000</v>
      </c>
      <c r="E335" s="28"/>
      <c r="F335" s="29">
        <f t="shared" si="5"/>
        <v>317654641</v>
      </c>
    </row>
    <row r="336" spans="1:6">
      <c r="A336" s="128">
        <v>45306.449942129628</v>
      </c>
      <c r="B336" s="32"/>
      <c r="C336" s="32" t="s">
        <v>12</v>
      </c>
      <c r="D336" s="27">
        <v>465000</v>
      </c>
      <c r="E336" s="28"/>
      <c r="F336" s="29">
        <f t="shared" si="5"/>
        <v>318119641</v>
      </c>
    </row>
    <row r="337" spans="1:6">
      <c r="A337" s="128">
        <v>45306.470231481479</v>
      </c>
      <c r="B337" s="32"/>
      <c r="C337" s="32" t="s">
        <v>12</v>
      </c>
      <c r="D337" s="27">
        <v>1115000</v>
      </c>
      <c r="E337" s="28"/>
      <c r="F337" s="29">
        <f t="shared" ref="F337:F403" si="6">F336+D337-E337</f>
        <v>319234641</v>
      </c>
    </row>
    <row r="338" spans="1:6">
      <c r="A338" s="128">
        <v>45306.489085648151</v>
      </c>
      <c r="B338" s="32"/>
      <c r="C338" s="32" t="s">
        <v>12</v>
      </c>
      <c r="D338" s="27">
        <v>650000</v>
      </c>
      <c r="E338" s="28"/>
      <c r="F338" s="29">
        <f t="shared" si="6"/>
        <v>319884641</v>
      </c>
    </row>
    <row r="339" spans="1:6">
      <c r="A339" s="128">
        <v>45306.492835648147</v>
      </c>
      <c r="B339" s="32"/>
      <c r="C339" s="32" t="s">
        <v>12</v>
      </c>
      <c r="D339" s="27">
        <v>1285000</v>
      </c>
      <c r="E339" s="28"/>
      <c r="F339" s="29">
        <f t="shared" si="6"/>
        <v>321169641</v>
      </c>
    </row>
    <row r="340" spans="1:6">
      <c r="A340" s="128">
        <v>45306.506192129629</v>
      </c>
      <c r="B340" s="32"/>
      <c r="C340" s="32" t="s">
        <v>12</v>
      </c>
      <c r="D340" s="27">
        <v>650000</v>
      </c>
      <c r="E340" s="28"/>
      <c r="F340" s="29">
        <f t="shared" si="6"/>
        <v>321819641</v>
      </c>
    </row>
    <row r="341" spans="1:6">
      <c r="A341" s="128">
        <v>45306.512314814812</v>
      </c>
      <c r="B341" s="32"/>
      <c r="C341" s="32" t="s">
        <v>12</v>
      </c>
      <c r="D341" s="27">
        <v>585000</v>
      </c>
      <c r="E341" s="28"/>
      <c r="F341" s="29">
        <f t="shared" si="6"/>
        <v>322404641</v>
      </c>
    </row>
    <row r="342" spans="1:6">
      <c r="A342" s="128">
        <v>45306.545578703706</v>
      </c>
      <c r="B342" s="32"/>
      <c r="C342" s="32" t="s">
        <v>12</v>
      </c>
      <c r="D342" s="27">
        <v>650000</v>
      </c>
      <c r="E342" s="28"/>
      <c r="F342" s="29">
        <f t="shared" si="6"/>
        <v>323054641</v>
      </c>
    </row>
    <row r="343" spans="1:6">
      <c r="A343" s="128">
        <v>45306.620625000003</v>
      </c>
      <c r="B343" s="32"/>
      <c r="C343" s="32" t="s">
        <v>12</v>
      </c>
      <c r="D343" s="27">
        <v>1160000</v>
      </c>
      <c r="E343" s="28"/>
      <c r="F343" s="29">
        <f t="shared" si="6"/>
        <v>324214641</v>
      </c>
    </row>
    <row r="344" spans="1:6">
      <c r="A344" s="128">
        <v>45306.660104166665</v>
      </c>
      <c r="B344" s="32"/>
      <c r="C344" s="32" t="s">
        <v>12</v>
      </c>
      <c r="D344" s="27">
        <v>1050000</v>
      </c>
      <c r="E344" s="28"/>
      <c r="F344" s="29">
        <f t="shared" si="6"/>
        <v>325264641</v>
      </c>
    </row>
    <row r="345" spans="1:6">
      <c r="A345" s="128">
        <v>45306.774351851855</v>
      </c>
      <c r="B345" s="32"/>
      <c r="C345" s="32" t="s">
        <v>12</v>
      </c>
      <c r="D345" s="27">
        <v>600000</v>
      </c>
      <c r="E345" s="28"/>
      <c r="F345" s="29">
        <f t="shared" si="6"/>
        <v>325864641</v>
      </c>
    </row>
    <row r="346" spans="1:6">
      <c r="A346" s="128">
        <v>45307.291250000002</v>
      </c>
      <c r="B346" s="32"/>
      <c r="C346" s="32" t="s">
        <v>12</v>
      </c>
      <c r="D346" s="27">
        <v>600000</v>
      </c>
      <c r="E346" s="28"/>
      <c r="F346" s="29">
        <f t="shared" si="6"/>
        <v>326464641</v>
      </c>
    </row>
    <row r="347" spans="1:6">
      <c r="A347" s="128">
        <v>45307.292037037034</v>
      </c>
      <c r="B347" s="32"/>
      <c r="C347" s="32" t="s">
        <v>12</v>
      </c>
      <c r="D347" s="27">
        <v>550000</v>
      </c>
      <c r="E347" s="28"/>
      <c r="F347" s="29">
        <f t="shared" si="6"/>
        <v>327014641</v>
      </c>
    </row>
    <row r="348" spans="1:6">
      <c r="A348" s="128">
        <v>45307.332546296297</v>
      </c>
      <c r="B348" s="32"/>
      <c r="C348" s="32" t="s">
        <v>12</v>
      </c>
      <c r="D348" s="27">
        <v>465000</v>
      </c>
      <c r="E348" s="28"/>
      <c r="F348" s="29">
        <f t="shared" si="6"/>
        <v>327479641</v>
      </c>
    </row>
    <row r="349" spans="1:6">
      <c r="A349" s="128">
        <v>45307.338854166665</v>
      </c>
      <c r="B349" s="32"/>
      <c r="C349" s="32" t="s">
        <v>12</v>
      </c>
      <c r="D349" s="27">
        <v>1150000</v>
      </c>
      <c r="E349" s="28"/>
      <c r="F349" s="29">
        <f t="shared" si="6"/>
        <v>328629641</v>
      </c>
    </row>
    <row r="350" spans="1:6">
      <c r="A350" s="128">
        <v>45307.340208333335</v>
      </c>
      <c r="B350" s="32"/>
      <c r="C350" s="32" t="s">
        <v>149</v>
      </c>
      <c r="D350" s="27">
        <v>14950000</v>
      </c>
      <c r="E350" s="28"/>
      <c r="F350" s="29">
        <f t="shared" si="6"/>
        <v>343579641</v>
      </c>
    </row>
    <row r="351" spans="1:6">
      <c r="A351" s="128">
        <v>45307.345451388886</v>
      </c>
      <c r="B351" s="32"/>
      <c r="C351" s="32" t="s">
        <v>12</v>
      </c>
      <c r="D351" s="27">
        <v>1065000</v>
      </c>
      <c r="E351" s="28"/>
      <c r="F351" s="29">
        <f t="shared" si="6"/>
        <v>344644641</v>
      </c>
    </row>
    <row r="352" spans="1:6">
      <c r="A352" s="128">
        <v>45308</v>
      </c>
      <c r="B352" s="32"/>
      <c r="C352" s="32" t="s">
        <v>78</v>
      </c>
      <c r="D352" s="27"/>
      <c r="E352" s="28">
        <v>89587000</v>
      </c>
      <c r="F352" s="29">
        <f t="shared" si="6"/>
        <v>255057641</v>
      </c>
    </row>
    <row r="353" spans="1:6">
      <c r="A353" s="128">
        <v>45308</v>
      </c>
      <c r="B353" s="32"/>
      <c r="C353" s="32" t="s">
        <v>495</v>
      </c>
      <c r="D353" s="27"/>
      <c r="E353" s="28">
        <v>100750000</v>
      </c>
      <c r="F353" s="29">
        <f t="shared" si="6"/>
        <v>154307641</v>
      </c>
    </row>
    <row r="354" spans="1:6">
      <c r="A354" s="128">
        <v>45308</v>
      </c>
      <c r="B354" s="32"/>
      <c r="C354" s="32" t="s">
        <v>560</v>
      </c>
      <c r="D354" s="27"/>
      <c r="E354" s="28">
        <v>28300000</v>
      </c>
      <c r="F354" s="29">
        <f t="shared" si="6"/>
        <v>126007641</v>
      </c>
    </row>
    <row r="355" spans="1:6">
      <c r="A355" s="128">
        <v>45308</v>
      </c>
      <c r="B355" s="32"/>
      <c r="C355" s="32" t="s">
        <v>561</v>
      </c>
      <c r="D355" s="27"/>
      <c r="E355" s="28">
        <v>28000000</v>
      </c>
      <c r="F355" s="29">
        <f t="shared" si="6"/>
        <v>98007641</v>
      </c>
    </row>
    <row r="356" spans="1:6">
      <c r="A356" s="128">
        <v>45308</v>
      </c>
      <c r="B356" s="32"/>
      <c r="C356" s="32" t="s">
        <v>464</v>
      </c>
      <c r="D356" s="27"/>
      <c r="E356" s="28">
        <v>40250000</v>
      </c>
      <c r="F356" s="29">
        <f t="shared" si="6"/>
        <v>57757641</v>
      </c>
    </row>
    <row r="357" spans="1:6" ht="28">
      <c r="A357" s="128">
        <v>45308</v>
      </c>
      <c r="B357" s="32"/>
      <c r="C357" s="35" t="s">
        <v>562</v>
      </c>
      <c r="D357" s="27"/>
      <c r="E357" s="28">
        <v>1800000</v>
      </c>
      <c r="F357" s="29">
        <f t="shared" si="6"/>
        <v>55957641</v>
      </c>
    </row>
    <row r="358" spans="1:6">
      <c r="A358" s="128">
        <v>45308</v>
      </c>
      <c r="B358" s="32"/>
      <c r="C358" s="32" t="s">
        <v>575</v>
      </c>
      <c r="D358" s="27"/>
      <c r="E358" s="28">
        <f>(3*2900)+(2*2500)</f>
        <v>13700</v>
      </c>
      <c r="F358" s="29">
        <f t="shared" si="6"/>
        <v>55943941</v>
      </c>
    </row>
    <row r="359" spans="1:6">
      <c r="A359" s="128">
        <v>45308</v>
      </c>
      <c r="B359" s="32"/>
      <c r="C359" s="32" t="s">
        <v>563</v>
      </c>
      <c r="D359" s="27">
        <v>7500000</v>
      </c>
      <c r="E359" s="28"/>
      <c r="F359" s="29">
        <f t="shared" si="6"/>
        <v>63443941</v>
      </c>
    </row>
    <row r="360" spans="1:6">
      <c r="A360" s="128">
        <v>45307</v>
      </c>
      <c r="B360" s="32"/>
      <c r="C360" s="32" t="s">
        <v>12</v>
      </c>
      <c r="D360" s="27">
        <v>1200000</v>
      </c>
      <c r="E360" s="28"/>
      <c r="F360" s="29">
        <f t="shared" si="6"/>
        <v>64643941</v>
      </c>
    </row>
    <row r="361" spans="1:6">
      <c r="A361" s="128">
        <v>45307</v>
      </c>
      <c r="B361" s="32"/>
      <c r="C361" s="32" t="s">
        <v>12</v>
      </c>
      <c r="D361" s="27">
        <v>585000</v>
      </c>
      <c r="E361" s="28"/>
      <c r="F361" s="29">
        <f t="shared" si="6"/>
        <v>65228941</v>
      </c>
    </row>
    <row r="362" spans="1:6">
      <c r="A362" s="128">
        <v>45307</v>
      </c>
      <c r="B362" s="32"/>
      <c r="C362" s="32" t="s">
        <v>12</v>
      </c>
      <c r="D362" s="27">
        <v>1185000</v>
      </c>
      <c r="E362" s="28"/>
      <c r="F362" s="29">
        <f t="shared" si="6"/>
        <v>66413941</v>
      </c>
    </row>
    <row r="363" spans="1:6">
      <c r="A363" s="128">
        <v>45307</v>
      </c>
      <c r="B363" s="32"/>
      <c r="C363" s="32" t="s">
        <v>12</v>
      </c>
      <c r="D363" s="27">
        <v>600000</v>
      </c>
      <c r="E363" s="28"/>
      <c r="F363" s="29">
        <f t="shared" si="6"/>
        <v>67013941</v>
      </c>
    </row>
    <row r="364" spans="1:6">
      <c r="A364" s="128">
        <v>45307</v>
      </c>
      <c r="B364" s="32"/>
      <c r="C364" s="32" t="s">
        <v>12</v>
      </c>
      <c r="D364" s="27">
        <v>1170000</v>
      </c>
      <c r="E364" s="28"/>
      <c r="F364" s="29">
        <f t="shared" si="6"/>
        <v>68183941</v>
      </c>
    </row>
    <row r="365" spans="1:6">
      <c r="A365" s="128">
        <v>45307</v>
      </c>
      <c r="B365" s="32"/>
      <c r="C365" s="32" t="s">
        <v>30</v>
      </c>
      <c r="D365" s="27">
        <v>350000</v>
      </c>
      <c r="E365" s="28"/>
      <c r="F365" s="29">
        <f t="shared" si="6"/>
        <v>68533941</v>
      </c>
    </row>
    <row r="366" spans="1:6">
      <c r="A366" s="128">
        <v>45307</v>
      </c>
      <c r="B366" s="32"/>
      <c r="C366" s="32" t="s">
        <v>12</v>
      </c>
      <c r="D366" s="27">
        <v>585000</v>
      </c>
      <c r="E366" s="28"/>
      <c r="F366" s="29">
        <f t="shared" si="6"/>
        <v>69118941</v>
      </c>
    </row>
    <row r="367" spans="1:6">
      <c r="A367" s="128">
        <v>45307</v>
      </c>
      <c r="B367" s="32"/>
      <c r="C367" s="32" t="s">
        <v>12</v>
      </c>
      <c r="D367" s="27">
        <v>1250000</v>
      </c>
      <c r="E367" s="28"/>
      <c r="F367" s="29">
        <f t="shared" si="6"/>
        <v>70368941</v>
      </c>
    </row>
    <row r="368" spans="1:6">
      <c r="A368" s="128">
        <v>45307</v>
      </c>
      <c r="B368" s="32"/>
      <c r="C368" s="32" t="s">
        <v>574</v>
      </c>
      <c r="D368" s="27"/>
      <c r="E368" s="28">
        <v>611667</v>
      </c>
      <c r="F368" s="29">
        <f t="shared" si="6"/>
        <v>69757274</v>
      </c>
    </row>
    <row r="369" spans="1:6">
      <c r="A369" s="128">
        <v>45307</v>
      </c>
      <c r="B369" s="32"/>
      <c r="C369" s="32" t="s">
        <v>574</v>
      </c>
      <c r="D369" s="27"/>
      <c r="E369" s="28">
        <v>1500000</v>
      </c>
      <c r="F369" s="29">
        <f t="shared" si="6"/>
        <v>68257274</v>
      </c>
    </row>
    <row r="370" spans="1:6">
      <c r="A370" s="128">
        <v>45307</v>
      </c>
      <c r="B370" s="32"/>
      <c r="C370" s="32" t="s">
        <v>574</v>
      </c>
      <c r="D370" s="27"/>
      <c r="E370" s="28">
        <v>712917</v>
      </c>
      <c r="F370" s="29">
        <f t="shared" si="6"/>
        <v>67544357</v>
      </c>
    </row>
    <row r="371" spans="1:6">
      <c r="A371" s="128">
        <v>45307</v>
      </c>
      <c r="B371" s="32"/>
      <c r="C371" s="32" t="s">
        <v>574</v>
      </c>
      <c r="D371" s="27"/>
      <c r="E371" s="28">
        <v>700000</v>
      </c>
      <c r="F371" s="29">
        <f t="shared" si="6"/>
        <v>66844357</v>
      </c>
    </row>
    <row r="372" spans="1:6">
      <c r="A372" s="128">
        <v>45307</v>
      </c>
      <c r="B372" s="32"/>
      <c r="C372" s="32" t="s">
        <v>12</v>
      </c>
      <c r="D372" s="27">
        <v>585000</v>
      </c>
      <c r="E372" s="28"/>
      <c r="F372" s="29">
        <f t="shared" si="6"/>
        <v>67429357</v>
      </c>
    </row>
    <row r="373" spans="1:6">
      <c r="A373" s="128">
        <v>45307</v>
      </c>
      <c r="B373" s="32"/>
      <c r="C373" s="32" t="s">
        <v>12</v>
      </c>
      <c r="D373" s="27">
        <v>585000</v>
      </c>
      <c r="E373" s="28"/>
      <c r="F373" s="29">
        <f t="shared" si="6"/>
        <v>68014357</v>
      </c>
    </row>
    <row r="374" spans="1:6">
      <c r="A374" s="128">
        <v>45307</v>
      </c>
      <c r="B374" s="32"/>
      <c r="C374" s="32" t="s">
        <v>12</v>
      </c>
      <c r="D374" s="27">
        <v>600000</v>
      </c>
      <c r="E374" s="28"/>
      <c r="F374" s="29">
        <f t="shared" si="6"/>
        <v>68614357</v>
      </c>
    </row>
    <row r="375" spans="1:6">
      <c r="A375" s="128">
        <v>45307</v>
      </c>
      <c r="B375" s="32"/>
      <c r="C375" s="32" t="s">
        <v>12</v>
      </c>
      <c r="D375" s="27">
        <v>1135000</v>
      </c>
      <c r="E375" s="28"/>
      <c r="F375" s="29">
        <f t="shared" si="6"/>
        <v>69749357</v>
      </c>
    </row>
    <row r="376" spans="1:6">
      <c r="A376" s="128">
        <v>45307</v>
      </c>
      <c r="B376" s="32"/>
      <c r="C376" s="32" t="s">
        <v>12</v>
      </c>
      <c r="D376" s="27">
        <v>1300000</v>
      </c>
      <c r="E376" s="28"/>
      <c r="F376" s="29">
        <f t="shared" si="6"/>
        <v>71049357</v>
      </c>
    </row>
    <row r="377" spans="1:6">
      <c r="A377" s="128">
        <v>45307</v>
      </c>
      <c r="B377" s="32"/>
      <c r="C377" s="32" t="s">
        <v>12</v>
      </c>
      <c r="D377" s="27">
        <v>585000</v>
      </c>
      <c r="E377" s="28"/>
      <c r="F377" s="29">
        <f t="shared" si="6"/>
        <v>71634357</v>
      </c>
    </row>
    <row r="378" spans="1:6">
      <c r="A378" s="128">
        <v>45307</v>
      </c>
      <c r="B378" s="32"/>
      <c r="C378" s="32" t="s">
        <v>12</v>
      </c>
      <c r="D378" s="27">
        <v>600000</v>
      </c>
      <c r="E378" s="28"/>
      <c r="F378" s="29">
        <f t="shared" si="6"/>
        <v>72234357</v>
      </c>
    </row>
    <row r="379" spans="1:6">
      <c r="A379" s="128">
        <v>45308</v>
      </c>
      <c r="B379" s="32"/>
      <c r="C379" s="32" t="s">
        <v>12</v>
      </c>
      <c r="D379" s="27">
        <v>600000</v>
      </c>
      <c r="E379" s="28"/>
      <c r="F379" s="29">
        <f t="shared" si="6"/>
        <v>72834357</v>
      </c>
    </row>
    <row r="380" spans="1:6">
      <c r="A380" s="128">
        <v>45308</v>
      </c>
      <c r="B380" s="32"/>
      <c r="C380" s="32" t="s">
        <v>12</v>
      </c>
      <c r="D380" s="27">
        <v>465000</v>
      </c>
      <c r="E380" s="28"/>
      <c r="F380" s="29">
        <f t="shared" si="6"/>
        <v>73299357</v>
      </c>
    </row>
    <row r="381" spans="1:6">
      <c r="A381" s="128">
        <v>45308</v>
      </c>
      <c r="B381" s="32"/>
      <c r="C381" s="32" t="s">
        <v>12</v>
      </c>
      <c r="D381" s="27">
        <v>650000</v>
      </c>
      <c r="E381" s="28"/>
      <c r="F381" s="29">
        <f t="shared" si="6"/>
        <v>73949357</v>
      </c>
    </row>
    <row r="382" spans="1:6">
      <c r="A382" s="128">
        <v>45308</v>
      </c>
      <c r="B382" s="32"/>
      <c r="C382" s="32" t="s">
        <v>12</v>
      </c>
      <c r="D382" s="27">
        <v>650000</v>
      </c>
      <c r="E382" s="28"/>
      <c r="F382" s="29">
        <f t="shared" si="6"/>
        <v>74599357</v>
      </c>
    </row>
    <row r="383" spans="1:6">
      <c r="A383" s="128">
        <v>45308</v>
      </c>
      <c r="B383" s="32"/>
      <c r="C383" s="32" t="s">
        <v>12</v>
      </c>
      <c r="D383" s="27">
        <v>1050000</v>
      </c>
      <c r="E383" s="28"/>
      <c r="F383" s="29">
        <f t="shared" si="6"/>
        <v>75649357</v>
      </c>
    </row>
    <row r="384" spans="1:6">
      <c r="A384" s="128">
        <v>45308</v>
      </c>
      <c r="B384" s="32"/>
      <c r="C384" s="32" t="s">
        <v>12</v>
      </c>
      <c r="D384" s="27">
        <v>575000</v>
      </c>
      <c r="E384" s="28"/>
      <c r="F384" s="29">
        <f t="shared" si="6"/>
        <v>76224357</v>
      </c>
    </row>
    <row r="385" spans="1:6">
      <c r="A385" s="128">
        <v>45308</v>
      </c>
      <c r="B385" s="32"/>
      <c r="C385" s="32" t="s">
        <v>12</v>
      </c>
      <c r="D385" s="27">
        <v>1135000</v>
      </c>
      <c r="E385" s="28"/>
      <c r="F385" s="29">
        <f t="shared" si="6"/>
        <v>77359357</v>
      </c>
    </row>
    <row r="386" spans="1:6">
      <c r="A386" s="128">
        <v>45308</v>
      </c>
      <c r="B386" s="32"/>
      <c r="C386" s="32" t="s">
        <v>12</v>
      </c>
      <c r="D386" s="27">
        <v>1250000</v>
      </c>
      <c r="E386" s="28"/>
      <c r="F386" s="29">
        <f t="shared" si="6"/>
        <v>78609357</v>
      </c>
    </row>
    <row r="387" spans="1:6">
      <c r="A387" s="128">
        <v>45308</v>
      </c>
      <c r="B387" s="32"/>
      <c r="C387" s="32" t="s">
        <v>12</v>
      </c>
      <c r="D387" s="27">
        <v>585000</v>
      </c>
      <c r="E387" s="28"/>
      <c r="F387" s="29">
        <f t="shared" si="6"/>
        <v>79194357</v>
      </c>
    </row>
    <row r="388" spans="1:6">
      <c r="A388" s="128">
        <v>45308</v>
      </c>
      <c r="B388" s="32"/>
      <c r="C388" s="32" t="s">
        <v>12</v>
      </c>
      <c r="D388" s="27">
        <v>650000</v>
      </c>
      <c r="E388" s="28"/>
      <c r="F388" s="29">
        <f t="shared" si="6"/>
        <v>79844357</v>
      </c>
    </row>
    <row r="389" spans="1:6">
      <c r="A389" s="128">
        <v>45308</v>
      </c>
      <c r="B389" s="32"/>
      <c r="C389" s="32" t="s">
        <v>149</v>
      </c>
      <c r="D389" s="27">
        <v>14950000</v>
      </c>
      <c r="E389" s="28"/>
      <c r="F389" s="29">
        <f t="shared" si="6"/>
        <v>94794357</v>
      </c>
    </row>
    <row r="390" spans="1:6">
      <c r="A390" s="128">
        <v>45308</v>
      </c>
      <c r="B390" s="32"/>
      <c r="C390" s="32" t="s">
        <v>12</v>
      </c>
      <c r="D390" s="27">
        <v>1800000</v>
      </c>
      <c r="E390" s="28"/>
      <c r="F390" s="29">
        <f t="shared" si="6"/>
        <v>96594357</v>
      </c>
    </row>
    <row r="391" spans="1:6">
      <c r="A391" s="128">
        <v>45309</v>
      </c>
      <c r="B391" s="32"/>
      <c r="C391" s="32" t="s">
        <v>12</v>
      </c>
      <c r="D391" s="27">
        <v>600000</v>
      </c>
      <c r="E391" s="28"/>
      <c r="F391" s="29">
        <f t="shared" si="6"/>
        <v>97194357</v>
      </c>
    </row>
    <row r="392" spans="1:6">
      <c r="A392" s="128">
        <v>45309</v>
      </c>
      <c r="B392" s="32"/>
      <c r="C392" s="32" t="s">
        <v>12</v>
      </c>
      <c r="D392" s="27">
        <v>650000</v>
      </c>
      <c r="E392" s="28"/>
      <c r="F392" s="29">
        <f t="shared" si="6"/>
        <v>97844357</v>
      </c>
    </row>
    <row r="393" spans="1:6">
      <c r="A393" s="128">
        <v>45309</v>
      </c>
      <c r="B393" s="32"/>
      <c r="C393" s="32" t="s">
        <v>574</v>
      </c>
      <c r="D393" s="27"/>
      <c r="E393" s="28">
        <v>1414583</v>
      </c>
      <c r="F393" s="29">
        <f>F392+D393-E393</f>
        <v>96429774</v>
      </c>
    </row>
    <row r="394" spans="1:6">
      <c r="A394" s="128">
        <v>45309</v>
      </c>
      <c r="B394" s="32"/>
      <c r="C394" s="32" t="s">
        <v>12</v>
      </c>
      <c r="D394" s="27">
        <v>650000</v>
      </c>
      <c r="E394" s="28"/>
      <c r="F394" s="29">
        <f t="shared" si="6"/>
        <v>97079774</v>
      </c>
    </row>
    <row r="395" spans="1:6">
      <c r="A395" s="128">
        <v>45309</v>
      </c>
      <c r="B395" s="32"/>
      <c r="C395" s="32" t="s">
        <v>12</v>
      </c>
      <c r="D395" s="27">
        <v>600000</v>
      </c>
      <c r="E395" s="28"/>
      <c r="F395" s="29">
        <f t="shared" si="6"/>
        <v>97679774</v>
      </c>
    </row>
    <row r="396" spans="1:6">
      <c r="A396" s="128">
        <v>45309</v>
      </c>
      <c r="B396" s="32"/>
      <c r="C396" s="32" t="s">
        <v>12</v>
      </c>
      <c r="D396" s="27">
        <v>1300000</v>
      </c>
      <c r="E396" s="28"/>
      <c r="F396" s="29">
        <f t="shared" si="6"/>
        <v>98979774</v>
      </c>
    </row>
    <row r="397" spans="1:6">
      <c r="A397" s="128">
        <v>45309</v>
      </c>
      <c r="B397" s="32"/>
      <c r="C397" s="32" t="s">
        <v>12</v>
      </c>
      <c r="D397" s="27">
        <v>650000</v>
      </c>
      <c r="E397" s="28"/>
      <c r="F397" s="29">
        <f t="shared" si="6"/>
        <v>99629774</v>
      </c>
    </row>
    <row r="398" spans="1:6">
      <c r="A398" s="128">
        <v>45310</v>
      </c>
      <c r="B398" s="32"/>
      <c r="C398" s="32" t="s">
        <v>18</v>
      </c>
      <c r="D398" s="27">
        <v>1700000</v>
      </c>
      <c r="E398" s="28"/>
      <c r="F398" s="29">
        <f t="shared" si="6"/>
        <v>101329774</v>
      </c>
    </row>
    <row r="399" spans="1:6">
      <c r="A399" s="128">
        <v>45310</v>
      </c>
      <c r="B399" s="32"/>
      <c r="C399" s="32" t="s">
        <v>12</v>
      </c>
      <c r="D399" s="27">
        <v>465000</v>
      </c>
      <c r="E399" s="28"/>
      <c r="F399" s="29">
        <f t="shared" si="6"/>
        <v>101794774</v>
      </c>
    </row>
    <row r="400" spans="1:6">
      <c r="A400" s="128">
        <v>45310</v>
      </c>
      <c r="B400" s="32"/>
      <c r="C400" s="32" t="s">
        <v>12</v>
      </c>
      <c r="D400" s="27">
        <v>650000</v>
      </c>
      <c r="E400" s="28"/>
      <c r="F400" s="29">
        <f t="shared" si="6"/>
        <v>102444774</v>
      </c>
    </row>
    <row r="401" spans="1:6">
      <c r="A401" s="128">
        <v>45310</v>
      </c>
      <c r="B401" s="32"/>
      <c r="C401" s="32" t="s">
        <v>12</v>
      </c>
      <c r="D401" s="27">
        <v>550000</v>
      </c>
      <c r="E401" s="28"/>
      <c r="F401" s="29">
        <f t="shared" si="6"/>
        <v>102994774</v>
      </c>
    </row>
    <row r="402" spans="1:6">
      <c r="A402" s="128">
        <v>45310</v>
      </c>
      <c r="B402" s="32"/>
      <c r="C402" s="32" t="s">
        <v>12</v>
      </c>
      <c r="D402" s="27">
        <v>1135000</v>
      </c>
      <c r="E402" s="28"/>
      <c r="F402" s="29">
        <f t="shared" si="6"/>
        <v>104129774</v>
      </c>
    </row>
    <row r="403" spans="1:6">
      <c r="A403" s="128">
        <v>45310</v>
      </c>
      <c r="B403" s="32"/>
      <c r="C403" s="32" t="s">
        <v>12</v>
      </c>
      <c r="D403" s="27">
        <v>600000</v>
      </c>
      <c r="E403" s="28"/>
      <c r="F403" s="29">
        <f t="shared" si="6"/>
        <v>104729774</v>
      </c>
    </row>
    <row r="404" spans="1:6">
      <c r="A404" s="128">
        <v>45310</v>
      </c>
      <c r="B404" s="32"/>
      <c r="C404" s="32" t="s">
        <v>12</v>
      </c>
      <c r="D404" s="27">
        <v>1300000</v>
      </c>
      <c r="E404" s="28"/>
      <c r="F404" s="29">
        <f t="shared" ref="F404:F470" si="7">F403+D404-E404</f>
        <v>106029774</v>
      </c>
    </row>
    <row r="405" spans="1:6">
      <c r="A405" s="128">
        <v>45310</v>
      </c>
      <c r="B405" s="32"/>
      <c r="C405" s="32" t="s">
        <v>30</v>
      </c>
      <c r="D405" s="27">
        <v>350000</v>
      </c>
      <c r="E405" s="28"/>
      <c r="F405" s="29">
        <f t="shared" si="7"/>
        <v>106379774</v>
      </c>
    </row>
    <row r="406" spans="1:6">
      <c r="A406" s="128">
        <v>45310</v>
      </c>
      <c r="B406" s="32"/>
      <c r="C406" s="32" t="s">
        <v>12</v>
      </c>
      <c r="D406" s="27">
        <v>600000</v>
      </c>
      <c r="E406" s="28"/>
      <c r="F406" s="29">
        <f t="shared" si="7"/>
        <v>106979774</v>
      </c>
    </row>
    <row r="407" spans="1:6">
      <c r="A407" s="128">
        <v>45310</v>
      </c>
      <c r="B407" s="32"/>
      <c r="C407" s="32" t="s">
        <v>17</v>
      </c>
      <c r="D407" s="27">
        <v>750000</v>
      </c>
      <c r="E407" s="28"/>
      <c r="F407" s="29">
        <f t="shared" si="7"/>
        <v>107729774</v>
      </c>
    </row>
    <row r="408" spans="1:6">
      <c r="A408" s="128">
        <v>45310</v>
      </c>
      <c r="B408" s="32"/>
      <c r="C408" s="32" t="s">
        <v>12</v>
      </c>
      <c r="D408" s="27">
        <v>2200000</v>
      </c>
      <c r="E408" s="28"/>
      <c r="F408" s="29">
        <f t="shared" si="7"/>
        <v>109929774</v>
      </c>
    </row>
    <row r="409" spans="1:6">
      <c r="A409" s="128">
        <v>45310</v>
      </c>
      <c r="B409" s="32"/>
      <c r="C409" s="32" t="s">
        <v>12</v>
      </c>
      <c r="D409" s="27">
        <v>2600000</v>
      </c>
      <c r="E409" s="28"/>
      <c r="F409" s="29">
        <f t="shared" si="7"/>
        <v>112529774</v>
      </c>
    </row>
    <row r="410" spans="1:6">
      <c r="A410" s="128">
        <v>45310</v>
      </c>
      <c r="B410" s="32"/>
      <c r="C410" s="32" t="s">
        <v>12</v>
      </c>
      <c r="D410" s="27">
        <v>2600000</v>
      </c>
      <c r="E410" s="28"/>
      <c r="F410" s="29">
        <f t="shared" si="7"/>
        <v>115129774</v>
      </c>
    </row>
    <row r="411" spans="1:6">
      <c r="A411" s="128">
        <v>45310</v>
      </c>
      <c r="B411" s="32"/>
      <c r="C411" s="32" t="s">
        <v>12</v>
      </c>
      <c r="D411" s="27">
        <v>650000</v>
      </c>
      <c r="E411" s="28"/>
      <c r="F411" s="29">
        <f t="shared" si="7"/>
        <v>115779774</v>
      </c>
    </row>
    <row r="412" spans="1:6">
      <c r="A412" s="128">
        <v>45310</v>
      </c>
      <c r="B412" s="32"/>
      <c r="C412" s="32" t="s">
        <v>12</v>
      </c>
      <c r="D412" s="27">
        <v>550000</v>
      </c>
      <c r="E412" s="28"/>
      <c r="F412" s="29">
        <f t="shared" si="7"/>
        <v>116329774</v>
      </c>
    </row>
    <row r="413" spans="1:6">
      <c r="A413" s="128">
        <v>45312</v>
      </c>
      <c r="B413" s="32"/>
      <c r="C413" s="32" t="s">
        <v>12</v>
      </c>
      <c r="D413" s="27">
        <v>650000</v>
      </c>
      <c r="E413" s="28"/>
      <c r="F413" s="29">
        <f t="shared" si="7"/>
        <v>116979774</v>
      </c>
    </row>
    <row r="414" spans="1:6">
      <c r="A414" s="128">
        <v>45312</v>
      </c>
      <c r="B414" s="32"/>
      <c r="C414" s="32" t="s">
        <v>12</v>
      </c>
      <c r="D414" s="27">
        <v>650000</v>
      </c>
      <c r="E414" s="28"/>
      <c r="F414" s="29">
        <f t="shared" si="7"/>
        <v>117629774</v>
      </c>
    </row>
    <row r="415" spans="1:6">
      <c r="A415" s="128">
        <v>45313</v>
      </c>
      <c r="B415" s="32"/>
      <c r="C415" s="32" t="s">
        <v>6</v>
      </c>
      <c r="D415" s="27">
        <v>550000</v>
      </c>
      <c r="E415" s="28"/>
      <c r="F415" s="29">
        <f t="shared" si="7"/>
        <v>118179774</v>
      </c>
    </row>
    <row r="416" spans="1:6">
      <c r="A416" s="128">
        <v>45313</v>
      </c>
      <c r="B416" s="32"/>
      <c r="C416" s="32" t="s">
        <v>6</v>
      </c>
      <c r="D416" s="27">
        <v>3640000</v>
      </c>
      <c r="E416" s="28"/>
      <c r="F416" s="29">
        <f t="shared" si="7"/>
        <v>121819774</v>
      </c>
    </row>
    <row r="417" spans="1:8">
      <c r="A417" s="128">
        <v>45316</v>
      </c>
      <c r="B417" s="32"/>
      <c r="C417" s="32" t="s">
        <v>78</v>
      </c>
      <c r="D417" s="27"/>
      <c r="E417" s="28">
        <v>39665000</v>
      </c>
      <c r="F417" s="29">
        <f t="shared" si="7"/>
        <v>82154774</v>
      </c>
    </row>
    <row r="418" spans="1:8">
      <c r="A418" s="128">
        <v>45316</v>
      </c>
      <c r="B418" s="32"/>
      <c r="C418" s="32" t="s">
        <v>587</v>
      </c>
      <c r="D418" s="27"/>
      <c r="E418" s="28">
        <v>12475000</v>
      </c>
      <c r="F418" s="29">
        <f t="shared" si="7"/>
        <v>69679774</v>
      </c>
      <c r="H418" s="38"/>
    </row>
    <row r="419" spans="1:8">
      <c r="A419" s="128">
        <v>45316</v>
      </c>
      <c r="B419" s="32"/>
      <c r="C419" s="32" t="s">
        <v>588</v>
      </c>
      <c r="D419" s="27"/>
      <c r="E419" s="28">
        <v>7000000</v>
      </c>
      <c r="F419" s="29">
        <f t="shared" si="7"/>
        <v>62679774</v>
      </c>
    </row>
    <row r="420" spans="1:8">
      <c r="A420" s="128">
        <v>45316</v>
      </c>
      <c r="B420" s="32"/>
      <c r="C420" s="32" t="s">
        <v>589</v>
      </c>
      <c r="D420" s="27"/>
      <c r="E420" s="28">
        <v>1000000</v>
      </c>
      <c r="F420" s="29">
        <f t="shared" si="7"/>
        <v>61679774</v>
      </c>
    </row>
    <row r="421" spans="1:8">
      <c r="A421" s="128">
        <v>45316</v>
      </c>
      <c r="B421" s="32"/>
      <c r="C421" s="32" t="s">
        <v>590</v>
      </c>
      <c r="D421" s="27"/>
      <c r="E421" s="28">
        <v>8550000</v>
      </c>
      <c r="F421" s="29">
        <f t="shared" si="7"/>
        <v>53129774</v>
      </c>
      <c r="H421" s="38"/>
    </row>
    <row r="422" spans="1:8">
      <c r="A422" s="128">
        <v>45316</v>
      </c>
      <c r="B422" s="32"/>
      <c r="C422" s="32" t="s">
        <v>500</v>
      </c>
      <c r="D422" s="27"/>
      <c r="E422" s="28">
        <v>2000000</v>
      </c>
      <c r="F422" s="29">
        <f t="shared" si="7"/>
        <v>51129774</v>
      </c>
    </row>
    <row r="423" spans="1:8">
      <c r="A423" s="128">
        <v>45316</v>
      </c>
      <c r="B423" s="32"/>
      <c r="C423" s="32" t="s">
        <v>561</v>
      </c>
      <c r="D423" s="27"/>
      <c r="E423" s="28">
        <v>2200000</v>
      </c>
      <c r="F423" s="29">
        <f t="shared" si="7"/>
        <v>48929774</v>
      </c>
      <c r="H423" s="38"/>
    </row>
    <row r="424" spans="1:8">
      <c r="A424" s="128">
        <v>45316</v>
      </c>
      <c r="B424" s="32"/>
      <c r="C424" s="32" t="s">
        <v>426</v>
      </c>
      <c r="D424" s="27"/>
      <c r="E424" s="28">
        <v>1750000</v>
      </c>
      <c r="F424" s="29">
        <f t="shared" si="7"/>
        <v>47179774</v>
      </c>
    </row>
    <row r="425" spans="1:8">
      <c r="A425" s="128">
        <v>45316</v>
      </c>
      <c r="B425" s="32"/>
      <c r="C425" s="32" t="s">
        <v>464</v>
      </c>
      <c r="D425" s="27"/>
      <c r="E425" s="28">
        <v>3000000</v>
      </c>
      <c r="F425" s="29">
        <f t="shared" si="7"/>
        <v>44179774</v>
      </c>
    </row>
    <row r="426" spans="1:8">
      <c r="A426" s="128">
        <v>45316</v>
      </c>
      <c r="B426" s="32"/>
      <c r="C426" s="32" t="s">
        <v>591</v>
      </c>
      <c r="D426" s="27"/>
      <c r="E426" s="28">
        <v>15000000</v>
      </c>
      <c r="F426" s="29">
        <f t="shared" si="7"/>
        <v>29179774</v>
      </c>
    </row>
    <row r="427" spans="1:8">
      <c r="A427" s="128">
        <v>45316</v>
      </c>
      <c r="B427" s="32"/>
      <c r="C427" s="32" t="s">
        <v>592</v>
      </c>
      <c r="D427" s="27"/>
      <c r="E427" s="28">
        <f>(3*2900)+(5*2500)</f>
        <v>21200</v>
      </c>
      <c r="F427" s="29">
        <f t="shared" si="7"/>
        <v>29158574</v>
      </c>
    </row>
    <row r="428" spans="1:8">
      <c r="A428" s="30">
        <v>45313.414537037039</v>
      </c>
      <c r="B428" s="32"/>
      <c r="C428" s="32" t="s">
        <v>6</v>
      </c>
      <c r="D428" s="27">
        <v>600000</v>
      </c>
      <c r="E428" s="28"/>
      <c r="F428" s="29">
        <f t="shared" si="7"/>
        <v>29758574</v>
      </c>
    </row>
    <row r="429" spans="1:8">
      <c r="A429" s="30">
        <v>45313.414537037039</v>
      </c>
      <c r="B429" s="32"/>
      <c r="C429" s="32" t="s">
        <v>574</v>
      </c>
      <c r="D429" s="27"/>
      <c r="E429" s="28">
        <v>1035833</v>
      </c>
      <c r="F429" s="29">
        <f t="shared" si="7"/>
        <v>28722741</v>
      </c>
    </row>
    <row r="430" spans="1:8">
      <c r="A430" s="30">
        <v>45313.414537037039</v>
      </c>
      <c r="B430" s="32"/>
      <c r="C430" s="32" t="s">
        <v>71</v>
      </c>
      <c r="D430" s="27">
        <v>14250000</v>
      </c>
      <c r="E430" s="28"/>
      <c r="F430" s="29">
        <f t="shared" si="7"/>
        <v>42972741</v>
      </c>
    </row>
    <row r="431" spans="1:8">
      <c r="A431" s="30">
        <v>45313.418483796297</v>
      </c>
      <c r="B431" s="32"/>
      <c r="C431" s="32" t="s">
        <v>12</v>
      </c>
      <c r="D431" s="27">
        <v>585000</v>
      </c>
      <c r="E431" s="28"/>
      <c r="F431" s="29">
        <f t="shared" si="7"/>
        <v>43557741</v>
      </c>
    </row>
    <row r="432" spans="1:8">
      <c r="A432" s="30">
        <v>45313.480752314812</v>
      </c>
      <c r="B432" s="32"/>
      <c r="C432" s="32" t="s">
        <v>12</v>
      </c>
      <c r="D432" s="27">
        <v>1150000</v>
      </c>
      <c r="E432" s="28"/>
      <c r="F432" s="29">
        <f t="shared" si="7"/>
        <v>44707741</v>
      </c>
    </row>
    <row r="433" spans="1:6">
      <c r="A433" s="30">
        <v>45313.487627314818</v>
      </c>
      <c r="B433" s="32"/>
      <c r="C433" s="32" t="s">
        <v>12</v>
      </c>
      <c r="D433" s="27">
        <v>650000</v>
      </c>
      <c r="E433" s="28"/>
      <c r="F433" s="29">
        <f t="shared" si="7"/>
        <v>45357741</v>
      </c>
    </row>
    <row r="434" spans="1:6">
      <c r="A434" s="30">
        <v>45313.51284722222</v>
      </c>
      <c r="B434" s="32"/>
      <c r="C434" s="32" t="s">
        <v>12</v>
      </c>
      <c r="D434" s="27">
        <v>650000</v>
      </c>
      <c r="E434" s="28"/>
      <c r="F434" s="29">
        <f t="shared" si="7"/>
        <v>46007741</v>
      </c>
    </row>
    <row r="435" spans="1:6">
      <c r="A435" s="30">
        <v>45313.535208333335</v>
      </c>
      <c r="B435" s="32"/>
      <c r="C435" s="32" t="s">
        <v>12</v>
      </c>
      <c r="D435" s="27">
        <v>585000</v>
      </c>
      <c r="E435" s="28"/>
      <c r="F435" s="29">
        <f t="shared" si="7"/>
        <v>46592741</v>
      </c>
    </row>
    <row r="436" spans="1:6">
      <c r="A436" s="30">
        <v>45313.562916666669</v>
      </c>
      <c r="B436" s="32"/>
      <c r="C436" s="32" t="s">
        <v>97</v>
      </c>
      <c r="D436" s="27">
        <v>9450000</v>
      </c>
      <c r="E436" s="28"/>
      <c r="F436" s="29">
        <f t="shared" si="7"/>
        <v>56042741</v>
      </c>
    </row>
    <row r="437" spans="1:6">
      <c r="A437" s="30">
        <v>45313.587314814817</v>
      </c>
      <c r="B437" s="32"/>
      <c r="C437" s="32" t="s">
        <v>12</v>
      </c>
      <c r="D437" s="27">
        <v>600000</v>
      </c>
      <c r="E437" s="28"/>
      <c r="F437" s="29">
        <f t="shared" si="7"/>
        <v>56642741</v>
      </c>
    </row>
    <row r="438" spans="1:6">
      <c r="A438" s="30">
        <v>45313.598657407405</v>
      </c>
      <c r="B438" s="32"/>
      <c r="C438" s="32" t="s">
        <v>12</v>
      </c>
      <c r="D438" s="27">
        <v>600000</v>
      </c>
      <c r="E438" s="28"/>
      <c r="F438" s="29">
        <f t="shared" si="7"/>
        <v>57242741</v>
      </c>
    </row>
    <row r="439" spans="1:6">
      <c r="A439" s="30">
        <v>45313.610694444447</v>
      </c>
      <c r="B439" s="32"/>
      <c r="C439" s="32" t="s">
        <v>12</v>
      </c>
      <c r="D439" s="27">
        <v>600000</v>
      </c>
      <c r="E439" s="28"/>
      <c r="F439" s="29">
        <f t="shared" si="7"/>
        <v>57842741</v>
      </c>
    </row>
    <row r="440" spans="1:6">
      <c r="A440" s="30">
        <v>45313.61141203704</v>
      </c>
      <c r="B440" s="32"/>
      <c r="C440" s="32" t="s">
        <v>12</v>
      </c>
      <c r="D440" s="27">
        <v>1170000</v>
      </c>
      <c r="E440" s="28"/>
      <c r="F440" s="29">
        <f t="shared" si="7"/>
        <v>59012741</v>
      </c>
    </row>
    <row r="441" spans="1:6">
      <c r="A441" s="30">
        <v>45313.619155092594</v>
      </c>
      <c r="B441" s="32"/>
      <c r="C441" s="32" t="s">
        <v>12</v>
      </c>
      <c r="D441" s="27">
        <v>600000</v>
      </c>
      <c r="E441" s="28"/>
      <c r="F441" s="29">
        <f t="shared" si="7"/>
        <v>59612741</v>
      </c>
    </row>
    <row r="442" spans="1:6">
      <c r="A442" s="30">
        <v>45314.277361111112</v>
      </c>
      <c r="B442" s="32"/>
      <c r="C442" s="32" t="s">
        <v>12</v>
      </c>
      <c r="D442" s="27">
        <v>600000</v>
      </c>
      <c r="E442" s="28"/>
      <c r="F442" s="29">
        <f t="shared" si="7"/>
        <v>60212741</v>
      </c>
    </row>
    <row r="443" spans="1:6">
      <c r="A443" s="30">
        <v>45314.363993055558</v>
      </c>
      <c r="B443" s="32"/>
      <c r="C443" s="32" t="s">
        <v>12</v>
      </c>
      <c r="D443" s="27">
        <v>1200000</v>
      </c>
      <c r="E443" s="28"/>
      <c r="F443" s="29">
        <f t="shared" si="7"/>
        <v>61412741</v>
      </c>
    </row>
    <row r="444" spans="1:6">
      <c r="A444" s="30">
        <v>45314.371678240743</v>
      </c>
      <c r="B444" s="32"/>
      <c r="C444" s="32" t="s">
        <v>12</v>
      </c>
      <c r="D444" s="27">
        <v>600000</v>
      </c>
      <c r="E444" s="28"/>
      <c r="F444" s="29">
        <f t="shared" si="7"/>
        <v>62012741</v>
      </c>
    </row>
    <row r="445" spans="1:6">
      <c r="A445" s="30">
        <v>45314.373460648145</v>
      </c>
      <c r="B445" s="32"/>
      <c r="C445" s="32" t="s">
        <v>12</v>
      </c>
      <c r="D445" s="27">
        <v>600000</v>
      </c>
      <c r="E445" s="28"/>
      <c r="F445" s="29">
        <f t="shared" si="7"/>
        <v>62612741</v>
      </c>
    </row>
    <row r="446" spans="1:6">
      <c r="A446" s="30">
        <v>45314.373703703706</v>
      </c>
      <c r="B446" s="32"/>
      <c r="C446" s="32" t="s">
        <v>611</v>
      </c>
      <c r="D446" s="27">
        <v>1350000</v>
      </c>
      <c r="E446" s="28"/>
      <c r="F446" s="29">
        <f t="shared" si="7"/>
        <v>63962741</v>
      </c>
    </row>
    <row r="447" spans="1:6">
      <c r="A447" s="30">
        <v>45314.389108796298</v>
      </c>
      <c r="B447" s="32"/>
      <c r="C447" s="32" t="s">
        <v>12</v>
      </c>
      <c r="D447" s="27">
        <v>600000</v>
      </c>
      <c r="E447" s="28"/>
      <c r="F447" s="29">
        <f t="shared" si="7"/>
        <v>64562741</v>
      </c>
    </row>
    <row r="448" spans="1:6">
      <c r="A448" s="30">
        <v>45314.398958333331</v>
      </c>
      <c r="B448" s="32"/>
      <c r="C448" s="32" t="s">
        <v>12</v>
      </c>
      <c r="D448" s="27">
        <v>1300000</v>
      </c>
      <c r="E448" s="28"/>
      <c r="F448" s="29">
        <f t="shared" si="7"/>
        <v>65862741</v>
      </c>
    </row>
    <row r="449" spans="1:6">
      <c r="A449" s="30">
        <v>45314.401909722219</v>
      </c>
      <c r="B449" s="32"/>
      <c r="C449" s="32" t="s">
        <v>12</v>
      </c>
      <c r="D449" s="27">
        <v>650000</v>
      </c>
      <c r="E449" s="28"/>
      <c r="F449" s="29">
        <f t="shared" si="7"/>
        <v>66512741</v>
      </c>
    </row>
    <row r="450" spans="1:6">
      <c r="A450" s="30">
        <v>45314.410127314812</v>
      </c>
      <c r="B450" s="32"/>
      <c r="C450" s="32" t="s">
        <v>12</v>
      </c>
      <c r="D450" s="27">
        <v>650000</v>
      </c>
      <c r="E450" s="28"/>
      <c r="F450" s="29">
        <f t="shared" si="7"/>
        <v>67162741</v>
      </c>
    </row>
    <row r="451" spans="1:6">
      <c r="A451" s="30">
        <v>45314.412546296298</v>
      </c>
      <c r="B451" s="32"/>
      <c r="C451" s="32" t="s">
        <v>12</v>
      </c>
      <c r="D451" s="27">
        <v>600000</v>
      </c>
      <c r="E451" s="28"/>
      <c r="F451" s="29">
        <f t="shared" si="7"/>
        <v>67762741</v>
      </c>
    </row>
    <row r="452" spans="1:6">
      <c r="A452" s="30">
        <v>45314.412835648145</v>
      </c>
      <c r="B452" s="32"/>
      <c r="C452" s="32" t="s">
        <v>12</v>
      </c>
      <c r="D452" s="27">
        <v>600000</v>
      </c>
      <c r="E452" s="28"/>
      <c r="F452" s="29">
        <f t="shared" si="7"/>
        <v>68362741</v>
      </c>
    </row>
    <row r="453" spans="1:6">
      <c r="A453" s="30">
        <v>45314.413726851853</v>
      </c>
      <c r="B453" s="32"/>
      <c r="C453" s="32" t="s">
        <v>612</v>
      </c>
      <c r="D453" s="27">
        <v>350000</v>
      </c>
      <c r="E453" s="28"/>
      <c r="F453" s="29">
        <f t="shared" si="7"/>
        <v>68712741</v>
      </c>
    </row>
    <row r="454" spans="1:6">
      <c r="A454" s="30">
        <v>45314.452951388892</v>
      </c>
      <c r="B454" s="32"/>
      <c r="C454" s="32" t="s">
        <v>612</v>
      </c>
      <c r="D454" s="27">
        <v>700000</v>
      </c>
      <c r="E454" s="28"/>
      <c r="F454" s="29">
        <f t="shared" si="7"/>
        <v>69412741</v>
      </c>
    </row>
    <row r="455" spans="1:6">
      <c r="A455" s="30">
        <v>45314.499884259261</v>
      </c>
      <c r="B455" s="32"/>
      <c r="C455" s="32" t="s">
        <v>70</v>
      </c>
      <c r="D455" s="27">
        <v>11750000</v>
      </c>
      <c r="E455" s="28"/>
      <c r="F455" s="29">
        <f t="shared" si="7"/>
        <v>81162741</v>
      </c>
    </row>
    <row r="456" spans="1:6">
      <c r="A456" s="30">
        <v>45314.508750000001</v>
      </c>
      <c r="B456" s="32"/>
      <c r="C456" s="32" t="s">
        <v>12</v>
      </c>
      <c r="D456" s="27">
        <v>465000</v>
      </c>
      <c r="E456" s="28"/>
      <c r="F456" s="29">
        <f t="shared" si="7"/>
        <v>81627741</v>
      </c>
    </row>
    <row r="457" spans="1:6">
      <c r="A457" s="30">
        <v>45314.539826388886</v>
      </c>
      <c r="B457" s="32"/>
      <c r="C457" s="32" t="s">
        <v>12</v>
      </c>
      <c r="D457" s="27">
        <v>1160000</v>
      </c>
      <c r="E457" s="28"/>
      <c r="F457" s="29">
        <f t="shared" si="7"/>
        <v>82787741</v>
      </c>
    </row>
    <row r="458" spans="1:6">
      <c r="A458" s="30">
        <v>45314.547546296293</v>
      </c>
      <c r="B458" s="32"/>
      <c r="C458" s="32" t="s">
        <v>12</v>
      </c>
      <c r="D458" s="27">
        <v>1200000</v>
      </c>
      <c r="E458" s="28"/>
      <c r="F458" s="29">
        <f t="shared" si="7"/>
        <v>83987741</v>
      </c>
    </row>
    <row r="459" spans="1:6">
      <c r="A459" s="30">
        <v>45314.547546296293</v>
      </c>
      <c r="B459" s="32"/>
      <c r="C459" s="32" t="s">
        <v>574</v>
      </c>
      <c r="D459" s="27"/>
      <c r="E459" s="28">
        <v>677917</v>
      </c>
      <c r="F459" s="29">
        <f t="shared" si="7"/>
        <v>83309824</v>
      </c>
    </row>
    <row r="460" spans="1:6">
      <c r="A460" s="30">
        <v>45315.014189814814</v>
      </c>
      <c r="B460" s="32"/>
      <c r="C460" s="32" t="s">
        <v>12</v>
      </c>
      <c r="D460" s="27">
        <v>585000</v>
      </c>
      <c r="E460" s="28"/>
      <c r="F460" s="29">
        <f t="shared" si="7"/>
        <v>83894824</v>
      </c>
    </row>
    <row r="461" spans="1:6">
      <c r="A461" s="30">
        <v>45315.336840277778</v>
      </c>
      <c r="B461" s="32"/>
      <c r="C461" s="32" t="s">
        <v>12</v>
      </c>
      <c r="D461" s="27">
        <v>1200000</v>
      </c>
      <c r="E461" s="28"/>
      <c r="F461" s="29">
        <f t="shared" si="7"/>
        <v>85094824</v>
      </c>
    </row>
    <row r="462" spans="1:6">
      <c r="A462" s="30">
        <v>45315.384039351855</v>
      </c>
      <c r="B462" s="32"/>
      <c r="C462" s="32" t="s">
        <v>12</v>
      </c>
      <c r="D462" s="27">
        <v>1185000</v>
      </c>
      <c r="E462" s="28"/>
      <c r="F462" s="29">
        <f t="shared" si="7"/>
        <v>86279824</v>
      </c>
    </row>
    <row r="463" spans="1:6">
      <c r="A463" s="30">
        <v>45315.4534375</v>
      </c>
      <c r="B463" s="32"/>
      <c r="C463" s="32" t="s">
        <v>12</v>
      </c>
      <c r="D463" s="27">
        <v>1800000</v>
      </c>
      <c r="E463" s="28"/>
      <c r="F463" s="29">
        <f t="shared" si="7"/>
        <v>88079824</v>
      </c>
    </row>
    <row r="464" spans="1:6">
      <c r="A464" s="30">
        <v>45315.461180555554</v>
      </c>
      <c r="B464" s="32"/>
      <c r="C464" s="32" t="s">
        <v>12</v>
      </c>
      <c r="D464" s="27">
        <v>2350000</v>
      </c>
      <c r="E464" s="28"/>
      <c r="F464" s="29">
        <f t="shared" si="7"/>
        <v>90429824</v>
      </c>
    </row>
    <row r="465" spans="1:6">
      <c r="A465" s="30">
        <v>45315.462071759262</v>
      </c>
      <c r="B465" s="32"/>
      <c r="C465" s="32" t="s">
        <v>12</v>
      </c>
      <c r="D465" s="27">
        <v>2350000</v>
      </c>
      <c r="E465" s="28"/>
      <c r="F465" s="29">
        <f t="shared" si="7"/>
        <v>92779824</v>
      </c>
    </row>
    <row r="466" spans="1:6">
      <c r="A466" s="30">
        <v>45315.462071759262</v>
      </c>
      <c r="B466" s="32"/>
      <c r="C466" s="32" t="s">
        <v>574</v>
      </c>
      <c r="D466" s="27"/>
      <c r="E466" s="28">
        <v>400000</v>
      </c>
      <c r="F466" s="29">
        <f t="shared" si="7"/>
        <v>92379824</v>
      </c>
    </row>
    <row r="467" spans="1:6">
      <c r="A467" s="30">
        <v>45315.514756944445</v>
      </c>
      <c r="B467" s="32"/>
      <c r="C467" s="32" t="s">
        <v>381</v>
      </c>
      <c r="D467" s="27">
        <v>700000</v>
      </c>
      <c r="E467" s="28"/>
      <c r="F467" s="29">
        <f t="shared" si="7"/>
        <v>93079824</v>
      </c>
    </row>
    <row r="468" spans="1:6">
      <c r="A468" s="30">
        <v>45315.517453703702</v>
      </c>
      <c r="B468" s="32"/>
      <c r="C468" s="32" t="s">
        <v>12</v>
      </c>
      <c r="D468" s="27">
        <v>600000</v>
      </c>
      <c r="E468" s="28"/>
      <c r="F468" s="29">
        <f t="shared" si="7"/>
        <v>93679824</v>
      </c>
    </row>
    <row r="469" spans="1:6">
      <c r="A469" s="30">
        <v>45315.519259259258</v>
      </c>
      <c r="B469" s="32"/>
      <c r="C469" s="32" t="s">
        <v>12</v>
      </c>
      <c r="D469" s="27">
        <v>650000</v>
      </c>
      <c r="E469" s="28"/>
      <c r="F469" s="29">
        <f t="shared" si="7"/>
        <v>94329824</v>
      </c>
    </row>
    <row r="470" spans="1:6">
      <c r="A470" s="30">
        <v>45315.529618055552</v>
      </c>
      <c r="B470" s="32"/>
      <c r="C470" s="32" t="s">
        <v>12</v>
      </c>
      <c r="D470" s="27">
        <v>650000</v>
      </c>
      <c r="E470" s="28"/>
      <c r="F470" s="29">
        <f t="shared" si="7"/>
        <v>94979824</v>
      </c>
    </row>
    <row r="471" spans="1:6">
      <c r="A471" s="30">
        <v>45315.59375</v>
      </c>
      <c r="B471" s="32"/>
      <c r="C471" s="32" t="s">
        <v>12</v>
      </c>
      <c r="D471" s="27">
        <v>600000</v>
      </c>
      <c r="E471" s="28"/>
      <c r="F471" s="29">
        <f t="shared" ref="F471:F534" si="8">F470+D471-E471</f>
        <v>95579824</v>
      </c>
    </row>
    <row r="472" spans="1:6">
      <c r="A472" s="30">
        <v>45315.901446759257</v>
      </c>
      <c r="B472" s="32"/>
      <c r="C472" s="32" t="s">
        <v>12</v>
      </c>
      <c r="D472" s="27">
        <v>1015000</v>
      </c>
      <c r="E472" s="28"/>
      <c r="F472" s="29">
        <f t="shared" si="8"/>
        <v>96594824</v>
      </c>
    </row>
    <row r="473" spans="1:6">
      <c r="A473" s="30">
        <v>45315.934236111112</v>
      </c>
      <c r="B473" s="32"/>
      <c r="C473" s="32" t="s">
        <v>12</v>
      </c>
      <c r="D473" s="27">
        <v>600000</v>
      </c>
      <c r="E473" s="28"/>
      <c r="F473" s="29">
        <f t="shared" si="8"/>
        <v>97194824</v>
      </c>
    </row>
    <row r="474" spans="1:6">
      <c r="A474" s="30">
        <v>45315.93476851852</v>
      </c>
      <c r="B474" s="32"/>
      <c r="C474" s="32" t="s">
        <v>12</v>
      </c>
      <c r="D474" s="27">
        <v>650000</v>
      </c>
      <c r="E474" s="28"/>
      <c r="F474" s="29">
        <f t="shared" si="8"/>
        <v>97844824</v>
      </c>
    </row>
    <row r="475" spans="1:6">
      <c r="A475" s="30">
        <v>45316.226574074077</v>
      </c>
      <c r="B475" s="32"/>
      <c r="C475" s="32" t="s">
        <v>12</v>
      </c>
      <c r="D475" s="27">
        <v>650000</v>
      </c>
      <c r="E475" s="28"/>
      <c r="F475" s="29">
        <f t="shared" si="8"/>
        <v>98494824</v>
      </c>
    </row>
    <row r="476" spans="1:6">
      <c r="A476" s="30">
        <v>45316.314074074071</v>
      </c>
      <c r="B476" s="32"/>
      <c r="C476" s="32" t="s">
        <v>12</v>
      </c>
      <c r="D476" s="27">
        <v>1250000</v>
      </c>
      <c r="E476" s="28"/>
      <c r="F476" s="29">
        <f t="shared" si="8"/>
        <v>99744824</v>
      </c>
    </row>
    <row r="477" spans="1:6">
      <c r="A477" s="30">
        <v>45316.371435185189</v>
      </c>
      <c r="B477" s="32"/>
      <c r="C477" s="32" t="s">
        <v>12</v>
      </c>
      <c r="D477" s="27">
        <v>600000</v>
      </c>
      <c r="E477" s="28"/>
      <c r="F477" s="29">
        <f t="shared" si="8"/>
        <v>100344824</v>
      </c>
    </row>
    <row r="478" spans="1:6">
      <c r="A478" s="30">
        <v>45316.375717592593</v>
      </c>
      <c r="B478" s="32"/>
      <c r="C478" s="32" t="s">
        <v>12</v>
      </c>
      <c r="D478" s="27">
        <v>1300000</v>
      </c>
      <c r="E478" s="28"/>
      <c r="F478" s="29">
        <f t="shared" si="8"/>
        <v>101644824</v>
      </c>
    </row>
    <row r="479" spans="1:6">
      <c r="A479" s="30">
        <v>45316.450648148151</v>
      </c>
      <c r="B479" s="32"/>
      <c r="C479" s="32" t="s">
        <v>12</v>
      </c>
      <c r="D479" s="27">
        <v>650000</v>
      </c>
      <c r="E479" s="28"/>
      <c r="F479" s="29">
        <f t="shared" si="8"/>
        <v>102294824</v>
      </c>
    </row>
    <row r="480" spans="1:6">
      <c r="A480" s="30">
        <v>45316.460914351854</v>
      </c>
      <c r="B480" s="32"/>
      <c r="C480" s="32" t="s">
        <v>18</v>
      </c>
      <c r="D480" s="27">
        <v>5420000</v>
      </c>
      <c r="E480" s="28"/>
      <c r="F480" s="29">
        <f t="shared" si="8"/>
        <v>107714824</v>
      </c>
    </row>
    <row r="481" spans="1:6">
      <c r="A481" s="30">
        <v>45316.465497685182</v>
      </c>
      <c r="B481" s="32"/>
      <c r="C481" s="32" t="s">
        <v>30</v>
      </c>
      <c r="D481" s="27">
        <v>350000</v>
      </c>
      <c r="E481" s="28"/>
      <c r="F481" s="29">
        <f t="shared" si="8"/>
        <v>108064824</v>
      </c>
    </row>
    <row r="482" spans="1:6">
      <c r="A482" s="30">
        <v>45316.517337962963</v>
      </c>
      <c r="B482" s="32"/>
      <c r="C482" s="32" t="s">
        <v>12</v>
      </c>
      <c r="D482" s="27">
        <v>1185000</v>
      </c>
      <c r="E482" s="28"/>
      <c r="F482" s="29">
        <f t="shared" si="8"/>
        <v>109249824</v>
      </c>
    </row>
    <row r="483" spans="1:6">
      <c r="A483" s="30">
        <v>45316.627604166664</v>
      </c>
      <c r="B483" s="32"/>
      <c r="C483" s="32" t="s">
        <v>30</v>
      </c>
      <c r="D483" s="27">
        <v>350000</v>
      </c>
      <c r="E483" s="28"/>
      <c r="F483" s="29">
        <f t="shared" si="8"/>
        <v>109599824</v>
      </c>
    </row>
    <row r="484" spans="1:6">
      <c r="A484" s="30">
        <v>45316.634050925924</v>
      </c>
      <c r="B484" s="32"/>
      <c r="C484" s="32" t="s">
        <v>12</v>
      </c>
      <c r="D484" s="27">
        <v>465000</v>
      </c>
      <c r="E484" s="28"/>
      <c r="F484" s="29">
        <f t="shared" si="8"/>
        <v>110064824</v>
      </c>
    </row>
    <row r="485" spans="1:6">
      <c r="A485" s="30">
        <v>45316.636400462965</v>
      </c>
      <c r="B485" s="32"/>
      <c r="C485" s="32" t="s">
        <v>12</v>
      </c>
      <c r="D485" s="27">
        <v>600000</v>
      </c>
      <c r="E485" s="28"/>
      <c r="F485" s="29">
        <f t="shared" si="8"/>
        <v>110664824</v>
      </c>
    </row>
    <row r="486" spans="1:6">
      <c r="A486" s="30">
        <v>45316.640949074077</v>
      </c>
      <c r="B486" s="32"/>
      <c r="C486" s="32" t="s">
        <v>12</v>
      </c>
      <c r="D486" s="27">
        <v>600000</v>
      </c>
      <c r="E486" s="28"/>
      <c r="F486" s="29">
        <f t="shared" si="8"/>
        <v>111264824</v>
      </c>
    </row>
    <row r="487" spans="1:6">
      <c r="A487" s="30">
        <v>45316.709849537037</v>
      </c>
      <c r="B487" s="32"/>
      <c r="C487" s="32" t="s">
        <v>12</v>
      </c>
      <c r="D487" s="27">
        <v>1150000</v>
      </c>
      <c r="E487" s="28"/>
      <c r="F487" s="29">
        <f t="shared" si="8"/>
        <v>112414824</v>
      </c>
    </row>
    <row r="488" spans="1:6">
      <c r="A488" s="30">
        <v>45316.830729166664</v>
      </c>
      <c r="B488" s="32"/>
      <c r="C488" s="32" t="s">
        <v>12</v>
      </c>
      <c r="D488" s="27">
        <v>650000</v>
      </c>
      <c r="E488" s="28"/>
      <c r="F488" s="29">
        <f t="shared" si="8"/>
        <v>113064824</v>
      </c>
    </row>
    <row r="489" spans="1:6">
      <c r="A489" s="30">
        <v>45316.837685185186</v>
      </c>
      <c r="B489" s="32"/>
      <c r="C489" s="32" t="s">
        <v>12</v>
      </c>
      <c r="D489" s="27">
        <v>650000</v>
      </c>
      <c r="E489" s="28"/>
      <c r="F489" s="29">
        <f t="shared" si="8"/>
        <v>113714824</v>
      </c>
    </row>
    <row r="490" spans="1:6">
      <c r="A490" s="30">
        <v>45316.954872685186</v>
      </c>
      <c r="B490" s="32"/>
      <c r="C490" s="32" t="s">
        <v>12</v>
      </c>
      <c r="D490" s="27">
        <v>650000</v>
      </c>
      <c r="E490" s="28"/>
      <c r="F490" s="29">
        <f t="shared" si="8"/>
        <v>114364824</v>
      </c>
    </row>
    <row r="491" spans="1:6">
      <c r="A491" s="30">
        <v>45316.975416666668</v>
      </c>
      <c r="B491" s="32"/>
      <c r="C491" s="32" t="s">
        <v>12</v>
      </c>
      <c r="D491" s="27">
        <v>500000</v>
      </c>
      <c r="E491" s="28"/>
      <c r="F491" s="29">
        <f t="shared" si="8"/>
        <v>114864824</v>
      </c>
    </row>
    <row r="492" spans="1:6">
      <c r="A492" s="30">
        <v>45317.272951388892</v>
      </c>
      <c r="B492" s="32"/>
      <c r="C492" s="32" t="s">
        <v>12</v>
      </c>
      <c r="D492" s="27">
        <v>585000</v>
      </c>
      <c r="E492" s="28"/>
      <c r="F492" s="29">
        <f t="shared" si="8"/>
        <v>115449824</v>
      </c>
    </row>
    <row r="493" spans="1:6">
      <c r="A493" s="30">
        <v>45317.304432870369</v>
      </c>
      <c r="B493" s="32"/>
      <c r="C493" s="32" t="s">
        <v>12</v>
      </c>
      <c r="D493" s="27">
        <v>550000</v>
      </c>
      <c r="E493" s="28"/>
      <c r="F493" s="29">
        <f t="shared" si="8"/>
        <v>115999824</v>
      </c>
    </row>
    <row r="494" spans="1:6">
      <c r="A494" s="30">
        <v>45317.327361111114</v>
      </c>
      <c r="B494" s="32"/>
      <c r="C494" s="32" t="s">
        <v>12</v>
      </c>
      <c r="D494" s="27">
        <v>575000</v>
      </c>
      <c r="E494" s="28"/>
      <c r="F494" s="29">
        <f t="shared" si="8"/>
        <v>116574824</v>
      </c>
    </row>
    <row r="495" spans="1:6">
      <c r="A495" s="30">
        <v>45317.34574074074</v>
      </c>
      <c r="B495" s="32"/>
      <c r="C495" s="32" t="s">
        <v>12</v>
      </c>
      <c r="D495" s="27">
        <v>585000</v>
      </c>
      <c r="E495" s="28"/>
      <c r="F495" s="29">
        <f t="shared" si="8"/>
        <v>117159824</v>
      </c>
    </row>
    <row r="496" spans="1:6">
      <c r="A496" s="30">
        <v>45317.348854166667</v>
      </c>
      <c r="B496" s="32"/>
      <c r="C496" s="32" t="s">
        <v>12</v>
      </c>
      <c r="D496" s="27">
        <v>600000</v>
      </c>
      <c r="E496" s="28"/>
      <c r="F496" s="29">
        <f t="shared" si="8"/>
        <v>117759824</v>
      </c>
    </row>
    <row r="497" spans="1:6">
      <c r="A497" s="30">
        <v>45317.391597222224</v>
      </c>
      <c r="B497" s="32"/>
      <c r="C497" s="32" t="s">
        <v>12</v>
      </c>
      <c r="D497" s="27">
        <v>650000</v>
      </c>
      <c r="E497" s="28"/>
      <c r="F497" s="29">
        <f t="shared" si="8"/>
        <v>118409824</v>
      </c>
    </row>
    <row r="498" spans="1:6">
      <c r="A498" s="30">
        <v>45317.426504629628</v>
      </c>
      <c r="B498" s="32"/>
      <c r="C498" s="32" t="s">
        <v>12</v>
      </c>
      <c r="D498" s="27">
        <v>600000</v>
      </c>
      <c r="E498" s="28"/>
      <c r="F498" s="29">
        <f t="shared" si="8"/>
        <v>119009824</v>
      </c>
    </row>
    <row r="499" spans="1:6">
      <c r="A499" s="30">
        <v>45317.426504629628</v>
      </c>
      <c r="B499" s="32"/>
      <c r="C499" s="32" t="s">
        <v>574</v>
      </c>
      <c r="D499" s="27"/>
      <c r="E499" s="28">
        <v>600000</v>
      </c>
      <c r="F499" s="29">
        <f t="shared" si="8"/>
        <v>118409824</v>
      </c>
    </row>
    <row r="500" spans="1:6">
      <c r="A500" s="30">
        <v>45317.499803240738</v>
      </c>
      <c r="B500" s="32"/>
      <c r="C500" s="32" t="s">
        <v>71</v>
      </c>
      <c r="D500" s="27">
        <v>14250000</v>
      </c>
      <c r="E500" s="28"/>
      <c r="F500" s="29">
        <f t="shared" si="8"/>
        <v>132659824</v>
      </c>
    </row>
    <row r="501" spans="1:6">
      <c r="A501" s="30">
        <v>45317.503229166665</v>
      </c>
      <c r="B501" s="32"/>
      <c r="C501" s="32" t="s">
        <v>12</v>
      </c>
      <c r="D501" s="27">
        <v>1200000</v>
      </c>
      <c r="E501" s="28"/>
      <c r="F501" s="29">
        <f t="shared" si="8"/>
        <v>133859824</v>
      </c>
    </row>
    <row r="502" spans="1:6">
      <c r="A502" s="30">
        <v>45317.554062499999</v>
      </c>
      <c r="B502" s="32"/>
      <c r="C502" s="32" t="s">
        <v>12</v>
      </c>
      <c r="D502" s="27">
        <v>1050000</v>
      </c>
      <c r="E502" s="28"/>
      <c r="F502" s="29">
        <f t="shared" si="8"/>
        <v>134909824</v>
      </c>
    </row>
    <row r="503" spans="1:6">
      <c r="A503" s="30">
        <v>45317.560868055552</v>
      </c>
      <c r="B503" s="32"/>
      <c r="C503" s="32" t="s">
        <v>12</v>
      </c>
      <c r="D503" s="27">
        <v>650000</v>
      </c>
      <c r="E503" s="28"/>
      <c r="F503" s="29">
        <f t="shared" si="8"/>
        <v>135559824</v>
      </c>
    </row>
    <row r="504" spans="1:6">
      <c r="A504" s="30">
        <v>45317.561886574076</v>
      </c>
      <c r="B504" s="32"/>
      <c r="C504" s="32" t="s">
        <v>12</v>
      </c>
      <c r="D504" s="27">
        <v>585000</v>
      </c>
      <c r="E504" s="28"/>
      <c r="F504" s="29">
        <f t="shared" si="8"/>
        <v>136144824</v>
      </c>
    </row>
    <row r="505" spans="1:6">
      <c r="A505" s="30">
        <v>45317.573599537034</v>
      </c>
      <c r="B505" s="32"/>
      <c r="C505" s="32" t="s">
        <v>12</v>
      </c>
      <c r="D505" s="27">
        <v>600000</v>
      </c>
      <c r="E505" s="28"/>
      <c r="F505" s="29">
        <f t="shared" si="8"/>
        <v>136744824</v>
      </c>
    </row>
    <row r="506" spans="1:6">
      <c r="A506" s="30">
        <v>45317.617060185185</v>
      </c>
      <c r="B506" s="32"/>
      <c r="C506" s="32" t="s">
        <v>30</v>
      </c>
      <c r="D506" s="27">
        <v>350008</v>
      </c>
      <c r="E506" s="28"/>
      <c r="F506" s="29">
        <f t="shared" si="8"/>
        <v>137094832</v>
      </c>
    </row>
    <row r="507" spans="1:6">
      <c r="A507" s="30">
        <v>45317.683668981481</v>
      </c>
      <c r="B507" s="32"/>
      <c r="C507" s="32" t="s">
        <v>12</v>
      </c>
      <c r="D507" s="27">
        <v>585000</v>
      </c>
      <c r="E507" s="28"/>
      <c r="F507" s="29">
        <f t="shared" si="8"/>
        <v>137679832</v>
      </c>
    </row>
    <row r="508" spans="1:6">
      <c r="A508" s="30">
        <v>45317.728692129633</v>
      </c>
      <c r="B508" s="32"/>
      <c r="C508" s="32" t="s">
        <v>97</v>
      </c>
      <c r="D508" s="27">
        <v>9200000</v>
      </c>
      <c r="E508" s="28"/>
      <c r="F508" s="29">
        <f t="shared" si="8"/>
        <v>146879832</v>
      </c>
    </row>
    <row r="509" spans="1:6">
      <c r="A509" s="30">
        <v>45317.779849537037</v>
      </c>
      <c r="B509" s="32"/>
      <c r="C509" s="32" t="s">
        <v>12</v>
      </c>
      <c r="D509" s="27">
        <v>600000</v>
      </c>
      <c r="E509" s="28"/>
      <c r="F509" s="29">
        <f t="shared" si="8"/>
        <v>147479832</v>
      </c>
    </row>
    <row r="510" spans="1:6">
      <c r="A510" s="30">
        <v>45317.780555555553</v>
      </c>
      <c r="B510" s="32"/>
      <c r="C510" s="32" t="s">
        <v>12</v>
      </c>
      <c r="D510" s="27">
        <v>600000</v>
      </c>
      <c r="E510" s="28"/>
      <c r="F510" s="29">
        <f t="shared" si="8"/>
        <v>148079832</v>
      </c>
    </row>
    <row r="511" spans="1:6">
      <c r="A511" s="30">
        <v>45318.101493055554</v>
      </c>
      <c r="B511" s="32"/>
      <c r="C511" s="32" t="s">
        <v>12</v>
      </c>
      <c r="D511" s="27">
        <v>650000</v>
      </c>
      <c r="E511" s="28"/>
      <c r="F511" s="29">
        <f t="shared" si="8"/>
        <v>148729832</v>
      </c>
    </row>
    <row r="512" spans="1:6">
      <c r="A512" s="30">
        <v>45318.371087962965</v>
      </c>
      <c r="B512" s="32"/>
      <c r="C512" s="32" t="s">
        <v>12</v>
      </c>
      <c r="D512" s="27">
        <v>585000</v>
      </c>
      <c r="E512" s="28"/>
      <c r="F512" s="29">
        <f t="shared" si="8"/>
        <v>149314832</v>
      </c>
    </row>
    <row r="513" spans="1:6">
      <c r="A513" s="30">
        <v>45318.381030092591</v>
      </c>
      <c r="B513" s="32"/>
      <c r="C513" s="32" t="s">
        <v>612</v>
      </c>
      <c r="D513" s="27">
        <v>350000</v>
      </c>
      <c r="E513" s="28"/>
      <c r="F513" s="29">
        <f t="shared" si="8"/>
        <v>149664832</v>
      </c>
    </row>
    <row r="514" spans="1:6">
      <c r="A514" s="30">
        <v>45318.456666666665</v>
      </c>
      <c r="B514" s="32"/>
      <c r="C514" s="32" t="s">
        <v>71</v>
      </c>
      <c r="D514" s="27">
        <v>14250000</v>
      </c>
      <c r="E514" s="28"/>
      <c r="F514" s="29">
        <f t="shared" si="8"/>
        <v>163914832</v>
      </c>
    </row>
    <row r="515" spans="1:6">
      <c r="A515" s="30">
        <v>45318.466747685183</v>
      </c>
      <c r="B515" s="32"/>
      <c r="C515" s="32" t="s">
        <v>612</v>
      </c>
      <c r="D515" s="27">
        <v>350000</v>
      </c>
      <c r="E515" s="28"/>
      <c r="F515" s="29">
        <f t="shared" si="8"/>
        <v>164264832</v>
      </c>
    </row>
    <row r="516" spans="1:6">
      <c r="A516" s="30">
        <v>45318.537962962961</v>
      </c>
      <c r="B516" s="32"/>
      <c r="C516" s="32" t="s">
        <v>12</v>
      </c>
      <c r="D516" s="27">
        <v>600000</v>
      </c>
      <c r="E516" s="28"/>
      <c r="F516" s="29">
        <f t="shared" si="8"/>
        <v>164864832</v>
      </c>
    </row>
    <row r="517" spans="1:6">
      <c r="A517" s="30">
        <v>45318.682928240742</v>
      </c>
      <c r="B517" s="32"/>
      <c r="C517" s="32" t="s">
        <v>12</v>
      </c>
      <c r="D517" s="27">
        <v>600000</v>
      </c>
      <c r="E517" s="28"/>
      <c r="F517" s="29">
        <f t="shared" si="8"/>
        <v>165464832</v>
      </c>
    </row>
    <row r="518" spans="1:6">
      <c r="A518" s="30">
        <v>45319.646851851852</v>
      </c>
      <c r="B518" s="32"/>
      <c r="C518" s="32" t="s">
        <v>12</v>
      </c>
      <c r="D518" s="27">
        <v>650000</v>
      </c>
      <c r="E518" s="28"/>
      <c r="F518" s="29">
        <f t="shared" si="8"/>
        <v>166114832</v>
      </c>
    </row>
    <row r="519" spans="1:6">
      <c r="A519" s="30">
        <v>45319.833310185182</v>
      </c>
      <c r="B519" s="32"/>
      <c r="C519" s="32" t="s">
        <v>12</v>
      </c>
      <c r="D519" s="27">
        <v>1250000</v>
      </c>
      <c r="E519" s="28"/>
      <c r="F519" s="29">
        <f t="shared" si="8"/>
        <v>167364832</v>
      </c>
    </row>
    <row r="520" spans="1:6">
      <c r="A520" s="30">
        <v>45320.370879629627</v>
      </c>
      <c r="B520" s="32"/>
      <c r="C520" s="32" t="s">
        <v>12</v>
      </c>
      <c r="D520" s="27">
        <v>585000</v>
      </c>
      <c r="E520" s="28"/>
      <c r="F520" s="29">
        <f t="shared" si="8"/>
        <v>167949832</v>
      </c>
    </row>
    <row r="521" spans="1:6">
      <c r="A521" s="30">
        <v>45320.399641203701</v>
      </c>
      <c r="B521" s="32"/>
      <c r="C521" s="32" t="s">
        <v>12</v>
      </c>
      <c r="D521" s="27">
        <v>1185000</v>
      </c>
      <c r="E521" s="28"/>
      <c r="F521" s="29">
        <f t="shared" si="8"/>
        <v>169134832</v>
      </c>
    </row>
    <row r="522" spans="1:6">
      <c r="A522" s="30">
        <v>45320.402546296296</v>
      </c>
      <c r="B522" s="32"/>
      <c r="C522" s="32" t="s">
        <v>12</v>
      </c>
      <c r="D522" s="27">
        <v>575000</v>
      </c>
      <c r="E522" s="28"/>
      <c r="F522" s="29">
        <f t="shared" si="8"/>
        <v>169709832</v>
      </c>
    </row>
    <row r="523" spans="1:6">
      <c r="A523" s="30">
        <v>45320.417604166665</v>
      </c>
      <c r="B523" s="32"/>
      <c r="C523" s="32" t="s">
        <v>12</v>
      </c>
      <c r="D523" s="27">
        <v>550000</v>
      </c>
      <c r="E523" s="28"/>
      <c r="F523" s="29">
        <f t="shared" si="8"/>
        <v>170259832</v>
      </c>
    </row>
    <row r="524" spans="1:6">
      <c r="A524" s="30">
        <v>45320.426944444444</v>
      </c>
      <c r="B524" s="32"/>
      <c r="C524" s="32" t="s">
        <v>12</v>
      </c>
      <c r="D524" s="27">
        <v>650000</v>
      </c>
      <c r="E524" s="28"/>
      <c r="F524" s="29">
        <f t="shared" si="8"/>
        <v>170909832</v>
      </c>
    </row>
    <row r="525" spans="1:6">
      <c r="A525" s="30">
        <v>45320.451562499999</v>
      </c>
      <c r="B525" s="32"/>
      <c r="C525" s="32" t="s">
        <v>12</v>
      </c>
      <c r="D525" s="27">
        <v>650000</v>
      </c>
      <c r="E525" s="28"/>
      <c r="F525" s="29">
        <f t="shared" si="8"/>
        <v>171559832</v>
      </c>
    </row>
    <row r="526" spans="1:6">
      <c r="A526" s="30">
        <v>45320.455393518518</v>
      </c>
      <c r="B526" s="32"/>
      <c r="C526" s="32" t="s">
        <v>12</v>
      </c>
      <c r="D526" s="27">
        <v>1235000</v>
      </c>
      <c r="E526" s="28"/>
      <c r="F526" s="29">
        <f t="shared" si="8"/>
        <v>172794832</v>
      </c>
    </row>
    <row r="527" spans="1:6">
      <c r="A527" s="30">
        <v>45320.455393518518</v>
      </c>
      <c r="B527" s="32"/>
      <c r="C527" s="32" t="s">
        <v>574</v>
      </c>
      <c r="D527" s="27"/>
      <c r="E527" s="28">
        <v>1002083</v>
      </c>
      <c r="F527" s="29">
        <f t="shared" si="8"/>
        <v>171792749</v>
      </c>
    </row>
    <row r="528" spans="1:6">
      <c r="A528" s="30">
        <v>45320.455393518518</v>
      </c>
      <c r="B528" s="32"/>
      <c r="C528" s="32" t="s">
        <v>574</v>
      </c>
      <c r="D528" s="27"/>
      <c r="E528" s="28">
        <v>711667</v>
      </c>
      <c r="F528" s="29">
        <f t="shared" si="8"/>
        <v>171081082</v>
      </c>
    </row>
    <row r="529" spans="1:8">
      <c r="A529" s="30">
        <v>45320.455393518518</v>
      </c>
      <c r="B529" s="32"/>
      <c r="C529" s="32" t="s">
        <v>574</v>
      </c>
      <c r="D529" s="27"/>
      <c r="E529" s="28">
        <v>5120000</v>
      </c>
      <c r="F529" s="29">
        <f t="shared" si="8"/>
        <v>165961082</v>
      </c>
    </row>
    <row r="530" spans="1:8">
      <c r="A530" s="30">
        <v>45320.484178240738</v>
      </c>
      <c r="B530" s="32"/>
      <c r="C530" s="32" t="s">
        <v>12</v>
      </c>
      <c r="D530" s="27">
        <v>1160000</v>
      </c>
      <c r="E530" s="28"/>
      <c r="F530" s="29">
        <f t="shared" si="8"/>
        <v>167121082</v>
      </c>
    </row>
    <row r="531" spans="1:8">
      <c r="A531" s="30">
        <v>45320.493148148147</v>
      </c>
      <c r="B531" s="32"/>
      <c r="C531" s="32" t="s">
        <v>12</v>
      </c>
      <c r="D531" s="27">
        <v>465000</v>
      </c>
      <c r="E531" s="28"/>
      <c r="F531" s="29">
        <f t="shared" si="8"/>
        <v>167586082</v>
      </c>
    </row>
    <row r="532" spans="1:8">
      <c r="A532" s="30">
        <v>45320.539606481485</v>
      </c>
      <c r="B532" s="32"/>
      <c r="C532" s="32" t="s">
        <v>12</v>
      </c>
      <c r="D532" s="27">
        <v>600000</v>
      </c>
      <c r="E532" s="28"/>
      <c r="F532" s="29">
        <f t="shared" si="8"/>
        <v>168186082</v>
      </c>
    </row>
    <row r="533" spans="1:8">
      <c r="A533" s="30">
        <v>45320.591539351852</v>
      </c>
      <c r="B533" s="32"/>
      <c r="C533" s="32" t="s">
        <v>12</v>
      </c>
      <c r="D533" s="27">
        <v>3492000</v>
      </c>
      <c r="E533" s="28"/>
      <c r="F533" s="29">
        <f t="shared" si="8"/>
        <v>171678082</v>
      </c>
    </row>
    <row r="534" spans="1:8">
      <c r="A534" s="30">
        <v>45320.663576388892</v>
      </c>
      <c r="B534" s="32"/>
      <c r="C534" s="32" t="s">
        <v>12</v>
      </c>
      <c r="D534" s="27">
        <v>1160000</v>
      </c>
      <c r="E534" s="28"/>
      <c r="F534" s="29">
        <f t="shared" si="8"/>
        <v>172838082</v>
      </c>
    </row>
    <row r="535" spans="1:8">
      <c r="A535" s="30">
        <v>45322</v>
      </c>
      <c r="B535" s="32"/>
      <c r="C535" s="32" t="s">
        <v>78</v>
      </c>
      <c r="D535" s="27"/>
      <c r="E535" s="28">
        <v>74777000</v>
      </c>
      <c r="F535" s="29">
        <f t="shared" ref="F535:F575" si="9">F534+D535-E535</f>
        <v>98061082</v>
      </c>
    </row>
    <row r="536" spans="1:8">
      <c r="A536" s="30">
        <v>45322</v>
      </c>
      <c r="B536" s="32"/>
      <c r="C536" s="32" t="s">
        <v>625</v>
      </c>
      <c r="D536" s="27"/>
      <c r="E536" s="28">
        <v>12480000</v>
      </c>
      <c r="F536" s="29">
        <f t="shared" si="9"/>
        <v>85581082</v>
      </c>
    </row>
    <row r="537" spans="1:8">
      <c r="A537" s="30">
        <v>45322</v>
      </c>
      <c r="B537" s="32"/>
      <c r="C537" s="32" t="s">
        <v>626</v>
      </c>
      <c r="D537" s="27"/>
      <c r="E537" s="28">
        <f>2900+2500</f>
        <v>5400</v>
      </c>
      <c r="F537" s="29">
        <f t="shared" si="9"/>
        <v>85575682</v>
      </c>
      <c r="H537" s="38"/>
    </row>
    <row r="538" spans="1:8">
      <c r="A538" s="186">
        <v>45320.738263888888</v>
      </c>
      <c r="B538" s="187"/>
      <c r="C538" s="188" t="s">
        <v>12</v>
      </c>
      <c r="D538" s="27">
        <v>650000</v>
      </c>
      <c r="E538" s="28"/>
      <c r="F538" s="29">
        <f t="shared" si="9"/>
        <v>86225682</v>
      </c>
      <c r="H538" s="38"/>
    </row>
    <row r="539" spans="1:8">
      <c r="A539" s="186">
        <v>45321.276469907411</v>
      </c>
      <c r="B539" s="187"/>
      <c r="C539" s="188" t="s">
        <v>12</v>
      </c>
      <c r="D539" s="27">
        <v>585000</v>
      </c>
      <c r="E539" s="28"/>
      <c r="F539" s="29">
        <f t="shared" si="9"/>
        <v>86810682</v>
      </c>
      <c r="H539" s="38"/>
    </row>
    <row r="540" spans="1:8">
      <c r="A540" s="186">
        <v>45321.340509259258</v>
      </c>
      <c r="B540" s="187"/>
      <c r="C540" s="188" t="s">
        <v>12</v>
      </c>
      <c r="D540" s="27">
        <v>600000</v>
      </c>
      <c r="E540" s="28"/>
      <c r="F540" s="29">
        <f t="shared" si="9"/>
        <v>87410682</v>
      </c>
      <c r="H540" s="38"/>
    </row>
    <row r="541" spans="1:8">
      <c r="A541" s="186">
        <v>45321.423645833333</v>
      </c>
      <c r="B541" s="187"/>
      <c r="C541" s="188" t="s">
        <v>147</v>
      </c>
      <c r="D541" s="27">
        <v>12200000</v>
      </c>
      <c r="E541" s="28"/>
      <c r="F541" s="29">
        <f t="shared" si="9"/>
        <v>99610682</v>
      </c>
      <c r="H541" s="38"/>
    </row>
    <row r="542" spans="1:8">
      <c r="A542" s="186">
        <v>45321.454398148147</v>
      </c>
      <c r="B542" s="187"/>
      <c r="C542" s="188" t="s">
        <v>12</v>
      </c>
      <c r="D542" s="27">
        <v>650000</v>
      </c>
      <c r="E542" s="28"/>
      <c r="F542" s="29">
        <f t="shared" si="9"/>
        <v>100260682</v>
      </c>
      <c r="H542" s="38"/>
    </row>
    <row r="543" spans="1:8">
      <c r="A543" s="186">
        <v>45321.455127314817</v>
      </c>
      <c r="B543" s="187"/>
      <c r="C543" s="188" t="s">
        <v>12</v>
      </c>
      <c r="D543" s="27">
        <v>585000</v>
      </c>
      <c r="E543" s="28"/>
      <c r="F543" s="29">
        <f t="shared" si="9"/>
        <v>100845682</v>
      </c>
      <c r="H543" s="38"/>
    </row>
    <row r="544" spans="1:8">
      <c r="A544" s="186">
        <v>45321.543333333335</v>
      </c>
      <c r="B544" s="187"/>
      <c r="C544" s="188" t="s">
        <v>12</v>
      </c>
      <c r="D544" s="27">
        <v>585000</v>
      </c>
      <c r="E544" s="28"/>
      <c r="F544" s="29">
        <f t="shared" si="9"/>
        <v>101430682</v>
      </c>
      <c r="H544" s="38"/>
    </row>
    <row r="545" spans="1:8">
      <c r="A545" s="186">
        <v>45321.572488425925</v>
      </c>
      <c r="B545" s="187"/>
      <c r="C545" s="188" t="s">
        <v>12</v>
      </c>
      <c r="D545" s="27">
        <v>600000</v>
      </c>
      <c r="E545" s="28"/>
      <c r="F545" s="29">
        <f t="shared" si="9"/>
        <v>102030682</v>
      </c>
      <c r="H545" s="38"/>
    </row>
    <row r="546" spans="1:8">
      <c r="A546" s="186">
        <v>45321.573750000003</v>
      </c>
      <c r="B546" s="187"/>
      <c r="C546" s="188" t="s">
        <v>12</v>
      </c>
      <c r="D546" s="27">
        <v>600000</v>
      </c>
      <c r="E546" s="28"/>
      <c r="F546" s="29">
        <f t="shared" si="9"/>
        <v>102630682</v>
      </c>
      <c r="H546" s="38"/>
    </row>
    <row r="547" spans="1:8">
      <c r="A547" s="186">
        <v>45321.579861111109</v>
      </c>
      <c r="B547" s="187"/>
      <c r="C547" s="188" t="s">
        <v>301</v>
      </c>
      <c r="D547" s="27">
        <v>980000</v>
      </c>
      <c r="E547" s="28"/>
      <c r="F547" s="29">
        <f t="shared" si="9"/>
        <v>103610682</v>
      </c>
      <c r="H547" s="38"/>
    </row>
    <row r="548" spans="1:8">
      <c r="A548" s="186">
        <v>45321.70989583333</v>
      </c>
      <c r="B548" s="187"/>
      <c r="C548" s="188" t="s">
        <v>12</v>
      </c>
      <c r="D548" s="27">
        <v>575000</v>
      </c>
      <c r="E548" s="28"/>
      <c r="F548" s="29">
        <f t="shared" si="9"/>
        <v>104185682</v>
      </c>
      <c r="H548" s="38"/>
    </row>
    <row r="549" spans="1:8">
      <c r="A549" s="186">
        <v>45321.767546296294</v>
      </c>
      <c r="B549" s="187"/>
      <c r="C549" s="188" t="s">
        <v>12</v>
      </c>
      <c r="D549" s="27">
        <v>600000</v>
      </c>
      <c r="E549" s="28"/>
      <c r="F549" s="29">
        <f t="shared" si="9"/>
        <v>104785682</v>
      </c>
      <c r="H549" s="38"/>
    </row>
    <row r="550" spans="1:8">
      <c r="A550" s="186">
        <v>45321.823483796295</v>
      </c>
      <c r="B550" s="187"/>
      <c r="C550" s="188" t="s">
        <v>12</v>
      </c>
      <c r="D550" s="27">
        <v>1200000</v>
      </c>
      <c r="E550" s="28"/>
      <c r="F550" s="29">
        <f t="shared" si="9"/>
        <v>105985682</v>
      </c>
      <c r="H550" s="38"/>
    </row>
    <row r="551" spans="1:8">
      <c r="A551" s="186">
        <v>45321.885324074072</v>
      </c>
      <c r="B551" s="187"/>
      <c r="C551" s="188" t="s">
        <v>12</v>
      </c>
      <c r="D551" s="27">
        <v>1200000</v>
      </c>
      <c r="E551" s="28"/>
      <c r="F551" s="29">
        <f t="shared" si="9"/>
        <v>107185682</v>
      </c>
      <c r="H551" s="38"/>
    </row>
    <row r="552" spans="1:8">
      <c r="A552" s="186">
        <v>45322.310115740744</v>
      </c>
      <c r="B552" s="187"/>
      <c r="C552" s="188" t="s">
        <v>12</v>
      </c>
      <c r="D552" s="27">
        <v>585000</v>
      </c>
      <c r="E552" s="28"/>
      <c r="F552" s="29">
        <f t="shared" si="9"/>
        <v>107770682</v>
      </c>
      <c r="H552" s="38"/>
    </row>
    <row r="553" spans="1:8">
      <c r="A553" s="186">
        <v>45322.346076388887</v>
      </c>
      <c r="B553" s="187"/>
      <c r="C553" s="188" t="s">
        <v>12</v>
      </c>
      <c r="D553" s="27">
        <v>1135000</v>
      </c>
      <c r="E553" s="28"/>
      <c r="F553" s="29">
        <f t="shared" si="9"/>
        <v>108905682</v>
      </c>
      <c r="H553" s="38"/>
    </row>
    <row r="554" spans="1:8">
      <c r="A554" s="186">
        <v>45322.348680555559</v>
      </c>
      <c r="B554" s="187"/>
      <c r="C554" s="188" t="s">
        <v>146</v>
      </c>
      <c r="D554" s="27">
        <v>9200000</v>
      </c>
      <c r="E554" s="28"/>
      <c r="F554" s="29">
        <f t="shared" si="9"/>
        <v>118105682</v>
      </c>
      <c r="H554" s="38"/>
    </row>
    <row r="555" spans="1:8">
      <c r="A555" s="186">
        <v>45322.356203703705</v>
      </c>
      <c r="B555" s="187"/>
      <c r="C555" s="188" t="s">
        <v>12</v>
      </c>
      <c r="D555" s="27">
        <v>600000</v>
      </c>
      <c r="E555" s="28"/>
      <c r="F555" s="29">
        <f t="shared" si="9"/>
        <v>118705682</v>
      </c>
      <c r="H555" s="38"/>
    </row>
    <row r="556" spans="1:8">
      <c r="A556" s="186">
        <v>45322.409687500003</v>
      </c>
      <c r="B556" s="187"/>
      <c r="C556" s="188" t="s">
        <v>12</v>
      </c>
      <c r="D556" s="27">
        <v>465000</v>
      </c>
      <c r="E556" s="28"/>
      <c r="F556" s="29">
        <f t="shared" si="9"/>
        <v>119170682</v>
      </c>
      <c r="H556" s="38"/>
    </row>
    <row r="557" spans="1:8">
      <c r="A557" s="186">
        <v>45322.418310185189</v>
      </c>
      <c r="B557" s="187"/>
      <c r="C557" s="188" t="s">
        <v>12</v>
      </c>
      <c r="D557" s="27">
        <v>600000</v>
      </c>
      <c r="E557" s="28"/>
      <c r="F557" s="29">
        <f t="shared" si="9"/>
        <v>119770682</v>
      </c>
      <c r="H557" s="38"/>
    </row>
    <row r="558" spans="1:8">
      <c r="A558" s="186">
        <v>45322.474340277775</v>
      </c>
      <c r="B558" s="187"/>
      <c r="C558" s="188" t="s">
        <v>12</v>
      </c>
      <c r="D558" s="27">
        <v>1185000</v>
      </c>
      <c r="E558" s="28"/>
      <c r="F558" s="29">
        <f t="shared" si="9"/>
        <v>120955682</v>
      </c>
      <c r="H558" s="38"/>
    </row>
    <row r="559" spans="1:8">
      <c r="A559" s="186">
        <v>45322.496145833335</v>
      </c>
      <c r="B559" s="187"/>
      <c r="C559" s="188" t="s">
        <v>18</v>
      </c>
      <c r="D559" s="27">
        <v>1350000</v>
      </c>
      <c r="E559" s="28"/>
      <c r="F559" s="29">
        <f t="shared" si="9"/>
        <v>122305682</v>
      </c>
      <c r="H559" s="38"/>
    </row>
    <row r="560" spans="1:8">
      <c r="A560" s="186">
        <v>45322.554062499999</v>
      </c>
      <c r="B560" s="187"/>
      <c r="C560" s="188" t="s">
        <v>12</v>
      </c>
      <c r="D560" s="27">
        <v>650000</v>
      </c>
      <c r="E560" s="28"/>
      <c r="F560" s="29">
        <f t="shared" si="9"/>
        <v>122955682</v>
      </c>
      <c r="H560" s="38"/>
    </row>
    <row r="561" spans="1:8">
      <c r="A561" s="186">
        <v>45322.569537037038</v>
      </c>
      <c r="B561" s="187"/>
      <c r="C561" s="188" t="s">
        <v>12</v>
      </c>
      <c r="D561" s="27">
        <v>575000</v>
      </c>
      <c r="E561" s="28"/>
      <c r="F561" s="29">
        <f t="shared" si="9"/>
        <v>123530682</v>
      </c>
      <c r="H561" s="38"/>
    </row>
    <row r="562" spans="1:8">
      <c r="A562" s="186">
        <v>45322.571631944447</v>
      </c>
      <c r="B562" s="187"/>
      <c r="C562" s="188" t="s">
        <v>12</v>
      </c>
      <c r="D562" s="27">
        <v>600000</v>
      </c>
      <c r="E562" s="28"/>
      <c r="F562" s="29">
        <f t="shared" si="9"/>
        <v>124130682</v>
      </c>
      <c r="H562" s="38"/>
    </row>
    <row r="563" spans="1:8">
      <c r="A563" s="186">
        <v>45322.581238425926</v>
      </c>
      <c r="B563" s="187"/>
      <c r="C563" s="188" t="s">
        <v>12</v>
      </c>
      <c r="D563" s="27">
        <v>1770000</v>
      </c>
      <c r="E563" s="28"/>
      <c r="F563" s="29">
        <f t="shared" si="9"/>
        <v>125900682</v>
      </c>
      <c r="H563" s="38"/>
    </row>
    <row r="564" spans="1:8">
      <c r="A564" s="186">
        <v>45322.59820601852</v>
      </c>
      <c r="B564" s="187"/>
      <c r="C564" s="188" t="s">
        <v>30</v>
      </c>
      <c r="D564" s="27">
        <v>350000</v>
      </c>
      <c r="E564" s="28"/>
      <c r="F564" s="29">
        <f t="shared" si="9"/>
        <v>126250682</v>
      </c>
      <c r="H564" s="38"/>
    </row>
    <row r="565" spans="1:8">
      <c r="A565" s="186">
        <v>45322.613321759258</v>
      </c>
      <c r="B565" s="187"/>
      <c r="C565" s="188" t="s">
        <v>12</v>
      </c>
      <c r="D565" s="27">
        <v>600000</v>
      </c>
      <c r="E565" s="28"/>
      <c r="F565" s="29">
        <f t="shared" si="9"/>
        <v>126850682</v>
      </c>
      <c r="H565" s="38"/>
    </row>
    <row r="566" spans="1:8">
      <c r="A566" s="186">
        <v>45322.614976851852</v>
      </c>
      <c r="B566" s="187"/>
      <c r="C566" s="188" t="s">
        <v>12</v>
      </c>
      <c r="D566" s="27">
        <v>650000</v>
      </c>
      <c r="E566" s="28"/>
      <c r="F566" s="29">
        <f t="shared" si="9"/>
        <v>127500682</v>
      </c>
      <c r="H566" s="38"/>
    </row>
    <row r="567" spans="1:8">
      <c r="A567" s="186">
        <v>45322.629155092596</v>
      </c>
      <c r="B567" s="187"/>
      <c r="C567" s="188" t="s">
        <v>12</v>
      </c>
      <c r="D567" s="27">
        <v>600000</v>
      </c>
      <c r="E567" s="28"/>
      <c r="F567" s="29">
        <f t="shared" si="9"/>
        <v>128100682</v>
      </c>
      <c r="H567" s="38"/>
    </row>
    <row r="568" spans="1:8">
      <c r="A568" s="186">
        <v>45322.649513888886</v>
      </c>
      <c r="B568" s="187"/>
      <c r="C568" s="188" t="s">
        <v>12</v>
      </c>
      <c r="D568" s="27">
        <v>1170000</v>
      </c>
      <c r="E568" s="28"/>
      <c r="F568" s="29">
        <f t="shared" si="9"/>
        <v>129270682</v>
      </c>
      <c r="H568" s="38"/>
    </row>
    <row r="569" spans="1:8">
      <c r="A569" s="186">
        <v>45322.659594907411</v>
      </c>
      <c r="B569" s="187"/>
      <c r="C569" s="188" t="s">
        <v>12</v>
      </c>
      <c r="D569" s="27">
        <v>600000</v>
      </c>
      <c r="E569" s="28"/>
      <c r="F569" s="29">
        <f t="shared" si="9"/>
        <v>129870682</v>
      </c>
      <c r="H569" s="38"/>
    </row>
    <row r="570" spans="1:8">
      <c r="A570" s="186">
        <v>45322.802256944444</v>
      </c>
      <c r="B570" s="187"/>
      <c r="C570" s="188" t="s">
        <v>12</v>
      </c>
      <c r="D570" s="27">
        <v>600000</v>
      </c>
      <c r="E570" s="28"/>
      <c r="F570" s="29">
        <f t="shared" si="9"/>
        <v>130470682</v>
      </c>
      <c r="H570" s="38"/>
    </row>
    <row r="571" spans="1:8">
      <c r="A571" s="186">
        <v>45322.851064814815</v>
      </c>
      <c r="B571" s="187"/>
      <c r="C571" s="188" t="s">
        <v>12</v>
      </c>
      <c r="D571" s="27">
        <v>650000</v>
      </c>
      <c r="E571" s="28"/>
      <c r="F571" s="29">
        <f t="shared" si="9"/>
        <v>131120682</v>
      </c>
      <c r="H571" s="38"/>
    </row>
    <row r="572" spans="1:8">
      <c r="A572" s="186">
        <v>45322.957152777781</v>
      </c>
      <c r="B572" s="187"/>
      <c r="C572" s="188" t="s">
        <v>12</v>
      </c>
      <c r="D572" s="27">
        <v>600000</v>
      </c>
      <c r="E572" s="28"/>
      <c r="F572" s="29">
        <f t="shared" si="9"/>
        <v>131720682</v>
      </c>
      <c r="H572" s="38"/>
    </row>
    <row r="573" spans="1:8">
      <c r="A573" s="186">
        <v>45322.957152777781</v>
      </c>
      <c r="B573" s="187"/>
      <c r="C573" s="188" t="s">
        <v>39</v>
      </c>
      <c r="D573" s="27">
        <v>162387</v>
      </c>
      <c r="E573" s="28"/>
      <c r="F573" s="29">
        <f t="shared" si="9"/>
        <v>131883069</v>
      </c>
      <c r="H573" s="38"/>
    </row>
    <row r="574" spans="1:8">
      <c r="A574" s="186">
        <v>45322.957152777781</v>
      </c>
      <c r="B574" s="187"/>
      <c r="C574" s="188" t="s">
        <v>54</v>
      </c>
      <c r="D574" s="27"/>
      <c r="E574" s="28">
        <v>32478</v>
      </c>
      <c r="F574" s="29">
        <f t="shared" si="9"/>
        <v>131850591</v>
      </c>
      <c r="H574" s="38"/>
    </row>
    <row r="575" spans="1:8">
      <c r="A575" s="186">
        <v>45322.957152777781</v>
      </c>
      <c r="B575" s="187"/>
      <c r="C575" s="188" t="s">
        <v>36</v>
      </c>
      <c r="D575" s="27"/>
      <c r="E575" s="28">
        <v>25000</v>
      </c>
      <c r="F575" s="29">
        <f t="shared" si="9"/>
        <v>131825591</v>
      </c>
      <c r="H575" s="38"/>
    </row>
    <row r="576" spans="1:8" ht="14.4" customHeight="1">
      <c r="A576" s="245" t="s">
        <v>34</v>
      </c>
      <c r="B576" s="246"/>
      <c r="C576" s="247"/>
      <c r="D576" s="79">
        <f>SUM(D5:D575)</f>
        <v>742694700</v>
      </c>
      <c r="E576" s="79">
        <f>SUM(E5:E575)</f>
        <v>689719650</v>
      </c>
      <c r="F576" s="185"/>
    </row>
    <row r="577" spans="1:6" ht="14.4" customHeight="1">
      <c r="A577" s="30"/>
      <c r="B577" s="248" t="s">
        <v>5</v>
      </c>
      <c r="C577" s="249"/>
      <c r="D577" s="87"/>
      <c r="E577" s="81"/>
      <c r="F577" s="26">
        <f>F575</f>
        <v>131825591</v>
      </c>
    </row>
    <row r="578" spans="1:6">
      <c r="A578" s="30">
        <v>45324</v>
      </c>
      <c r="B578" s="32"/>
      <c r="C578" s="32" t="s">
        <v>633</v>
      </c>
      <c r="D578" s="27"/>
      <c r="E578" s="28">
        <v>13400000</v>
      </c>
      <c r="F578" s="29">
        <f t="shared" ref="F578" si="10">F577+D578-E578</f>
        <v>118425591</v>
      </c>
    </row>
    <row r="579" spans="1:6" ht="14.5">
      <c r="A579" s="30">
        <v>45323.165092592593</v>
      </c>
      <c r="B579" s="32"/>
      <c r="C579" s="189" t="s">
        <v>12</v>
      </c>
      <c r="D579" s="27">
        <v>600000</v>
      </c>
      <c r="E579" s="28"/>
      <c r="F579" s="29">
        <f t="shared" ref="F579:F642" si="11">F578+D579-E579</f>
        <v>119025591</v>
      </c>
    </row>
    <row r="580" spans="1:6" ht="14.5">
      <c r="A580" s="30">
        <v>45323.219108796293</v>
      </c>
      <c r="B580" s="32"/>
      <c r="C580" s="190" t="s">
        <v>12</v>
      </c>
      <c r="D580" s="27">
        <v>650000</v>
      </c>
      <c r="E580" s="28"/>
      <c r="F580" s="29">
        <f t="shared" si="11"/>
        <v>119675591</v>
      </c>
    </row>
    <row r="581" spans="1:6" ht="14.5">
      <c r="A581" s="30">
        <v>45323.219733796293</v>
      </c>
      <c r="B581" s="32"/>
      <c r="C581" s="190" t="s">
        <v>12</v>
      </c>
      <c r="D581" s="27">
        <v>650000</v>
      </c>
      <c r="E581" s="28"/>
      <c r="F581" s="29">
        <f t="shared" si="11"/>
        <v>120325591</v>
      </c>
    </row>
    <row r="582" spans="1:6" ht="14.5">
      <c r="A582" s="30">
        <v>45323.240081018521</v>
      </c>
      <c r="B582" s="32"/>
      <c r="C582" s="192" t="s">
        <v>12</v>
      </c>
      <c r="D582" s="27">
        <v>465000</v>
      </c>
      <c r="E582" s="28"/>
      <c r="F582" s="29">
        <f t="shared" si="11"/>
        <v>120790591</v>
      </c>
    </row>
    <row r="583" spans="1:6" ht="14.5">
      <c r="A583" s="30">
        <v>45323.256886574076</v>
      </c>
      <c r="B583" s="32"/>
      <c r="C583" s="192" t="s">
        <v>12</v>
      </c>
      <c r="D583" s="27">
        <v>585000</v>
      </c>
      <c r="E583" s="28"/>
      <c r="F583" s="29">
        <f t="shared" si="11"/>
        <v>121375591</v>
      </c>
    </row>
    <row r="584" spans="1:6" ht="14.5">
      <c r="A584" s="30">
        <v>45323.259918981479</v>
      </c>
      <c r="B584" s="32"/>
      <c r="C584" s="192" t="s">
        <v>12</v>
      </c>
      <c r="D584" s="27">
        <v>465000</v>
      </c>
      <c r="E584" s="28"/>
      <c r="F584" s="29">
        <f t="shared" si="11"/>
        <v>121840591</v>
      </c>
    </row>
    <row r="585" spans="1:6" ht="14.5">
      <c r="A585" s="30">
        <v>45323.262442129628</v>
      </c>
      <c r="B585" s="32"/>
      <c r="C585" s="192" t="s">
        <v>12</v>
      </c>
      <c r="D585" s="27">
        <v>585000</v>
      </c>
      <c r="E585" s="28"/>
      <c r="F585" s="29">
        <f t="shared" si="11"/>
        <v>122425591</v>
      </c>
    </row>
    <row r="586" spans="1:6" ht="14.5">
      <c r="A586" s="30">
        <v>45323.270474537036</v>
      </c>
      <c r="B586" s="32"/>
      <c r="C586" s="191" t="s">
        <v>12</v>
      </c>
      <c r="D586" s="27">
        <v>600000</v>
      </c>
      <c r="E586" s="28"/>
      <c r="F586" s="29">
        <f t="shared" si="11"/>
        <v>123025591</v>
      </c>
    </row>
    <row r="587" spans="1:6" ht="14.5">
      <c r="A587" s="30">
        <v>45323.282453703701</v>
      </c>
      <c r="B587" s="32"/>
      <c r="C587" s="192" t="s">
        <v>12</v>
      </c>
      <c r="D587" s="27">
        <v>585000</v>
      </c>
      <c r="E587" s="28"/>
      <c r="F587" s="29">
        <f t="shared" si="11"/>
        <v>123610591</v>
      </c>
    </row>
    <row r="588" spans="1:6" ht="14.5">
      <c r="A588" s="30">
        <v>45323.288460648146</v>
      </c>
      <c r="B588" s="32"/>
      <c r="C588" s="192" t="s">
        <v>12</v>
      </c>
      <c r="D588" s="27">
        <v>600000</v>
      </c>
      <c r="E588" s="28"/>
      <c r="F588" s="29">
        <f t="shared" si="11"/>
        <v>124210591</v>
      </c>
    </row>
    <row r="589" spans="1:6" ht="14.5">
      <c r="A589" s="30">
        <v>45323.289560185185</v>
      </c>
      <c r="B589" s="32"/>
      <c r="C589" s="192" t="s">
        <v>12</v>
      </c>
      <c r="D589" s="27">
        <v>575000</v>
      </c>
      <c r="E589" s="28"/>
      <c r="F589" s="29">
        <f t="shared" si="11"/>
        <v>124785591</v>
      </c>
    </row>
    <row r="590" spans="1:6" ht="14.5">
      <c r="A590" s="30">
        <v>45323.310127314813</v>
      </c>
      <c r="B590" s="32"/>
      <c r="C590" s="191" t="s">
        <v>12</v>
      </c>
      <c r="D590" s="27">
        <v>600000</v>
      </c>
      <c r="E590" s="28"/>
      <c r="F590" s="29">
        <f t="shared" si="11"/>
        <v>125385591</v>
      </c>
    </row>
    <row r="591" spans="1:6" ht="14.5">
      <c r="A591" s="30">
        <v>45323.310972222222</v>
      </c>
      <c r="B591" s="32"/>
      <c r="C591" s="192" t="s">
        <v>12</v>
      </c>
      <c r="D591" s="27">
        <v>465000</v>
      </c>
      <c r="E591" s="28"/>
      <c r="F591" s="29">
        <f t="shared" si="11"/>
        <v>125850591</v>
      </c>
    </row>
    <row r="592" spans="1:6" ht="14.5">
      <c r="A592" s="30">
        <v>45323.316886574074</v>
      </c>
      <c r="B592" s="32"/>
      <c r="C592" s="192" t="s">
        <v>12</v>
      </c>
      <c r="D592" s="27">
        <v>600000</v>
      </c>
      <c r="E592" s="28"/>
      <c r="F592" s="29">
        <f t="shared" si="11"/>
        <v>126450591</v>
      </c>
    </row>
    <row r="593" spans="1:6" ht="14.5">
      <c r="A593" s="30">
        <v>45323.323877314811</v>
      </c>
      <c r="B593" s="32"/>
      <c r="C593" s="192" t="s">
        <v>12</v>
      </c>
      <c r="D593" s="27">
        <v>1135000</v>
      </c>
      <c r="E593" s="28"/>
      <c r="F593" s="29">
        <f t="shared" si="11"/>
        <v>127585591</v>
      </c>
    </row>
    <row r="594" spans="1:6" ht="14.5">
      <c r="A594" s="30">
        <v>45323.324699074074</v>
      </c>
      <c r="B594" s="32"/>
      <c r="C594" s="192" t="s">
        <v>12</v>
      </c>
      <c r="D594" s="27">
        <v>1170000</v>
      </c>
      <c r="E594" s="28"/>
      <c r="F594" s="29">
        <f t="shared" si="11"/>
        <v>128755591</v>
      </c>
    </row>
    <row r="595" spans="1:6" ht="14.5">
      <c r="A595" s="30">
        <v>45323.337824074071</v>
      </c>
      <c r="B595" s="32"/>
      <c r="C595" s="192" t="s">
        <v>149</v>
      </c>
      <c r="D595" s="27">
        <v>13950000</v>
      </c>
      <c r="E595" s="28"/>
      <c r="F595" s="29">
        <f t="shared" si="11"/>
        <v>142705591</v>
      </c>
    </row>
    <row r="596" spans="1:6" ht="14.5">
      <c r="A596" s="30">
        <v>45323.338368055556</v>
      </c>
      <c r="B596" s="32"/>
      <c r="C596" s="192" t="s">
        <v>12</v>
      </c>
      <c r="D596" s="27">
        <v>650000</v>
      </c>
      <c r="E596" s="28"/>
      <c r="F596" s="29">
        <f t="shared" si="11"/>
        <v>143355591</v>
      </c>
    </row>
    <row r="597" spans="1:6" ht="14.5">
      <c r="A597" s="30">
        <v>45323.356689814813</v>
      </c>
      <c r="B597" s="32"/>
      <c r="C597" s="192" t="s">
        <v>12</v>
      </c>
      <c r="D597" s="27">
        <v>585000</v>
      </c>
      <c r="E597" s="28"/>
      <c r="F597" s="29">
        <f t="shared" si="11"/>
        <v>143940591</v>
      </c>
    </row>
    <row r="598" spans="1:6" ht="14.5">
      <c r="A598" s="30">
        <v>45323.361979166664</v>
      </c>
      <c r="B598" s="32"/>
      <c r="C598" s="192" t="s">
        <v>12</v>
      </c>
      <c r="D598" s="27">
        <v>1650000</v>
      </c>
      <c r="E598" s="28"/>
      <c r="F598" s="29">
        <f t="shared" si="11"/>
        <v>145590591</v>
      </c>
    </row>
    <row r="599" spans="1:6" ht="14.5">
      <c r="A599" s="30">
        <v>45323.365497685183</v>
      </c>
      <c r="B599" s="32"/>
      <c r="C599" s="192" t="s">
        <v>12</v>
      </c>
      <c r="D599" s="27">
        <v>585000</v>
      </c>
      <c r="E599" s="28"/>
      <c r="F599" s="29">
        <f t="shared" si="11"/>
        <v>146175591</v>
      </c>
    </row>
    <row r="600" spans="1:6" ht="14.5">
      <c r="A600" s="30">
        <v>45323.371307870373</v>
      </c>
      <c r="B600" s="32"/>
      <c r="C600" s="191" t="s">
        <v>12</v>
      </c>
      <c r="D600" s="27">
        <v>600000</v>
      </c>
      <c r="E600" s="28"/>
      <c r="F600" s="29">
        <f t="shared" si="11"/>
        <v>146775591</v>
      </c>
    </row>
    <row r="601" spans="1:6" ht="14.5">
      <c r="A601" s="30">
        <v>45323.373622685183</v>
      </c>
      <c r="B601" s="32"/>
      <c r="C601" s="192" t="s">
        <v>12</v>
      </c>
      <c r="D601" s="27">
        <v>1100000</v>
      </c>
      <c r="E601" s="28"/>
      <c r="F601" s="29">
        <f t="shared" si="11"/>
        <v>147875591</v>
      </c>
    </row>
    <row r="602" spans="1:6" ht="14.5">
      <c r="A602" s="30">
        <v>45323.376226851855</v>
      </c>
      <c r="B602" s="32"/>
      <c r="C602" s="192" t="s">
        <v>12</v>
      </c>
      <c r="D602" s="27">
        <v>585000</v>
      </c>
      <c r="E602" s="28"/>
      <c r="F602" s="29">
        <f t="shared" si="11"/>
        <v>148460591</v>
      </c>
    </row>
    <row r="603" spans="1:6" ht="14.5">
      <c r="A603" s="30">
        <v>45323.381469907406</v>
      </c>
      <c r="B603" s="32"/>
      <c r="C603" s="192" t="s">
        <v>12</v>
      </c>
      <c r="D603" s="27">
        <v>585000</v>
      </c>
      <c r="E603" s="28"/>
      <c r="F603" s="29">
        <f t="shared" si="11"/>
        <v>149045591</v>
      </c>
    </row>
    <row r="604" spans="1:6" ht="14.5">
      <c r="A604" s="30">
        <v>45323.38208333333</v>
      </c>
      <c r="B604" s="32"/>
      <c r="C604" s="191" t="s">
        <v>12</v>
      </c>
      <c r="D604" s="27">
        <v>600000</v>
      </c>
      <c r="E604" s="28"/>
      <c r="F604" s="29">
        <f t="shared" si="11"/>
        <v>149645591</v>
      </c>
    </row>
    <row r="605" spans="1:6" ht="14.5">
      <c r="A605" s="30">
        <v>45323.385347222225</v>
      </c>
      <c r="B605" s="32"/>
      <c r="C605" s="192" t="s">
        <v>12</v>
      </c>
      <c r="D605" s="27">
        <v>650000</v>
      </c>
      <c r="E605" s="28"/>
      <c r="F605" s="29">
        <f t="shared" si="11"/>
        <v>150295591</v>
      </c>
    </row>
    <row r="606" spans="1:6" ht="14.5">
      <c r="A606" s="30">
        <v>45323.386157407411</v>
      </c>
      <c r="B606" s="32"/>
      <c r="C606" s="191" t="s">
        <v>12</v>
      </c>
      <c r="D606" s="27">
        <v>600000</v>
      </c>
      <c r="E606" s="28"/>
      <c r="F606" s="29">
        <f t="shared" si="11"/>
        <v>150895591</v>
      </c>
    </row>
    <row r="607" spans="1:6" ht="14.5">
      <c r="A607" s="30">
        <v>45323.3906712963</v>
      </c>
      <c r="B607" s="32"/>
      <c r="C607" s="192" t="s">
        <v>12</v>
      </c>
      <c r="D607" s="27">
        <v>650000</v>
      </c>
      <c r="E607" s="28"/>
      <c r="F607" s="29">
        <f t="shared" si="11"/>
        <v>151545591</v>
      </c>
    </row>
    <row r="608" spans="1:6" ht="14.5">
      <c r="A608" s="30">
        <v>45323.40792824074</v>
      </c>
      <c r="B608" s="32"/>
      <c r="C608" s="192" t="s">
        <v>12</v>
      </c>
      <c r="D608" s="27">
        <v>585000</v>
      </c>
      <c r="E608" s="28"/>
      <c r="F608" s="29">
        <f t="shared" si="11"/>
        <v>152130591</v>
      </c>
    </row>
    <row r="609" spans="1:6" ht="14.5">
      <c r="A609" s="30">
        <v>45323.415567129632</v>
      </c>
      <c r="B609" s="32"/>
      <c r="C609" s="192" t="s">
        <v>12</v>
      </c>
      <c r="D609" s="27">
        <v>1170000</v>
      </c>
      <c r="E609" s="28"/>
      <c r="F609" s="29">
        <f t="shared" si="11"/>
        <v>153300591</v>
      </c>
    </row>
    <row r="610" spans="1:6" ht="14.5">
      <c r="A610" s="30">
        <v>45323.426296296297</v>
      </c>
      <c r="B610" s="32"/>
      <c r="C610" s="192" t="s">
        <v>12</v>
      </c>
      <c r="D610" s="27">
        <v>585000</v>
      </c>
      <c r="E610" s="28"/>
      <c r="F610" s="29">
        <f t="shared" si="11"/>
        <v>153885591</v>
      </c>
    </row>
    <row r="611" spans="1:6" ht="14.5">
      <c r="A611" s="30">
        <v>45323.444513888891</v>
      </c>
      <c r="B611" s="32"/>
      <c r="C611" s="192" t="s">
        <v>12</v>
      </c>
      <c r="D611" s="27">
        <v>600000</v>
      </c>
      <c r="E611" s="28"/>
      <c r="F611" s="29">
        <f t="shared" si="11"/>
        <v>154485591</v>
      </c>
    </row>
    <row r="612" spans="1:6" ht="14.5">
      <c r="A612" s="30">
        <v>45323.448900462965</v>
      </c>
      <c r="B612" s="32"/>
      <c r="C612" s="192" t="s">
        <v>12</v>
      </c>
      <c r="D612" s="27">
        <v>650000</v>
      </c>
      <c r="E612" s="28"/>
      <c r="F612" s="29">
        <f t="shared" si="11"/>
        <v>155135591</v>
      </c>
    </row>
    <row r="613" spans="1:6" ht="14.5">
      <c r="A613" s="30">
        <v>45323.45071759259</v>
      </c>
      <c r="B613" s="32"/>
      <c r="C613" s="192" t="s">
        <v>12</v>
      </c>
      <c r="D613" s="27">
        <v>650000</v>
      </c>
      <c r="E613" s="28"/>
      <c r="F613" s="29">
        <f t="shared" si="11"/>
        <v>155785591</v>
      </c>
    </row>
    <row r="614" spans="1:6" ht="14.5">
      <c r="A614" s="30">
        <v>45323.456712962965</v>
      </c>
      <c r="B614" s="32"/>
      <c r="C614" s="192" t="s">
        <v>12</v>
      </c>
      <c r="D614" s="27">
        <v>585000</v>
      </c>
      <c r="E614" s="28"/>
      <c r="F614" s="29">
        <f t="shared" si="11"/>
        <v>156370591</v>
      </c>
    </row>
    <row r="615" spans="1:6" ht="14.5">
      <c r="A615" s="30">
        <v>45323.468599537038</v>
      </c>
      <c r="B615" s="32"/>
      <c r="C615" s="192" t="s">
        <v>17</v>
      </c>
      <c r="D615" s="27">
        <v>700000</v>
      </c>
      <c r="E615" s="28"/>
      <c r="F615" s="29">
        <f t="shared" si="11"/>
        <v>157070591</v>
      </c>
    </row>
    <row r="616" spans="1:6" ht="14.5">
      <c r="A616" s="30">
        <v>45323.479131944441</v>
      </c>
      <c r="B616" s="32"/>
      <c r="C616" s="192" t="s">
        <v>12</v>
      </c>
      <c r="D616" s="27">
        <v>600000</v>
      </c>
      <c r="E616" s="28"/>
      <c r="F616" s="29">
        <f t="shared" si="11"/>
        <v>157670591</v>
      </c>
    </row>
    <row r="617" spans="1:6" ht="14.5">
      <c r="A617" s="30">
        <v>45323.488553240742</v>
      </c>
      <c r="B617" s="32"/>
      <c r="C617" s="192" t="s">
        <v>12</v>
      </c>
      <c r="D617" s="27">
        <v>585000</v>
      </c>
      <c r="E617" s="28"/>
      <c r="F617" s="29">
        <f t="shared" si="11"/>
        <v>158255591</v>
      </c>
    </row>
    <row r="618" spans="1:6" ht="14.5">
      <c r="A618" s="30">
        <v>45323.489710648151</v>
      </c>
      <c r="B618" s="32"/>
      <c r="C618" s="192" t="s">
        <v>12</v>
      </c>
      <c r="D618" s="27">
        <v>1200000</v>
      </c>
      <c r="E618" s="28"/>
      <c r="F618" s="29">
        <f t="shared" si="11"/>
        <v>159455591</v>
      </c>
    </row>
    <row r="619" spans="1:6" ht="14.5">
      <c r="A619" s="30">
        <v>45323.490046296298</v>
      </c>
      <c r="B619" s="32"/>
      <c r="C619" s="192" t="s">
        <v>12</v>
      </c>
      <c r="D619" s="27">
        <v>575000</v>
      </c>
      <c r="E619" s="28"/>
      <c r="F619" s="29">
        <f t="shared" si="11"/>
        <v>160030591</v>
      </c>
    </row>
    <row r="620" spans="1:6" ht="14.5">
      <c r="A620" s="30">
        <v>45323.502418981479</v>
      </c>
      <c r="B620" s="32"/>
      <c r="C620" s="192" t="s">
        <v>12</v>
      </c>
      <c r="D620" s="27">
        <v>585000</v>
      </c>
      <c r="E620" s="28"/>
      <c r="F620" s="29">
        <f t="shared" si="11"/>
        <v>160615591</v>
      </c>
    </row>
    <row r="621" spans="1:6" ht="14.5">
      <c r="A621" s="30">
        <v>45323.515590277777</v>
      </c>
      <c r="B621" s="32"/>
      <c r="C621" s="192" t="s">
        <v>12</v>
      </c>
      <c r="D621" s="27">
        <v>585000</v>
      </c>
      <c r="E621" s="28"/>
      <c r="F621" s="29">
        <f t="shared" si="11"/>
        <v>161200591</v>
      </c>
    </row>
    <row r="622" spans="1:6" ht="14.5">
      <c r="A622" s="30">
        <v>45323.518148148149</v>
      </c>
      <c r="B622" s="32"/>
      <c r="C622" s="192" t="s">
        <v>12</v>
      </c>
      <c r="D622" s="27">
        <v>585000</v>
      </c>
      <c r="E622" s="28"/>
      <c r="F622" s="29">
        <f t="shared" si="11"/>
        <v>161785591</v>
      </c>
    </row>
    <row r="623" spans="1:6" ht="14.5">
      <c r="A623" s="30">
        <v>45323.521597222221</v>
      </c>
      <c r="B623" s="32"/>
      <c r="C623" s="192" t="s">
        <v>17</v>
      </c>
      <c r="D623" s="27">
        <v>600000</v>
      </c>
      <c r="E623" s="28"/>
      <c r="F623" s="29">
        <f t="shared" si="11"/>
        <v>162385591</v>
      </c>
    </row>
    <row r="624" spans="1:6" ht="14.5">
      <c r="A624" s="30">
        <v>45323.522314814814</v>
      </c>
      <c r="B624" s="32"/>
      <c r="C624" s="192" t="s">
        <v>12</v>
      </c>
      <c r="D624" s="27">
        <v>1185000</v>
      </c>
      <c r="E624" s="28"/>
      <c r="F624" s="29">
        <f t="shared" si="11"/>
        <v>163570591</v>
      </c>
    </row>
    <row r="625" spans="1:6" ht="14.5">
      <c r="A625" s="30">
        <v>45323.526921296296</v>
      </c>
      <c r="B625" s="32"/>
      <c r="C625" s="192" t="s">
        <v>12</v>
      </c>
      <c r="D625" s="27">
        <v>1200000</v>
      </c>
      <c r="E625" s="28"/>
      <c r="F625" s="29">
        <f t="shared" si="11"/>
        <v>164770591</v>
      </c>
    </row>
    <row r="626" spans="1:6" ht="14.5">
      <c r="A626" s="30">
        <v>45323.553587962961</v>
      </c>
      <c r="B626" s="32"/>
      <c r="C626" s="191" t="s">
        <v>12</v>
      </c>
      <c r="D626" s="27">
        <v>600000</v>
      </c>
      <c r="E626" s="28"/>
      <c r="F626" s="29">
        <f t="shared" si="11"/>
        <v>165370591</v>
      </c>
    </row>
    <row r="627" spans="1:6" ht="14.5">
      <c r="A627" s="30">
        <v>45323.565706018519</v>
      </c>
      <c r="B627" s="32"/>
      <c r="C627" s="191" t="s">
        <v>18</v>
      </c>
      <c r="D627" s="27">
        <v>1770000</v>
      </c>
      <c r="E627" s="28"/>
      <c r="F627" s="29">
        <f t="shared" si="11"/>
        <v>167140591</v>
      </c>
    </row>
    <row r="628" spans="1:6" ht="14.5">
      <c r="A628" s="30">
        <v>45323.590856481482</v>
      </c>
      <c r="B628" s="32"/>
      <c r="C628" s="192" t="s">
        <v>12</v>
      </c>
      <c r="D628" s="27">
        <v>650000</v>
      </c>
      <c r="E628" s="28"/>
      <c r="F628" s="29">
        <f t="shared" si="11"/>
        <v>167790591</v>
      </c>
    </row>
    <row r="629" spans="1:6" ht="14.5">
      <c r="A629" s="30">
        <v>45323.596018518518</v>
      </c>
      <c r="B629" s="32"/>
      <c r="C629" s="191" t="s">
        <v>12</v>
      </c>
      <c r="D629" s="27">
        <v>550000</v>
      </c>
      <c r="E629" s="28"/>
      <c r="F629" s="29">
        <f t="shared" si="11"/>
        <v>168340591</v>
      </c>
    </row>
    <row r="630" spans="1:6" ht="14.5">
      <c r="A630" s="30">
        <v>45323.597326388888</v>
      </c>
      <c r="B630" s="32"/>
      <c r="C630" s="192" t="s">
        <v>12</v>
      </c>
      <c r="D630" s="27">
        <v>650000</v>
      </c>
      <c r="E630" s="28"/>
      <c r="F630" s="29">
        <f t="shared" si="11"/>
        <v>168990591</v>
      </c>
    </row>
    <row r="631" spans="1:6" ht="14.5">
      <c r="A631" s="30">
        <v>45323.598773148151</v>
      </c>
      <c r="B631" s="32"/>
      <c r="C631" s="192" t="s">
        <v>12</v>
      </c>
      <c r="D631" s="27">
        <v>650000</v>
      </c>
      <c r="E631" s="28"/>
      <c r="F631" s="29">
        <f t="shared" si="11"/>
        <v>169640591</v>
      </c>
    </row>
    <row r="632" spans="1:6" ht="14.5">
      <c r="A632" s="30">
        <v>45323.618611111109</v>
      </c>
      <c r="B632" s="32"/>
      <c r="C632" s="192" t="s">
        <v>12</v>
      </c>
      <c r="D632" s="27">
        <v>585000</v>
      </c>
      <c r="E632" s="28"/>
      <c r="F632" s="29">
        <f t="shared" si="11"/>
        <v>170225591</v>
      </c>
    </row>
    <row r="633" spans="1:6" ht="14.5">
      <c r="A633" s="30">
        <v>45323.651284722226</v>
      </c>
      <c r="B633" s="32"/>
      <c r="C633" s="191" t="s">
        <v>12</v>
      </c>
      <c r="D633" s="27">
        <v>600000</v>
      </c>
      <c r="E633" s="28"/>
      <c r="F633" s="29">
        <f t="shared" si="11"/>
        <v>170825591</v>
      </c>
    </row>
    <row r="634" spans="1:6" ht="14.5">
      <c r="A634" s="30">
        <v>45323.654513888891</v>
      </c>
      <c r="B634" s="32"/>
      <c r="C634" s="191" t="s">
        <v>12</v>
      </c>
      <c r="D634" s="27">
        <v>600000</v>
      </c>
      <c r="E634" s="28"/>
      <c r="F634" s="29">
        <f t="shared" si="11"/>
        <v>171425591</v>
      </c>
    </row>
    <row r="635" spans="1:6" ht="14.5">
      <c r="A635" s="30">
        <v>45323.668692129628</v>
      </c>
      <c r="B635" s="32"/>
      <c r="C635" s="192" t="s">
        <v>12</v>
      </c>
      <c r="D635" s="27">
        <v>575000</v>
      </c>
      <c r="E635" s="28"/>
      <c r="F635" s="29">
        <f t="shared" si="11"/>
        <v>172000591</v>
      </c>
    </row>
    <row r="636" spans="1:6" ht="14.5">
      <c r="A636" s="30">
        <v>45323.706620370373</v>
      </c>
      <c r="B636" s="32"/>
      <c r="C636" s="192" t="s">
        <v>12</v>
      </c>
      <c r="D636" s="27">
        <v>585000</v>
      </c>
      <c r="E636" s="28"/>
      <c r="F636" s="29">
        <f t="shared" si="11"/>
        <v>172585591</v>
      </c>
    </row>
    <row r="637" spans="1:6" ht="14.5">
      <c r="A637" s="30">
        <v>45323.738657407404</v>
      </c>
      <c r="B637" s="32"/>
      <c r="C637" s="191" t="s">
        <v>12</v>
      </c>
      <c r="D637" s="27">
        <v>1185000</v>
      </c>
      <c r="E637" s="28"/>
      <c r="F637" s="29">
        <f t="shared" si="11"/>
        <v>173770591</v>
      </c>
    </row>
    <row r="638" spans="1:6" ht="14.5">
      <c r="A638" s="30">
        <v>45323.755439814813</v>
      </c>
      <c r="B638" s="32"/>
      <c r="C638" s="192" t="s">
        <v>12</v>
      </c>
      <c r="D638" s="27">
        <v>585000</v>
      </c>
      <c r="E638" s="28"/>
      <c r="F638" s="29">
        <f t="shared" si="11"/>
        <v>174355591</v>
      </c>
    </row>
    <row r="639" spans="1:6" ht="14.5">
      <c r="A639" s="30">
        <v>45323.78297453704</v>
      </c>
      <c r="B639" s="32"/>
      <c r="C639" s="192" t="s">
        <v>12</v>
      </c>
      <c r="D639" s="27">
        <v>1235000</v>
      </c>
      <c r="E639" s="28"/>
      <c r="F639" s="29">
        <f t="shared" si="11"/>
        <v>175590591</v>
      </c>
    </row>
    <row r="640" spans="1:6" ht="14.5">
      <c r="A640" s="30">
        <v>45323.79179398148</v>
      </c>
      <c r="B640" s="32"/>
      <c r="C640" s="192" t="s">
        <v>12</v>
      </c>
      <c r="D640" s="27">
        <v>575000</v>
      </c>
      <c r="E640" s="28"/>
      <c r="F640" s="29">
        <f t="shared" si="11"/>
        <v>176165591</v>
      </c>
    </row>
    <row r="641" spans="1:6" ht="14.5">
      <c r="A641" s="30">
        <v>45323.799398148149</v>
      </c>
      <c r="B641" s="32"/>
      <c r="C641" s="191" t="s">
        <v>12</v>
      </c>
      <c r="D641" s="27">
        <v>600000</v>
      </c>
      <c r="E641" s="28"/>
      <c r="F641" s="29">
        <f t="shared" si="11"/>
        <v>176765591</v>
      </c>
    </row>
    <row r="642" spans="1:6" ht="14.5">
      <c r="A642" s="30">
        <v>45323.812916666669</v>
      </c>
      <c r="B642" s="32"/>
      <c r="C642" s="192" t="s">
        <v>12</v>
      </c>
      <c r="D642" s="27">
        <v>465000</v>
      </c>
      <c r="E642" s="28"/>
      <c r="F642" s="29">
        <f t="shared" si="11"/>
        <v>177230591</v>
      </c>
    </row>
    <row r="643" spans="1:6" ht="14.5">
      <c r="A643" s="30">
        <v>45323.840613425928</v>
      </c>
      <c r="B643" s="32"/>
      <c r="C643" s="192" t="s">
        <v>12</v>
      </c>
      <c r="D643" s="27">
        <v>1135000</v>
      </c>
      <c r="E643" s="28"/>
      <c r="F643" s="29">
        <f t="shared" ref="F643:F746" si="12">F642+D643-E643</f>
        <v>178365591</v>
      </c>
    </row>
    <row r="644" spans="1:6" ht="14.5">
      <c r="A644" s="30">
        <v>45323.87</v>
      </c>
      <c r="B644" s="32"/>
      <c r="C644" s="192" t="s">
        <v>12</v>
      </c>
      <c r="D644" s="27">
        <v>650000</v>
      </c>
      <c r="E644" s="28"/>
      <c r="F644" s="29">
        <f t="shared" si="12"/>
        <v>179015591</v>
      </c>
    </row>
    <row r="645" spans="1:6" ht="14.5">
      <c r="A645" s="30">
        <v>45323.873472222222</v>
      </c>
      <c r="B645" s="32"/>
      <c r="C645" s="192" t="s">
        <v>12</v>
      </c>
      <c r="D645" s="27">
        <v>600000</v>
      </c>
      <c r="E645" s="28"/>
      <c r="F645" s="29">
        <f t="shared" si="12"/>
        <v>179615591</v>
      </c>
    </row>
    <row r="646" spans="1:6" ht="14.5">
      <c r="A646" s="30">
        <v>45323.912442129629</v>
      </c>
      <c r="B646" s="32"/>
      <c r="C646" s="192" t="s">
        <v>12</v>
      </c>
      <c r="D646" s="27">
        <v>600000</v>
      </c>
      <c r="E646" s="28"/>
      <c r="F646" s="29">
        <f t="shared" si="12"/>
        <v>180215591</v>
      </c>
    </row>
    <row r="647" spans="1:6" ht="14.5">
      <c r="A647" s="30">
        <v>45324.224050925928</v>
      </c>
      <c r="B647" s="32"/>
      <c r="C647" s="192" t="s">
        <v>12</v>
      </c>
      <c r="D647" s="27">
        <v>650000</v>
      </c>
      <c r="E647" s="28"/>
      <c r="F647" s="29">
        <f t="shared" si="12"/>
        <v>180865591</v>
      </c>
    </row>
    <row r="648" spans="1:6" ht="14.5">
      <c r="A648" s="30">
        <v>45324.248877314814</v>
      </c>
      <c r="B648" s="32"/>
      <c r="C648" s="192" t="s">
        <v>12</v>
      </c>
      <c r="D648" s="27">
        <v>1250000</v>
      </c>
      <c r="E648" s="28"/>
      <c r="F648" s="29">
        <f t="shared" si="12"/>
        <v>182115591</v>
      </c>
    </row>
    <row r="649" spans="1:6" ht="14.5">
      <c r="A649" s="30">
        <v>45324.248969907407</v>
      </c>
      <c r="B649" s="32"/>
      <c r="C649" s="192" t="s">
        <v>12</v>
      </c>
      <c r="D649" s="27">
        <v>575000</v>
      </c>
      <c r="E649" s="28"/>
      <c r="F649" s="29">
        <f t="shared" si="12"/>
        <v>182690591</v>
      </c>
    </row>
    <row r="650" spans="1:6" ht="14.5">
      <c r="A650" s="30">
        <v>45324.249976851854</v>
      </c>
      <c r="B650" s="32"/>
      <c r="C650" s="192" t="s">
        <v>12</v>
      </c>
      <c r="D650" s="27">
        <v>575000</v>
      </c>
      <c r="E650" s="28"/>
      <c r="F650" s="29">
        <f t="shared" si="12"/>
        <v>183265591</v>
      </c>
    </row>
    <row r="651" spans="1:6" ht="14.5">
      <c r="A651" s="30">
        <v>45324.250821759262</v>
      </c>
      <c r="B651" s="32"/>
      <c r="C651" s="192" t="s">
        <v>12</v>
      </c>
      <c r="D651" s="27">
        <v>585000</v>
      </c>
      <c r="E651" s="28"/>
      <c r="F651" s="29">
        <f t="shared" si="12"/>
        <v>183850591</v>
      </c>
    </row>
    <row r="652" spans="1:6" ht="14.5">
      <c r="A652" s="30">
        <v>45324.275810185187</v>
      </c>
      <c r="B652" s="32"/>
      <c r="C652" s="192" t="s">
        <v>12</v>
      </c>
      <c r="D652" s="27">
        <v>1200000</v>
      </c>
      <c r="E652" s="28"/>
      <c r="F652" s="29">
        <f t="shared" si="12"/>
        <v>185050591</v>
      </c>
    </row>
    <row r="653" spans="1:6" ht="14.5">
      <c r="A653" s="30">
        <v>45324.29724537037</v>
      </c>
      <c r="B653" s="32"/>
      <c r="C653" s="192" t="s">
        <v>12</v>
      </c>
      <c r="D653" s="27">
        <v>1250000</v>
      </c>
      <c r="E653" s="28"/>
      <c r="F653" s="29">
        <f t="shared" si="12"/>
        <v>186300591</v>
      </c>
    </row>
    <row r="654" spans="1:6" ht="14.5">
      <c r="A654" s="30">
        <v>45324.305995370371</v>
      </c>
      <c r="B654" s="32"/>
      <c r="C654" s="191" t="s">
        <v>12</v>
      </c>
      <c r="D654" s="27">
        <v>2370000</v>
      </c>
      <c r="E654" s="28"/>
      <c r="F654" s="29">
        <f t="shared" si="12"/>
        <v>188670591</v>
      </c>
    </row>
    <row r="655" spans="1:6" ht="14.5">
      <c r="A655" s="30">
        <v>45324.309039351851</v>
      </c>
      <c r="B655" s="32"/>
      <c r="C655" s="192" t="s">
        <v>12</v>
      </c>
      <c r="D655" s="27">
        <v>585000</v>
      </c>
      <c r="E655" s="28"/>
      <c r="F655" s="29">
        <f t="shared" si="12"/>
        <v>189255591</v>
      </c>
    </row>
    <row r="656" spans="1:6" ht="14.5">
      <c r="A656" s="30">
        <v>45324.309351851851</v>
      </c>
      <c r="B656" s="32"/>
      <c r="C656" s="192" t="s">
        <v>12</v>
      </c>
      <c r="D656" s="27">
        <v>600000</v>
      </c>
      <c r="E656" s="28"/>
      <c r="F656" s="29">
        <f t="shared" si="12"/>
        <v>189855591</v>
      </c>
    </row>
    <row r="657" spans="1:6" ht="14.5">
      <c r="A657" s="30">
        <v>45324.310532407406</v>
      </c>
      <c r="B657" s="32"/>
      <c r="C657" s="190" t="s">
        <v>12</v>
      </c>
      <c r="D657" s="27">
        <v>650000</v>
      </c>
      <c r="E657" s="28"/>
      <c r="F657" s="29">
        <f t="shared" si="12"/>
        <v>190505591</v>
      </c>
    </row>
    <row r="658" spans="1:6" ht="14.5">
      <c r="A658" s="30">
        <v>45324.319039351853</v>
      </c>
      <c r="B658" s="32"/>
      <c r="C658" s="190" t="s">
        <v>12</v>
      </c>
      <c r="D658" s="27">
        <v>600000</v>
      </c>
      <c r="E658" s="28"/>
      <c r="F658" s="29">
        <f t="shared" si="12"/>
        <v>191105591</v>
      </c>
    </row>
    <row r="659" spans="1:6" ht="14.5">
      <c r="A659" s="30">
        <v>45324.320138888892</v>
      </c>
      <c r="B659" s="32"/>
      <c r="C659" s="190" t="s">
        <v>12</v>
      </c>
      <c r="D659" s="27">
        <v>650000</v>
      </c>
      <c r="E659" s="28"/>
      <c r="F659" s="29">
        <f t="shared" si="12"/>
        <v>191755591</v>
      </c>
    </row>
    <row r="660" spans="1:6" ht="14.5">
      <c r="A660" s="30">
        <v>45324.337210648147</v>
      </c>
      <c r="B660" s="32"/>
      <c r="C660" s="191" t="s">
        <v>12</v>
      </c>
      <c r="D660" s="27">
        <v>550000</v>
      </c>
      <c r="E660" s="28"/>
      <c r="F660" s="29">
        <f t="shared" si="12"/>
        <v>192305591</v>
      </c>
    </row>
    <row r="661" spans="1:6" ht="14.5">
      <c r="A661" s="30">
        <v>45324.339479166665</v>
      </c>
      <c r="B661" s="32"/>
      <c r="C661" s="192" t="s">
        <v>12</v>
      </c>
      <c r="D661" s="27">
        <v>650000</v>
      </c>
      <c r="E661" s="28"/>
      <c r="F661" s="29">
        <f t="shared" si="12"/>
        <v>192955591</v>
      </c>
    </row>
    <row r="662" spans="1:6" ht="14.5">
      <c r="A662" s="30">
        <v>45324.34652777778</v>
      </c>
      <c r="B662" s="32"/>
      <c r="C662" s="191" t="s">
        <v>12</v>
      </c>
      <c r="D662" s="27">
        <v>600000</v>
      </c>
      <c r="E662" s="28"/>
      <c r="F662" s="29">
        <f t="shared" si="12"/>
        <v>193555591</v>
      </c>
    </row>
    <row r="663" spans="1:6" ht="14.5">
      <c r="A663" s="30">
        <v>45324.349016203705</v>
      </c>
      <c r="B663" s="32"/>
      <c r="C663" s="192" t="s">
        <v>12</v>
      </c>
      <c r="D663" s="27">
        <v>600000</v>
      </c>
      <c r="E663" s="28"/>
      <c r="F663" s="29">
        <f t="shared" si="12"/>
        <v>194155591</v>
      </c>
    </row>
    <row r="664" spans="1:6" ht="14.5">
      <c r="A664" s="30">
        <v>45324.361817129633</v>
      </c>
      <c r="B664" s="32"/>
      <c r="C664" s="192" t="s">
        <v>12</v>
      </c>
      <c r="D664" s="27">
        <v>1150000</v>
      </c>
      <c r="E664" s="28"/>
      <c r="F664" s="29">
        <f t="shared" si="12"/>
        <v>195305591</v>
      </c>
    </row>
    <row r="665" spans="1:6" ht="14.5">
      <c r="A665" s="30">
        <v>45324.368148148147</v>
      </c>
      <c r="B665" s="32"/>
      <c r="C665" s="191" t="s">
        <v>12</v>
      </c>
      <c r="D665" s="27">
        <v>600000</v>
      </c>
      <c r="E665" s="28"/>
      <c r="F665" s="29">
        <f t="shared" si="12"/>
        <v>195905591</v>
      </c>
    </row>
    <row r="666" spans="1:6" ht="14.5">
      <c r="A666" s="30">
        <v>45324.424340277779</v>
      </c>
      <c r="B666" s="32"/>
      <c r="C666" s="192" t="s">
        <v>12</v>
      </c>
      <c r="D666" s="27">
        <v>1170000</v>
      </c>
      <c r="E666" s="28"/>
      <c r="F666" s="29">
        <f t="shared" si="12"/>
        <v>197075591</v>
      </c>
    </row>
    <row r="667" spans="1:6" ht="14.5">
      <c r="A667" s="30">
        <v>45324.438321759262</v>
      </c>
      <c r="B667" s="32"/>
      <c r="C667" s="192" t="s">
        <v>12</v>
      </c>
      <c r="D667" s="27">
        <v>1170000</v>
      </c>
      <c r="E667" s="28"/>
      <c r="F667" s="29">
        <f t="shared" si="12"/>
        <v>198245591</v>
      </c>
    </row>
    <row r="668" spans="1:6" ht="14.5">
      <c r="A668" s="30">
        <v>45324.441446759258</v>
      </c>
      <c r="B668" s="32"/>
      <c r="C668" s="191" t="s">
        <v>12</v>
      </c>
      <c r="D668" s="27">
        <v>600000</v>
      </c>
      <c r="E668" s="28"/>
      <c r="F668" s="29">
        <f t="shared" si="12"/>
        <v>198845591</v>
      </c>
    </row>
    <row r="669" spans="1:6" ht="14.5">
      <c r="A669" s="30">
        <v>45324.458796296298</v>
      </c>
      <c r="B669" s="32"/>
      <c r="C669" s="192" t="s">
        <v>12</v>
      </c>
      <c r="D669" s="27">
        <v>650000</v>
      </c>
      <c r="E669" s="28"/>
      <c r="F669" s="29">
        <f t="shared" si="12"/>
        <v>199495591</v>
      </c>
    </row>
    <row r="670" spans="1:6" ht="14.5">
      <c r="A670" s="30">
        <v>45324.478831018518</v>
      </c>
      <c r="B670" s="32"/>
      <c r="C670" s="192" t="s">
        <v>12</v>
      </c>
      <c r="D670" s="27">
        <v>1050000</v>
      </c>
      <c r="E670" s="28"/>
      <c r="F670" s="29">
        <f t="shared" si="12"/>
        <v>200545591</v>
      </c>
    </row>
    <row r="671" spans="1:6" ht="14.5">
      <c r="A671" s="30">
        <v>45324.492037037038</v>
      </c>
      <c r="B671" s="32"/>
      <c r="C671" s="192" t="s">
        <v>12</v>
      </c>
      <c r="D671" s="27">
        <v>585000</v>
      </c>
      <c r="E671" s="28"/>
      <c r="F671" s="29">
        <f t="shared" si="12"/>
        <v>201130591</v>
      </c>
    </row>
    <row r="672" spans="1:6" ht="14.5">
      <c r="A672" s="30">
        <v>45324.492847222224</v>
      </c>
      <c r="B672" s="32"/>
      <c r="C672" s="192" t="s">
        <v>12</v>
      </c>
      <c r="D672" s="27">
        <v>575000</v>
      </c>
      <c r="E672" s="28"/>
      <c r="F672" s="29">
        <f t="shared" si="12"/>
        <v>201705591</v>
      </c>
    </row>
    <row r="673" spans="1:8" ht="14.5">
      <c r="A673" s="30">
        <v>45324.493078703701</v>
      </c>
      <c r="B673" s="32"/>
      <c r="C673" s="192" t="s">
        <v>30</v>
      </c>
      <c r="D673" s="27">
        <v>350000</v>
      </c>
      <c r="E673" s="28"/>
      <c r="F673" s="29">
        <f t="shared" si="12"/>
        <v>202055591</v>
      </c>
    </row>
    <row r="674" spans="1:8" ht="14.5">
      <c r="A674" s="30">
        <v>45324.563020833331</v>
      </c>
      <c r="B674" s="32"/>
      <c r="C674" s="191" t="s">
        <v>12</v>
      </c>
      <c r="D674" s="27">
        <v>550000</v>
      </c>
      <c r="E674" s="28"/>
      <c r="F674" s="29">
        <f t="shared" si="12"/>
        <v>202605591</v>
      </c>
    </row>
    <row r="675" spans="1:8" ht="14.5">
      <c r="A675" s="30">
        <v>45324.56453703704</v>
      </c>
      <c r="B675" s="32"/>
      <c r="C675" s="192" t="s">
        <v>12</v>
      </c>
      <c r="D675" s="27">
        <v>650000</v>
      </c>
      <c r="E675" s="28"/>
      <c r="F675" s="29">
        <f t="shared" si="12"/>
        <v>203255591</v>
      </c>
    </row>
    <row r="676" spans="1:8" ht="14.5">
      <c r="A676" s="30">
        <v>45324.591053240743</v>
      </c>
      <c r="B676" s="32"/>
      <c r="C676" s="192" t="s">
        <v>12</v>
      </c>
      <c r="D676" s="27">
        <v>650000</v>
      </c>
      <c r="E676" s="28"/>
      <c r="F676" s="29">
        <f t="shared" si="12"/>
        <v>203905591</v>
      </c>
    </row>
    <row r="677" spans="1:8" ht="14.5">
      <c r="A677" s="30">
        <v>45324.603217592594</v>
      </c>
      <c r="B677" s="32"/>
      <c r="C677" s="191" t="s">
        <v>12</v>
      </c>
      <c r="D677" s="27">
        <v>1100000</v>
      </c>
      <c r="E677" s="28"/>
      <c r="F677" s="29">
        <f t="shared" si="12"/>
        <v>205005591</v>
      </c>
    </row>
    <row r="678" spans="1:8" ht="14.5">
      <c r="A678" s="30">
        <v>45324.632893518516</v>
      </c>
      <c r="B678" s="32"/>
      <c r="C678" s="191" t="s">
        <v>12</v>
      </c>
      <c r="D678" s="27">
        <v>1185000</v>
      </c>
      <c r="E678" s="28"/>
      <c r="F678" s="29">
        <f t="shared" si="12"/>
        <v>206190591</v>
      </c>
      <c r="H678" s="38"/>
    </row>
    <row r="679" spans="1:8" ht="14.5">
      <c r="A679" s="30">
        <v>45324.640532407408</v>
      </c>
      <c r="B679" s="32"/>
      <c r="C679" s="191" t="s">
        <v>12</v>
      </c>
      <c r="D679" s="27">
        <v>650000</v>
      </c>
      <c r="E679" s="28"/>
      <c r="F679" s="29">
        <f t="shared" si="12"/>
        <v>206840591</v>
      </c>
      <c r="H679" s="38"/>
    </row>
    <row r="680" spans="1:8" ht="14.5">
      <c r="A680" s="30">
        <v>45324.666122685187</v>
      </c>
      <c r="B680" s="32"/>
      <c r="C680" s="191" t="s">
        <v>12</v>
      </c>
      <c r="D680" s="27">
        <v>1135000</v>
      </c>
      <c r="E680" s="28"/>
      <c r="F680" s="29">
        <f t="shared" si="12"/>
        <v>207975591</v>
      </c>
      <c r="H680" s="38"/>
    </row>
    <row r="681" spans="1:8" ht="14.5">
      <c r="A681" s="30">
        <v>45324.667534722219</v>
      </c>
      <c r="B681" s="32"/>
      <c r="C681" s="191" t="s">
        <v>12</v>
      </c>
      <c r="D681" s="27">
        <v>1150000</v>
      </c>
      <c r="E681" s="28"/>
      <c r="F681" s="29">
        <f t="shared" si="12"/>
        <v>209125591</v>
      </c>
      <c r="H681" s="38"/>
    </row>
    <row r="682" spans="1:8" ht="14.5">
      <c r="A682" s="30">
        <v>45324.673645833333</v>
      </c>
      <c r="B682" s="32"/>
      <c r="C682" s="191" t="s">
        <v>12</v>
      </c>
      <c r="D682" s="27">
        <v>650000</v>
      </c>
      <c r="E682" s="28"/>
      <c r="F682" s="29">
        <f t="shared" si="12"/>
        <v>209775591</v>
      </c>
      <c r="H682" s="38"/>
    </row>
    <row r="683" spans="1:8" ht="14.5">
      <c r="A683" s="30">
        <v>45324.693055555559</v>
      </c>
      <c r="B683" s="32"/>
      <c r="C683" s="191" t="s">
        <v>12</v>
      </c>
      <c r="D683" s="27">
        <v>575000</v>
      </c>
      <c r="E683" s="28"/>
      <c r="F683" s="29">
        <f t="shared" si="12"/>
        <v>210350591</v>
      </c>
      <c r="H683" s="38"/>
    </row>
    <row r="684" spans="1:8" ht="14.5">
      <c r="A684" s="30">
        <v>45324.727488425924</v>
      </c>
      <c r="B684" s="32"/>
      <c r="C684" s="191" t="s">
        <v>12</v>
      </c>
      <c r="D684" s="27">
        <v>1185000</v>
      </c>
      <c r="E684" s="28"/>
      <c r="F684" s="29">
        <f t="shared" si="12"/>
        <v>211535591</v>
      </c>
      <c r="H684" s="38"/>
    </row>
    <row r="685" spans="1:8" ht="14.5">
      <c r="A685" s="30">
        <v>45324.822974537034</v>
      </c>
      <c r="B685" s="32"/>
      <c r="C685" s="191" t="s">
        <v>12</v>
      </c>
      <c r="D685" s="27">
        <v>465000</v>
      </c>
      <c r="E685" s="28"/>
      <c r="F685" s="29">
        <f t="shared" si="12"/>
        <v>212000591</v>
      </c>
      <c r="H685" s="38"/>
    </row>
    <row r="686" spans="1:8" ht="14.5">
      <c r="A686" s="30">
        <v>45324.845023148147</v>
      </c>
      <c r="B686" s="32"/>
      <c r="C686" s="191" t="s">
        <v>12</v>
      </c>
      <c r="D686" s="27">
        <v>1135000</v>
      </c>
      <c r="E686" s="28"/>
      <c r="F686" s="29">
        <f t="shared" si="12"/>
        <v>213135591</v>
      </c>
      <c r="H686" s="38"/>
    </row>
    <row r="687" spans="1:8" ht="14.5">
      <c r="A687" s="30">
        <v>45324.852094907408</v>
      </c>
      <c r="B687" s="32"/>
      <c r="C687" s="191" t="s">
        <v>12</v>
      </c>
      <c r="D687" s="27">
        <v>575000</v>
      </c>
      <c r="E687" s="28"/>
      <c r="F687" s="29">
        <f t="shared" si="12"/>
        <v>213710591</v>
      </c>
      <c r="H687" s="38"/>
    </row>
    <row r="688" spans="1:8" ht="14.5">
      <c r="A688" s="30">
        <v>45324.909942129627</v>
      </c>
      <c r="B688" s="32"/>
      <c r="C688" s="191" t="s">
        <v>12</v>
      </c>
      <c r="D688" s="27">
        <v>1200000</v>
      </c>
      <c r="E688" s="28"/>
      <c r="F688" s="29">
        <f t="shared" si="12"/>
        <v>214910591</v>
      </c>
      <c r="H688" s="38"/>
    </row>
    <row r="689" spans="1:8" ht="14.5">
      <c r="A689" s="30">
        <v>45325.273738425924</v>
      </c>
      <c r="B689" s="32"/>
      <c r="C689" s="191" t="s">
        <v>12</v>
      </c>
      <c r="D689" s="27">
        <v>600000</v>
      </c>
      <c r="E689" s="28"/>
      <c r="F689" s="29">
        <f t="shared" si="12"/>
        <v>215510591</v>
      </c>
      <c r="H689" s="38"/>
    </row>
    <row r="690" spans="1:8" ht="14.5">
      <c r="A690" s="30">
        <v>45325.379050925927</v>
      </c>
      <c r="B690" s="32"/>
      <c r="C690" s="191" t="s">
        <v>12</v>
      </c>
      <c r="D690" s="27">
        <v>650000</v>
      </c>
      <c r="E690" s="28"/>
      <c r="F690" s="29">
        <f t="shared" si="12"/>
        <v>216160591</v>
      </c>
      <c r="H690" s="38"/>
    </row>
    <row r="691" spans="1:8" ht="14.5">
      <c r="A691" s="30">
        <v>45325.389699074076</v>
      </c>
      <c r="B691" s="32"/>
      <c r="C691" s="191" t="s">
        <v>12</v>
      </c>
      <c r="D691" s="27">
        <v>650000</v>
      </c>
      <c r="E691" s="28"/>
      <c r="F691" s="29">
        <f t="shared" si="12"/>
        <v>216810591</v>
      </c>
      <c r="H691" s="38"/>
    </row>
    <row r="692" spans="1:8" ht="14.5">
      <c r="A692" s="30">
        <v>45325.398460648146</v>
      </c>
      <c r="B692" s="32"/>
      <c r="C692" s="191" t="s">
        <v>12</v>
      </c>
      <c r="D692" s="27">
        <v>1200000</v>
      </c>
      <c r="E692" s="28"/>
      <c r="F692" s="29">
        <f t="shared" si="12"/>
        <v>218010591</v>
      </c>
      <c r="H692" s="38"/>
    </row>
    <row r="693" spans="1:8" ht="14.5">
      <c r="A693" s="30">
        <v>45325.411365740743</v>
      </c>
      <c r="B693" s="32"/>
      <c r="C693" s="191" t="s">
        <v>146</v>
      </c>
      <c r="D693" s="27">
        <v>9200000</v>
      </c>
      <c r="E693" s="28"/>
      <c r="F693" s="29">
        <f t="shared" si="12"/>
        <v>227210591</v>
      </c>
      <c r="H693" s="38"/>
    </row>
    <row r="694" spans="1:8" ht="14.5">
      <c r="A694" s="30">
        <v>45325.458333333336</v>
      </c>
      <c r="B694" s="32"/>
      <c r="C694" s="191" t="s">
        <v>12</v>
      </c>
      <c r="D694" s="27">
        <v>1235000</v>
      </c>
      <c r="E694" s="28"/>
      <c r="F694" s="29">
        <f t="shared" si="12"/>
        <v>228445591</v>
      </c>
      <c r="H694" s="38"/>
    </row>
    <row r="695" spans="1:8" ht="14.5">
      <c r="A695" s="30">
        <v>45325.459641203706</v>
      </c>
      <c r="B695" s="32"/>
      <c r="C695" s="191" t="s">
        <v>12</v>
      </c>
      <c r="D695" s="27">
        <v>465000</v>
      </c>
      <c r="E695" s="28"/>
      <c r="F695" s="29">
        <f t="shared" si="12"/>
        <v>228910591</v>
      </c>
      <c r="H695" s="38"/>
    </row>
    <row r="696" spans="1:8" ht="14.5">
      <c r="A696" s="30">
        <v>45325.471678240741</v>
      </c>
      <c r="B696" s="32"/>
      <c r="C696" s="191" t="s">
        <v>17</v>
      </c>
      <c r="D696" s="27">
        <v>600000</v>
      </c>
      <c r="E696" s="28"/>
      <c r="F696" s="29">
        <f t="shared" si="12"/>
        <v>229510591</v>
      </c>
      <c r="H696" s="38"/>
    </row>
    <row r="697" spans="1:8" ht="14.5">
      <c r="A697" s="30">
        <v>45325.47824074074</v>
      </c>
      <c r="B697" s="32"/>
      <c r="C697" s="191" t="s">
        <v>12</v>
      </c>
      <c r="D697" s="27">
        <v>550000</v>
      </c>
      <c r="E697" s="28"/>
      <c r="F697" s="29">
        <f t="shared" si="12"/>
        <v>230060591</v>
      </c>
      <c r="H697" s="38"/>
    </row>
    <row r="698" spans="1:8" ht="14.5">
      <c r="A698" s="30">
        <v>45325.483888888892</v>
      </c>
      <c r="B698" s="32"/>
      <c r="C698" s="191" t="s">
        <v>12</v>
      </c>
      <c r="D698" s="27">
        <v>1300000</v>
      </c>
      <c r="E698" s="28"/>
      <c r="F698" s="29">
        <f t="shared" si="12"/>
        <v>231360591</v>
      </c>
      <c r="H698" s="38"/>
    </row>
    <row r="699" spans="1:8" ht="14.5">
      <c r="A699" s="30">
        <v>45325.485358796293</v>
      </c>
      <c r="B699" s="32"/>
      <c r="C699" s="191" t="s">
        <v>12</v>
      </c>
      <c r="D699" s="27">
        <v>1300000</v>
      </c>
      <c r="E699" s="28"/>
      <c r="F699" s="29">
        <f t="shared" si="12"/>
        <v>232660591</v>
      </c>
      <c r="H699" s="38"/>
    </row>
    <row r="700" spans="1:8" ht="14.5">
      <c r="A700" s="30">
        <v>45325.491388888891</v>
      </c>
      <c r="B700" s="32"/>
      <c r="C700" s="191" t="s">
        <v>12</v>
      </c>
      <c r="D700" s="27">
        <v>465000</v>
      </c>
      <c r="E700" s="28"/>
      <c r="F700" s="29">
        <f t="shared" si="12"/>
        <v>233125591</v>
      </c>
      <c r="H700" s="38"/>
    </row>
    <row r="701" spans="1:8" ht="14.5">
      <c r="A701" s="30">
        <v>45325.502233796295</v>
      </c>
      <c r="B701" s="32"/>
      <c r="C701" s="191" t="s">
        <v>12</v>
      </c>
      <c r="D701" s="27">
        <v>1300000</v>
      </c>
      <c r="E701" s="28"/>
      <c r="F701" s="29">
        <f t="shared" si="12"/>
        <v>234425591</v>
      </c>
      <c r="H701" s="38"/>
    </row>
    <row r="702" spans="1:8" ht="14.5">
      <c r="A702" s="30">
        <v>45325.505219907405</v>
      </c>
      <c r="B702" s="32"/>
      <c r="C702" s="191" t="s">
        <v>12</v>
      </c>
      <c r="D702" s="27">
        <v>575000</v>
      </c>
      <c r="E702" s="28"/>
      <c r="F702" s="29">
        <f t="shared" si="12"/>
        <v>235000591</v>
      </c>
      <c r="H702" s="38"/>
    </row>
    <row r="703" spans="1:8" ht="14.5">
      <c r="A703" s="30">
        <v>45325.506203703706</v>
      </c>
      <c r="B703" s="32"/>
      <c r="C703" s="191" t="s">
        <v>12</v>
      </c>
      <c r="D703" s="27">
        <v>585000</v>
      </c>
      <c r="E703" s="28"/>
      <c r="F703" s="29">
        <f t="shared" si="12"/>
        <v>235585591</v>
      </c>
      <c r="H703" s="38"/>
    </row>
    <row r="704" spans="1:8" ht="14.5">
      <c r="A704" s="30">
        <v>45325.512604166666</v>
      </c>
      <c r="B704" s="32"/>
      <c r="C704" s="191" t="s">
        <v>12</v>
      </c>
      <c r="D704" s="27">
        <v>600000</v>
      </c>
      <c r="E704" s="28"/>
      <c r="F704" s="29">
        <f t="shared" si="12"/>
        <v>236185591</v>
      </c>
      <c r="H704" s="38"/>
    </row>
    <row r="705" spans="1:8" ht="14.5">
      <c r="A705" s="30">
        <v>45325.515277777777</v>
      </c>
      <c r="B705" s="32"/>
      <c r="C705" s="191" t="s">
        <v>12</v>
      </c>
      <c r="D705" s="27">
        <v>650000</v>
      </c>
      <c r="E705" s="28"/>
      <c r="F705" s="29">
        <f t="shared" si="12"/>
        <v>236835591</v>
      </c>
      <c r="H705" s="38"/>
    </row>
    <row r="706" spans="1:8" ht="14.5">
      <c r="A706" s="30">
        <v>45325.563946759263</v>
      </c>
      <c r="B706" s="32"/>
      <c r="C706" s="191" t="s">
        <v>12</v>
      </c>
      <c r="D706" s="27">
        <v>1135000</v>
      </c>
      <c r="E706" s="28"/>
      <c r="F706" s="29">
        <f t="shared" si="12"/>
        <v>237970591</v>
      </c>
      <c r="H706" s="38"/>
    </row>
    <row r="707" spans="1:8" ht="14.5">
      <c r="A707" s="30">
        <v>45325.566261574073</v>
      </c>
      <c r="B707" s="32"/>
      <c r="C707" s="191" t="s">
        <v>12</v>
      </c>
      <c r="D707" s="27">
        <v>585000</v>
      </c>
      <c r="E707" s="28"/>
      <c r="F707" s="29">
        <f t="shared" si="12"/>
        <v>238555591</v>
      </c>
      <c r="H707" s="38"/>
    </row>
    <row r="708" spans="1:8" ht="14.5">
      <c r="A708" s="30">
        <v>45325.664270833331</v>
      </c>
      <c r="B708" s="32"/>
      <c r="C708" s="191" t="s">
        <v>12</v>
      </c>
      <c r="D708" s="27">
        <v>465000</v>
      </c>
      <c r="E708" s="28"/>
      <c r="F708" s="29">
        <f t="shared" si="12"/>
        <v>239020591</v>
      </c>
      <c r="H708" s="38"/>
    </row>
    <row r="709" spans="1:8" ht="14.5">
      <c r="A709" s="30">
        <v>45325.787233796298</v>
      </c>
      <c r="B709" s="32"/>
      <c r="C709" s="191" t="s">
        <v>12</v>
      </c>
      <c r="D709" s="27">
        <v>465000</v>
      </c>
      <c r="E709" s="28"/>
      <c r="F709" s="29">
        <f t="shared" si="12"/>
        <v>239485591</v>
      </c>
      <c r="H709" s="38"/>
    </row>
    <row r="710" spans="1:8" ht="14.5">
      <c r="A710" s="30">
        <v>45325.839386574073</v>
      </c>
      <c r="B710" s="32"/>
      <c r="C710" s="191" t="s">
        <v>12</v>
      </c>
      <c r="D710" s="27">
        <v>585000</v>
      </c>
      <c r="E710" s="28"/>
      <c r="F710" s="29">
        <f t="shared" si="12"/>
        <v>240070591</v>
      </c>
      <c r="H710" s="38"/>
    </row>
    <row r="711" spans="1:8" ht="14.5">
      <c r="A711" s="30">
        <v>45325.993298611109</v>
      </c>
      <c r="B711" s="32"/>
      <c r="C711" s="191" t="s">
        <v>12</v>
      </c>
      <c r="D711" s="27">
        <v>585000</v>
      </c>
      <c r="E711" s="28"/>
      <c r="F711" s="29">
        <f t="shared" si="12"/>
        <v>240655591</v>
      </c>
      <c r="H711" s="38"/>
    </row>
    <row r="712" spans="1:8" ht="14.5">
      <c r="A712" s="30">
        <v>45325.993472222224</v>
      </c>
      <c r="B712" s="32"/>
      <c r="C712" s="191" t="s">
        <v>12</v>
      </c>
      <c r="D712" s="27">
        <v>600000</v>
      </c>
      <c r="E712" s="28"/>
      <c r="F712" s="29">
        <f t="shared" si="12"/>
        <v>241255591</v>
      </c>
      <c r="H712" s="38"/>
    </row>
    <row r="713" spans="1:8" ht="14.5">
      <c r="A713" s="30">
        <v>45326.363391203704</v>
      </c>
      <c r="B713" s="32"/>
      <c r="C713" s="191" t="s">
        <v>12</v>
      </c>
      <c r="D713" s="27">
        <v>585000</v>
      </c>
      <c r="E713" s="28"/>
      <c r="F713" s="29">
        <f t="shared" si="12"/>
        <v>241840591</v>
      </c>
      <c r="H713" s="38"/>
    </row>
    <row r="714" spans="1:8" ht="14.5">
      <c r="A714" s="30">
        <v>45326.372291666667</v>
      </c>
      <c r="B714" s="32"/>
      <c r="C714" s="191" t="s">
        <v>12</v>
      </c>
      <c r="D714" s="27">
        <v>650000</v>
      </c>
      <c r="E714" s="28"/>
      <c r="F714" s="29">
        <f t="shared" si="12"/>
        <v>242490591</v>
      </c>
      <c r="H714" s="38"/>
    </row>
    <row r="715" spans="1:8" ht="14.5">
      <c r="A715" s="30">
        <v>45326.375277777777</v>
      </c>
      <c r="B715" s="32"/>
      <c r="C715" s="191" t="s">
        <v>12</v>
      </c>
      <c r="D715" s="27">
        <v>600000</v>
      </c>
      <c r="E715" s="28"/>
      <c r="F715" s="29">
        <f t="shared" si="12"/>
        <v>243090591</v>
      </c>
      <c r="H715" s="38"/>
    </row>
    <row r="716" spans="1:8" ht="14.5">
      <c r="A716" s="30">
        <v>45326.515115740738</v>
      </c>
      <c r="B716" s="32"/>
      <c r="C716" s="191" t="s">
        <v>12</v>
      </c>
      <c r="D716" s="27">
        <v>600000</v>
      </c>
      <c r="E716" s="28"/>
      <c r="F716" s="29">
        <f t="shared" si="12"/>
        <v>243690591</v>
      </c>
      <c r="H716" s="38"/>
    </row>
    <row r="717" spans="1:8" ht="14.5">
      <c r="A717" s="30">
        <v>45326.526701388888</v>
      </c>
      <c r="B717" s="32"/>
      <c r="C717" s="191" t="s">
        <v>12</v>
      </c>
      <c r="D717" s="27">
        <v>465000</v>
      </c>
      <c r="E717" s="28"/>
      <c r="F717" s="29">
        <f t="shared" si="12"/>
        <v>244155591</v>
      </c>
      <c r="H717" s="38"/>
    </row>
    <row r="718" spans="1:8" ht="14.5">
      <c r="A718" s="30">
        <v>45326.713449074072</v>
      </c>
      <c r="B718" s="32"/>
      <c r="C718" s="191" t="s">
        <v>12</v>
      </c>
      <c r="D718" s="27">
        <v>1185000</v>
      </c>
      <c r="E718" s="28"/>
      <c r="F718" s="29">
        <f t="shared" si="12"/>
        <v>245340591</v>
      </c>
      <c r="H718" s="38"/>
    </row>
    <row r="719" spans="1:8">
      <c r="A719" s="30">
        <v>45326.731400462966</v>
      </c>
      <c r="B719" s="32"/>
      <c r="C719" s="32" t="s">
        <v>12</v>
      </c>
      <c r="D719" s="27">
        <v>1150000</v>
      </c>
      <c r="E719" s="28"/>
      <c r="F719" s="29">
        <f t="shared" si="12"/>
        <v>246490591</v>
      </c>
    </row>
    <row r="720" spans="1:8">
      <c r="A720" s="30">
        <v>45326.731712962966</v>
      </c>
      <c r="B720" s="32"/>
      <c r="C720" s="32" t="s">
        <v>12</v>
      </c>
      <c r="D720" s="27">
        <v>1235000</v>
      </c>
      <c r="E720" s="28"/>
      <c r="F720" s="29">
        <f t="shared" si="12"/>
        <v>247725591</v>
      </c>
    </row>
    <row r="721" spans="1:8">
      <c r="A721" s="30">
        <v>45326.835370370369</v>
      </c>
      <c r="B721" s="32"/>
      <c r="C721" s="32" t="s">
        <v>18</v>
      </c>
      <c r="D721" s="27">
        <v>1350000</v>
      </c>
      <c r="E721" s="28"/>
      <c r="F721" s="29">
        <f t="shared" si="12"/>
        <v>249075591</v>
      </c>
    </row>
    <row r="722" spans="1:8">
      <c r="A722" s="30">
        <v>45326.851631944446</v>
      </c>
      <c r="B722" s="32"/>
      <c r="C722" s="32" t="s">
        <v>12</v>
      </c>
      <c r="D722" s="27">
        <v>600000</v>
      </c>
      <c r="E722" s="28"/>
      <c r="F722" s="29">
        <f t="shared" si="12"/>
        <v>249675591</v>
      </c>
    </row>
    <row r="723" spans="1:8">
      <c r="A723" s="30">
        <v>45326.863900462966</v>
      </c>
      <c r="B723" s="32"/>
      <c r="C723" s="32" t="s">
        <v>12</v>
      </c>
      <c r="D723" s="27">
        <v>585000</v>
      </c>
      <c r="E723" s="28"/>
      <c r="F723" s="29">
        <f t="shared" si="12"/>
        <v>250260591</v>
      </c>
      <c r="H723" s="38"/>
    </row>
    <row r="724" spans="1:8">
      <c r="A724" s="30">
        <v>45326.867974537039</v>
      </c>
      <c r="B724" s="32"/>
      <c r="C724" s="32" t="s">
        <v>12</v>
      </c>
      <c r="D724" s="27">
        <v>600000</v>
      </c>
      <c r="E724" s="28"/>
      <c r="F724" s="29">
        <f t="shared" si="12"/>
        <v>250860591</v>
      </c>
    </row>
    <row r="725" spans="1:8">
      <c r="A725" s="30">
        <v>45326.869351851848</v>
      </c>
      <c r="B725" s="32"/>
      <c r="C725" s="32" t="s">
        <v>12</v>
      </c>
      <c r="D725" s="27">
        <v>650000</v>
      </c>
      <c r="E725" s="28"/>
      <c r="F725" s="29">
        <f t="shared" si="12"/>
        <v>251510591</v>
      </c>
    </row>
    <row r="726" spans="1:8">
      <c r="A726" s="30">
        <v>45326.871666666666</v>
      </c>
      <c r="B726" s="32"/>
      <c r="C726" s="32" t="s">
        <v>12</v>
      </c>
      <c r="D726" s="27">
        <v>585000</v>
      </c>
      <c r="E726" s="28"/>
      <c r="F726" s="29">
        <f t="shared" si="12"/>
        <v>252095591</v>
      </c>
    </row>
    <row r="727" spans="1:8">
      <c r="A727" s="30">
        <v>45326.975034722222</v>
      </c>
      <c r="B727" s="32"/>
      <c r="C727" s="32" t="s">
        <v>12</v>
      </c>
      <c r="D727" s="27">
        <v>585000</v>
      </c>
      <c r="E727" s="28"/>
      <c r="F727" s="29">
        <f t="shared" si="12"/>
        <v>252680591</v>
      </c>
    </row>
    <row r="728" spans="1:8">
      <c r="A728" s="30">
        <v>45327.221875000003</v>
      </c>
      <c r="B728" s="32"/>
      <c r="C728" s="32" t="s">
        <v>12</v>
      </c>
      <c r="D728" s="27">
        <v>1745000</v>
      </c>
      <c r="E728" s="28"/>
      <c r="F728" s="29">
        <f t="shared" si="12"/>
        <v>254425591</v>
      </c>
    </row>
    <row r="729" spans="1:8">
      <c r="A729" s="30">
        <v>45327.228067129632</v>
      </c>
      <c r="B729" s="32"/>
      <c r="C729" s="32" t="s">
        <v>12</v>
      </c>
      <c r="D729" s="27">
        <v>650000</v>
      </c>
      <c r="E729" s="28"/>
      <c r="F729" s="29">
        <f t="shared" si="12"/>
        <v>255075591</v>
      </c>
    </row>
    <row r="730" spans="1:8">
      <c r="A730" s="30">
        <v>45327.239340277774</v>
      </c>
      <c r="B730" s="32"/>
      <c r="C730" s="32" t="s">
        <v>12</v>
      </c>
      <c r="D730" s="27">
        <v>1200000</v>
      </c>
      <c r="E730" s="28"/>
      <c r="F730" s="29">
        <f t="shared" si="12"/>
        <v>256275591</v>
      </c>
    </row>
    <row r="731" spans="1:8">
      <c r="A731" s="30">
        <v>45327.29478009259</v>
      </c>
      <c r="B731" s="32"/>
      <c r="C731" s="32" t="s">
        <v>12</v>
      </c>
      <c r="D731" s="27">
        <v>600000</v>
      </c>
      <c r="E731" s="28"/>
      <c r="F731" s="29">
        <f t="shared" si="12"/>
        <v>256875591</v>
      </c>
    </row>
    <row r="732" spans="1:8">
      <c r="A732" s="30">
        <v>45327.300173611111</v>
      </c>
      <c r="B732" s="32"/>
      <c r="C732" s="32" t="s">
        <v>12</v>
      </c>
      <c r="D732" s="27">
        <v>650000</v>
      </c>
      <c r="E732" s="28"/>
      <c r="F732" s="29">
        <f t="shared" si="12"/>
        <v>257525591</v>
      </c>
    </row>
    <row r="733" spans="1:8">
      <c r="A733" s="30">
        <v>45327.305138888885</v>
      </c>
      <c r="B733" s="32"/>
      <c r="C733" s="32" t="s">
        <v>12</v>
      </c>
      <c r="D733" s="27">
        <v>585000</v>
      </c>
      <c r="E733" s="28"/>
      <c r="F733" s="29">
        <f t="shared" si="12"/>
        <v>258110591</v>
      </c>
    </row>
    <row r="734" spans="1:8">
      <c r="A734" s="30">
        <v>45327.318530092591</v>
      </c>
      <c r="B734" s="32"/>
      <c r="C734" s="32" t="s">
        <v>642</v>
      </c>
      <c r="D734" s="27">
        <v>95000</v>
      </c>
      <c r="E734" s="28"/>
      <c r="F734" s="29">
        <f t="shared" si="12"/>
        <v>258205591</v>
      </c>
    </row>
    <row r="735" spans="1:8">
      <c r="A735" s="30">
        <v>45327.324490740742</v>
      </c>
      <c r="B735" s="32"/>
      <c r="C735" s="32" t="s">
        <v>12</v>
      </c>
      <c r="D735" s="27">
        <v>1225000</v>
      </c>
      <c r="E735" s="28"/>
      <c r="F735" s="29">
        <f t="shared" si="12"/>
        <v>259430591</v>
      </c>
    </row>
    <row r="736" spans="1:8">
      <c r="A736" s="30">
        <v>45327.343773148146</v>
      </c>
      <c r="B736" s="32"/>
      <c r="C736" s="32" t="s">
        <v>12</v>
      </c>
      <c r="D736" s="27">
        <v>575000</v>
      </c>
      <c r="E736" s="28"/>
      <c r="F736" s="29">
        <f t="shared" si="12"/>
        <v>260005591</v>
      </c>
    </row>
    <row r="737" spans="1:6">
      <c r="A737" s="30">
        <v>45327.349965277775</v>
      </c>
      <c r="B737" s="32"/>
      <c r="C737" s="32" t="s">
        <v>12</v>
      </c>
      <c r="D737" s="27">
        <v>600000</v>
      </c>
      <c r="E737" s="28"/>
      <c r="F737" s="29">
        <f t="shared" si="12"/>
        <v>260605591</v>
      </c>
    </row>
    <row r="738" spans="1:6">
      <c r="A738" s="30">
        <v>45327.353125000001</v>
      </c>
      <c r="B738" s="32"/>
      <c r="C738" s="32" t="s">
        <v>12</v>
      </c>
      <c r="D738" s="27">
        <v>600000</v>
      </c>
      <c r="E738" s="28"/>
      <c r="F738" s="29">
        <f t="shared" si="12"/>
        <v>261205591</v>
      </c>
    </row>
    <row r="739" spans="1:6">
      <c r="A739" s="30">
        <v>45327.367523148147</v>
      </c>
      <c r="B739" s="32"/>
      <c r="C739" s="32" t="s">
        <v>12</v>
      </c>
      <c r="D739" s="27">
        <v>600000</v>
      </c>
      <c r="E739" s="28"/>
      <c r="F739" s="29">
        <f t="shared" si="12"/>
        <v>261805591</v>
      </c>
    </row>
    <row r="740" spans="1:6">
      <c r="A740" s="30">
        <v>45327.398229166669</v>
      </c>
      <c r="B740" s="32"/>
      <c r="C740" s="32" t="s">
        <v>12</v>
      </c>
      <c r="D740" s="27">
        <v>650000</v>
      </c>
      <c r="E740" s="28"/>
      <c r="F740" s="29">
        <f t="shared" si="12"/>
        <v>262455591</v>
      </c>
    </row>
    <row r="741" spans="1:6">
      <c r="A741" s="30">
        <v>45327.404074074075</v>
      </c>
      <c r="B741" s="32"/>
      <c r="C741" s="32" t="s">
        <v>12</v>
      </c>
      <c r="D741" s="27">
        <v>1235000</v>
      </c>
      <c r="E741" s="28"/>
      <c r="F741" s="29">
        <f t="shared" si="12"/>
        <v>263690591</v>
      </c>
    </row>
    <row r="742" spans="1:6">
      <c r="A742" s="30">
        <v>45327.406400462962</v>
      </c>
      <c r="B742" s="32"/>
      <c r="C742" s="32" t="s">
        <v>12</v>
      </c>
      <c r="D742" s="27">
        <v>650000</v>
      </c>
      <c r="E742" s="28"/>
      <c r="F742" s="29">
        <f t="shared" si="12"/>
        <v>264340591</v>
      </c>
    </row>
    <row r="743" spans="1:6">
      <c r="A743" s="30">
        <v>45327.410046296296</v>
      </c>
      <c r="B743" s="32"/>
      <c r="C743" s="32" t="s">
        <v>12</v>
      </c>
      <c r="D743" s="27">
        <v>1950000</v>
      </c>
      <c r="E743" s="28"/>
      <c r="F743" s="29">
        <f t="shared" si="12"/>
        <v>266290591</v>
      </c>
    </row>
    <row r="744" spans="1:6">
      <c r="A744" s="30">
        <v>45327.410590277781</v>
      </c>
      <c r="B744" s="32"/>
      <c r="C744" s="32" t="s">
        <v>30</v>
      </c>
      <c r="D744" s="27">
        <v>350000</v>
      </c>
      <c r="E744" s="28"/>
      <c r="F744" s="29">
        <f t="shared" si="12"/>
        <v>266640591</v>
      </c>
    </row>
    <row r="745" spans="1:6">
      <c r="A745" s="30">
        <v>45327.41170138889</v>
      </c>
      <c r="B745" s="32"/>
      <c r="C745" s="32" t="s">
        <v>12</v>
      </c>
      <c r="D745" s="27">
        <v>1755000</v>
      </c>
      <c r="E745" s="28"/>
      <c r="F745" s="29">
        <f t="shared" si="12"/>
        <v>268395591</v>
      </c>
    </row>
    <row r="746" spans="1:6">
      <c r="A746" s="30">
        <v>45327.416226851848</v>
      </c>
      <c r="B746" s="32"/>
      <c r="C746" s="32" t="s">
        <v>12</v>
      </c>
      <c r="D746" s="27">
        <v>585000</v>
      </c>
      <c r="E746" s="28"/>
      <c r="F746" s="29">
        <f t="shared" si="12"/>
        <v>268980591</v>
      </c>
    </row>
    <row r="747" spans="1:6">
      <c r="A747" s="30">
        <v>45327.429340277777</v>
      </c>
      <c r="B747" s="32"/>
      <c r="C747" s="32" t="s">
        <v>12</v>
      </c>
      <c r="D747" s="27">
        <v>600000</v>
      </c>
      <c r="E747" s="28"/>
      <c r="F747" s="29">
        <f t="shared" ref="F747:F811" si="13">F746+D747-E747</f>
        <v>269580591</v>
      </c>
    </row>
    <row r="748" spans="1:6">
      <c r="A748" s="30">
        <v>45327.430405092593</v>
      </c>
      <c r="B748" s="32"/>
      <c r="C748" s="32" t="s">
        <v>12</v>
      </c>
      <c r="D748" s="27">
        <v>550000</v>
      </c>
      <c r="E748" s="28"/>
      <c r="F748" s="29">
        <f t="shared" si="13"/>
        <v>270130591</v>
      </c>
    </row>
    <row r="749" spans="1:6">
      <c r="A749" s="30">
        <v>45327.437094907407</v>
      </c>
      <c r="B749" s="32"/>
      <c r="C749" s="32" t="s">
        <v>12</v>
      </c>
      <c r="D749" s="27">
        <v>600000</v>
      </c>
      <c r="E749" s="28"/>
      <c r="F749" s="29">
        <f t="shared" si="13"/>
        <v>270730591</v>
      </c>
    </row>
    <row r="750" spans="1:6">
      <c r="A750" s="30">
        <v>45327.440509259257</v>
      </c>
      <c r="B750" s="32"/>
      <c r="C750" s="32" t="s">
        <v>12</v>
      </c>
      <c r="D750" s="27">
        <v>600000</v>
      </c>
      <c r="E750" s="28"/>
      <c r="F750" s="29">
        <f t="shared" si="13"/>
        <v>271330591</v>
      </c>
    </row>
    <row r="751" spans="1:6">
      <c r="A751" s="30">
        <v>45327.446898148148</v>
      </c>
      <c r="B751" s="32"/>
      <c r="C751" s="32" t="s">
        <v>12</v>
      </c>
      <c r="D751" s="27">
        <v>575000</v>
      </c>
      <c r="E751" s="28"/>
      <c r="F751" s="29">
        <f t="shared" si="13"/>
        <v>271905591</v>
      </c>
    </row>
    <row r="752" spans="1:6">
      <c r="A752" s="30">
        <v>45327.447696759256</v>
      </c>
      <c r="B752" s="32"/>
      <c r="C752" s="32" t="s">
        <v>12</v>
      </c>
      <c r="D752" s="27">
        <v>600000</v>
      </c>
      <c r="E752" s="28"/>
      <c r="F752" s="29">
        <f t="shared" si="13"/>
        <v>272505591</v>
      </c>
    </row>
    <row r="753" spans="1:6">
      <c r="A753" s="30">
        <v>45327.466192129628</v>
      </c>
      <c r="B753" s="32"/>
      <c r="C753" s="32" t="s">
        <v>12</v>
      </c>
      <c r="D753" s="27">
        <v>1200000</v>
      </c>
      <c r="E753" s="28"/>
      <c r="F753" s="29">
        <f t="shared" si="13"/>
        <v>273705591</v>
      </c>
    </row>
    <row r="754" spans="1:6">
      <c r="A754" s="30">
        <v>45327.468310185184</v>
      </c>
      <c r="B754" s="32"/>
      <c r="C754" s="32" t="s">
        <v>12</v>
      </c>
      <c r="D754" s="27">
        <v>585000</v>
      </c>
      <c r="E754" s="28"/>
      <c r="F754" s="29">
        <f t="shared" si="13"/>
        <v>274290591</v>
      </c>
    </row>
    <row r="755" spans="1:6">
      <c r="A755" s="30">
        <v>45327.469467592593</v>
      </c>
      <c r="B755" s="32"/>
      <c r="C755" s="32" t="s">
        <v>12</v>
      </c>
      <c r="D755" s="27">
        <v>650000</v>
      </c>
      <c r="E755" s="28"/>
      <c r="F755" s="29">
        <f t="shared" si="13"/>
        <v>274940591</v>
      </c>
    </row>
    <row r="756" spans="1:6">
      <c r="A756" s="30">
        <v>45327.477187500001</v>
      </c>
      <c r="B756" s="32"/>
      <c r="C756" s="32" t="s">
        <v>30</v>
      </c>
      <c r="D756" s="27">
        <v>350000</v>
      </c>
      <c r="E756" s="28"/>
      <c r="F756" s="29">
        <f t="shared" si="13"/>
        <v>275290591</v>
      </c>
    </row>
    <row r="757" spans="1:6">
      <c r="A757" s="30">
        <v>45327.499432870369</v>
      </c>
      <c r="B757" s="32"/>
      <c r="C757" s="32" t="s">
        <v>12</v>
      </c>
      <c r="D757" s="27">
        <v>600000</v>
      </c>
      <c r="E757" s="28"/>
      <c r="F757" s="29">
        <f t="shared" si="13"/>
        <v>275890591</v>
      </c>
    </row>
    <row r="758" spans="1:6">
      <c r="A758" s="30">
        <v>45327.506840277776</v>
      </c>
      <c r="B758" s="32"/>
      <c r="C758" s="32" t="s">
        <v>12</v>
      </c>
      <c r="D758" s="27">
        <v>1135000</v>
      </c>
      <c r="E758" s="28"/>
      <c r="F758" s="29">
        <f t="shared" si="13"/>
        <v>277025591</v>
      </c>
    </row>
    <row r="759" spans="1:6">
      <c r="A759" s="30">
        <v>45327.508483796293</v>
      </c>
      <c r="B759" s="32"/>
      <c r="C759" s="32" t="s">
        <v>12</v>
      </c>
      <c r="D759" s="27">
        <v>600000</v>
      </c>
      <c r="E759" s="28"/>
      <c r="F759" s="29">
        <f t="shared" si="13"/>
        <v>277625591</v>
      </c>
    </row>
    <row r="760" spans="1:6">
      <c r="A760" s="30">
        <v>45327.511319444442</v>
      </c>
      <c r="B760" s="32"/>
      <c r="C760" s="32" t="s">
        <v>12</v>
      </c>
      <c r="D760" s="27">
        <v>5800000</v>
      </c>
      <c r="E760" s="28"/>
      <c r="F760" s="29">
        <f t="shared" si="13"/>
        <v>283425591</v>
      </c>
    </row>
    <row r="761" spans="1:6">
      <c r="A761" s="30">
        <v>45327.516539351855</v>
      </c>
      <c r="B761" s="32"/>
      <c r="C761" s="32" t="s">
        <v>12</v>
      </c>
      <c r="D761" s="27">
        <v>600000</v>
      </c>
      <c r="E761" s="28"/>
      <c r="F761" s="29">
        <f t="shared" si="13"/>
        <v>284025591</v>
      </c>
    </row>
    <row r="762" spans="1:6">
      <c r="A762" s="30">
        <v>45327.523912037039</v>
      </c>
      <c r="B762" s="32"/>
      <c r="C762" s="32" t="s">
        <v>12</v>
      </c>
      <c r="D762" s="27">
        <v>585000</v>
      </c>
      <c r="E762" s="28"/>
      <c r="F762" s="29">
        <f t="shared" si="13"/>
        <v>284610591</v>
      </c>
    </row>
    <row r="763" spans="1:6">
      <c r="A763" s="30">
        <v>45327.52449074074</v>
      </c>
      <c r="B763" s="32"/>
      <c r="C763" s="32" t="s">
        <v>12</v>
      </c>
      <c r="D763" s="27">
        <v>650000</v>
      </c>
      <c r="E763" s="28"/>
      <c r="F763" s="29">
        <f t="shared" si="13"/>
        <v>285260591</v>
      </c>
    </row>
    <row r="764" spans="1:6">
      <c r="A764" s="30">
        <v>45327.524768518517</v>
      </c>
      <c r="B764" s="32"/>
      <c r="C764" s="32" t="s">
        <v>12</v>
      </c>
      <c r="D764" s="27">
        <v>1200000</v>
      </c>
      <c r="E764" s="28"/>
      <c r="F764" s="29">
        <f t="shared" si="13"/>
        <v>286460591</v>
      </c>
    </row>
    <row r="765" spans="1:6">
      <c r="A765" s="30">
        <v>45327.593182870369</v>
      </c>
      <c r="B765" s="32"/>
      <c r="C765" s="32" t="s">
        <v>17</v>
      </c>
      <c r="D765" s="27">
        <v>700000</v>
      </c>
      <c r="E765" s="28"/>
      <c r="F765" s="29">
        <f t="shared" si="13"/>
        <v>287160591</v>
      </c>
    </row>
    <row r="766" spans="1:6">
      <c r="A766" s="30">
        <v>45327.601087962961</v>
      </c>
      <c r="B766" s="32"/>
      <c r="C766" s="32" t="s">
        <v>12</v>
      </c>
      <c r="D766" s="27">
        <v>585000</v>
      </c>
      <c r="E766" s="28"/>
      <c r="F766" s="29">
        <f t="shared" si="13"/>
        <v>287745591</v>
      </c>
    </row>
    <row r="767" spans="1:6">
      <c r="A767" s="30">
        <v>45327.620891203704</v>
      </c>
      <c r="B767" s="32"/>
      <c r="C767" s="32" t="s">
        <v>12</v>
      </c>
      <c r="D767" s="27">
        <v>600000</v>
      </c>
      <c r="E767" s="28"/>
      <c r="F767" s="29">
        <f t="shared" si="13"/>
        <v>288345591</v>
      </c>
    </row>
    <row r="768" spans="1:6">
      <c r="A768" s="30">
        <v>45327.635104166664</v>
      </c>
      <c r="B768" s="32"/>
      <c r="C768" s="32" t="s">
        <v>12</v>
      </c>
      <c r="D768" s="27">
        <v>600000</v>
      </c>
      <c r="E768" s="28"/>
      <c r="F768" s="29">
        <f t="shared" si="13"/>
        <v>288945591</v>
      </c>
    </row>
    <row r="769" spans="1:6">
      <c r="A769" s="30">
        <v>45327.643240740741</v>
      </c>
      <c r="B769" s="32"/>
      <c r="C769" s="32" t="s">
        <v>12</v>
      </c>
      <c r="D769" s="27">
        <v>650000</v>
      </c>
      <c r="E769" s="28"/>
      <c r="F769" s="29">
        <f t="shared" si="13"/>
        <v>289595591</v>
      </c>
    </row>
    <row r="770" spans="1:6">
      <c r="A770" s="30">
        <v>45327.646516203706</v>
      </c>
      <c r="B770" s="32"/>
      <c r="C770" s="32" t="s">
        <v>12</v>
      </c>
      <c r="D770" s="27">
        <v>600000</v>
      </c>
      <c r="E770" s="28"/>
      <c r="F770" s="29">
        <f t="shared" si="13"/>
        <v>290195591</v>
      </c>
    </row>
    <row r="771" spans="1:6">
      <c r="A771" s="30">
        <v>45327.648043981484</v>
      </c>
      <c r="B771" s="32"/>
      <c r="C771" s="32" t="s">
        <v>12</v>
      </c>
      <c r="D771" s="27">
        <v>600000</v>
      </c>
      <c r="E771" s="28"/>
      <c r="F771" s="29">
        <f t="shared" si="13"/>
        <v>290795591</v>
      </c>
    </row>
    <row r="772" spans="1:6">
      <c r="A772" s="30">
        <v>45327.653009259258</v>
      </c>
      <c r="B772" s="32"/>
      <c r="C772" s="32" t="s">
        <v>12</v>
      </c>
      <c r="D772" s="27">
        <v>1185000</v>
      </c>
      <c r="E772" s="28"/>
      <c r="F772" s="29">
        <f t="shared" si="13"/>
        <v>291980591</v>
      </c>
    </row>
    <row r="773" spans="1:6">
      <c r="A773" s="30">
        <v>45327.658854166664</v>
      </c>
      <c r="B773" s="32"/>
      <c r="C773" s="32" t="s">
        <v>12</v>
      </c>
      <c r="D773" s="27">
        <v>585000</v>
      </c>
      <c r="E773" s="28"/>
      <c r="F773" s="29">
        <f t="shared" si="13"/>
        <v>292565591</v>
      </c>
    </row>
    <row r="774" spans="1:6">
      <c r="A774" s="30">
        <v>45327.716863425929</v>
      </c>
      <c r="B774" s="32"/>
      <c r="C774" s="32" t="s">
        <v>12</v>
      </c>
      <c r="D774" s="27">
        <v>600000</v>
      </c>
      <c r="E774" s="28"/>
      <c r="F774" s="29">
        <f t="shared" si="13"/>
        <v>293165591</v>
      </c>
    </row>
    <row r="775" spans="1:6">
      <c r="A775" s="30">
        <v>45327.731504629628</v>
      </c>
      <c r="B775" s="32"/>
      <c r="C775" s="32" t="s">
        <v>12</v>
      </c>
      <c r="D775" s="27">
        <v>600000</v>
      </c>
      <c r="E775" s="28"/>
      <c r="F775" s="29">
        <f t="shared" si="13"/>
        <v>293765591</v>
      </c>
    </row>
    <row r="776" spans="1:6">
      <c r="A776" s="30">
        <v>45327.732731481483</v>
      </c>
      <c r="B776" s="32"/>
      <c r="C776" s="32" t="s">
        <v>12</v>
      </c>
      <c r="D776" s="27">
        <v>650000</v>
      </c>
      <c r="E776" s="28"/>
      <c r="F776" s="29">
        <f t="shared" si="13"/>
        <v>294415591</v>
      </c>
    </row>
    <row r="777" spans="1:6">
      <c r="A777" s="30">
        <v>45327.925625000003</v>
      </c>
      <c r="B777" s="32"/>
      <c r="C777" s="32" t="s">
        <v>12</v>
      </c>
      <c r="D777" s="27">
        <v>550000</v>
      </c>
      <c r="E777" s="28"/>
      <c r="F777" s="29">
        <f t="shared" si="13"/>
        <v>294965591</v>
      </c>
    </row>
    <row r="778" spans="1:6">
      <c r="A778" s="30">
        <v>45328.272453703707</v>
      </c>
      <c r="B778" s="32"/>
      <c r="C778" s="32" t="s">
        <v>12</v>
      </c>
      <c r="D778" s="27">
        <v>1135000</v>
      </c>
      <c r="E778" s="28"/>
      <c r="F778" s="29">
        <f t="shared" si="13"/>
        <v>296100591</v>
      </c>
    </row>
    <row r="779" spans="1:6">
      <c r="A779" s="30">
        <v>45328.299178240741</v>
      </c>
      <c r="B779" s="32"/>
      <c r="C779" s="32" t="s">
        <v>12</v>
      </c>
      <c r="D779" s="27">
        <v>585000</v>
      </c>
      <c r="E779" s="28"/>
      <c r="F779" s="29">
        <f t="shared" si="13"/>
        <v>296685591</v>
      </c>
    </row>
    <row r="780" spans="1:6">
      <c r="A780" s="30">
        <v>45328.31009259259</v>
      </c>
      <c r="B780" s="32"/>
      <c r="C780" s="32" t="s">
        <v>12</v>
      </c>
      <c r="D780" s="27">
        <v>600000</v>
      </c>
      <c r="E780" s="28"/>
      <c r="F780" s="29">
        <f t="shared" si="13"/>
        <v>297285591</v>
      </c>
    </row>
    <row r="781" spans="1:6">
      <c r="A781" s="30">
        <v>45328.311412037037</v>
      </c>
      <c r="B781" s="32"/>
      <c r="C781" s="32" t="s">
        <v>12</v>
      </c>
      <c r="D781" s="27">
        <v>1760000</v>
      </c>
      <c r="E781" s="28"/>
      <c r="F781" s="29">
        <f t="shared" si="13"/>
        <v>299045591</v>
      </c>
    </row>
    <row r="782" spans="1:6">
      <c r="A782" s="30">
        <v>45328.318194444444</v>
      </c>
      <c r="B782" s="32"/>
      <c r="C782" s="32" t="s">
        <v>12</v>
      </c>
      <c r="D782" s="27">
        <v>650000</v>
      </c>
      <c r="E782" s="28"/>
      <c r="F782" s="29">
        <f t="shared" si="13"/>
        <v>299695591</v>
      </c>
    </row>
    <row r="783" spans="1:6">
      <c r="A783" s="30">
        <v>45328.333148148151</v>
      </c>
      <c r="B783" s="32"/>
      <c r="C783" s="32" t="s">
        <v>12</v>
      </c>
      <c r="D783" s="27">
        <v>600000</v>
      </c>
      <c r="E783" s="28"/>
      <c r="F783" s="29">
        <f t="shared" si="13"/>
        <v>300295591</v>
      </c>
    </row>
    <row r="784" spans="1:6">
      <c r="A784" s="30">
        <v>45328.334965277776</v>
      </c>
      <c r="B784" s="32"/>
      <c r="C784" s="32" t="s">
        <v>12</v>
      </c>
      <c r="D784" s="27">
        <v>600000</v>
      </c>
      <c r="E784" s="28"/>
      <c r="F784" s="29">
        <f t="shared" si="13"/>
        <v>300895591</v>
      </c>
    </row>
    <row r="785" spans="1:6">
      <c r="A785" s="30">
        <v>45328.337384259263</v>
      </c>
      <c r="B785" s="32"/>
      <c r="C785" s="32" t="s">
        <v>12</v>
      </c>
      <c r="D785" s="27">
        <v>600000</v>
      </c>
      <c r="E785" s="28"/>
      <c r="F785" s="29">
        <f t="shared" si="13"/>
        <v>301495591</v>
      </c>
    </row>
    <row r="786" spans="1:6">
      <c r="A786" s="30">
        <v>45328.33865740741</v>
      </c>
      <c r="B786" s="32"/>
      <c r="C786" s="32" t="s">
        <v>12</v>
      </c>
      <c r="D786" s="27">
        <v>600000</v>
      </c>
      <c r="E786" s="28"/>
      <c r="F786" s="29">
        <f t="shared" si="13"/>
        <v>302095591</v>
      </c>
    </row>
    <row r="787" spans="1:6">
      <c r="A787" s="30">
        <v>45328.351342592592</v>
      </c>
      <c r="B787" s="32"/>
      <c r="C787" s="32" t="s">
        <v>12</v>
      </c>
      <c r="D787" s="27">
        <v>1760000</v>
      </c>
      <c r="E787" s="28"/>
      <c r="F787" s="29">
        <f t="shared" si="13"/>
        <v>303855591</v>
      </c>
    </row>
    <row r="788" spans="1:6">
      <c r="A788" s="30">
        <v>45328.361643518518</v>
      </c>
      <c r="B788" s="32"/>
      <c r="C788" s="32" t="s">
        <v>12</v>
      </c>
      <c r="D788" s="27">
        <v>585000</v>
      </c>
      <c r="E788" s="28"/>
      <c r="F788" s="29">
        <f t="shared" si="13"/>
        <v>304440591</v>
      </c>
    </row>
    <row r="789" spans="1:6">
      <c r="A789" s="30">
        <v>45328.363645833335</v>
      </c>
      <c r="B789" s="32"/>
      <c r="C789" s="32" t="s">
        <v>12</v>
      </c>
      <c r="D789" s="27">
        <v>650000</v>
      </c>
      <c r="E789" s="28"/>
      <c r="F789" s="29">
        <f t="shared" si="13"/>
        <v>305090591</v>
      </c>
    </row>
    <row r="790" spans="1:6">
      <c r="A790" s="30">
        <v>45328.378125000003</v>
      </c>
      <c r="B790" s="32"/>
      <c r="C790" s="32" t="s">
        <v>12</v>
      </c>
      <c r="D790" s="27">
        <v>1235000</v>
      </c>
      <c r="E790" s="28"/>
      <c r="F790" s="29">
        <f t="shared" si="13"/>
        <v>306325591</v>
      </c>
    </row>
    <row r="791" spans="1:6">
      <c r="A791" s="30">
        <v>45328.390370370369</v>
      </c>
      <c r="B791" s="32"/>
      <c r="C791" s="32" t="s">
        <v>12</v>
      </c>
      <c r="D791" s="27">
        <v>550000</v>
      </c>
      <c r="E791" s="28"/>
      <c r="F791" s="29">
        <f t="shared" si="13"/>
        <v>306875591</v>
      </c>
    </row>
    <row r="792" spans="1:6">
      <c r="A792" s="30">
        <v>45328.395844907405</v>
      </c>
      <c r="B792" s="32"/>
      <c r="C792" s="32" t="s">
        <v>12</v>
      </c>
      <c r="D792" s="27">
        <v>585000</v>
      </c>
      <c r="E792" s="28"/>
      <c r="F792" s="29">
        <f t="shared" si="13"/>
        <v>307460591</v>
      </c>
    </row>
    <row r="793" spans="1:6">
      <c r="A793" s="30">
        <v>45328.396354166667</v>
      </c>
      <c r="B793" s="32"/>
      <c r="C793" s="32" t="s">
        <v>12</v>
      </c>
      <c r="D793" s="27">
        <v>575000</v>
      </c>
      <c r="E793" s="28"/>
      <c r="F793" s="29">
        <f t="shared" si="13"/>
        <v>308035591</v>
      </c>
    </row>
    <row r="794" spans="1:6">
      <c r="A794" s="30">
        <v>45328.397129629629</v>
      </c>
      <c r="B794" s="32"/>
      <c r="C794" s="32" t="s">
        <v>12</v>
      </c>
      <c r="D794" s="27">
        <v>575000</v>
      </c>
      <c r="E794" s="28"/>
      <c r="F794" s="29">
        <f t="shared" si="13"/>
        <v>308610591</v>
      </c>
    </row>
    <row r="795" spans="1:6">
      <c r="A795" s="30">
        <v>45328.432673611111</v>
      </c>
      <c r="B795" s="32"/>
      <c r="C795" s="32" t="s">
        <v>17</v>
      </c>
      <c r="D795" s="27">
        <v>1200000</v>
      </c>
      <c r="E795" s="28"/>
      <c r="F795" s="29">
        <f t="shared" si="13"/>
        <v>309810591</v>
      </c>
    </row>
    <row r="796" spans="1:6">
      <c r="A796" s="30">
        <v>45328.461770833332</v>
      </c>
      <c r="B796" s="32"/>
      <c r="C796" s="32" t="s">
        <v>12</v>
      </c>
      <c r="D796" s="27">
        <v>1300000</v>
      </c>
      <c r="E796" s="28"/>
      <c r="F796" s="29">
        <f t="shared" si="13"/>
        <v>311110591</v>
      </c>
    </row>
    <row r="797" spans="1:6">
      <c r="A797" s="30">
        <v>45328.462997685187</v>
      </c>
      <c r="B797" s="32"/>
      <c r="C797" s="32" t="s">
        <v>12</v>
      </c>
      <c r="D797" s="27">
        <v>1300000</v>
      </c>
      <c r="E797" s="28"/>
      <c r="F797" s="29">
        <f t="shared" si="13"/>
        <v>312410591</v>
      </c>
    </row>
    <row r="798" spans="1:6">
      <c r="A798" s="30">
        <v>45328.472534722219</v>
      </c>
      <c r="B798" s="32"/>
      <c r="C798" s="32" t="s">
        <v>12</v>
      </c>
      <c r="D798" s="27">
        <v>600000</v>
      </c>
      <c r="E798" s="28"/>
      <c r="F798" s="29">
        <f t="shared" si="13"/>
        <v>313010591</v>
      </c>
    </row>
    <row r="799" spans="1:6">
      <c r="A799" s="30">
        <v>45328.472731481481</v>
      </c>
      <c r="B799" s="32"/>
      <c r="C799" s="32" t="s">
        <v>642</v>
      </c>
      <c r="D799" s="27">
        <v>2385000</v>
      </c>
      <c r="E799" s="28"/>
      <c r="F799" s="29">
        <f t="shared" si="13"/>
        <v>315395591</v>
      </c>
    </row>
    <row r="800" spans="1:6">
      <c r="A800" s="30">
        <v>45328.48096064815</v>
      </c>
      <c r="B800" s="32"/>
      <c r="C800" s="32" t="s">
        <v>12</v>
      </c>
      <c r="D800" s="27">
        <v>600000</v>
      </c>
      <c r="E800" s="28"/>
      <c r="F800" s="29">
        <f t="shared" si="13"/>
        <v>315995591</v>
      </c>
    </row>
    <row r="801" spans="1:8">
      <c r="A801" s="30">
        <v>45328.48642361111</v>
      </c>
      <c r="B801" s="32"/>
      <c r="C801" s="32" t="s">
        <v>12</v>
      </c>
      <c r="D801" s="27">
        <v>600000</v>
      </c>
      <c r="E801" s="28"/>
      <c r="F801" s="29">
        <f t="shared" si="13"/>
        <v>316595591</v>
      </c>
    </row>
    <row r="802" spans="1:8">
      <c r="A802" s="30">
        <v>45328.495335648149</v>
      </c>
      <c r="B802" s="32"/>
      <c r="C802" s="32" t="s">
        <v>12</v>
      </c>
      <c r="D802" s="27">
        <v>600000</v>
      </c>
      <c r="E802" s="28"/>
      <c r="F802" s="29">
        <f t="shared" si="13"/>
        <v>317195591</v>
      </c>
    </row>
    <row r="803" spans="1:8">
      <c r="A803" s="30">
        <v>45328.504027777781</v>
      </c>
      <c r="B803" s="32"/>
      <c r="C803" s="32" t="s">
        <v>12</v>
      </c>
      <c r="D803" s="27">
        <v>2270000</v>
      </c>
      <c r="E803" s="28"/>
      <c r="F803" s="29">
        <f t="shared" si="13"/>
        <v>319465591</v>
      </c>
    </row>
    <row r="804" spans="1:8">
      <c r="A804" s="30">
        <v>45328.558946759258</v>
      </c>
      <c r="B804" s="32"/>
      <c r="C804" s="32" t="s">
        <v>12</v>
      </c>
      <c r="D804" s="27">
        <v>1820000</v>
      </c>
      <c r="E804" s="28"/>
      <c r="F804" s="29">
        <f t="shared" si="13"/>
        <v>321285591</v>
      </c>
    </row>
    <row r="805" spans="1:8">
      <c r="A805" s="30">
        <v>45328.569131944445</v>
      </c>
      <c r="B805" s="32"/>
      <c r="C805" s="32" t="s">
        <v>12</v>
      </c>
      <c r="D805" s="27">
        <v>1160000</v>
      </c>
      <c r="E805" s="28"/>
      <c r="F805" s="29">
        <f t="shared" si="13"/>
        <v>322445591</v>
      </c>
      <c r="H805" s="38"/>
    </row>
    <row r="806" spans="1:8">
      <c r="A806" s="30">
        <v>45328.569687499999</v>
      </c>
      <c r="B806" s="32"/>
      <c r="C806" s="32" t="s">
        <v>12</v>
      </c>
      <c r="D806" s="27">
        <v>550000</v>
      </c>
      <c r="E806" s="28"/>
      <c r="F806" s="29">
        <f t="shared" si="13"/>
        <v>322995591</v>
      </c>
    </row>
    <row r="807" spans="1:8">
      <c r="A807" s="30">
        <v>45329</v>
      </c>
      <c r="B807" s="32"/>
      <c r="C807" s="32" t="s">
        <v>649</v>
      </c>
      <c r="D807" s="27">
        <v>30000000</v>
      </c>
      <c r="E807" s="28"/>
      <c r="F807" s="29">
        <f t="shared" si="13"/>
        <v>352995591</v>
      </c>
    </row>
    <row r="808" spans="1:8">
      <c r="A808" s="30">
        <v>45329</v>
      </c>
      <c r="B808" s="32"/>
      <c r="C808" s="32" t="s">
        <v>78</v>
      </c>
      <c r="D808" s="27"/>
      <c r="E808" s="28">
        <v>195405000</v>
      </c>
      <c r="F808" s="29">
        <f t="shared" si="13"/>
        <v>157590591</v>
      </c>
    </row>
    <row r="809" spans="1:8">
      <c r="A809" s="30">
        <v>45329</v>
      </c>
      <c r="B809" s="32"/>
      <c r="C809" s="32" t="s">
        <v>645</v>
      </c>
      <c r="D809" s="27"/>
      <c r="E809" s="28">
        <v>6300000</v>
      </c>
      <c r="F809" s="29">
        <f t="shared" si="13"/>
        <v>151290591</v>
      </c>
    </row>
    <row r="810" spans="1:8">
      <c r="A810" s="30">
        <v>45329</v>
      </c>
      <c r="B810" s="32"/>
      <c r="C810" s="32" t="s">
        <v>588</v>
      </c>
      <c r="D810" s="27"/>
      <c r="E810" s="28">
        <v>58500000</v>
      </c>
      <c r="F810" s="29">
        <f t="shared" si="13"/>
        <v>92790591</v>
      </c>
    </row>
    <row r="811" spans="1:8">
      <c r="A811" s="30">
        <v>45329</v>
      </c>
      <c r="B811" s="32"/>
      <c r="C811" s="32" t="s">
        <v>646</v>
      </c>
      <c r="D811" s="27"/>
      <c r="E811" s="28">
        <v>9300000</v>
      </c>
      <c r="F811" s="29">
        <f t="shared" si="13"/>
        <v>83490591</v>
      </c>
    </row>
    <row r="812" spans="1:8">
      <c r="A812" s="30">
        <v>45329</v>
      </c>
      <c r="B812" s="32"/>
      <c r="C812" s="32" t="s">
        <v>647</v>
      </c>
      <c r="D812" s="27"/>
      <c r="E812" s="28">
        <v>15150000</v>
      </c>
      <c r="F812" s="29">
        <f t="shared" ref="F812:F815" si="14">F811+D812-E812</f>
        <v>68340591</v>
      </c>
    </row>
    <row r="813" spans="1:8">
      <c r="A813" s="30">
        <v>45329</v>
      </c>
      <c r="B813" s="32"/>
      <c r="C813" s="32" t="s">
        <v>561</v>
      </c>
      <c r="D813" s="27"/>
      <c r="E813" s="28">
        <v>14850000</v>
      </c>
      <c r="F813" s="29">
        <f t="shared" si="14"/>
        <v>53490591</v>
      </c>
    </row>
    <row r="814" spans="1:8">
      <c r="A814" s="30">
        <v>45329</v>
      </c>
      <c r="B814" s="32"/>
      <c r="C814" s="32" t="s">
        <v>426</v>
      </c>
      <c r="D814" s="27"/>
      <c r="E814" s="28">
        <v>4200000</v>
      </c>
      <c r="F814" s="29">
        <f t="shared" si="14"/>
        <v>49290591</v>
      </c>
    </row>
    <row r="815" spans="1:8">
      <c r="A815" s="30">
        <v>45329</v>
      </c>
      <c r="B815" s="32"/>
      <c r="C815" s="32" t="s">
        <v>464</v>
      </c>
      <c r="D815" s="27"/>
      <c r="E815" s="28">
        <v>21500000</v>
      </c>
      <c r="F815" s="29">
        <f t="shared" si="14"/>
        <v>27790591</v>
      </c>
    </row>
    <row r="816" spans="1:8">
      <c r="A816" s="30">
        <v>45329</v>
      </c>
      <c r="B816" s="32"/>
      <c r="C816" s="32" t="s">
        <v>648</v>
      </c>
      <c r="D816" s="27"/>
      <c r="E816" s="28">
        <f>(3*2900)+(4*2500)</f>
        <v>18700</v>
      </c>
      <c r="F816" s="29">
        <f t="shared" ref="F816:F951" si="15">F815+D816-E816</f>
        <v>27771891</v>
      </c>
    </row>
    <row r="817" spans="1:6">
      <c r="A817" s="30">
        <v>45328.645162037035</v>
      </c>
      <c r="B817" s="32"/>
      <c r="C817" s="32" t="s">
        <v>12</v>
      </c>
      <c r="D817" s="27">
        <v>600000</v>
      </c>
      <c r="E817" s="28"/>
      <c r="F817" s="29">
        <f t="shared" si="15"/>
        <v>28371891</v>
      </c>
    </row>
    <row r="818" spans="1:6">
      <c r="A818" s="30">
        <v>45328.679409722223</v>
      </c>
      <c r="B818" s="32"/>
      <c r="C818" s="32" t="s">
        <v>12</v>
      </c>
      <c r="D818" s="27">
        <v>600000</v>
      </c>
      <c r="E818" s="28"/>
      <c r="F818" s="29">
        <f t="shared" si="15"/>
        <v>28971891</v>
      </c>
    </row>
    <row r="819" spans="1:6">
      <c r="A819" s="30">
        <v>45328.815150462964</v>
      </c>
      <c r="B819" s="32"/>
      <c r="C819" s="32" t="s">
        <v>17</v>
      </c>
      <c r="D819" s="27">
        <v>750000</v>
      </c>
      <c r="E819" s="28"/>
      <c r="F819" s="29">
        <f t="shared" si="15"/>
        <v>29721891</v>
      </c>
    </row>
    <row r="820" spans="1:6">
      <c r="A820" s="30">
        <v>45328.816423611112</v>
      </c>
      <c r="B820" s="32"/>
      <c r="C820" s="32" t="s">
        <v>12</v>
      </c>
      <c r="D820" s="27">
        <v>650000</v>
      </c>
      <c r="E820" s="28"/>
      <c r="F820" s="29">
        <f t="shared" si="15"/>
        <v>30371891</v>
      </c>
    </row>
    <row r="821" spans="1:6">
      <c r="A821" s="30">
        <v>45329.321412037039</v>
      </c>
      <c r="B821" s="32"/>
      <c r="C821" s="32" t="s">
        <v>642</v>
      </c>
      <c r="D821" s="27">
        <v>260000</v>
      </c>
      <c r="E821" s="28"/>
      <c r="F821" s="29">
        <f t="shared" si="15"/>
        <v>30631891</v>
      </c>
    </row>
    <row r="822" spans="1:6">
      <c r="A822" s="30">
        <v>45329.333229166667</v>
      </c>
      <c r="B822" s="32"/>
      <c r="C822" s="32" t="s">
        <v>12</v>
      </c>
      <c r="D822" s="27">
        <v>650000</v>
      </c>
      <c r="E822" s="28"/>
      <c r="F822" s="29">
        <f t="shared" si="15"/>
        <v>31281891</v>
      </c>
    </row>
    <row r="823" spans="1:6">
      <c r="A823" s="30">
        <v>45329.33625</v>
      </c>
      <c r="B823" s="32"/>
      <c r="C823" s="32" t="s">
        <v>642</v>
      </c>
      <c r="D823" s="27">
        <v>250000</v>
      </c>
      <c r="E823" s="28"/>
      <c r="F823" s="29">
        <f t="shared" si="15"/>
        <v>31531891</v>
      </c>
    </row>
    <row r="824" spans="1:6">
      <c r="A824" s="30">
        <v>45329.337523148148</v>
      </c>
      <c r="B824" s="32"/>
      <c r="C824" s="32" t="s">
        <v>12</v>
      </c>
      <c r="D824" s="27">
        <v>650000</v>
      </c>
      <c r="E824" s="28"/>
      <c r="F824" s="29">
        <f t="shared" si="15"/>
        <v>32181891</v>
      </c>
    </row>
    <row r="825" spans="1:6">
      <c r="A825" s="30">
        <v>45329.364062499997</v>
      </c>
      <c r="B825" s="32"/>
      <c r="C825" s="32" t="s">
        <v>12</v>
      </c>
      <c r="D825" s="27">
        <v>550000</v>
      </c>
      <c r="E825" s="28"/>
      <c r="F825" s="29">
        <f t="shared" si="15"/>
        <v>32731891</v>
      </c>
    </row>
    <row r="826" spans="1:6">
      <c r="A826" s="30">
        <v>45329.379560185182</v>
      </c>
      <c r="B826" s="32"/>
      <c r="C826" s="32" t="s">
        <v>642</v>
      </c>
      <c r="D826" s="27">
        <v>375000</v>
      </c>
      <c r="E826" s="28"/>
      <c r="F826" s="29">
        <f t="shared" si="15"/>
        <v>33106891</v>
      </c>
    </row>
    <row r="827" spans="1:6">
      <c r="A827" s="30">
        <v>45329.386446759258</v>
      </c>
      <c r="B827" s="32"/>
      <c r="C827" s="32" t="s">
        <v>12</v>
      </c>
      <c r="D827" s="27">
        <v>625000</v>
      </c>
      <c r="E827" s="28"/>
      <c r="F827" s="29">
        <f t="shared" si="15"/>
        <v>33731891</v>
      </c>
    </row>
    <row r="828" spans="1:6">
      <c r="A828" s="30">
        <v>45329.393009259256</v>
      </c>
      <c r="B828" s="32"/>
      <c r="C828" s="32" t="s">
        <v>12</v>
      </c>
      <c r="D828" s="27">
        <v>600000</v>
      </c>
      <c r="E828" s="28"/>
      <c r="F828" s="29">
        <f t="shared" si="15"/>
        <v>34331891</v>
      </c>
    </row>
    <row r="829" spans="1:6">
      <c r="A829" s="30">
        <v>45329.395613425928</v>
      </c>
      <c r="B829" s="32"/>
      <c r="C829" s="32" t="s">
        <v>12</v>
      </c>
      <c r="D829" s="27">
        <v>600000</v>
      </c>
      <c r="E829" s="28"/>
      <c r="F829" s="29">
        <f t="shared" si="15"/>
        <v>34931891</v>
      </c>
    </row>
    <row r="830" spans="1:6">
      <c r="A830" s="30">
        <v>45329.404722222222</v>
      </c>
      <c r="B830" s="32"/>
      <c r="C830" s="32" t="s">
        <v>12</v>
      </c>
      <c r="D830" s="27">
        <v>575000</v>
      </c>
      <c r="E830" s="28"/>
      <c r="F830" s="29">
        <f t="shared" si="15"/>
        <v>35506891</v>
      </c>
    </row>
    <row r="831" spans="1:6">
      <c r="A831" s="30">
        <v>45329.478275462963</v>
      </c>
      <c r="B831" s="32"/>
      <c r="C831" s="32" t="s">
        <v>12</v>
      </c>
      <c r="D831" s="27">
        <v>1250000</v>
      </c>
      <c r="E831" s="28"/>
      <c r="F831" s="29">
        <f t="shared" si="15"/>
        <v>36756891</v>
      </c>
    </row>
    <row r="832" spans="1:6">
      <c r="A832" s="30">
        <v>45329.49150462963</v>
      </c>
      <c r="B832" s="32"/>
      <c r="C832" s="32" t="s">
        <v>17</v>
      </c>
      <c r="D832" s="27">
        <v>750000</v>
      </c>
      <c r="E832" s="28"/>
      <c r="F832" s="29">
        <f t="shared" si="15"/>
        <v>37506891</v>
      </c>
    </row>
    <row r="833" spans="1:6">
      <c r="A833" s="30">
        <v>45329.511018518519</v>
      </c>
      <c r="B833" s="32"/>
      <c r="C833" s="32" t="s">
        <v>17</v>
      </c>
      <c r="D833" s="27">
        <v>600000</v>
      </c>
      <c r="E833" s="28"/>
      <c r="F833" s="29">
        <f t="shared" si="15"/>
        <v>38106891</v>
      </c>
    </row>
    <row r="834" spans="1:6">
      <c r="A834" s="30">
        <v>45329.512187499997</v>
      </c>
      <c r="B834" s="32"/>
      <c r="C834" s="32" t="s">
        <v>12</v>
      </c>
      <c r="D834" s="27">
        <v>585000</v>
      </c>
      <c r="E834" s="28"/>
      <c r="F834" s="29">
        <f t="shared" si="15"/>
        <v>38691891</v>
      </c>
    </row>
    <row r="835" spans="1:6">
      <c r="A835" s="30">
        <v>45329.523009259261</v>
      </c>
      <c r="B835" s="32"/>
      <c r="C835" s="32" t="s">
        <v>12</v>
      </c>
      <c r="D835" s="27">
        <v>600000</v>
      </c>
      <c r="E835" s="28"/>
      <c r="F835" s="29">
        <f t="shared" si="15"/>
        <v>39291891</v>
      </c>
    </row>
    <row r="836" spans="1:6">
      <c r="A836" s="30">
        <v>45329.555173611108</v>
      </c>
      <c r="B836" s="32"/>
      <c r="C836" s="32" t="s">
        <v>642</v>
      </c>
      <c r="D836" s="27">
        <v>375000</v>
      </c>
      <c r="E836" s="28"/>
      <c r="F836" s="29">
        <f t="shared" si="15"/>
        <v>39666891</v>
      </c>
    </row>
    <row r="837" spans="1:6">
      <c r="A837" s="30">
        <v>45329.561296296299</v>
      </c>
      <c r="B837" s="32"/>
      <c r="C837" s="32" t="s">
        <v>12</v>
      </c>
      <c r="D837" s="27">
        <v>600000</v>
      </c>
      <c r="E837" s="28"/>
      <c r="F837" s="29">
        <f t="shared" si="15"/>
        <v>40266891</v>
      </c>
    </row>
    <row r="838" spans="1:6">
      <c r="A838" s="30">
        <v>45329.565995370373</v>
      </c>
      <c r="B838" s="32"/>
      <c r="C838" s="32" t="s">
        <v>12</v>
      </c>
      <c r="D838" s="27">
        <v>1050000</v>
      </c>
      <c r="E838" s="28"/>
      <c r="F838" s="29">
        <f t="shared" si="15"/>
        <v>41316891</v>
      </c>
    </row>
    <row r="839" spans="1:6">
      <c r="A839" s="30">
        <v>45329.571805555555</v>
      </c>
      <c r="B839" s="32"/>
      <c r="C839" s="32" t="s">
        <v>12</v>
      </c>
      <c r="D839" s="27">
        <v>550000</v>
      </c>
      <c r="E839" s="28"/>
      <c r="F839" s="29">
        <f t="shared" si="15"/>
        <v>41866891</v>
      </c>
    </row>
    <row r="840" spans="1:6">
      <c r="A840" s="30">
        <v>45329.574444444443</v>
      </c>
      <c r="B840" s="32"/>
      <c r="C840" s="32" t="s">
        <v>12</v>
      </c>
      <c r="D840" s="27">
        <v>650000</v>
      </c>
      <c r="E840" s="28"/>
      <c r="F840" s="29">
        <f t="shared" si="15"/>
        <v>42516891</v>
      </c>
    </row>
    <row r="841" spans="1:6">
      <c r="A841" s="30">
        <v>45329.592002314814</v>
      </c>
      <c r="B841" s="32"/>
      <c r="C841" s="32" t="s">
        <v>12</v>
      </c>
      <c r="D841" s="27">
        <v>1050000</v>
      </c>
      <c r="E841" s="28"/>
      <c r="F841" s="29">
        <f t="shared" si="15"/>
        <v>43566891</v>
      </c>
    </row>
    <row r="842" spans="1:6">
      <c r="A842" s="30">
        <v>45329.598263888889</v>
      </c>
      <c r="B842" s="32"/>
      <c r="C842" s="32" t="s">
        <v>145</v>
      </c>
      <c r="D842" s="27">
        <v>14050000</v>
      </c>
      <c r="E842" s="28"/>
      <c r="F842" s="29">
        <f t="shared" si="15"/>
        <v>57616891</v>
      </c>
    </row>
    <row r="843" spans="1:6">
      <c r="A843" s="30">
        <v>45329.71434027778</v>
      </c>
      <c r="B843" s="32"/>
      <c r="C843" s="32" t="s">
        <v>12</v>
      </c>
      <c r="D843" s="27">
        <v>1235000</v>
      </c>
      <c r="E843" s="28"/>
      <c r="F843" s="29">
        <f t="shared" si="15"/>
        <v>58851891</v>
      </c>
    </row>
    <row r="844" spans="1:6">
      <c r="A844" s="30">
        <v>45329.788321759261</v>
      </c>
      <c r="B844" s="32"/>
      <c r="C844" s="32" t="s">
        <v>71</v>
      </c>
      <c r="D844" s="27">
        <v>14750000</v>
      </c>
      <c r="E844" s="28"/>
      <c r="F844" s="29">
        <f t="shared" si="15"/>
        <v>73601891</v>
      </c>
    </row>
    <row r="845" spans="1:6">
      <c r="A845" s="30">
        <v>45329.868252314816</v>
      </c>
      <c r="B845" s="32"/>
      <c r="C845" s="32" t="s">
        <v>12</v>
      </c>
      <c r="D845" s="27">
        <v>1150000</v>
      </c>
      <c r="E845" s="28"/>
      <c r="F845" s="29">
        <f t="shared" si="15"/>
        <v>74751891</v>
      </c>
    </row>
    <row r="846" spans="1:6">
      <c r="A846" s="30">
        <v>45329.888483796298</v>
      </c>
      <c r="B846" s="32"/>
      <c r="C846" s="32" t="s">
        <v>12</v>
      </c>
      <c r="D846" s="27">
        <v>1100000</v>
      </c>
      <c r="E846" s="28"/>
      <c r="F846" s="29">
        <f t="shared" si="15"/>
        <v>75851891</v>
      </c>
    </row>
    <row r="847" spans="1:6">
      <c r="A847" s="30">
        <v>45329.890798611108</v>
      </c>
      <c r="B847" s="32"/>
      <c r="C847" s="32" t="s">
        <v>12</v>
      </c>
      <c r="D847" s="27">
        <v>1170000</v>
      </c>
      <c r="E847" s="28"/>
      <c r="F847" s="29">
        <f t="shared" si="15"/>
        <v>77021891</v>
      </c>
    </row>
    <row r="848" spans="1:6">
      <c r="A848" s="30">
        <v>45330.337893518517</v>
      </c>
      <c r="B848" s="32"/>
      <c r="C848" s="32" t="s">
        <v>12</v>
      </c>
      <c r="D848" s="27">
        <v>650000</v>
      </c>
      <c r="E848" s="28"/>
      <c r="F848" s="29">
        <f t="shared" si="15"/>
        <v>77671891</v>
      </c>
    </row>
    <row r="849" spans="1:6">
      <c r="A849" s="30">
        <v>45330.343576388892</v>
      </c>
      <c r="B849" s="32"/>
      <c r="C849" s="32" t="s">
        <v>12</v>
      </c>
      <c r="D849" s="27">
        <v>650000</v>
      </c>
      <c r="E849" s="28"/>
      <c r="F849" s="29">
        <f t="shared" si="15"/>
        <v>78321891</v>
      </c>
    </row>
    <row r="850" spans="1:6">
      <c r="A850" s="30">
        <v>45330.408020833333</v>
      </c>
      <c r="B850" s="32"/>
      <c r="C850" s="32" t="s">
        <v>12</v>
      </c>
      <c r="D850" s="27">
        <v>600000</v>
      </c>
      <c r="E850" s="28"/>
      <c r="F850" s="29">
        <f t="shared" si="15"/>
        <v>78921891</v>
      </c>
    </row>
    <row r="851" spans="1:6">
      <c r="A851" s="30">
        <v>45330.420995370368</v>
      </c>
      <c r="B851" s="32"/>
      <c r="C851" s="32" t="s">
        <v>12</v>
      </c>
      <c r="D851" s="27">
        <v>650000</v>
      </c>
      <c r="E851" s="28"/>
      <c r="F851" s="29">
        <f t="shared" si="15"/>
        <v>79571891</v>
      </c>
    </row>
    <row r="852" spans="1:6">
      <c r="A852" s="30">
        <v>45330.431967592594</v>
      </c>
      <c r="B852" s="32"/>
      <c r="C852" s="32" t="s">
        <v>12</v>
      </c>
      <c r="D852" s="27">
        <v>585000</v>
      </c>
      <c r="E852" s="28"/>
      <c r="F852" s="29">
        <f t="shared" si="15"/>
        <v>80156891</v>
      </c>
    </row>
    <row r="853" spans="1:6">
      <c r="A853" s="30">
        <v>45330.43378472222</v>
      </c>
      <c r="B853" s="32"/>
      <c r="C853" s="32" t="s">
        <v>12</v>
      </c>
      <c r="D853" s="27">
        <v>575000</v>
      </c>
      <c r="E853" s="28"/>
      <c r="F853" s="29">
        <f t="shared" si="15"/>
        <v>80731891</v>
      </c>
    </row>
    <row r="854" spans="1:6">
      <c r="A854" s="30">
        <v>45330.434652777774</v>
      </c>
      <c r="B854" s="32"/>
      <c r="C854" s="32" t="s">
        <v>12</v>
      </c>
      <c r="D854" s="27">
        <v>650000</v>
      </c>
      <c r="E854" s="28"/>
      <c r="F854" s="29">
        <f t="shared" si="15"/>
        <v>81381891</v>
      </c>
    </row>
    <row r="855" spans="1:6">
      <c r="A855" s="30">
        <v>45330.469456018516</v>
      </c>
      <c r="B855" s="32"/>
      <c r="C855" s="32" t="s">
        <v>12</v>
      </c>
      <c r="D855" s="27">
        <v>585000</v>
      </c>
      <c r="E855" s="28"/>
      <c r="F855" s="29">
        <f t="shared" si="15"/>
        <v>81966891</v>
      </c>
    </row>
    <row r="856" spans="1:6">
      <c r="A856" s="30">
        <v>45330.515636574077</v>
      </c>
      <c r="B856" s="32"/>
      <c r="C856" s="32" t="s">
        <v>12</v>
      </c>
      <c r="D856" s="27">
        <v>2500000</v>
      </c>
      <c r="E856" s="28"/>
      <c r="F856" s="29">
        <f t="shared" si="15"/>
        <v>84466891</v>
      </c>
    </row>
    <row r="857" spans="1:6">
      <c r="A857" s="30">
        <v>45330.72246527778</v>
      </c>
      <c r="B857" s="32"/>
      <c r="C857" s="32" t="s">
        <v>12</v>
      </c>
      <c r="D857" s="27">
        <v>585000</v>
      </c>
      <c r="E857" s="28"/>
      <c r="F857" s="29">
        <f t="shared" si="15"/>
        <v>85051891</v>
      </c>
    </row>
    <row r="858" spans="1:6">
      <c r="A858" s="30">
        <v>45330.821400462963</v>
      </c>
      <c r="B858" s="32"/>
      <c r="C858" s="32" t="s">
        <v>17</v>
      </c>
      <c r="D858" s="27">
        <v>700000</v>
      </c>
      <c r="E858" s="28"/>
      <c r="F858" s="29">
        <f t="shared" si="15"/>
        <v>85751891</v>
      </c>
    </row>
    <row r="859" spans="1:6">
      <c r="A859" s="30">
        <v>45330.967233796298</v>
      </c>
      <c r="B859" s="32"/>
      <c r="C859" s="32" t="s">
        <v>12</v>
      </c>
      <c r="D859" s="27">
        <v>600000</v>
      </c>
      <c r="E859" s="28"/>
      <c r="F859" s="29">
        <f t="shared" si="15"/>
        <v>86351891</v>
      </c>
    </row>
    <row r="860" spans="1:6">
      <c r="A860" s="30">
        <v>45331.346608796295</v>
      </c>
      <c r="B860" s="32"/>
      <c r="C860" s="32" t="s">
        <v>17</v>
      </c>
      <c r="D860" s="27">
        <v>600000</v>
      </c>
      <c r="E860" s="28"/>
      <c r="F860" s="29">
        <f t="shared" si="15"/>
        <v>86951891</v>
      </c>
    </row>
    <row r="861" spans="1:6">
      <c r="A861" s="30">
        <v>45331.347534722219</v>
      </c>
      <c r="B861" s="32"/>
      <c r="C861" s="32" t="s">
        <v>12</v>
      </c>
      <c r="D861" s="27">
        <v>575000</v>
      </c>
      <c r="E861" s="28"/>
      <c r="F861" s="29">
        <f t="shared" si="15"/>
        <v>87526891</v>
      </c>
    </row>
    <row r="862" spans="1:6">
      <c r="A862" s="30">
        <v>45331.352349537039</v>
      </c>
      <c r="B862" s="32"/>
      <c r="C862" s="32" t="s">
        <v>12</v>
      </c>
      <c r="D862" s="27">
        <v>600000</v>
      </c>
      <c r="E862" s="28"/>
      <c r="F862" s="29">
        <f t="shared" si="15"/>
        <v>88126891</v>
      </c>
    </row>
    <row r="863" spans="1:6">
      <c r="A863" s="30">
        <v>45331.357789351852</v>
      </c>
      <c r="B863" s="32"/>
      <c r="C863" s="32" t="s">
        <v>12</v>
      </c>
      <c r="D863" s="27">
        <v>650000</v>
      </c>
      <c r="E863" s="28"/>
      <c r="F863" s="29">
        <f t="shared" si="15"/>
        <v>88776891</v>
      </c>
    </row>
    <row r="864" spans="1:6">
      <c r="A864" s="30">
        <v>45332.42931712963</v>
      </c>
      <c r="B864" s="32"/>
      <c r="C864" s="32" t="s">
        <v>12</v>
      </c>
      <c r="D864" s="27">
        <v>2325000</v>
      </c>
      <c r="E864" s="28"/>
      <c r="F864" s="29">
        <f t="shared" si="15"/>
        <v>91101891</v>
      </c>
    </row>
    <row r="865" spans="1:6">
      <c r="A865" s="30">
        <v>45332.668877314813</v>
      </c>
      <c r="B865" s="32"/>
      <c r="C865" s="32" t="s">
        <v>12</v>
      </c>
      <c r="D865" s="27">
        <v>600000</v>
      </c>
      <c r="E865" s="28"/>
      <c r="F865" s="29">
        <f t="shared" si="15"/>
        <v>91701891</v>
      </c>
    </row>
    <row r="866" spans="1:6">
      <c r="A866" s="30">
        <v>45332.680960648147</v>
      </c>
      <c r="B866" s="32"/>
      <c r="C866" s="32" t="s">
        <v>12</v>
      </c>
      <c r="D866" s="27">
        <v>575000</v>
      </c>
      <c r="E866" s="28"/>
      <c r="F866" s="29">
        <f t="shared" si="15"/>
        <v>92276891</v>
      </c>
    </row>
    <row r="867" spans="1:6">
      <c r="A867" s="30">
        <v>45332.696377314816</v>
      </c>
      <c r="B867" s="32"/>
      <c r="C867" s="32" t="s">
        <v>12</v>
      </c>
      <c r="D867" s="27">
        <v>600000</v>
      </c>
      <c r="E867" s="28"/>
      <c r="F867" s="29">
        <f t="shared" si="15"/>
        <v>92876891</v>
      </c>
    </row>
    <row r="868" spans="1:6">
      <c r="A868" s="30">
        <v>45332.829780092594</v>
      </c>
      <c r="B868" s="32"/>
      <c r="C868" s="32" t="s">
        <v>12</v>
      </c>
      <c r="D868" s="27">
        <v>600000</v>
      </c>
      <c r="E868" s="28"/>
      <c r="F868" s="29">
        <f t="shared" si="15"/>
        <v>93476891</v>
      </c>
    </row>
    <row r="869" spans="1:6">
      <c r="A869" s="30">
        <v>45333.337071759262</v>
      </c>
      <c r="B869" s="32"/>
      <c r="C869" s="32" t="s">
        <v>12</v>
      </c>
      <c r="D869" s="27">
        <v>1170000</v>
      </c>
      <c r="E869" s="28"/>
      <c r="F869" s="29">
        <f t="shared" si="15"/>
        <v>94646891</v>
      </c>
    </row>
    <row r="870" spans="1:6">
      <c r="A870" s="30">
        <v>45333.431400462963</v>
      </c>
      <c r="B870" s="32"/>
      <c r="C870" s="32" t="s">
        <v>12</v>
      </c>
      <c r="D870" s="27">
        <v>575000</v>
      </c>
      <c r="E870" s="28"/>
      <c r="F870" s="29">
        <f t="shared" si="15"/>
        <v>95221891</v>
      </c>
    </row>
    <row r="871" spans="1:6">
      <c r="A871" s="30">
        <v>45333.432118055556</v>
      </c>
      <c r="B871" s="32"/>
      <c r="C871" s="32" t="s">
        <v>12</v>
      </c>
      <c r="D871" s="27">
        <v>585000</v>
      </c>
      <c r="E871" s="28"/>
      <c r="F871" s="29">
        <f t="shared" si="15"/>
        <v>95806891</v>
      </c>
    </row>
    <row r="872" spans="1:6">
      <c r="A872" s="30">
        <v>45333.567696759259</v>
      </c>
      <c r="B872" s="32"/>
      <c r="C872" s="32" t="s">
        <v>12</v>
      </c>
      <c r="D872" s="27">
        <v>600000</v>
      </c>
      <c r="E872" s="28"/>
      <c r="F872" s="29">
        <f t="shared" si="15"/>
        <v>96406891</v>
      </c>
    </row>
    <row r="873" spans="1:6">
      <c r="A873" s="30">
        <v>45333.797164351854</v>
      </c>
      <c r="B873" s="32"/>
      <c r="C873" s="32" t="s">
        <v>12</v>
      </c>
      <c r="D873" s="27">
        <v>600000</v>
      </c>
      <c r="E873" s="28"/>
      <c r="F873" s="29">
        <f t="shared" si="15"/>
        <v>97006891</v>
      </c>
    </row>
    <row r="874" spans="1:6">
      <c r="A874" s="30">
        <v>45333.806250000001</v>
      </c>
      <c r="B874" s="32"/>
      <c r="C874" s="32" t="s">
        <v>12</v>
      </c>
      <c r="D874" s="27">
        <v>650000</v>
      </c>
      <c r="E874" s="28"/>
      <c r="F874" s="29">
        <f t="shared" si="15"/>
        <v>97656891</v>
      </c>
    </row>
    <row r="875" spans="1:6">
      <c r="A875" s="30">
        <v>45333.860879629632</v>
      </c>
      <c r="B875" s="32"/>
      <c r="C875" s="32" t="s">
        <v>12</v>
      </c>
      <c r="D875" s="27">
        <v>1700000</v>
      </c>
      <c r="E875" s="28"/>
      <c r="F875" s="29">
        <f t="shared" si="15"/>
        <v>99356891</v>
      </c>
    </row>
    <row r="876" spans="1:6">
      <c r="A876" s="30">
        <v>45333.880844907406</v>
      </c>
      <c r="B876" s="32"/>
      <c r="C876" s="32" t="s">
        <v>12</v>
      </c>
      <c r="D876" s="27">
        <v>600000</v>
      </c>
      <c r="E876" s="28"/>
      <c r="F876" s="29">
        <f t="shared" si="15"/>
        <v>99956891</v>
      </c>
    </row>
    <row r="877" spans="1:6">
      <c r="A877" s="30">
        <v>45334.280960648146</v>
      </c>
      <c r="B877" s="32"/>
      <c r="C877" s="32" t="s">
        <v>12</v>
      </c>
      <c r="D877" s="27">
        <v>600000</v>
      </c>
      <c r="E877" s="28"/>
      <c r="F877" s="29">
        <f t="shared" si="15"/>
        <v>100556891</v>
      </c>
    </row>
    <row r="878" spans="1:6">
      <c r="A878" s="30">
        <v>45334.314328703702</v>
      </c>
      <c r="B878" s="32"/>
      <c r="C878" s="32" t="s">
        <v>12</v>
      </c>
      <c r="D878" s="27">
        <v>600000</v>
      </c>
      <c r="E878" s="28"/>
      <c r="F878" s="29">
        <f t="shared" si="15"/>
        <v>101156891</v>
      </c>
    </row>
    <row r="879" spans="1:6">
      <c r="A879" s="30">
        <v>45334.316712962966</v>
      </c>
      <c r="B879" s="32"/>
      <c r="C879" s="32" t="s">
        <v>12</v>
      </c>
      <c r="D879" s="27">
        <v>650000</v>
      </c>
      <c r="E879" s="28"/>
      <c r="F879" s="29">
        <f t="shared" si="15"/>
        <v>101806891</v>
      </c>
    </row>
    <row r="880" spans="1:6">
      <c r="A880" s="30">
        <v>45334.345520833333</v>
      </c>
      <c r="B880" s="32"/>
      <c r="C880" s="32" t="s">
        <v>12</v>
      </c>
      <c r="D880" s="27">
        <v>550000</v>
      </c>
      <c r="E880" s="28"/>
      <c r="F880" s="29">
        <f t="shared" si="15"/>
        <v>102356891</v>
      </c>
    </row>
    <row r="881" spans="1:6">
      <c r="A881" s="30">
        <v>45334.356134259258</v>
      </c>
      <c r="B881" s="32"/>
      <c r="C881" s="32" t="s">
        <v>12</v>
      </c>
      <c r="D881" s="27">
        <v>600000</v>
      </c>
      <c r="E881" s="28"/>
      <c r="F881" s="29">
        <f t="shared" si="15"/>
        <v>102956891</v>
      </c>
    </row>
    <row r="882" spans="1:6">
      <c r="A882" s="30">
        <v>45334.358599537038</v>
      </c>
      <c r="B882" s="32"/>
      <c r="C882" s="32" t="s">
        <v>12</v>
      </c>
      <c r="D882" s="27">
        <v>650000</v>
      </c>
      <c r="E882" s="28"/>
      <c r="F882" s="29">
        <f t="shared" si="15"/>
        <v>103606891</v>
      </c>
    </row>
    <row r="883" spans="1:6">
      <c r="A883" s="30">
        <v>45334.360717592594</v>
      </c>
      <c r="B883" s="32"/>
      <c r="C883" s="32" t="s">
        <v>12</v>
      </c>
      <c r="D883" s="27">
        <v>575000</v>
      </c>
      <c r="E883" s="28"/>
      <c r="F883" s="29">
        <f t="shared" si="15"/>
        <v>104181891</v>
      </c>
    </row>
    <row r="884" spans="1:6">
      <c r="A884" s="30">
        <v>45334.370891203704</v>
      </c>
      <c r="B884" s="32"/>
      <c r="C884" s="32" t="s">
        <v>12</v>
      </c>
      <c r="D884" s="27">
        <v>600000</v>
      </c>
      <c r="E884" s="28"/>
      <c r="F884" s="29">
        <f t="shared" si="15"/>
        <v>104781891</v>
      </c>
    </row>
    <row r="885" spans="1:6">
      <c r="A885" s="30">
        <v>45334.408888888887</v>
      </c>
      <c r="B885" s="32"/>
      <c r="C885" s="32" t="s">
        <v>12</v>
      </c>
      <c r="D885" s="27">
        <v>1135000</v>
      </c>
      <c r="E885" s="28"/>
      <c r="F885" s="29">
        <f t="shared" si="15"/>
        <v>105916891</v>
      </c>
    </row>
    <row r="886" spans="1:6">
      <c r="A886" s="30">
        <v>45334.412662037037</v>
      </c>
      <c r="B886" s="32"/>
      <c r="C886" s="32" t="s">
        <v>12</v>
      </c>
      <c r="D886" s="27">
        <v>600000</v>
      </c>
      <c r="E886" s="28"/>
      <c r="F886" s="29">
        <f t="shared" si="15"/>
        <v>106516891</v>
      </c>
    </row>
    <row r="887" spans="1:6">
      <c r="A887" s="30">
        <v>45334.423321759263</v>
      </c>
      <c r="B887" s="32"/>
      <c r="C887" s="32" t="s">
        <v>12</v>
      </c>
      <c r="D887" s="27">
        <v>550000</v>
      </c>
      <c r="E887" s="28"/>
      <c r="F887" s="29">
        <f t="shared" si="15"/>
        <v>107066891</v>
      </c>
    </row>
    <row r="888" spans="1:6">
      <c r="A888" s="30">
        <v>45334.434131944443</v>
      </c>
      <c r="B888" s="32"/>
      <c r="C888" s="32" t="s">
        <v>12</v>
      </c>
      <c r="D888" s="27">
        <v>1235000</v>
      </c>
      <c r="E888" s="28"/>
      <c r="F888" s="29">
        <f t="shared" si="15"/>
        <v>108301891</v>
      </c>
    </row>
    <row r="889" spans="1:6">
      <c r="A889" s="30">
        <v>45334.46292824074</v>
      </c>
      <c r="B889" s="32"/>
      <c r="C889" s="32" t="s">
        <v>12</v>
      </c>
      <c r="D889" s="27">
        <v>1200000</v>
      </c>
      <c r="E889" s="28"/>
      <c r="F889" s="29">
        <f t="shared" si="15"/>
        <v>109501891</v>
      </c>
    </row>
    <row r="890" spans="1:6">
      <c r="A890" s="30">
        <v>45334.471446759257</v>
      </c>
      <c r="B890" s="32"/>
      <c r="C890" s="32" t="s">
        <v>12</v>
      </c>
      <c r="D890" s="27">
        <v>600000</v>
      </c>
      <c r="E890" s="28"/>
      <c r="F890" s="29">
        <f t="shared" si="15"/>
        <v>110101891</v>
      </c>
    </row>
    <row r="891" spans="1:6">
      <c r="A891" s="30">
        <v>45334.480208333334</v>
      </c>
      <c r="B891" s="32"/>
      <c r="C891" s="32" t="s">
        <v>12</v>
      </c>
      <c r="D891" s="27">
        <v>585000</v>
      </c>
      <c r="E891" s="28"/>
      <c r="F891" s="29">
        <f t="shared" si="15"/>
        <v>110686891</v>
      </c>
    </row>
    <row r="892" spans="1:6">
      <c r="A892" s="30">
        <v>45334.481168981481</v>
      </c>
      <c r="B892" s="32"/>
      <c r="C892" s="32" t="s">
        <v>12</v>
      </c>
      <c r="D892" s="27">
        <v>1300000</v>
      </c>
      <c r="E892" s="28"/>
      <c r="F892" s="29">
        <f t="shared" si="15"/>
        <v>111986891</v>
      </c>
    </row>
    <row r="893" spans="1:6">
      <c r="A893" s="30">
        <v>45334.507627314815</v>
      </c>
      <c r="B893" s="32"/>
      <c r="C893" s="32" t="s">
        <v>12</v>
      </c>
      <c r="D893" s="27">
        <v>930000</v>
      </c>
      <c r="E893" s="28"/>
      <c r="F893" s="29">
        <f t="shared" si="15"/>
        <v>112916891</v>
      </c>
    </row>
    <row r="894" spans="1:6">
      <c r="A894" s="30">
        <v>45334.571562500001</v>
      </c>
      <c r="B894" s="32"/>
      <c r="C894" s="32" t="s">
        <v>12</v>
      </c>
      <c r="D894" s="27">
        <v>600000</v>
      </c>
      <c r="E894" s="28"/>
      <c r="F894" s="29">
        <f t="shared" si="15"/>
        <v>113516891</v>
      </c>
    </row>
    <row r="895" spans="1:6">
      <c r="A895" s="30">
        <v>45334.602696759262</v>
      </c>
      <c r="B895" s="32"/>
      <c r="C895" s="32" t="s">
        <v>12</v>
      </c>
      <c r="D895" s="27">
        <v>465000</v>
      </c>
      <c r="E895" s="28"/>
      <c r="F895" s="29">
        <f t="shared" si="15"/>
        <v>113981891</v>
      </c>
    </row>
    <row r="896" spans="1:6">
      <c r="A896" s="30">
        <v>45334.605497685188</v>
      </c>
      <c r="B896" s="32"/>
      <c r="C896" s="32" t="s">
        <v>12</v>
      </c>
      <c r="D896" s="27">
        <v>465000</v>
      </c>
      <c r="E896" s="28"/>
      <c r="F896" s="29">
        <f t="shared" si="15"/>
        <v>114446891</v>
      </c>
    </row>
    <row r="897" spans="1:8">
      <c r="A897" s="30">
        <v>45334.618634259263</v>
      </c>
      <c r="B897" s="32"/>
      <c r="C897" s="32" t="s">
        <v>71</v>
      </c>
      <c r="D897" s="27">
        <v>14750000</v>
      </c>
      <c r="E897" s="28"/>
      <c r="F897" s="29">
        <f t="shared" si="15"/>
        <v>129196891</v>
      </c>
    </row>
    <row r="898" spans="1:8">
      <c r="A898" s="30">
        <v>45334.639525462961</v>
      </c>
      <c r="B898" s="32"/>
      <c r="C898" s="32" t="s">
        <v>400</v>
      </c>
      <c r="D898" s="27">
        <v>1075000</v>
      </c>
      <c r="E898" s="28"/>
      <c r="F898" s="29">
        <f t="shared" si="15"/>
        <v>130271891</v>
      </c>
    </row>
    <row r="899" spans="1:8">
      <c r="A899" s="30">
        <v>45334.639930555553</v>
      </c>
      <c r="B899" s="32"/>
      <c r="C899" s="32" t="s">
        <v>12</v>
      </c>
      <c r="D899" s="27">
        <v>585000</v>
      </c>
      <c r="E899" s="28"/>
      <c r="F899" s="29">
        <f t="shared" si="15"/>
        <v>130856891</v>
      </c>
    </row>
    <row r="900" spans="1:8">
      <c r="A900" s="30">
        <v>45334.661979166667</v>
      </c>
      <c r="B900" s="32"/>
      <c r="C900" s="32" t="s">
        <v>12</v>
      </c>
      <c r="D900" s="27">
        <v>1300001</v>
      </c>
      <c r="E900" s="28"/>
      <c r="F900" s="29">
        <f t="shared" si="15"/>
        <v>132156892</v>
      </c>
    </row>
    <row r="901" spans="1:8">
      <c r="A901" s="30">
        <v>45334.681990740741</v>
      </c>
      <c r="B901" s="32"/>
      <c r="C901" s="32" t="s">
        <v>12</v>
      </c>
      <c r="D901" s="27">
        <v>1160000</v>
      </c>
      <c r="E901" s="28"/>
      <c r="F901" s="29">
        <f t="shared" si="15"/>
        <v>133316892</v>
      </c>
    </row>
    <row r="902" spans="1:8">
      <c r="A902" s="30">
        <v>45334.844108796293</v>
      </c>
      <c r="B902" s="32"/>
      <c r="C902" s="32" t="s">
        <v>12</v>
      </c>
      <c r="D902" s="27">
        <v>650000</v>
      </c>
      <c r="E902" s="28"/>
      <c r="F902" s="29">
        <f t="shared" si="15"/>
        <v>133966892</v>
      </c>
    </row>
    <row r="903" spans="1:8">
      <c r="A903" s="30">
        <v>45335.334374999999</v>
      </c>
      <c r="B903" s="32"/>
      <c r="C903" s="32" t="s">
        <v>12</v>
      </c>
      <c r="D903" s="27">
        <v>600000</v>
      </c>
      <c r="E903" s="28"/>
      <c r="F903" s="29">
        <f t="shared" si="15"/>
        <v>134566892</v>
      </c>
    </row>
    <row r="904" spans="1:8">
      <c r="A904" s="30">
        <v>45335.37777777778</v>
      </c>
      <c r="B904" s="32"/>
      <c r="C904" s="32" t="s">
        <v>18</v>
      </c>
      <c r="D904" s="27">
        <v>1185000</v>
      </c>
      <c r="E904" s="28"/>
      <c r="F904" s="29">
        <f t="shared" si="15"/>
        <v>135751892</v>
      </c>
    </row>
    <row r="905" spans="1:8">
      <c r="A905" s="30">
        <v>45335.437048611115</v>
      </c>
      <c r="B905" s="32"/>
      <c r="C905" s="32" t="s">
        <v>12</v>
      </c>
      <c r="D905" s="27">
        <v>585000</v>
      </c>
      <c r="E905" s="28"/>
      <c r="F905" s="29">
        <f t="shared" si="15"/>
        <v>136336892</v>
      </c>
    </row>
    <row r="906" spans="1:8">
      <c r="A906" s="30">
        <v>45335.466932870368</v>
      </c>
      <c r="B906" s="32"/>
      <c r="C906" s="32" t="s">
        <v>71</v>
      </c>
      <c r="D906" s="27">
        <v>14750000</v>
      </c>
      <c r="E906" s="28"/>
      <c r="F906" s="29">
        <f t="shared" si="15"/>
        <v>151086892</v>
      </c>
    </row>
    <row r="907" spans="1:8">
      <c r="A907" s="30">
        <v>45337</v>
      </c>
      <c r="B907" s="32"/>
      <c r="C907" s="32" t="s">
        <v>78</v>
      </c>
      <c r="D907" s="27"/>
      <c r="E907" s="28">
        <v>59255000</v>
      </c>
      <c r="F907" s="29">
        <f t="shared" si="15"/>
        <v>91831892</v>
      </c>
    </row>
    <row r="908" spans="1:8">
      <c r="A908" s="30">
        <v>45337</v>
      </c>
      <c r="B908" s="32"/>
      <c r="C908" s="32" t="s">
        <v>645</v>
      </c>
      <c r="D908" s="27"/>
      <c r="E908" s="28">
        <v>3000000</v>
      </c>
      <c r="F908" s="29">
        <f t="shared" si="15"/>
        <v>88831892</v>
      </c>
      <c r="H908" s="38"/>
    </row>
    <row r="909" spans="1:8">
      <c r="A909" s="30">
        <v>45337</v>
      </c>
      <c r="B909" s="32"/>
      <c r="C909" s="32" t="s">
        <v>588</v>
      </c>
      <c r="D909" s="27"/>
      <c r="E909" s="28">
        <v>27750000</v>
      </c>
      <c r="F909" s="29">
        <f t="shared" si="15"/>
        <v>61081892</v>
      </c>
    </row>
    <row r="910" spans="1:8">
      <c r="A910" s="30">
        <v>45337</v>
      </c>
      <c r="B910" s="32"/>
      <c r="C910" s="32" t="s">
        <v>646</v>
      </c>
      <c r="D910" s="27"/>
      <c r="E910" s="28">
        <v>4000000</v>
      </c>
      <c r="F910" s="29">
        <f t="shared" si="15"/>
        <v>57081892</v>
      </c>
    </row>
    <row r="911" spans="1:8">
      <c r="A911" s="30">
        <v>45337</v>
      </c>
      <c r="B911" s="32"/>
      <c r="C911" s="32" t="s">
        <v>647</v>
      </c>
      <c r="D911" s="27"/>
      <c r="E911" s="28">
        <v>7400000</v>
      </c>
      <c r="F911" s="29">
        <f t="shared" si="15"/>
        <v>49681892</v>
      </c>
    </row>
    <row r="912" spans="1:8">
      <c r="A912" s="30">
        <v>45337</v>
      </c>
      <c r="B912" s="32"/>
      <c r="C912" s="32" t="s">
        <v>561</v>
      </c>
      <c r="D912" s="27"/>
      <c r="E912" s="28">
        <v>8150000</v>
      </c>
      <c r="F912" s="29">
        <f t="shared" si="15"/>
        <v>41531892</v>
      </c>
    </row>
    <row r="913" spans="1:6">
      <c r="A913" s="30">
        <v>45337</v>
      </c>
      <c r="B913" s="32"/>
      <c r="C913" s="32" t="s">
        <v>683</v>
      </c>
      <c r="D913" s="27"/>
      <c r="E913" s="28">
        <v>3740000</v>
      </c>
      <c r="F913" s="29">
        <f t="shared" si="15"/>
        <v>37791892</v>
      </c>
    </row>
    <row r="914" spans="1:6">
      <c r="A914" s="30">
        <v>45337</v>
      </c>
      <c r="B914" s="32"/>
      <c r="C914" s="32" t="s">
        <v>464</v>
      </c>
      <c r="D914" s="27"/>
      <c r="E914" s="28">
        <v>12000000</v>
      </c>
      <c r="F914" s="29">
        <f t="shared" si="15"/>
        <v>25791892</v>
      </c>
    </row>
    <row r="915" spans="1:6">
      <c r="A915" s="30">
        <v>45337</v>
      </c>
      <c r="B915" s="32"/>
      <c r="C915" s="32" t="s">
        <v>589</v>
      </c>
      <c r="D915" s="27"/>
      <c r="E915" s="28">
        <v>980000</v>
      </c>
      <c r="F915" s="29">
        <f t="shared" si="15"/>
        <v>24811892</v>
      </c>
    </row>
    <row r="916" spans="1:6">
      <c r="A916" s="30">
        <v>45337</v>
      </c>
      <c r="B916" s="32"/>
      <c r="C916" s="32" t="s">
        <v>625</v>
      </c>
      <c r="D916" s="27"/>
      <c r="E916" s="28">
        <v>7850000</v>
      </c>
      <c r="F916" s="29">
        <f t="shared" si="15"/>
        <v>16961892</v>
      </c>
    </row>
    <row r="917" spans="1:6">
      <c r="A917" s="30">
        <v>45337</v>
      </c>
      <c r="B917" s="32"/>
      <c r="C917" s="32" t="s">
        <v>684</v>
      </c>
      <c r="D917" s="27"/>
      <c r="E917" s="28">
        <f>(3*2900)+(5*2500)</f>
        <v>21200</v>
      </c>
      <c r="F917" s="29">
        <f t="shared" si="15"/>
        <v>16940692</v>
      </c>
    </row>
    <row r="918" spans="1:6">
      <c r="A918" s="30">
        <v>45337</v>
      </c>
      <c r="B918" s="32"/>
      <c r="C918" s="32" t="s">
        <v>689</v>
      </c>
      <c r="D918" s="27">
        <v>4500000</v>
      </c>
      <c r="E918" s="28"/>
      <c r="F918" s="29">
        <f t="shared" si="15"/>
        <v>21440692</v>
      </c>
    </row>
    <row r="919" spans="1:6">
      <c r="A919" s="30">
        <v>45341</v>
      </c>
      <c r="B919" s="32"/>
      <c r="C919" s="32" t="s">
        <v>706</v>
      </c>
      <c r="D919" s="27"/>
      <c r="E919" s="28">
        <f>1050000+6500</f>
        <v>1056500</v>
      </c>
      <c r="F919" s="29">
        <f t="shared" si="15"/>
        <v>20384192</v>
      </c>
    </row>
    <row r="920" spans="1:6">
      <c r="A920" s="128">
        <v>45335.602361111109</v>
      </c>
      <c r="B920" s="32"/>
      <c r="C920" s="32" t="s">
        <v>147</v>
      </c>
      <c r="D920" s="27">
        <v>15500000</v>
      </c>
      <c r="E920" s="28"/>
      <c r="F920" s="29">
        <f t="shared" si="15"/>
        <v>35884192</v>
      </c>
    </row>
    <row r="921" spans="1:6">
      <c r="A921" s="128">
        <v>45335.607268518521</v>
      </c>
      <c r="B921" s="32"/>
      <c r="C921" s="32" t="s">
        <v>12</v>
      </c>
      <c r="D921" s="27">
        <v>585000</v>
      </c>
      <c r="E921" s="28"/>
      <c r="F921" s="29">
        <f t="shared" si="15"/>
        <v>36469192</v>
      </c>
    </row>
    <row r="922" spans="1:6">
      <c r="A922" s="128">
        <v>45335.608981481484</v>
      </c>
      <c r="B922" s="32"/>
      <c r="C922" s="32" t="s">
        <v>12</v>
      </c>
      <c r="D922" s="27">
        <v>650000</v>
      </c>
      <c r="E922" s="28"/>
      <c r="F922" s="29">
        <f t="shared" si="15"/>
        <v>37119192</v>
      </c>
    </row>
    <row r="923" spans="1:6">
      <c r="A923" s="128">
        <v>45335.628692129627</v>
      </c>
      <c r="B923" s="32"/>
      <c r="C923" s="32" t="s">
        <v>147</v>
      </c>
      <c r="D923" s="27">
        <v>14250000</v>
      </c>
      <c r="E923" s="28"/>
      <c r="F923" s="29">
        <f t="shared" si="15"/>
        <v>51369192</v>
      </c>
    </row>
    <row r="924" spans="1:6">
      <c r="A924" s="128">
        <v>45335.630671296298</v>
      </c>
      <c r="B924" s="32"/>
      <c r="C924" s="32" t="s">
        <v>12</v>
      </c>
      <c r="D924" s="27">
        <v>585000</v>
      </c>
      <c r="E924" s="28"/>
      <c r="F924" s="29">
        <f t="shared" si="15"/>
        <v>51954192</v>
      </c>
    </row>
    <row r="925" spans="1:6">
      <c r="A925" s="128">
        <v>45335.738229166665</v>
      </c>
      <c r="B925" s="32"/>
      <c r="C925" s="32" t="s">
        <v>12</v>
      </c>
      <c r="D925" s="27">
        <v>650000</v>
      </c>
      <c r="E925" s="28"/>
      <c r="F925" s="29">
        <f t="shared" si="15"/>
        <v>52604192</v>
      </c>
    </row>
    <row r="926" spans="1:6">
      <c r="A926" s="128">
        <v>45335.790949074071</v>
      </c>
      <c r="B926" s="32"/>
      <c r="C926" s="32" t="s">
        <v>715</v>
      </c>
      <c r="D926" s="27">
        <v>15800000</v>
      </c>
      <c r="E926" s="28"/>
      <c r="F926" s="29">
        <f t="shared" si="15"/>
        <v>68404192</v>
      </c>
    </row>
    <row r="927" spans="1:6">
      <c r="A927" s="128">
        <v>45335.80263888889</v>
      </c>
      <c r="B927" s="32"/>
      <c r="C927" s="32" t="s">
        <v>12</v>
      </c>
      <c r="D927" s="27">
        <v>585000</v>
      </c>
      <c r="E927" s="28"/>
      <c r="F927" s="29">
        <f t="shared" si="15"/>
        <v>68989192</v>
      </c>
    </row>
    <row r="928" spans="1:6">
      <c r="A928" s="128">
        <v>45336.318414351852</v>
      </c>
      <c r="B928" s="32"/>
      <c r="C928" s="32" t="s">
        <v>12</v>
      </c>
      <c r="D928" s="27">
        <v>600000</v>
      </c>
      <c r="E928" s="28"/>
      <c r="F928" s="29">
        <f t="shared" si="15"/>
        <v>69589192</v>
      </c>
    </row>
    <row r="929" spans="1:6">
      <c r="A929" s="128">
        <v>45336.337222222224</v>
      </c>
      <c r="B929" s="32"/>
      <c r="C929" s="32" t="s">
        <v>12</v>
      </c>
      <c r="D929" s="27">
        <v>650000</v>
      </c>
      <c r="E929" s="28"/>
      <c r="F929" s="29">
        <f t="shared" si="15"/>
        <v>70239192</v>
      </c>
    </row>
    <row r="930" spans="1:6">
      <c r="A930" s="128">
        <v>45336.520231481481</v>
      </c>
      <c r="B930" s="32"/>
      <c r="C930" s="32" t="s">
        <v>12</v>
      </c>
      <c r="D930" s="27">
        <v>1735000</v>
      </c>
      <c r="E930" s="28"/>
      <c r="F930" s="29">
        <f t="shared" si="15"/>
        <v>71974192</v>
      </c>
    </row>
    <row r="931" spans="1:6">
      <c r="A931" s="128">
        <v>45337.291817129626</v>
      </c>
      <c r="B931" s="32"/>
      <c r="C931" s="32" t="s">
        <v>12</v>
      </c>
      <c r="D931" s="27">
        <v>585000</v>
      </c>
      <c r="E931" s="28"/>
      <c r="F931" s="29">
        <f t="shared" si="15"/>
        <v>72559192</v>
      </c>
    </row>
    <row r="932" spans="1:6">
      <c r="A932" s="128">
        <v>45337.29315972222</v>
      </c>
      <c r="B932" s="32"/>
      <c r="C932" s="32" t="s">
        <v>12</v>
      </c>
      <c r="D932" s="27">
        <v>600000</v>
      </c>
      <c r="E932" s="28"/>
      <c r="F932" s="29">
        <f t="shared" si="15"/>
        <v>73159192</v>
      </c>
    </row>
    <row r="933" spans="1:6">
      <c r="A933" s="128">
        <v>45337.318402777775</v>
      </c>
      <c r="B933" s="32"/>
      <c r="C933" s="32" t="s">
        <v>12</v>
      </c>
      <c r="D933" s="27">
        <v>600000</v>
      </c>
      <c r="E933" s="28"/>
      <c r="F933" s="29">
        <f t="shared" si="15"/>
        <v>73759192</v>
      </c>
    </row>
    <row r="934" spans="1:6">
      <c r="A934" s="128">
        <v>45337.319050925929</v>
      </c>
      <c r="B934" s="32"/>
      <c r="C934" s="32" t="s">
        <v>12</v>
      </c>
      <c r="D934" s="27">
        <v>550000</v>
      </c>
      <c r="E934" s="28"/>
      <c r="F934" s="29">
        <f t="shared" si="15"/>
        <v>74309192</v>
      </c>
    </row>
    <row r="935" spans="1:6">
      <c r="A935" s="128">
        <v>45337.330046296294</v>
      </c>
      <c r="B935" s="32"/>
      <c r="C935" s="32" t="s">
        <v>12</v>
      </c>
      <c r="D935" s="27">
        <v>465000</v>
      </c>
      <c r="E935" s="28"/>
      <c r="F935" s="29">
        <f t="shared" si="15"/>
        <v>74774192</v>
      </c>
    </row>
    <row r="936" spans="1:6">
      <c r="A936" s="128">
        <v>45337.349305555559</v>
      </c>
      <c r="B936" s="32"/>
      <c r="C936" s="32" t="s">
        <v>12</v>
      </c>
      <c r="D936" s="27">
        <v>585000</v>
      </c>
      <c r="E936" s="28"/>
      <c r="F936" s="29">
        <f t="shared" si="15"/>
        <v>75359192</v>
      </c>
    </row>
    <row r="937" spans="1:6">
      <c r="A937" s="128">
        <v>45337.373553240737</v>
      </c>
      <c r="B937" s="32"/>
      <c r="C937" s="32" t="s">
        <v>12</v>
      </c>
      <c r="D937" s="27">
        <v>550000</v>
      </c>
      <c r="E937" s="28"/>
      <c r="F937" s="29">
        <f t="shared" si="15"/>
        <v>75909192</v>
      </c>
    </row>
    <row r="938" spans="1:6">
      <c r="A938" s="128">
        <v>45337.405289351853</v>
      </c>
      <c r="B938" s="32"/>
      <c r="C938" s="32" t="s">
        <v>12</v>
      </c>
      <c r="D938" s="27">
        <v>600000</v>
      </c>
      <c r="E938" s="28"/>
      <c r="F938" s="29">
        <f t="shared" si="15"/>
        <v>76509192</v>
      </c>
    </row>
    <row r="939" spans="1:6">
      <c r="A939" s="128">
        <v>45337.412812499999</v>
      </c>
      <c r="B939" s="32"/>
      <c r="C939" s="32" t="s">
        <v>12</v>
      </c>
      <c r="D939" s="27">
        <v>600000</v>
      </c>
      <c r="E939" s="28"/>
      <c r="F939" s="29">
        <f t="shared" si="15"/>
        <v>77109192</v>
      </c>
    </row>
    <row r="940" spans="1:6">
      <c r="A940" s="128">
        <v>45337.454386574071</v>
      </c>
      <c r="B940" s="32"/>
      <c r="C940" s="32" t="s">
        <v>12</v>
      </c>
      <c r="D940" s="27">
        <v>650000</v>
      </c>
      <c r="E940" s="28"/>
      <c r="F940" s="29">
        <f t="shared" si="15"/>
        <v>77759192</v>
      </c>
    </row>
    <row r="941" spans="1:6">
      <c r="A941" s="128">
        <v>45337.456388888888</v>
      </c>
      <c r="B941" s="32"/>
      <c r="C941" s="32" t="s">
        <v>12</v>
      </c>
      <c r="D941" s="27">
        <v>585000</v>
      </c>
      <c r="E941" s="28"/>
      <c r="F941" s="29">
        <f t="shared" si="15"/>
        <v>78344192</v>
      </c>
    </row>
    <row r="942" spans="1:6">
      <c r="A942" s="128">
        <v>45337.457476851851</v>
      </c>
      <c r="B942" s="32"/>
      <c r="C942" s="32" t="s">
        <v>12</v>
      </c>
      <c r="D942" s="27">
        <v>650000</v>
      </c>
      <c r="E942" s="28"/>
      <c r="F942" s="29">
        <f t="shared" si="15"/>
        <v>78994192</v>
      </c>
    </row>
    <row r="943" spans="1:6">
      <c r="A943" s="128">
        <v>45337.512719907405</v>
      </c>
      <c r="B943" s="32"/>
      <c r="C943" s="32" t="s">
        <v>12</v>
      </c>
      <c r="D943" s="27">
        <v>650000</v>
      </c>
      <c r="E943" s="28"/>
      <c r="F943" s="29">
        <f t="shared" si="15"/>
        <v>79644192</v>
      </c>
    </row>
    <row r="944" spans="1:6">
      <c r="A944" s="128">
        <v>45337.533946759257</v>
      </c>
      <c r="B944" s="32"/>
      <c r="C944" s="32" t="s">
        <v>12</v>
      </c>
      <c r="D944" s="27">
        <v>600000</v>
      </c>
      <c r="E944" s="28"/>
      <c r="F944" s="29">
        <f t="shared" si="15"/>
        <v>80244192</v>
      </c>
    </row>
    <row r="945" spans="1:8">
      <c r="A945" s="128">
        <v>45337.564398148148</v>
      </c>
      <c r="B945" s="32"/>
      <c r="C945" s="32" t="s">
        <v>12</v>
      </c>
      <c r="D945" s="27">
        <v>650000</v>
      </c>
      <c r="E945" s="28"/>
      <c r="F945" s="29">
        <f t="shared" si="15"/>
        <v>80894192</v>
      </c>
    </row>
    <row r="946" spans="1:8">
      <c r="A946" s="128">
        <v>45337.566469907404</v>
      </c>
      <c r="B946" s="32"/>
      <c r="C946" s="32" t="s">
        <v>12</v>
      </c>
      <c r="D946" s="27">
        <v>600000</v>
      </c>
      <c r="E946" s="28"/>
      <c r="F946" s="29">
        <f t="shared" si="15"/>
        <v>81494192</v>
      </c>
    </row>
    <row r="947" spans="1:8">
      <c r="A947" s="128">
        <v>45337.594247685185</v>
      </c>
      <c r="B947" s="32"/>
      <c r="C947" s="32" t="s">
        <v>12</v>
      </c>
      <c r="D947" s="27">
        <v>585000</v>
      </c>
      <c r="E947" s="28"/>
      <c r="F947" s="29">
        <f t="shared" si="15"/>
        <v>82079192</v>
      </c>
    </row>
    <row r="948" spans="1:8">
      <c r="A948" s="128">
        <v>45337.780115740738</v>
      </c>
      <c r="B948" s="32"/>
      <c r="C948" s="32" t="s">
        <v>12</v>
      </c>
      <c r="D948" s="27">
        <v>600000</v>
      </c>
      <c r="E948" s="28"/>
      <c r="F948" s="29">
        <f t="shared" si="15"/>
        <v>82679192</v>
      </c>
    </row>
    <row r="949" spans="1:8">
      <c r="A949" s="128">
        <v>45337.791122685187</v>
      </c>
      <c r="B949" s="32"/>
      <c r="C949" s="32" t="s">
        <v>12</v>
      </c>
      <c r="D949" s="27">
        <v>575000</v>
      </c>
      <c r="E949" s="28"/>
      <c r="F949" s="29">
        <f t="shared" si="15"/>
        <v>83254192</v>
      </c>
    </row>
    <row r="950" spans="1:8">
      <c r="A950" s="128">
        <v>45338.261562500003</v>
      </c>
      <c r="B950" s="32"/>
      <c r="C950" s="32" t="s">
        <v>12</v>
      </c>
      <c r="D950" s="27">
        <v>600000</v>
      </c>
      <c r="E950" s="28"/>
      <c r="F950" s="29">
        <f t="shared" si="15"/>
        <v>83854192</v>
      </c>
    </row>
    <row r="951" spans="1:8">
      <c r="A951" s="128">
        <v>45338.267025462963</v>
      </c>
      <c r="B951" s="32"/>
      <c r="C951" s="32" t="s">
        <v>12</v>
      </c>
      <c r="D951" s="27">
        <v>650000</v>
      </c>
      <c r="E951" s="28"/>
      <c r="F951" s="29">
        <f t="shared" si="15"/>
        <v>84504192</v>
      </c>
      <c r="H951" s="38"/>
    </row>
    <row r="952" spans="1:8">
      <c r="A952" s="128">
        <v>45338.349965277775</v>
      </c>
      <c r="B952" s="32"/>
      <c r="C952" s="32" t="s">
        <v>12</v>
      </c>
      <c r="D952" s="27">
        <v>600000</v>
      </c>
      <c r="E952" s="28"/>
      <c r="F952" s="29">
        <f t="shared" ref="F952:F1015" si="16">F951+D952-E952</f>
        <v>85104192</v>
      </c>
    </row>
    <row r="953" spans="1:8">
      <c r="A953" s="128">
        <v>45338.360671296294</v>
      </c>
      <c r="B953" s="32"/>
      <c r="C953" s="32" t="s">
        <v>12</v>
      </c>
      <c r="D953" s="27">
        <v>585000</v>
      </c>
      <c r="E953" s="28"/>
      <c r="F953" s="29">
        <f t="shared" si="16"/>
        <v>85689192</v>
      </c>
    </row>
    <row r="954" spans="1:8">
      <c r="A954" s="128">
        <v>45338.363182870373</v>
      </c>
      <c r="B954" s="32"/>
      <c r="C954" s="32" t="s">
        <v>12</v>
      </c>
      <c r="D954" s="27">
        <v>650000</v>
      </c>
      <c r="E954" s="28"/>
      <c r="F954" s="29">
        <f t="shared" si="16"/>
        <v>86339192</v>
      </c>
    </row>
    <row r="955" spans="1:8">
      <c r="A955" s="128">
        <v>45338.457187499997</v>
      </c>
      <c r="B955" s="32"/>
      <c r="C955" s="32" t="s">
        <v>149</v>
      </c>
      <c r="D955" s="27">
        <v>14200000</v>
      </c>
      <c r="E955" s="28"/>
      <c r="F955" s="29">
        <f t="shared" si="16"/>
        <v>100539192</v>
      </c>
    </row>
    <row r="956" spans="1:8">
      <c r="A956" s="128">
        <v>45338.462453703702</v>
      </c>
      <c r="B956" s="32"/>
      <c r="C956" s="32" t="s">
        <v>12</v>
      </c>
      <c r="D956" s="27">
        <v>650000</v>
      </c>
      <c r="E956" s="28"/>
      <c r="F956" s="29">
        <f t="shared" si="16"/>
        <v>101189192</v>
      </c>
    </row>
    <row r="957" spans="1:8">
      <c r="A957" s="128">
        <v>45338.521539351852</v>
      </c>
      <c r="B957" s="32"/>
      <c r="C957" s="32" t="s">
        <v>12</v>
      </c>
      <c r="D957" s="27">
        <v>1300000</v>
      </c>
      <c r="E957" s="28"/>
      <c r="F957" s="29">
        <f t="shared" si="16"/>
        <v>102489192</v>
      </c>
    </row>
    <row r="958" spans="1:8">
      <c r="A958" s="128">
        <v>45338.533680555556</v>
      </c>
      <c r="B958" s="32"/>
      <c r="C958" s="32" t="s">
        <v>12</v>
      </c>
      <c r="D958" s="27">
        <v>600000</v>
      </c>
      <c r="E958" s="28"/>
      <c r="F958" s="29">
        <f t="shared" si="16"/>
        <v>103089192</v>
      </c>
    </row>
    <row r="959" spans="1:8">
      <c r="A959" s="128">
        <v>45338.591319444444</v>
      </c>
      <c r="B959" s="32"/>
      <c r="C959" s="32" t="s">
        <v>12</v>
      </c>
      <c r="D959" s="27">
        <v>600000</v>
      </c>
      <c r="E959" s="28"/>
      <c r="F959" s="29">
        <f t="shared" si="16"/>
        <v>103689192</v>
      </c>
    </row>
    <row r="960" spans="1:8">
      <c r="A960" s="128">
        <v>45338.624583333331</v>
      </c>
      <c r="B960" s="32"/>
      <c r="C960" s="32" t="s">
        <v>12</v>
      </c>
      <c r="D960" s="27">
        <v>600000</v>
      </c>
      <c r="E960" s="28"/>
      <c r="F960" s="29">
        <f t="shared" si="16"/>
        <v>104289192</v>
      </c>
    </row>
    <row r="961" spans="1:6">
      <c r="A961" s="128">
        <v>45338.702627314815</v>
      </c>
      <c r="B961" s="32"/>
      <c r="C961" s="32" t="s">
        <v>12</v>
      </c>
      <c r="D961" s="27">
        <v>585000</v>
      </c>
      <c r="E961" s="28"/>
      <c r="F961" s="29">
        <f t="shared" si="16"/>
        <v>104874192</v>
      </c>
    </row>
    <row r="962" spans="1:6">
      <c r="A962" s="128">
        <v>45338.80574074074</v>
      </c>
      <c r="B962" s="32"/>
      <c r="C962" s="32" t="s">
        <v>12</v>
      </c>
      <c r="D962" s="27">
        <v>585000</v>
      </c>
      <c r="E962" s="28"/>
      <c r="F962" s="29">
        <f t="shared" si="16"/>
        <v>105459192</v>
      </c>
    </row>
    <row r="963" spans="1:6">
      <c r="A963" s="128">
        <v>45339.392800925925</v>
      </c>
      <c r="B963" s="32"/>
      <c r="C963" s="32" t="s">
        <v>12</v>
      </c>
      <c r="D963" s="27">
        <v>1250000</v>
      </c>
      <c r="E963" s="28"/>
      <c r="F963" s="29">
        <f t="shared" si="16"/>
        <v>106709192</v>
      </c>
    </row>
    <row r="964" spans="1:6">
      <c r="A964" s="128">
        <v>45339.461805555555</v>
      </c>
      <c r="B964" s="32"/>
      <c r="C964" s="32" t="s">
        <v>12</v>
      </c>
      <c r="D964" s="27">
        <v>1300000</v>
      </c>
      <c r="E964" s="28"/>
      <c r="F964" s="29">
        <f t="shared" si="16"/>
        <v>108009192</v>
      </c>
    </row>
    <row r="965" spans="1:6">
      <c r="A965" s="128">
        <v>45340.813356481478</v>
      </c>
      <c r="B965" s="32"/>
      <c r="C965" s="32" t="s">
        <v>12</v>
      </c>
      <c r="D965" s="27">
        <v>600000</v>
      </c>
      <c r="E965" s="28"/>
      <c r="F965" s="29">
        <f t="shared" si="16"/>
        <v>108609192</v>
      </c>
    </row>
    <row r="966" spans="1:6">
      <c r="A966" s="128">
        <v>45340.814965277779</v>
      </c>
      <c r="B966" s="32"/>
      <c r="C966" s="32" t="s">
        <v>12</v>
      </c>
      <c r="D966" s="27">
        <v>650000</v>
      </c>
      <c r="E966" s="28"/>
      <c r="F966" s="29">
        <f t="shared" si="16"/>
        <v>109259192</v>
      </c>
    </row>
    <row r="967" spans="1:6">
      <c r="A967" s="128">
        <v>45340.835046296299</v>
      </c>
      <c r="B967" s="32"/>
      <c r="C967" s="32" t="s">
        <v>12</v>
      </c>
      <c r="D967" s="27">
        <v>465000</v>
      </c>
      <c r="E967" s="28"/>
      <c r="F967" s="29">
        <f t="shared" si="16"/>
        <v>109724192</v>
      </c>
    </row>
    <row r="968" spans="1:6">
      <c r="A968" s="128">
        <v>45340.859872685185</v>
      </c>
      <c r="B968" s="32"/>
      <c r="C968" s="32" t="s">
        <v>30</v>
      </c>
      <c r="D968" s="27">
        <v>350000</v>
      </c>
      <c r="E968" s="28"/>
      <c r="F968" s="29">
        <f t="shared" si="16"/>
        <v>110074192</v>
      </c>
    </row>
    <row r="969" spans="1:6">
      <c r="A969" s="128">
        <v>45341.288900462961</v>
      </c>
      <c r="B969" s="32"/>
      <c r="C969" s="32" t="s">
        <v>12</v>
      </c>
      <c r="D969" s="27">
        <v>1125000</v>
      </c>
      <c r="E969" s="28"/>
      <c r="F969" s="29">
        <f t="shared" si="16"/>
        <v>111199192</v>
      </c>
    </row>
    <row r="970" spans="1:6">
      <c r="A970" s="128">
        <v>45341.316631944443</v>
      </c>
      <c r="B970" s="32"/>
      <c r="C970" s="32" t="s">
        <v>12</v>
      </c>
      <c r="D970" s="27">
        <v>550000</v>
      </c>
      <c r="E970" s="28"/>
      <c r="F970" s="29">
        <f t="shared" si="16"/>
        <v>111749192</v>
      </c>
    </row>
    <row r="971" spans="1:6">
      <c r="A971" s="128">
        <v>45341.332118055558</v>
      </c>
      <c r="B971" s="32"/>
      <c r="C971" s="32" t="s">
        <v>12</v>
      </c>
      <c r="D971" s="27">
        <v>1100000</v>
      </c>
      <c r="E971" s="28"/>
      <c r="F971" s="29">
        <f t="shared" si="16"/>
        <v>112849192</v>
      </c>
    </row>
    <row r="972" spans="1:6">
      <c r="A972" s="128">
        <v>45341.342511574076</v>
      </c>
      <c r="B972" s="32"/>
      <c r="C972" s="32" t="s">
        <v>30</v>
      </c>
      <c r="D972" s="27">
        <v>300000</v>
      </c>
      <c r="E972" s="28"/>
      <c r="F972" s="29">
        <f t="shared" si="16"/>
        <v>113149192</v>
      </c>
    </row>
    <row r="973" spans="1:6">
      <c r="A973" s="128">
        <v>45341.350416666668</v>
      </c>
      <c r="B973" s="32"/>
      <c r="C973" s="32" t="s">
        <v>12</v>
      </c>
      <c r="D973" s="27">
        <v>650000</v>
      </c>
      <c r="E973" s="28"/>
      <c r="F973" s="29">
        <f t="shared" si="16"/>
        <v>113799192</v>
      </c>
    </row>
    <row r="974" spans="1:6">
      <c r="A974" s="128">
        <v>45341.377013888887</v>
      </c>
      <c r="B974" s="32"/>
      <c r="C974" s="32" t="s">
        <v>17</v>
      </c>
      <c r="D974" s="27">
        <v>600000</v>
      </c>
      <c r="E974" s="28"/>
      <c r="F974" s="29">
        <f t="shared" si="16"/>
        <v>114399192</v>
      </c>
    </row>
    <row r="975" spans="1:6">
      <c r="A975" s="128">
        <v>45341.38548611111</v>
      </c>
      <c r="B975" s="32"/>
      <c r="C975" s="32" t="s">
        <v>12</v>
      </c>
      <c r="D975" s="27">
        <v>575000</v>
      </c>
      <c r="E975" s="28"/>
      <c r="F975" s="29">
        <f t="shared" si="16"/>
        <v>114974192</v>
      </c>
    </row>
    <row r="976" spans="1:6">
      <c r="A976" s="128">
        <v>45341.392118055555</v>
      </c>
      <c r="B976" s="32"/>
      <c r="C976" s="32" t="s">
        <v>12</v>
      </c>
      <c r="D976" s="27">
        <v>1200000</v>
      </c>
      <c r="E976" s="28"/>
      <c r="F976" s="29">
        <f t="shared" si="16"/>
        <v>116174192</v>
      </c>
    </row>
    <row r="977" spans="1:6">
      <c r="A977" s="128">
        <v>45341.412858796299</v>
      </c>
      <c r="B977" s="32"/>
      <c r="C977" s="32" t="s">
        <v>12</v>
      </c>
      <c r="D977" s="27">
        <v>585000</v>
      </c>
      <c r="E977" s="28"/>
      <c r="F977" s="29">
        <f t="shared" si="16"/>
        <v>116759192</v>
      </c>
    </row>
    <row r="978" spans="1:6">
      <c r="A978" s="128">
        <v>45341.438252314816</v>
      </c>
      <c r="B978" s="32"/>
      <c r="C978" s="32" t="s">
        <v>12</v>
      </c>
      <c r="D978" s="27">
        <v>575000</v>
      </c>
      <c r="E978" s="28"/>
      <c r="F978" s="29">
        <f t="shared" si="16"/>
        <v>117334192</v>
      </c>
    </row>
    <row r="979" spans="1:6">
      <c r="A979" s="128">
        <v>45341.450868055559</v>
      </c>
      <c r="B979" s="32"/>
      <c r="C979" s="32" t="s">
        <v>12</v>
      </c>
      <c r="D979" s="27">
        <v>1170000</v>
      </c>
      <c r="E979" s="28"/>
      <c r="F979" s="29">
        <f t="shared" si="16"/>
        <v>118504192</v>
      </c>
    </row>
    <row r="980" spans="1:6">
      <c r="A980" s="128">
        <v>45341.454513888886</v>
      </c>
      <c r="B980" s="32"/>
      <c r="C980" s="32" t="s">
        <v>12</v>
      </c>
      <c r="D980" s="27">
        <v>465000</v>
      </c>
      <c r="E980" s="28"/>
      <c r="F980" s="29">
        <f t="shared" si="16"/>
        <v>118969192</v>
      </c>
    </row>
    <row r="981" spans="1:6">
      <c r="A981" s="128">
        <v>45341.459513888891</v>
      </c>
      <c r="B981" s="32"/>
      <c r="C981" s="32" t="s">
        <v>12</v>
      </c>
      <c r="D981" s="27">
        <v>585000</v>
      </c>
      <c r="E981" s="28"/>
      <c r="F981" s="29">
        <f t="shared" si="16"/>
        <v>119554192</v>
      </c>
    </row>
    <row r="982" spans="1:6">
      <c r="A982" s="128">
        <v>45341.492407407408</v>
      </c>
      <c r="B982" s="32"/>
      <c r="C982" s="32" t="s">
        <v>18</v>
      </c>
      <c r="D982" s="27">
        <v>2200000</v>
      </c>
      <c r="E982" s="28"/>
      <c r="F982" s="29">
        <f t="shared" si="16"/>
        <v>121754192</v>
      </c>
    </row>
    <row r="983" spans="1:6">
      <c r="A983" s="128">
        <v>45341.497777777775</v>
      </c>
      <c r="B983" s="32"/>
      <c r="C983" s="32" t="s">
        <v>12</v>
      </c>
      <c r="D983" s="27">
        <v>600000</v>
      </c>
      <c r="E983" s="28"/>
      <c r="F983" s="29">
        <f t="shared" si="16"/>
        <v>122354192</v>
      </c>
    </row>
    <row r="984" spans="1:6">
      <c r="A984" s="128">
        <v>45341.499768518515</v>
      </c>
      <c r="B984" s="32"/>
      <c r="C984" s="32" t="s">
        <v>12</v>
      </c>
      <c r="D984" s="27">
        <v>585000</v>
      </c>
      <c r="E984" s="28"/>
      <c r="F984" s="29">
        <f t="shared" si="16"/>
        <v>122939192</v>
      </c>
    </row>
    <row r="985" spans="1:6">
      <c r="A985" s="128">
        <v>45341.512592592589</v>
      </c>
      <c r="B985" s="32"/>
      <c r="C985" s="32" t="s">
        <v>12</v>
      </c>
      <c r="D985" s="27">
        <v>1170000</v>
      </c>
      <c r="E985" s="28"/>
      <c r="F985" s="29">
        <f t="shared" si="16"/>
        <v>124109192</v>
      </c>
    </row>
    <row r="986" spans="1:6">
      <c r="A986" s="128">
        <v>45341.518472222226</v>
      </c>
      <c r="B986" s="32"/>
      <c r="C986" s="32" t="s">
        <v>12</v>
      </c>
      <c r="D986" s="27">
        <v>600000</v>
      </c>
      <c r="E986" s="28"/>
      <c r="F986" s="29">
        <f t="shared" si="16"/>
        <v>124709192</v>
      </c>
    </row>
    <row r="987" spans="1:6">
      <c r="A987" s="128">
        <v>45341.533009259256</v>
      </c>
      <c r="B987" s="32"/>
      <c r="C987" s="32" t="s">
        <v>12</v>
      </c>
      <c r="D987" s="27">
        <v>585000</v>
      </c>
      <c r="E987" s="28"/>
      <c r="F987" s="29">
        <f t="shared" si="16"/>
        <v>125294192</v>
      </c>
    </row>
    <row r="988" spans="1:6">
      <c r="A988" s="128">
        <v>45341.537280092591</v>
      </c>
      <c r="B988" s="32"/>
      <c r="C988" s="32" t="s">
        <v>12</v>
      </c>
      <c r="D988" s="27">
        <v>585000</v>
      </c>
      <c r="E988" s="28"/>
      <c r="F988" s="29">
        <f t="shared" si="16"/>
        <v>125879192</v>
      </c>
    </row>
    <row r="989" spans="1:6">
      <c r="A989" s="128">
        <v>45341.576736111114</v>
      </c>
      <c r="B989" s="32"/>
      <c r="C989" s="32" t="s">
        <v>18</v>
      </c>
      <c r="D989" s="27">
        <v>3620000</v>
      </c>
      <c r="E989" s="28"/>
      <c r="F989" s="29">
        <f t="shared" si="16"/>
        <v>129499192</v>
      </c>
    </row>
    <row r="990" spans="1:6">
      <c r="A990" s="128">
        <v>45341.580381944441</v>
      </c>
      <c r="B990" s="32"/>
      <c r="C990" s="32" t="s">
        <v>12</v>
      </c>
      <c r="D990" s="27">
        <v>550000</v>
      </c>
      <c r="E990" s="28"/>
      <c r="F990" s="29">
        <f t="shared" si="16"/>
        <v>130049192</v>
      </c>
    </row>
    <row r="991" spans="1:6">
      <c r="A991" s="128">
        <v>45341.586898148147</v>
      </c>
      <c r="B991" s="32"/>
      <c r="C991" s="32" t="s">
        <v>13</v>
      </c>
      <c r="D991" s="27">
        <v>50000</v>
      </c>
      <c r="E991" s="28"/>
      <c r="F991" s="29">
        <f t="shared" si="16"/>
        <v>130099192</v>
      </c>
    </row>
    <row r="992" spans="1:6">
      <c r="A992" s="128">
        <v>45341.612650462965</v>
      </c>
      <c r="B992" s="32"/>
      <c r="C992" s="32" t="s">
        <v>12</v>
      </c>
      <c r="D992" s="27">
        <v>600000</v>
      </c>
      <c r="E992" s="28"/>
      <c r="F992" s="29">
        <f t="shared" si="16"/>
        <v>130699192</v>
      </c>
    </row>
    <row r="993" spans="1:6">
      <c r="A993" s="128">
        <v>45341.642962962964</v>
      </c>
      <c r="B993" s="32"/>
      <c r="C993" s="32" t="s">
        <v>12</v>
      </c>
      <c r="D993" s="27">
        <v>650000</v>
      </c>
      <c r="E993" s="28"/>
      <c r="F993" s="29">
        <f t="shared" si="16"/>
        <v>131349192</v>
      </c>
    </row>
    <row r="994" spans="1:6">
      <c r="A994" s="128">
        <v>45341.661504629628</v>
      </c>
      <c r="B994" s="32"/>
      <c r="C994" s="32" t="s">
        <v>12</v>
      </c>
      <c r="D994" s="27">
        <v>1185000</v>
      </c>
      <c r="E994" s="28"/>
      <c r="F994" s="29">
        <f t="shared" si="16"/>
        <v>132534192</v>
      </c>
    </row>
    <row r="995" spans="1:6">
      <c r="A995" s="128">
        <v>45341.670787037037</v>
      </c>
      <c r="B995" s="32"/>
      <c r="C995" s="32" t="s">
        <v>12</v>
      </c>
      <c r="D995" s="27">
        <v>585000</v>
      </c>
      <c r="E995" s="28"/>
      <c r="F995" s="29">
        <f t="shared" si="16"/>
        <v>133119192</v>
      </c>
    </row>
    <row r="996" spans="1:6">
      <c r="A996" s="128">
        <v>45341.688344907408</v>
      </c>
      <c r="B996" s="32"/>
      <c r="C996" s="32" t="s">
        <v>12</v>
      </c>
      <c r="D996" s="27">
        <v>1160000</v>
      </c>
      <c r="E996" s="28"/>
      <c r="F996" s="29">
        <f t="shared" si="16"/>
        <v>134279192</v>
      </c>
    </row>
    <row r="997" spans="1:6">
      <c r="A997" s="128">
        <v>45341.703657407408</v>
      </c>
      <c r="B997" s="32"/>
      <c r="C997" s="32" t="s">
        <v>12</v>
      </c>
      <c r="D997" s="27">
        <v>2340000</v>
      </c>
      <c r="E997" s="28"/>
      <c r="F997" s="29">
        <f t="shared" si="16"/>
        <v>136619192</v>
      </c>
    </row>
    <row r="998" spans="1:6">
      <c r="A998" s="128">
        <v>45341.749236111114</v>
      </c>
      <c r="B998" s="32"/>
      <c r="C998" s="32" t="s">
        <v>12</v>
      </c>
      <c r="D998" s="27">
        <v>1150000</v>
      </c>
      <c r="E998" s="28"/>
      <c r="F998" s="29">
        <f t="shared" si="16"/>
        <v>137769192</v>
      </c>
    </row>
    <row r="999" spans="1:6">
      <c r="A999" s="128">
        <v>45341.752743055556</v>
      </c>
      <c r="B999" s="32"/>
      <c r="C999" s="32" t="s">
        <v>12</v>
      </c>
      <c r="D999" s="27">
        <v>3540000</v>
      </c>
      <c r="E999" s="28"/>
      <c r="F999" s="29">
        <f t="shared" si="16"/>
        <v>141309192</v>
      </c>
    </row>
    <row r="1000" spans="1:6">
      <c r="A1000" s="128">
        <v>45341.808807870373</v>
      </c>
      <c r="B1000" s="32"/>
      <c r="C1000" s="32" t="s">
        <v>12</v>
      </c>
      <c r="D1000" s="27">
        <v>575000</v>
      </c>
      <c r="E1000" s="28"/>
      <c r="F1000" s="29">
        <f t="shared" si="16"/>
        <v>141884192</v>
      </c>
    </row>
    <row r="1001" spans="1:6">
      <c r="A1001" s="128">
        <v>45341.814340277779</v>
      </c>
      <c r="B1001" s="32"/>
      <c r="C1001" s="32" t="s">
        <v>12</v>
      </c>
      <c r="D1001" s="27">
        <v>1185000</v>
      </c>
      <c r="E1001" s="28"/>
      <c r="F1001" s="29">
        <f t="shared" si="16"/>
        <v>143069192</v>
      </c>
    </row>
    <row r="1002" spans="1:6">
      <c r="A1002" s="128">
        <v>45341.928738425922</v>
      </c>
      <c r="B1002" s="32"/>
      <c r="C1002" s="32" t="s">
        <v>17</v>
      </c>
      <c r="D1002" s="27">
        <v>750000</v>
      </c>
      <c r="E1002" s="28"/>
      <c r="F1002" s="29">
        <f t="shared" si="16"/>
        <v>143819192</v>
      </c>
    </row>
    <row r="1003" spans="1:6">
      <c r="A1003" s="128">
        <v>45341.964988425927</v>
      </c>
      <c r="B1003" s="32"/>
      <c r="C1003" s="32" t="s">
        <v>12</v>
      </c>
      <c r="D1003" s="27">
        <v>650000</v>
      </c>
      <c r="E1003" s="28"/>
      <c r="F1003" s="29">
        <f t="shared" si="16"/>
        <v>144469192</v>
      </c>
    </row>
    <row r="1004" spans="1:6">
      <c r="A1004" s="128">
        <v>45342.313668981478</v>
      </c>
      <c r="B1004" s="32"/>
      <c r="C1004" s="32" t="s">
        <v>12</v>
      </c>
      <c r="D1004" s="27">
        <v>1135000</v>
      </c>
      <c r="E1004" s="28"/>
      <c r="F1004" s="29">
        <f t="shared" si="16"/>
        <v>145604192</v>
      </c>
    </row>
    <row r="1005" spans="1:6">
      <c r="A1005" s="128">
        <v>45342.329988425925</v>
      </c>
      <c r="B1005" s="32"/>
      <c r="C1005" s="32" t="s">
        <v>12</v>
      </c>
      <c r="D1005" s="27">
        <v>1300000</v>
      </c>
      <c r="E1005" s="28"/>
      <c r="F1005" s="29">
        <f t="shared" si="16"/>
        <v>146904192</v>
      </c>
    </row>
    <row r="1006" spans="1:6">
      <c r="A1006" s="128">
        <v>45342.339270833334</v>
      </c>
      <c r="B1006" s="32"/>
      <c r="C1006" s="32" t="s">
        <v>12</v>
      </c>
      <c r="D1006" s="27">
        <v>600000</v>
      </c>
      <c r="E1006" s="28"/>
      <c r="F1006" s="29">
        <f t="shared" si="16"/>
        <v>147504192</v>
      </c>
    </row>
    <row r="1007" spans="1:6">
      <c r="A1007" s="128">
        <v>45342.342164351852</v>
      </c>
      <c r="B1007" s="32"/>
      <c r="C1007" s="32" t="s">
        <v>12</v>
      </c>
      <c r="D1007" s="27">
        <v>550000</v>
      </c>
      <c r="E1007" s="28"/>
      <c r="F1007" s="29">
        <f t="shared" si="16"/>
        <v>148054192</v>
      </c>
    </row>
    <row r="1008" spans="1:6">
      <c r="A1008" s="128">
        <v>45342.342800925922</v>
      </c>
      <c r="B1008" s="32"/>
      <c r="C1008" s="32" t="s">
        <v>12</v>
      </c>
      <c r="D1008" s="27">
        <v>650000</v>
      </c>
      <c r="E1008" s="28"/>
      <c r="F1008" s="29">
        <f t="shared" si="16"/>
        <v>148704192</v>
      </c>
    </row>
    <row r="1009" spans="1:6">
      <c r="A1009" s="128">
        <v>45342.358854166669</v>
      </c>
      <c r="B1009" s="32"/>
      <c r="C1009" s="32" t="s">
        <v>12</v>
      </c>
      <c r="D1009" s="27">
        <v>600000</v>
      </c>
      <c r="E1009" s="28"/>
      <c r="F1009" s="29">
        <f t="shared" si="16"/>
        <v>149304192</v>
      </c>
    </row>
    <row r="1010" spans="1:6">
      <c r="A1010" s="128">
        <v>45342.373043981483</v>
      </c>
      <c r="B1010" s="32"/>
      <c r="C1010" s="32" t="s">
        <v>12</v>
      </c>
      <c r="D1010" s="27">
        <v>1650000</v>
      </c>
      <c r="E1010" s="28"/>
      <c r="F1010" s="29">
        <f t="shared" si="16"/>
        <v>150954192</v>
      </c>
    </row>
    <row r="1011" spans="1:6">
      <c r="A1011" s="128">
        <v>45342.383750000001</v>
      </c>
      <c r="B1011" s="32"/>
      <c r="C1011" s="32" t="s">
        <v>17</v>
      </c>
      <c r="D1011" s="27">
        <v>1100000</v>
      </c>
      <c r="E1011" s="28"/>
      <c r="F1011" s="29">
        <f t="shared" si="16"/>
        <v>152054192</v>
      </c>
    </row>
    <row r="1012" spans="1:6">
      <c r="A1012" s="128">
        <v>45342.394895833335</v>
      </c>
      <c r="B1012" s="32"/>
      <c r="C1012" s="32" t="s">
        <v>12</v>
      </c>
      <c r="D1012" s="27">
        <v>650000</v>
      </c>
      <c r="E1012" s="28"/>
      <c r="F1012" s="29">
        <f t="shared" si="16"/>
        <v>152704192</v>
      </c>
    </row>
    <row r="1013" spans="1:6">
      <c r="A1013" s="128">
        <v>45342.406655092593</v>
      </c>
      <c r="B1013" s="32"/>
      <c r="C1013" s="32" t="s">
        <v>12</v>
      </c>
      <c r="D1013" s="27">
        <v>585000</v>
      </c>
      <c r="E1013" s="28"/>
      <c r="F1013" s="29">
        <f t="shared" si="16"/>
        <v>153289192</v>
      </c>
    </row>
    <row r="1014" spans="1:6">
      <c r="A1014" s="128">
        <v>45342.481851851851</v>
      </c>
      <c r="B1014" s="32"/>
      <c r="C1014" s="32" t="s">
        <v>716</v>
      </c>
      <c r="D1014" s="27">
        <v>12875000</v>
      </c>
      <c r="E1014" s="28"/>
      <c r="F1014" s="29">
        <f t="shared" si="16"/>
        <v>166164192</v>
      </c>
    </row>
    <row r="1015" spans="1:6">
      <c r="A1015" s="128">
        <v>45342.501689814817</v>
      </c>
      <c r="B1015" s="32"/>
      <c r="C1015" s="32" t="s">
        <v>12</v>
      </c>
      <c r="D1015" s="27">
        <v>2500000</v>
      </c>
      <c r="E1015" s="28"/>
      <c r="F1015" s="29">
        <f t="shared" si="16"/>
        <v>168664192</v>
      </c>
    </row>
    <row r="1016" spans="1:6">
      <c r="A1016" s="128">
        <v>45342.502418981479</v>
      </c>
      <c r="B1016" s="32"/>
      <c r="C1016" s="32" t="s">
        <v>12</v>
      </c>
      <c r="D1016" s="27">
        <v>600000</v>
      </c>
      <c r="E1016" s="28"/>
      <c r="F1016" s="29">
        <f t="shared" ref="F1016:F1079" si="17">F1015+D1016-E1016</f>
        <v>169264192</v>
      </c>
    </row>
    <row r="1017" spans="1:6">
      <c r="A1017" s="128">
        <v>45342.550439814811</v>
      </c>
      <c r="B1017" s="32"/>
      <c r="C1017" s="32" t="s">
        <v>12</v>
      </c>
      <c r="D1017" s="27">
        <v>1100000</v>
      </c>
      <c r="E1017" s="28"/>
      <c r="F1017" s="29">
        <f t="shared" si="17"/>
        <v>170364192</v>
      </c>
    </row>
    <row r="1018" spans="1:6">
      <c r="A1018" s="128">
        <v>45342.552766203706</v>
      </c>
      <c r="B1018" s="32"/>
      <c r="C1018" s="32" t="s">
        <v>12</v>
      </c>
      <c r="D1018" s="27">
        <v>600000</v>
      </c>
      <c r="E1018" s="28"/>
      <c r="F1018" s="29">
        <f t="shared" si="17"/>
        <v>170964192</v>
      </c>
    </row>
    <row r="1019" spans="1:6">
      <c r="A1019" s="128">
        <v>45342.567557870374</v>
      </c>
      <c r="B1019" s="32"/>
      <c r="C1019" s="32" t="s">
        <v>12</v>
      </c>
      <c r="D1019" s="27">
        <v>600000</v>
      </c>
      <c r="E1019" s="28"/>
      <c r="F1019" s="29">
        <f t="shared" si="17"/>
        <v>171564192</v>
      </c>
    </row>
    <row r="1020" spans="1:6">
      <c r="A1020" s="128">
        <v>45342.587777777779</v>
      </c>
      <c r="B1020" s="32"/>
      <c r="C1020" s="32" t="s">
        <v>12</v>
      </c>
      <c r="D1020" s="27">
        <v>575000</v>
      </c>
      <c r="E1020" s="28"/>
      <c r="F1020" s="29">
        <f t="shared" si="17"/>
        <v>172139192</v>
      </c>
    </row>
    <row r="1021" spans="1:6">
      <c r="A1021" s="128">
        <v>45342.676631944443</v>
      </c>
      <c r="B1021" s="32"/>
      <c r="C1021" s="32" t="s">
        <v>12</v>
      </c>
      <c r="D1021" s="27">
        <v>650000</v>
      </c>
      <c r="E1021" s="28"/>
      <c r="F1021" s="29">
        <f t="shared" si="17"/>
        <v>172789192</v>
      </c>
    </row>
    <row r="1022" spans="1:6">
      <c r="A1022" s="128">
        <v>45342.713425925926</v>
      </c>
      <c r="B1022" s="32"/>
      <c r="C1022" s="32" t="s">
        <v>12</v>
      </c>
      <c r="D1022" s="27">
        <v>1300000</v>
      </c>
      <c r="E1022" s="28"/>
      <c r="F1022" s="29">
        <f t="shared" si="17"/>
        <v>174089192</v>
      </c>
    </row>
    <row r="1023" spans="1:6">
      <c r="A1023" s="128">
        <v>45342.879814814813</v>
      </c>
      <c r="B1023" s="32"/>
      <c r="C1023" s="32" t="s">
        <v>12</v>
      </c>
      <c r="D1023" s="27">
        <v>550000</v>
      </c>
      <c r="E1023" s="28"/>
      <c r="F1023" s="29">
        <f t="shared" si="17"/>
        <v>174639192</v>
      </c>
    </row>
    <row r="1024" spans="1:6">
      <c r="A1024" s="128">
        <v>45342.884895833333</v>
      </c>
      <c r="B1024" s="32"/>
      <c r="C1024" s="32" t="s">
        <v>12</v>
      </c>
      <c r="D1024" s="27">
        <v>650000</v>
      </c>
      <c r="E1024" s="28"/>
      <c r="F1024" s="29">
        <f t="shared" si="17"/>
        <v>175289192</v>
      </c>
    </row>
    <row r="1025" spans="1:6">
      <c r="A1025" s="128">
        <v>45343.575995370367</v>
      </c>
      <c r="B1025" s="32"/>
      <c r="C1025" s="32" t="s">
        <v>12</v>
      </c>
      <c r="D1025" s="27">
        <v>1235000</v>
      </c>
      <c r="E1025" s="28"/>
      <c r="F1025" s="29">
        <f t="shared" si="17"/>
        <v>176524192</v>
      </c>
    </row>
    <row r="1026" spans="1:6">
      <c r="A1026" s="128">
        <v>45343.66542824074</v>
      </c>
      <c r="B1026" s="32"/>
      <c r="C1026" s="32" t="s">
        <v>12</v>
      </c>
      <c r="D1026" s="27">
        <v>650000</v>
      </c>
      <c r="E1026" s="28"/>
      <c r="F1026" s="29">
        <f t="shared" si="17"/>
        <v>177174192</v>
      </c>
    </row>
    <row r="1027" spans="1:6">
      <c r="A1027" s="128">
        <v>45343.683125000003</v>
      </c>
      <c r="B1027" s="32"/>
      <c r="C1027" s="32" t="s">
        <v>12</v>
      </c>
      <c r="D1027" s="27">
        <v>650000</v>
      </c>
      <c r="E1027" s="28"/>
      <c r="F1027" s="29">
        <f t="shared" si="17"/>
        <v>177824192</v>
      </c>
    </row>
    <row r="1028" spans="1:6">
      <c r="A1028" s="128">
        <v>45343.696736111109</v>
      </c>
      <c r="B1028" s="32"/>
      <c r="C1028" s="32" t="s">
        <v>12</v>
      </c>
      <c r="D1028" s="27">
        <v>650000</v>
      </c>
      <c r="E1028" s="28"/>
      <c r="F1028" s="29">
        <f t="shared" si="17"/>
        <v>178474192</v>
      </c>
    </row>
    <row r="1029" spans="1:6">
      <c r="A1029" s="128">
        <v>45343.700902777775</v>
      </c>
      <c r="B1029" s="32"/>
      <c r="C1029" s="32" t="s">
        <v>12</v>
      </c>
      <c r="D1029" s="27">
        <v>650000</v>
      </c>
      <c r="E1029" s="28"/>
      <c r="F1029" s="29">
        <f t="shared" si="17"/>
        <v>179124192</v>
      </c>
    </row>
    <row r="1030" spans="1:6">
      <c r="A1030" s="128">
        <v>45343.862118055556</v>
      </c>
      <c r="B1030" s="32"/>
      <c r="C1030" s="32" t="s">
        <v>12</v>
      </c>
      <c r="D1030" s="27">
        <v>650000</v>
      </c>
      <c r="E1030" s="28"/>
      <c r="F1030" s="29">
        <f t="shared" si="17"/>
        <v>179774192</v>
      </c>
    </row>
    <row r="1031" spans="1:6">
      <c r="A1031" s="128">
        <v>45344.370497685188</v>
      </c>
      <c r="B1031" s="32"/>
      <c r="C1031" s="32" t="s">
        <v>12</v>
      </c>
      <c r="D1031" s="27">
        <v>550000</v>
      </c>
      <c r="E1031" s="28"/>
      <c r="F1031" s="29">
        <f t="shared" si="17"/>
        <v>180324192</v>
      </c>
    </row>
    <row r="1032" spans="1:6">
      <c r="A1032" s="128">
        <v>45344.371238425927</v>
      </c>
      <c r="B1032" s="32"/>
      <c r="C1032" s="32" t="s">
        <v>12</v>
      </c>
      <c r="D1032" s="27">
        <v>465000</v>
      </c>
      <c r="E1032" s="28"/>
      <c r="F1032" s="29">
        <f t="shared" si="17"/>
        <v>180789192</v>
      </c>
    </row>
    <row r="1033" spans="1:6">
      <c r="A1033" s="128">
        <v>45344.379224537035</v>
      </c>
      <c r="B1033" s="32"/>
      <c r="C1033" s="32" t="s">
        <v>12</v>
      </c>
      <c r="D1033" s="27">
        <v>1170000</v>
      </c>
      <c r="E1033" s="28"/>
      <c r="F1033" s="29">
        <f t="shared" si="17"/>
        <v>181959192</v>
      </c>
    </row>
    <row r="1034" spans="1:6">
      <c r="A1034" s="128">
        <v>45344.3827662037</v>
      </c>
      <c r="B1034" s="32"/>
      <c r="C1034" s="32" t="s">
        <v>12</v>
      </c>
      <c r="D1034" s="27">
        <v>650000</v>
      </c>
      <c r="E1034" s="28"/>
      <c r="F1034" s="29">
        <f t="shared" si="17"/>
        <v>182609192</v>
      </c>
    </row>
    <row r="1035" spans="1:6">
      <c r="A1035" s="128">
        <v>45344.416851851849</v>
      </c>
      <c r="B1035" s="32"/>
      <c r="C1035" s="32" t="s">
        <v>12</v>
      </c>
      <c r="D1035" s="27">
        <v>1170000</v>
      </c>
      <c r="E1035" s="28"/>
      <c r="F1035" s="29">
        <f t="shared" si="17"/>
        <v>183779192</v>
      </c>
    </row>
    <row r="1036" spans="1:6">
      <c r="A1036" s="128">
        <v>45344.421226851853</v>
      </c>
      <c r="B1036" s="32"/>
      <c r="C1036" s="32" t="s">
        <v>12</v>
      </c>
      <c r="D1036" s="27">
        <v>1755000</v>
      </c>
      <c r="E1036" s="28"/>
      <c r="F1036" s="29">
        <f t="shared" si="17"/>
        <v>185534192</v>
      </c>
    </row>
    <row r="1037" spans="1:6">
      <c r="A1037" s="128">
        <v>45344.450706018521</v>
      </c>
      <c r="B1037" s="32"/>
      <c r="C1037" s="32" t="s">
        <v>12</v>
      </c>
      <c r="D1037" s="27">
        <v>600000</v>
      </c>
      <c r="E1037" s="28"/>
      <c r="F1037" s="29">
        <f t="shared" si="17"/>
        <v>186134192</v>
      </c>
    </row>
    <row r="1038" spans="1:6">
      <c r="A1038" s="128">
        <v>45344.493217592593</v>
      </c>
      <c r="B1038" s="32"/>
      <c r="C1038" s="32" t="s">
        <v>12</v>
      </c>
      <c r="D1038" s="27">
        <v>600000</v>
      </c>
      <c r="E1038" s="28"/>
      <c r="F1038" s="29">
        <f t="shared" si="17"/>
        <v>186734192</v>
      </c>
    </row>
    <row r="1039" spans="1:6">
      <c r="A1039" s="128">
        <v>45344.507210648146</v>
      </c>
      <c r="B1039" s="32"/>
      <c r="C1039" s="32" t="s">
        <v>12</v>
      </c>
      <c r="D1039" s="27">
        <v>1150000</v>
      </c>
      <c r="E1039" s="28"/>
      <c r="F1039" s="29">
        <f t="shared" si="17"/>
        <v>187884192</v>
      </c>
    </row>
    <row r="1040" spans="1:6">
      <c r="A1040" s="128">
        <v>45344.507326388892</v>
      </c>
      <c r="B1040" s="32"/>
      <c r="C1040" s="32" t="s">
        <v>12</v>
      </c>
      <c r="D1040" s="27">
        <v>650000</v>
      </c>
      <c r="E1040" s="28"/>
      <c r="F1040" s="29">
        <f t="shared" si="17"/>
        <v>188534192</v>
      </c>
    </row>
    <row r="1041" spans="1:6">
      <c r="A1041" s="128">
        <v>45344.513032407405</v>
      </c>
      <c r="B1041" s="32"/>
      <c r="C1041" s="32" t="s">
        <v>146</v>
      </c>
      <c r="D1041" s="27">
        <v>9700000</v>
      </c>
      <c r="E1041" s="28"/>
      <c r="F1041" s="29">
        <f t="shared" si="17"/>
        <v>198234192</v>
      </c>
    </row>
    <row r="1042" spans="1:6">
      <c r="A1042" s="128">
        <v>45344.534201388888</v>
      </c>
      <c r="B1042" s="32"/>
      <c r="C1042" s="32" t="s">
        <v>12</v>
      </c>
      <c r="D1042" s="27">
        <v>585000</v>
      </c>
      <c r="E1042" s="28"/>
      <c r="F1042" s="29">
        <f t="shared" si="17"/>
        <v>198819192</v>
      </c>
    </row>
    <row r="1043" spans="1:6">
      <c r="A1043" s="128">
        <v>45344.592997685184</v>
      </c>
      <c r="B1043" s="32"/>
      <c r="C1043" s="32" t="s">
        <v>12</v>
      </c>
      <c r="D1043" s="27">
        <v>600000</v>
      </c>
      <c r="E1043" s="28"/>
      <c r="F1043" s="29">
        <f t="shared" si="17"/>
        <v>199419192</v>
      </c>
    </row>
    <row r="1044" spans="1:6">
      <c r="A1044" s="128">
        <v>45344.619317129633</v>
      </c>
      <c r="B1044" s="32"/>
      <c r="C1044" s="32" t="s">
        <v>12</v>
      </c>
      <c r="D1044" s="27">
        <v>585000</v>
      </c>
      <c r="E1044" s="28"/>
      <c r="F1044" s="29">
        <f t="shared" si="17"/>
        <v>200004192</v>
      </c>
    </row>
    <row r="1045" spans="1:6">
      <c r="A1045" s="128">
        <v>45344.681550925925</v>
      </c>
      <c r="B1045" s="32"/>
      <c r="C1045" s="32" t="s">
        <v>12</v>
      </c>
      <c r="D1045" s="27">
        <v>650000</v>
      </c>
      <c r="E1045" s="28"/>
      <c r="F1045" s="29">
        <f t="shared" si="17"/>
        <v>200654192</v>
      </c>
    </row>
    <row r="1046" spans="1:6">
      <c r="A1046" s="128">
        <v>45344.90697916667</v>
      </c>
      <c r="B1046" s="32"/>
      <c r="C1046" s="32" t="s">
        <v>12</v>
      </c>
      <c r="D1046" s="27">
        <v>465000</v>
      </c>
      <c r="E1046" s="28"/>
      <c r="F1046" s="29">
        <f t="shared" si="17"/>
        <v>201119192</v>
      </c>
    </row>
    <row r="1047" spans="1:6">
      <c r="A1047" s="128">
        <v>45344.911215277774</v>
      </c>
      <c r="B1047" s="32"/>
      <c r="C1047" s="32" t="s">
        <v>12</v>
      </c>
      <c r="D1047" s="27">
        <v>600000</v>
      </c>
      <c r="E1047" s="28"/>
      <c r="F1047" s="29">
        <f t="shared" si="17"/>
        <v>201719192</v>
      </c>
    </row>
    <row r="1048" spans="1:6">
      <c r="A1048" s="128">
        <v>45344.956354166665</v>
      </c>
      <c r="B1048" s="32"/>
      <c r="C1048" s="32" t="s">
        <v>12</v>
      </c>
      <c r="D1048" s="27">
        <v>650000</v>
      </c>
      <c r="E1048" s="28"/>
      <c r="F1048" s="29">
        <f t="shared" si="17"/>
        <v>202369192</v>
      </c>
    </row>
    <row r="1049" spans="1:6">
      <c r="A1049" s="128">
        <v>45345.260694444441</v>
      </c>
      <c r="B1049" s="32"/>
      <c r="C1049" s="32" t="s">
        <v>12</v>
      </c>
      <c r="D1049" s="27">
        <v>600000</v>
      </c>
      <c r="E1049" s="28"/>
      <c r="F1049" s="29">
        <f t="shared" si="17"/>
        <v>202969192</v>
      </c>
    </row>
    <row r="1050" spans="1:6">
      <c r="A1050" s="128">
        <v>45345.330555555556</v>
      </c>
      <c r="B1050" s="32"/>
      <c r="C1050" s="32" t="s">
        <v>12</v>
      </c>
      <c r="D1050" s="27">
        <v>1160000</v>
      </c>
      <c r="E1050" s="28"/>
      <c r="F1050" s="29">
        <f t="shared" si="17"/>
        <v>204129192</v>
      </c>
    </row>
    <row r="1051" spans="1:6">
      <c r="A1051" s="128">
        <v>45345.379166666666</v>
      </c>
      <c r="B1051" s="32"/>
      <c r="C1051" s="32" t="s">
        <v>12</v>
      </c>
      <c r="D1051" s="27">
        <v>465000</v>
      </c>
      <c r="E1051" s="28"/>
      <c r="F1051" s="29">
        <f t="shared" si="17"/>
        <v>204594192</v>
      </c>
    </row>
    <row r="1052" spans="1:6">
      <c r="A1052" s="128">
        <v>45345.391284722224</v>
      </c>
      <c r="B1052" s="32"/>
      <c r="C1052" s="32" t="s">
        <v>12</v>
      </c>
      <c r="D1052" s="27">
        <v>1250000</v>
      </c>
      <c r="E1052" s="28"/>
      <c r="F1052" s="29">
        <f t="shared" si="17"/>
        <v>205844192</v>
      </c>
    </row>
    <row r="1053" spans="1:6">
      <c r="A1053" s="128">
        <v>45345.435925925929</v>
      </c>
      <c r="B1053" s="32"/>
      <c r="C1053" s="32" t="s">
        <v>12</v>
      </c>
      <c r="D1053" s="27">
        <v>1150000</v>
      </c>
      <c r="E1053" s="28"/>
      <c r="F1053" s="29">
        <f t="shared" si="17"/>
        <v>206994192</v>
      </c>
    </row>
    <row r="1054" spans="1:6">
      <c r="A1054" s="128">
        <v>45345.477314814816</v>
      </c>
      <c r="B1054" s="32"/>
      <c r="C1054" s="32" t="s">
        <v>12</v>
      </c>
      <c r="D1054" s="27">
        <v>575000</v>
      </c>
      <c r="E1054" s="28"/>
      <c r="F1054" s="29">
        <f t="shared" si="17"/>
        <v>207569192</v>
      </c>
    </row>
    <row r="1055" spans="1:6">
      <c r="A1055" s="128">
        <v>45345.512673611112</v>
      </c>
      <c r="B1055" s="32"/>
      <c r="C1055" s="32" t="s">
        <v>12</v>
      </c>
      <c r="D1055" s="27">
        <v>550000</v>
      </c>
      <c r="E1055" s="28"/>
      <c r="F1055" s="29">
        <f t="shared" si="17"/>
        <v>208119192</v>
      </c>
    </row>
    <row r="1056" spans="1:6">
      <c r="A1056" s="128">
        <v>45345.545729166668</v>
      </c>
      <c r="B1056" s="32"/>
      <c r="C1056" s="32" t="s">
        <v>17</v>
      </c>
      <c r="D1056" s="27">
        <v>750000</v>
      </c>
      <c r="E1056" s="28"/>
      <c r="F1056" s="29">
        <f t="shared" si="17"/>
        <v>208869192</v>
      </c>
    </row>
    <row r="1057" spans="1:6">
      <c r="A1057" s="128">
        <v>45345.725358796299</v>
      </c>
      <c r="B1057" s="32"/>
      <c r="C1057" s="32" t="s">
        <v>12</v>
      </c>
      <c r="D1057" s="27">
        <v>575000</v>
      </c>
      <c r="E1057" s="28"/>
      <c r="F1057" s="29">
        <f t="shared" si="17"/>
        <v>209444192</v>
      </c>
    </row>
    <row r="1058" spans="1:6">
      <c r="A1058" s="128">
        <v>45345.801400462966</v>
      </c>
      <c r="B1058" s="32"/>
      <c r="C1058" s="32" t="s">
        <v>12</v>
      </c>
      <c r="D1058" s="27">
        <v>600000</v>
      </c>
      <c r="E1058" s="28"/>
      <c r="F1058" s="29">
        <f t="shared" si="17"/>
        <v>210044192</v>
      </c>
    </row>
    <row r="1059" spans="1:6">
      <c r="A1059" s="128">
        <v>45345.834907407407</v>
      </c>
      <c r="B1059" s="32"/>
      <c r="C1059" s="32" t="s">
        <v>12</v>
      </c>
      <c r="D1059" s="27">
        <v>650000</v>
      </c>
      <c r="E1059" s="28"/>
      <c r="F1059" s="29">
        <f t="shared" si="17"/>
        <v>210694192</v>
      </c>
    </row>
    <row r="1060" spans="1:6">
      <c r="A1060" s="128">
        <v>45345.899467592593</v>
      </c>
      <c r="B1060" s="32"/>
      <c r="C1060" s="32" t="s">
        <v>12</v>
      </c>
      <c r="D1060" s="27">
        <v>585000</v>
      </c>
      <c r="E1060" s="28"/>
      <c r="F1060" s="29">
        <f t="shared" si="17"/>
        <v>211279192</v>
      </c>
    </row>
    <row r="1061" spans="1:6">
      <c r="A1061" s="128">
        <v>45346.518923611111</v>
      </c>
      <c r="B1061" s="32"/>
      <c r="C1061" s="32" t="s">
        <v>12</v>
      </c>
      <c r="D1061" s="27">
        <v>1170000</v>
      </c>
      <c r="E1061" s="28"/>
      <c r="F1061" s="29">
        <f t="shared" si="17"/>
        <v>212449192</v>
      </c>
    </row>
    <row r="1062" spans="1:6">
      <c r="A1062" s="128">
        <v>45346.53702546296</v>
      </c>
      <c r="B1062" s="32"/>
      <c r="C1062" s="32" t="s">
        <v>12</v>
      </c>
      <c r="D1062" s="27">
        <v>1050000</v>
      </c>
      <c r="E1062" s="28"/>
      <c r="F1062" s="29">
        <f t="shared" si="17"/>
        <v>213499192</v>
      </c>
    </row>
    <row r="1063" spans="1:6">
      <c r="A1063" s="128">
        <v>45346.601446759261</v>
      </c>
      <c r="B1063" s="32"/>
      <c r="C1063" s="32" t="s">
        <v>12</v>
      </c>
      <c r="D1063" s="27">
        <v>600000</v>
      </c>
      <c r="E1063" s="28"/>
      <c r="F1063" s="29">
        <f t="shared" si="17"/>
        <v>214099192</v>
      </c>
    </row>
    <row r="1064" spans="1:6">
      <c r="A1064" s="128">
        <v>45346.630347222221</v>
      </c>
      <c r="B1064" s="32"/>
      <c r="C1064" s="32" t="s">
        <v>12</v>
      </c>
      <c r="D1064" s="27">
        <v>550000</v>
      </c>
      <c r="E1064" s="28"/>
      <c r="F1064" s="29">
        <f t="shared" si="17"/>
        <v>214649192</v>
      </c>
    </row>
    <row r="1065" spans="1:6">
      <c r="A1065" s="128">
        <v>45346.644386574073</v>
      </c>
      <c r="B1065" s="32"/>
      <c r="C1065" s="32" t="s">
        <v>12</v>
      </c>
      <c r="D1065" s="27">
        <v>650000</v>
      </c>
      <c r="E1065" s="28"/>
      <c r="F1065" s="29">
        <f t="shared" si="17"/>
        <v>215299192</v>
      </c>
    </row>
    <row r="1066" spans="1:6">
      <c r="A1066" s="128">
        <v>45346.680532407408</v>
      </c>
      <c r="B1066" s="32"/>
      <c r="C1066" s="32" t="s">
        <v>16</v>
      </c>
      <c r="D1066" s="27">
        <v>554000</v>
      </c>
      <c r="E1066" s="28"/>
      <c r="F1066" s="29">
        <f t="shared" si="17"/>
        <v>215853192</v>
      </c>
    </row>
    <row r="1067" spans="1:6">
      <c r="A1067" s="128">
        <v>45346.720995370371</v>
      </c>
      <c r="B1067" s="32"/>
      <c r="C1067" s="32" t="s">
        <v>12</v>
      </c>
      <c r="D1067" s="27">
        <v>575000</v>
      </c>
      <c r="E1067" s="28"/>
      <c r="F1067" s="29">
        <f t="shared" si="17"/>
        <v>216428192</v>
      </c>
    </row>
    <row r="1068" spans="1:6">
      <c r="A1068" s="128">
        <v>45346.878368055557</v>
      </c>
      <c r="B1068" s="32"/>
      <c r="C1068" s="32" t="s">
        <v>12</v>
      </c>
      <c r="D1068" s="27">
        <v>600000</v>
      </c>
      <c r="E1068" s="28"/>
      <c r="F1068" s="29">
        <f t="shared" si="17"/>
        <v>217028192</v>
      </c>
    </row>
    <row r="1069" spans="1:6">
      <c r="A1069" s="128">
        <v>45347.285682870373</v>
      </c>
      <c r="B1069" s="32"/>
      <c r="C1069" s="32" t="s">
        <v>12</v>
      </c>
      <c r="D1069" s="27">
        <v>650000</v>
      </c>
      <c r="E1069" s="28"/>
      <c r="F1069" s="29">
        <f t="shared" si="17"/>
        <v>217678192</v>
      </c>
    </row>
    <row r="1070" spans="1:6">
      <c r="A1070" s="128">
        <v>45347.44939814815</v>
      </c>
      <c r="B1070" s="32"/>
      <c r="C1070" s="32" t="s">
        <v>12</v>
      </c>
      <c r="D1070" s="27">
        <v>600000</v>
      </c>
      <c r="E1070" s="28"/>
      <c r="F1070" s="29">
        <f t="shared" si="17"/>
        <v>218278192</v>
      </c>
    </row>
    <row r="1071" spans="1:6">
      <c r="A1071" s="128">
        <v>45347.59070601852</v>
      </c>
      <c r="B1071" s="32"/>
      <c r="C1071" s="32" t="s">
        <v>12</v>
      </c>
      <c r="D1071" s="27">
        <v>650000</v>
      </c>
      <c r="E1071" s="28"/>
      <c r="F1071" s="29">
        <f t="shared" si="17"/>
        <v>218928192</v>
      </c>
    </row>
    <row r="1072" spans="1:6">
      <c r="A1072" s="128">
        <v>45347.591458333336</v>
      </c>
      <c r="B1072" s="32"/>
      <c r="C1072" s="32" t="s">
        <v>12</v>
      </c>
      <c r="D1072" s="27">
        <v>585000</v>
      </c>
      <c r="E1072" s="28"/>
      <c r="F1072" s="29">
        <f t="shared" si="17"/>
        <v>219513192</v>
      </c>
    </row>
    <row r="1073" spans="1:6">
      <c r="A1073" s="128">
        <v>45347.634293981479</v>
      </c>
      <c r="B1073" s="32"/>
      <c r="C1073" s="32" t="s">
        <v>12</v>
      </c>
      <c r="D1073" s="27">
        <v>650000</v>
      </c>
      <c r="E1073" s="28"/>
      <c r="F1073" s="29">
        <f t="shared" si="17"/>
        <v>220163192</v>
      </c>
    </row>
    <row r="1074" spans="1:6">
      <c r="A1074" s="128">
        <v>45347.667071759257</v>
      </c>
      <c r="B1074" s="32"/>
      <c r="C1074" s="32" t="s">
        <v>12</v>
      </c>
      <c r="D1074" s="27">
        <v>1137500</v>
      </c>
      <c r="E1074" s="28"/>
      <c r="F1074" s="29">
        <f t="shared" si="17"/>
        <v>221300692</v>
      </c>
    </row>
    <row r="1075" spans="1:6">
      <c r="A1075" s="128">
        <v>45347.71166666667</v>
      </c>
      <c r="B1075" s="32"/>
      <c r="C1075" s="32" t="s">
        <v>12</v>
      </c>
      <c r="D1075" s="27">
        <v>600000</v>
      </c>
      <c r="E1075" s="28"/>
      <c r="F1075" s="29">
        <f t="shared" si="17"/>
        <v>221900692</v>
      </c>
    </row>
    <row r="1076" spans="1:6">
      <c r="A1076" s="128">
        <v>45347.89403935185</v>
      </c>
      <c r="B1076" s="32"/>
      <c r="C1076" s="32" t="s">
        <v>12</v>
      </c>
      <c r="D1076" s="27">
        <v>585000</v>
      </c>
      <c r="E1076" s="28"/>
      <c r="F1076" s="29">
        <f t="shared" si="17"/>
        <v>222485692</v>
      </c>
    </row>
    <row r="1077" spans="1:6">
      <c r="A1077" s="128">
        <v>45347.895590277774</v>
      </c>
      <c r="B1077" s="32"/>
      <c r="C1077" s="32" t="s">
        <v>12</v>
      </c>
      <c r="D1077" s="27">
        <v>650000</v>
      </c>
      <c r="E1077" s="28"/>
      <c r="F1077" s="29">
        <f t="shared" si="17"/>
        <v>223135692</v>
      </c>
    </row>
    <row r="1078" spans="1:6">
      <c r="A1078" s="128">
        <v>45347.966782407406</v>
      </c>
      <c r="B1078" s="32"/>
      <c r="C1078" s="32" t="s">
        <v>12</v>
      </c>
      <c r="D1078" s="27">
        <v>600000</v>
      </c>
      <c r="E1078" s="28"/>
      <c r="F1078" s="29">
        <f t="shared" si="17"/>
        <v>223735692</v>
      </c>
    </row>
    <row r="1079" spans="1:6">
      <c r="A1079" s="128">
        <v>45347.967627314814</v>
      </c>
      <c r="B1079" s="32"/>
      <c r="C1079" s="32" t="s">
        <v>12</v>
      </c>
      <c r="D1079" s="27">
        <v>600000</v>
      </c>
      <c r="E1079" s="28"/>
      <c r="F1079" s="29">
        <f t="shared" si="17"/>
        <v>224335692</v>
      </c>
    </row>
    <row r="1080" spans="1:6">
      <c r="A1080" s="128">
        <v>45348.239537037036</v>
      </c>
      <c r="B1080" s="32"/>
      <c r="C1080" s="32" t="s">
        <v>12</v>
      </c>
      <c r="D1080" s="27">
        <v>1770000</v>
      </c>
      <c r="E1080" s="28"/>
      <c r="F1080" s="29">
        <f t="shared" ref="F1080:F1143" si="18">F1079+D1080-E1080</f>
        <v>226105692</v>
      </c>
    </row>
    <row r="1081" spans="1:6">
      <c r="A1081" s="128">
        <v>45348.3044212963</v>
      </c>
      <c r="B1081" s="32"/>
      <c r="C1081" s="32" t="s">
        <v>12</v>
      </c>
      <c r="D1081" s="27">
        <v>465000</v>
      </c>
      <c r="E1081" s="28"/>
      <c r="F1081" s="29">
        <f t="shared" si="18"/>
        <v>226570692</v>
      </c>
    </row>
    <row r="1082" spans="1:6">
      <c r="A1082" s="128">
        <v>45348.305300925924</v>
      </c>
      <c r="B1082" s="32"/>
      <c r="C1082" s="32" t="s">
        <v>12</v>
      </c>
      <c r="D1082" s="27">
        <v>465000</v>
      </c>
      <c r="E1082" s="28"/>
      <c r="F1082" s="29">
        <f t="shared" si="18"/>
        <v>227035692</v>
      </c>
    </row>
    <row r="1083" spans="1:6">
      <c r="A1083" s="128">
        <v>45348.313310185185</v>
      </c>
      <c r="B1083" s="32"/>
      <c r="C1083" s="32" t="s">
        <v>12</v>
      </c>
      <c r="D1083" s="27">
        <v>1160000</v>
      </c>
      <c r="E1083" s="28"/>
      <c r="F1083" s="29">
        <f t="shared" si="18"/>
        <v>228195692</v>
      </c>
    </row>
    <row r="1084" spans="1:6">
      <c r="A1084" s="128">
        <v>45348.345335648148</v>
      </c>
      <c r="B1084" s="32"/>
      <c r="C1084" s="32" t="s">
        <v>12</v>
      </c>
      <c r="D1084" s="27">
        <v>600000</v>
      </c>
      <c r="E1084" s="28"/>
      <c r="F1084" s="29">
        <f t="shared" si="18"/>
        <v>228795692</v>
      </c>
    </row>
    <row r="1085" spans="1:6">
      <c r="A1085" s="128">
        <v>45348.348749999997</v>
      </c>
      <c r="B1085" s="32"/>
      <c r="C1085" s="32" t="s">
        <v>12</v>
      </c>
      <c r="D1085" s="27">
        <v>1150000</v>
      </c>
      <c r="E1085" s="28"/>
      <c r="F1085" s="29">
        <f t="shared" si="18"/>
        <v>229945692</v>
      </c>
    </row>
    <row r="1086" spans="1:6">
      <c r="A1086" s="128">
        <v>45348.35497685185</v>
      </c>
      <c r="B1086" s="32"/>
      <c r="C1086" s="32" t="s">
        <v>12</v>
      </c>
      <c r="D1086" s="27">
        <v>585000</v>
      </c>
      <c r="E1086" s="28"/>
      <c r="F1086" s="29">
        <f t="shared" si="18"/>
        <v>230530692</v>
      </c>
    </row>
    <row r="1087" spans="1:6">
      <c r="A1087" s="128">
        <v>45348.362430555557</v>
      </c>
      <c r="B1087" s="32"/>
      <c r="C1087" s="32" t="s">
        <v>12</v>
      </c>
      <c r="D1087" s="27">
        <v>600000</v>
      </c>
      <c r="E1087" s="28"/>
      <c r="F1087" s="29">
        <f t="shared" si="18"/>
        <v>231130692</v>
      </c>
    </row>
    <row r="1088" spans="1:6">
      <c r="A1088" s="128">
        <v>45348.376192129632</v>
      </c>
      <c r="B1088" s="32"/>
      <c r="C1088" s="32" t="s">
        <v>12</v>
      </c>
      <c r="D1088" s="27">
        <v>600000</v>
      </c>
      <c r="E1088" s="28"/>
      <c r="F1088" s="29">
        <f t="shared" si="18"/>
        <v>231730692</v>
      </c>
    </row>
    <row r="1089" spans="1:6">
      <c r="A1089" s="128">
        <v>45348.390636574077</v>
      </c>
      <c r="B1089" s="32"/>
      <c r="C1089" s="32" t="s">
        <v>12</v>
      </c>
      <c r="D1089" s="27">
        <v>600000</v>
      </c>
      <c r="E1089" s="28"/>
      <c r="F1089" s="29">
        <f t="shared" si="18"/>
        <v>232330692</v>
      </c>
    </row>
    <row r="1090" spans="1:6">
      <c r="A1090" s="128">
        <v>45348.426099537035</v>
      </c>
      <c r="B1090" s="32"/>
      <c r="C1090" s="32" t="s">
        <v>12</v>
      </c>
      <c r="D1090" s="27">
        <v>585000</v>
      </c>
      <c r="E1090" s="28"/>
      <c r="F1090" s="29">
        <f t="shared" si="18"/>
        <v>232915692</v>
      </c>
    </row>
    <row r="1091" spans="1:6">
      <c r="A1091" s="128">
        <v>45348.456875000003</v>
      </c>
      <c r="B1091" s="32"/>
      <c r="C1091" s="32" t="s">
        <v>12</v>
      </c>
      <c r="D1091" s="27">
        <v>600000</v>
      </c>
      <c r="E1091" s="28"/>
      <c r="F1091" s="29">
        <f t="shared" si="18"/>
        <v>233515692</v>
      </c>
    </row>
    <row r="1092" spans="1:6">
      <c r="A1092" s="128">
        <v>45348.477175925924</v>
      </c>
      <c r="B1092" s="32"/>
      <c r="C1092" s="32" t="s">
        <v>12</v>
      </c>
      <c r="D1092" s="27">
        <v>1200000</v>
      </c>
      <c r="E1092" s="28"/>
      <c r="F1092" s="29">
        <f t="shared" si="18"/>
        <v>234715692</v>
      </c>
    </row>
    <row r="1093" spans="1:6">
      <c r="A1093" s="128">
        <v>45348.479097222225</v>
      </c>
      <c r="B1093" s="32"/>
      <c r="C1093" s="32" t="s">
        <v>12</v>
      </c>
      <c r="D1093" s="27">
        <v>650000</v>
      </c>
      <c r="E1093" s="28"/>
      <c r="F1093" s="29">
        <f t="shared" si="18"/>
        <v>235365692</v>
      </c>
    </row>
    <row r="1094" spans="1:6">
      <c r="A1094" s="128">
        <v>45348.485925925925</v>
      </c>
      <c r="B1094" s="32"/>
      <c r="C1094" s="32" t="s">
        <v>12</v>
      </c>
      <c r="D1094" s="27">
        <v>3492000</v>
      </c>
      <c r="E1094" s="28"/>
      <c r="F1094" s="29">
        <f t="shared" si="18"/>
        <v>238857692</v>
      </c>
    </row>
    <row r="1095" spans="1:6">
      <c r="A1095" s="128">
        <v>45348.49324074074</v>
      </c>
      <c r="B1095" s="32"/>
      <c r="C1095" s="32" t="s">
        <v>12</v>
      </c>
      <c r="D1095" s="27">
        <v>550000</v>
      </c>
      <c r="E1095" s="28"/>
      <c r="F1095" s="29">
        <f t="shared" si="18"/>
        <v>239407692</v>
      </c>
    </row>
    <row r="1096" spans="1:6">
      <c r="A1096" s="128">
        <v>45348.497337962966</v>
      </c>
      <c r="B1096" s="32"/>
      <c r="C1096" s="32" t="s">
        <v>12</v>
      </c>
      <c r="D1096" s="27">
        <v>1015000</v>
      </c>
      <c r="E1096" s="28"/>
      <c r="F1096" s="29">
        <f t="shared" si="18"/>
        <v>240422692</v>
      </c>
    </row>
    <row r="1097" spans="1:6">
      <c r="A1097" s="128">
        <v>45348.523425925923</v>
      </c>
      <c r="B1097" s="32"/>
      <c r="C1097" s="32" t="s">
        <v>12</v>
      </c>
      <c r="D1097" s="27">
        <v>465000</v>
      </c>
      <c r="E1097" s="28"/>
      <c r="F1097" s="29">
        <f t="shared" si="18"/>
        <v>240887692</v>
      </c>
    </row>
    <row r="1098" spans="1:6">
      <c r="A1098" s="128">
        <v>45348.543344907404</v>
      </c>
      <c r="B1098" s="32"/>
      <c r="C1098" s="32" t="s">
        <v>12</v>
      </c>
      <c r="D1098" s="27">
        <v>550000</v>
      </c>
      <c r="E1098" s="28"/>
      <c r="F1098" s="29">
        <f t="shared" si="18"/>
        <v>241437692</v>
      </c>
    </row>
    <row r="1099" spans="1:6">
      <c r="A1099" s="128">
        <v>45348.584236111114</v>
      </c>
      <c r="B1099" s="32"/>
      <c r="C1099" s="32" t="s">
        <v>12</v>
      </c>
      <c r="D1099" s="27">
        <v>3201000</v>
      </c>
      <c r="E1099" s="28"/>
      <c r="F1099" s="29">
        <f t="shared" si="18"/>
        <v>244638692</v>
      </c>
    </row>
    <row r="1100" spans="1:6">
      <c r="A1100" s="128">
        <v>45348.584398148145</v>
      </c>
      <c r="B1100" s="32"/>
      <c r="C1100" s="32" t="s">
        <v>12</v>
      </c>
      <c r="D1100" s="27">
        <v>1170000</v>
      </c>
      <c r="E1100" s="28"/>
      <c r="F1100" s="29">
        <f t="shared" si="18"/>
        <v>245808692</v>
      </c>
    </row>
    <row r="1101" spans="1:6">
      <c r="A1101" s="128">
        <v>45348.59165509259</v>
      </c>
      <c r="B1101" s="32"/>
      <c r="C1101" s="32" t="s">
        <v>12</v>
      </c>
      <c r="D1101" s="27">
        <v>600000</v>
      </c>
      <c r="E1101" s="28"/>
      <c r="F1101" s="29">
        <f t="shared" si="18"/>
        <v>246408692</v>
      </c>
    </row>
    <row r="1102" spans="1:6">
      <c r="A1102" s="128">
        <v>45348.616863425923</v>
      </c>
      <c r="B1102" s="32"/>
      <c r="C1102" s="32" t="s">
        <v>12</v>
      </c>
      <c r="D1102" s="27">
        <v>650000</v>
      </c>
      <c r="E1102" s="28"/>
      <c r="F1102" s="29">
        <f t="shared" si="18"/>
        <v>247058692</v>
      </c>
    </row>
    <row r="1103" spans="1:6">
      <c r="A1103" s="128">
        <v>45348.646770833337</v>
      </c>
      <c r="B1103" s="32"/>
      <c r="C1103" s="32" t="s">
        <v>12</v>
      </c>
      <c r="D1103" s="27">
        <v>1200000</v>
      </c>
      <c r="E1103" s="28"/>
      <c r="F1103" s="29">
        <f t="shared" si="18"/>
        <v>248258692</v>
      </c>
    </row>
    <row r="1104" spans="1:6">
      <c r="A1104" s="128">
        <v>45348.649652777778</v>
      </c>
      <c r="B1104" s="32"/>
      <c r="C1104" s="32" t="s">
        <v>12</v>
      </c>
      <c r="D1104" s="27">
        <v>600000</v>
      </c>
      <c r="E1104" s="28"/>
      <c r="F1104" s="29">
        <f t="shared" si="18"/>
        <v>248858692</v>
      </c>
    </row>
    <row r="1105" spans="1:6">
      <c r="A1105" s="128">
        <v>45348.650613425925</v>
      </c>
      <c r="B1105" s="32"/>
      <c r="C1105" s="32" t="s">
        <v>18</v>
      </c>
      <c r="D1105" s="27">
        <v>1800000</v>
      </c>
      <c r="E1105" s="28"/>
      <c r="F1105" s="29">
        <f t="shared" si="18"/>
        <v>250658692</v>
      </c>
    </row>
    <row r="1106" spans="1:6">
      <c r="A1106" s="128">
        <v>45348.661238425928</v>
      </c>
      <c r="B1106" s="32"/>
      <c r="C1106" s="32" t="s">
        <v>12</v>
      </c>
      <c r="D1106" s="27">
        <v>650000</v>
      </c>
      <c r="E1106" s="28"/>
      <c r="F1106" s="29">
        <f t="shared" si="18"/>
        <v>251308692</v>
      </c>
    </row>
    <row r="1107" spans="1:6">
      <c r="A1107" s="128">
        <v>45348.71471064815</v>
      </c>
      <c r="B1107" s="32"/>
      <c r="C1107" s="32" t="s">
        <v>12</v>
      </c>
      <c r="D1107" s="27">
        <v>1050000</v>
      </c>
      <c r="E1107" s="28"/>
      <c r="F1107" s="29">
        <f t="shared" si="18"/>
        <v>252358692</v>
      </c>
    </row>
    <row r="1108" spans="1:6">
      <c r="A1108" s="128">
        <v>45348.727673611109</v>
      </c>
      <c r="B1108" s="32"/>
      <c r="C1108" s="32" t="s">
        <v>12</v>
      </c>
      <c r="D1108" s="27">
        <v>585000</v>
      </c>
      <c r="E1108" s="28"/>
      <c r="F1108" s="29">
        <f t="shared" si="18"/>
        <v>252943692</v>
      </c>
    </row>
    <row r="1109" spans="1:6">
      <c r="A1109" s="128">
        <v>45348.753831018519</v>
      </c>
      <c r="B1109" s="32"/>
      <c r="C1109" s="32" t="s">
        <v>12</v>
      </c>
      <c r="D1109" s="27">
        <v>465000</v>
      </c>
      <c r="E1109" s="28"/>
      <c r="F1109" s="29">
        <f t="shared" si="18"/>
        <v>253408692</v>
      </c>
    </row>
    <row r="1110" spans="1:6">
      <c r="A1110" s="128">
        <v>45348.863993055558</v>
      </c>
      <c r="B1110" s="32"/>
      <c r="C1110" s="32" t="s">
        <v>12</v>
      </c>
      <c r="D1110" s="27">
        <v>600000</v>
      </c>
      <c r="E1110" s="28"/>
      <c r="F1110" s="29">
        <f t="shared" si="18"/>
        <v>254008692</v>
      </c>
    </row>
    <row r="1111" spans="1:6">
      <c r="A1111" s="128">
        <v>45349.25271990741</v>
      </c>
      <c r="B1111" s="32"/>
      <c r="C1111" s="32" t="s">
        <v>12</v>
      </c>
      <c r="D1111" s="27">
        <v>600000</v>
      </c>
      <c r="E1111" s="28"/>
      <c r="F1111" s="29">
        <f t="shared" si="18"/>
        <v>254608692</v>
      </c>
    </row>
    <row r="1112" spans="1:6">
      <c r="A1112" s="128">
        <v>45349.333634259259</v>
      </c>
      <c r="B1112" s="32"/>
      <c r="C1112" s="32" t="s">
        <v>12</v>
      </c>
      <c r="D1112" s="27">
        <v>1135000</v>
      </c>
      <c r="E1112" s="28"/>
      <c r="F1112" s="29">
        <f t="shared" si="18"/>
        <v>255743692</v>
      </c>
    </row>
    <row r="1113" spans="1:6">
      <c r="A1113" s="128">
        <v>45349.341157407405</v>
      </c>
      <c r="B1113" s="32"/>
      <c r="C1113" s="32" t="s">
        <v>12</v>
      </c>
      <c r="D1113" s="27">
        <v>1250000</v>
      </c>
      <c r="E1113" s="28"/>
      <c r="F1113" s="29">
        <f t="shared" si="18"/>
        <v>256993692</v>
      </c>
    </row>
    <row r="1114" spans="1:6">
      <c r="A1114" s="128">
        <v>45349.388437499998</v>
      </c>
      <c r="B1114" s="32"/>
      <c r="C1114" s="32" t="s">
        <v>12</v>
      </c>
      <c r="D1114" s="27">
        <v>585000</v>
      </c>
      <c r="E1114" s="28"/>
      <c r="F1114" s="29">
        <f t="shared" si="18"/>
        <v>257578692</v>
      </c>
    </row>
    <row r="1115" spans="1:6">
      <c r="A1115" s="128">
        <v>45350</v>
      </c>
      <c r="B1115" s="32"/>
      <c r="C1115" s="32" t="s">
        <v>78</v>
      </c>
      <c r="D1115" s="27"/>
      <c r="E1115" s="28">
        <v>146388000</v>
      </c>
      <c r="F1115" s="29">
        <f t="shared" si="18"/>
        <v>111190692</v>
      </c>
    </row>
    <row r="1116" spans="1:6">
      <c r="A1116" s="128">
        <v>45350</v>
      </c>
      <c r="B1116" s="32"/>
      <c r="C1116" s="32" t="s">
        <v>26</v>
      </c>
      <c r="D1116" s="27"/>
      <c r="E1116" s="28">
        <v>2900</v>
      </c>
      <c r="F1116" s="29">
        <f t="shared" si="18"/>
        <v>111187792</v>
      </c>
    </row>
    <row r="1117" spans="1:6">
      <c r="A1117" s="128">
        <v>45349.537256944444</v>
      </c>
      <c r="B1117" s="32"/>
      <c r="C1117" s="32" t="s">
        <v>12</v>
      </c>
      <c r="D1117" s="27">
        <v>575000</v>
      </c>
      <c r="E1117" s="28"/>
      <c r="F1117" s="29">
        <f t="shared" si="18"/>
        <v>111762792</v>
      </c>
    </row>
    <row r="1118" spans="1:6">
      <c r="A1118" s="128">
        <v>45349.555821759262</v>
      </c>
      <c r="B1118" s="32"/>
      <c r="C1118" s="32" t="s">
        <v>12</v>
      </c>
      <c r="D1118" s="27">
        <v>600000</v>
      </c>
      <c r="E1118" s="28"/>
      <c r="F1118" s="29">
        <f t="shared" si="18"/>
        <v>112362792</v>
      </c>
    </row>
    <row r="1119" spans="1:6">
      <c r="A1119" s="128">
        <v>45349.606886574074</v>
      </c>
      <c r="B1119" s="32"/>
      <c r="C1119" s="32" t="s">
        <v>12</v>
      </c>
      <c r="D1119" s="27">
        <v>1200000</v>
      </c>
      <c r="E1119" s="28"/>
      <c r="F1119" s="29">
        <f t="shared" si="18"/>
        <v>113562792</v>
      </c>
    </row>
    <row r="1120" spans="1:6">
      <c r="A1120" s="128">
        <v>45349.614675925928</v>
      </c>
      <c r="B1120" s="32"/>
      <c r="C1120" s="32" t="s">
        <v>12</v>
      </c>
      <c r="D1120" s="27">
        <v>1135000</v>
      </c>
      <c r="E1120" s="28"/>
      <c r="F1120" s="29">
        <f t="shared" si="18"/>
        <v>114697792</v>
      </c>
    </row>
    <row r="1121" spans="1:6">
      <c r="A1121" s="128">
        <v>45349.625347222223</v>
      </c>
      <c r="B1121" s="32"/>
      <c r="C1121" s="32" t="s">
        <v>12</v>
      </c>
      <c r="D1121" s="27">
        <v>650000</v>
      </c>
      <c r="E1121" s="28"/>
      <c r="F1121" s="29">
        <f t="shared" si="18"/>
        <v>115347792</v>
      </c>
    </row>
    <row r="1122" spans="1:6">
      <c r="A1122" s="128">
        <v>45349.626192129632</v>
      </c>
      <c r="B1122" s="32"/>
      <c r="C1122" s="32" t="s">
        <v>12</v>
      </c>
      <c r="D1122" s="27">
        <v>650000</v>
      </c>
      <c r="E1122" s="28"/>
      <c r="F1122" s="29">
        <f t="shared" si="18"/>
        <v>115997792</v>
      </c>
    </row>
    <row r="1123" spans="1:6">
      <c r="A1123" s="128">
        <v>45349.657986111109</v>
      </c>
      <c r="B1123" s="32"/>
      <c r="C1123" s="32" t="s">
        <v>12</v>
      </c>
      <c r="D1123" s="27">
        <v>585000</v>
      </c>
      <c r="E1123" s="28"/>
      <c r="F1123" s="29">
        <f t="shared" si="18"/>
        <v>116582792</v>
      </c>
    </row>
    <row r="1124" spans="1:6">
      <c r="A1124" s="128">
        <v>45349.685613425929</v>
      </c>
      <c r="B1124" s="32"/>
      <c r="C1124" s="32" t="s">
        <v>12</v>
      </c>
      <c r="D1124" s="27">
        <v>650000</v>
      </c>
      <c r="E1124" s="28"/>
      <c r="F1124" s="29">
        <f t="shared" si="18"/>
        <v>117232792</v>
      </c>
    </row>
    <row r="1125" spans="1:6">
      <c r="A1125" s="128">
        <v>45349.689560185187</v>
      </c>
      <c r="B1125" s="32"/>
      <c r="C1125" s="32" t="s">
        <v>12</v>
      </c>
      <c r="D1125" s="27">
        <v>585000</v>
      </c>
      <c r="E1125" s="28"/>
      <c r="F1125" s="29">
        <f t="shared" si="18"/>
        <v>117817792</v>
      </c>
    </row>
    <row r="1126" spans="1:6">
      <c r="A1126" s="128">
        <v>45349.690717592595</v>
      </c>
      <c r="B1126" s="32"/>
      <c r="C1126" s="32" t="s">
        <v>12</v>
      </c>
      <c r="D1126" s="27">
        <v>575000</v>
      </c>
      <c r="E1126" s="28"/>
      <c r="F1126" s="29">
        <f t="shared" si="18"/>
        <v>118392792</v>
      </c>
    </row>
    <row r="1127" spans="1:6">
      <c r="A1127" s="128">
        <v>45350.328645833331</v>
      </c>
      <c r="B1127" s="32"/>
      <c r="C1127" s="32" t="s">
        <v>12</v>
      </c>
      <c r="D1127" s="27">
        <v>1235000</v>
      </c>
      <c r="E1127" s="28"/>
      <c r="F1127" s="29">
        <f t="shared" si="18"/>
        <v>119627792</v>
      </c>
    </row>
    <row r="1128" spans="1:6">
      <c r="A1128" s="128">
        <v>45350.336180555554</v>
      </c>
      <c r="B1128" s="32"/>
      <c r="C1128" s="32" t="s">
        <v>17</v>
      </c>
      <c r="D1128" s="27">
        <v>600000</v>
      </c>
      <c r="E1128" s="28"/>
      <c r="F1128" s="29">
        <f t="shared" si="18"/>
        <v>120227792</v>
      </c>
    </row>
    <row r="1129" spans="1:6">
      <c r="A1129" s="128">
        <v>45350.337083333332</v>
      </c>
      <c r="B1129" s="32"/>
      <c r="C1129" s="32" t="s">
        <v>12</v>
      </c>
      <c r="D1129" s="27">
        <v>585000</v>
      </c>
      <c r="E1129" s="28"/>
      <c r="F1129" s="29">
        <f t="shared" si="18"/>
        <v>120812792</v>
      </c>
    </row>
    <row r="1130" spans="1:6">
      <c r="A1130" s="128">
        <v>45350.345532407409</v>
      </c>
      <c r="B1130" s="32"/>
      <c r="C1130" s="32" t="s">
        <v>12</v>
      </c>
      <c r="D1130" s="27">
        <v>600000</v>
      </c>
      <c r="E1130" s="28"/>
      <c r="F1130" s="29">
        <f t="shared" si="18"/>
        <v>121412792</v>
      </c>
    </row>
    <row r="1131" spans="1:6">
      <c r="A1131" s="128">
        <v>45350.346018518518</v>
      </c>
      <c r="B1131" s="32"/>
      <c r="C1131" s="32" t="s">
        <v>12</v>
      </c>
      <c r="D1131" s="27">
        <v>465000</v>
      </c>
      <c r="E1131" s="28"/>
      <c r="F1131" s="29">
        <f t="shared" si="18"/>
        <v>121877792</v>
      </c>
    </row>
    <row r="1132" spans="1:6">
      <c r="A1132" s="128">
        <v>45350.370023148149</v>
      </c>
      <c r="B1132" s="32"/>
      <c r="C1132" s="32" t="s">
        <v>12</v>
      </c>
      <c r="D1132" s="27">
        <v>650000</v>
      </c>
      <c r="E1132" s="28"/>
      <c r="F1132" s="29">
        <f t="shared" si="18"/>
        <v>122527792</v>
      </c>
    </row>
    <row r="1133" spans="1:6">
      <c r="A1133" s="128">
        <v>45350.436284722222</v>
      </c>
      <c r="B1133" s="32"/>
      <c r="C1133" s="32" t="s">
        <v>12</v>
      </c>
      <c r="D1133" s="27">
        <v>550000</v>
      </c>
      <c r="E1133" s="28"/>
      <c r="F1133" s="29">
        <f t="shared" si="18"/>
        <v>123077792</v>
      </c>
    </row>
    <row r="1134" spans="1:6">
      <c r="A1134" s="128">
        <v>45350.670543981483</v>
      </c>
      <c r="B1134" s="32"/>
      <c r="C1134" s="32" t="s">
        <v>12</v>
      </c>
      <c r="D1134" s="27">
        <v>600000</v>
      </c>
      <c r="E1134" s="28"/>
      <c r="F1134" s="29">
        <f t="shared" si="18"/>
        <v>123677792</v>
      </c>
    </row>
    <row r="1135" spans="1:6">
      <c r="A1135" s="128">
        <v>45350.686365740738</v>
      </c>
      <c r="B1135" s="32"/>
      <c r="C1135" s="32" t="s">
        <v>12</v>
      </c>
      <c r="D1135" s="27">
        <v>1200000</v>
      </c>
      <c r="E1135" s="28"/>
      <c r="F1135" s="29">
        <f t="shared" si="18"/>
        <v>124877792</v>
      </c>
    </row>
    <row r="1136" spans="1:6">
      <c r="A1136" s="128">
        <v>45350.704189814816</v>
      </c>
      <c r="B1136" s="32"/>
      <c r="C1136" s="32" t="s">
        <v>12</v>
      </c>
      <c r="D1136" s="27">
        <v>650000</v>
      </c>
      <c r="E1136" s="28"/>
      <c r="F1136" s="29">
        <f t="shared" si="18"/>
        <v>125527792</v>
      </c>
    </row>
    <row r="1137" spans="1:6">
      <c r="A1137" s="128">
        <v>45350.705543981479</v>
      </c>
      <c r="B1137" s="32"/>
      <c r="C1137" s="32" t="s">
        <v>12</v>
      </c>
      <c r="D1137" s="27">
        <v>600000</v>
      </c>
      <c r="E1137" s="28"/>
      <c r="F1137" s="29">
        <f t="shared" si="18"/>
        <v>126127792</v>
      </c>
    </row>
    <row r="1138" spans="1:6">
      <c r="A1138" s="128">
        <v>45350.84752314815</v>
      </c>
      <c r="B1138" s="32"/>
      <c r="C1138" s="32" t="s">
        <v>12</v>
      </c>
      <c r="D1138" s="27">
        <v>650000</v>
      </c>
      <c r="E1138" s="28"/>
      <c r="F1138" s="29">
        <f t="shared" si="18"/>
        <v>126777792</v>
      </c>
    </row>
    <row r="1139" spans="1:6">
      <c r="A1139" s="128">
        <v>45350.914479166669</v>
      </c>
      <c r="B1139" s="32"/>
      <c r="C1139" s="32" t="s">
        <v>12</v>
      </c>
      <c r="D1139" s="27">
        <v>1300000</v>
      </c>
      <c r="E1139" s="28"/>
      <c r="F1139" s="29">
        <f t="shared" si="18"/>
        <v>128077792</v>
      </c>
    </row>
    <row r="1140" spans="1:6">
      <c r="A1140" s="128">
        <v>45351.248067129629</v>
      </c>
      <c r="B1140" s="32"/>
      <c r="C1140" s="32" t="s">
        <v>12</v>
      </c>
      <c r="D1140" s="27">
        <v>650000</v>
      </c>
      <c r="E1140" s="28"/>
      <c r="F1140" s="29">
        <f t="shared" si="18"/>
        <v>128727792</v>
      </c>
    </row>
    <row r="1141" spans="1:6">
      <c r="A1141" s="128">
        <v>45351.302581018521</v>
      </c>
      <c r="B1141" s="32"/>
      <c r="C1141" s="32" t="s">
        <v>12</v>
      </c>
      <c r="D1141" s="27">
        <v>650000</v>
      </c>
      <c r="E1141" s="28"/>
      <c r="F1141" s="29">
        <f t="shared" si="18"/>
        <v>129377792</v>
      </c>
    </row>
    <row r="1142" spans="1:6">
      <c r="A1142" s="128">
        <v>45351.30704861111</v>
      </c>
      <c r="B1142" s="32"/>
      <c r="C1142" s="32" t="s">
        <v>17</v>
      </c>
      <c r="D1142" s="27">
        <v>600000</v>
      </c>
      <c r="E1142" s="28"/>
      <c r="F1142" s="29">
        <f t="shared" si="18"/>
        <v>129977792</v>
      </c>
    </row>
    <row r="1143" spans="1:6">
      <c r="A1143" s="128">
        <v>45351.352870370371</v>
      </c>
      <c r="B1143" s="32"/>
      <c r="C1143" s="32" t="s">
        <v>12</v>
      </c>
      <c r="D1143" s="27">
        <v>650000</v>
      </c>
      <c r="E1143" s="28"/>
      <c r="F1143" s="29">
        <f t="shared" si="18"/>
        <v>130627792</v>
      </c>
    </row>
    <row r="1144" spans="1:6">
      <c r="A1144" s="128">
        <v>45351.428680555553</v>
      </c>
      <c r="B1144" s="32"/>
      <c r="C1144" s="32" t="s">
        <v>12</v>
      </c>
      <c r="D1144" s="27">
        <v>600000</v>
      </c>
      <c r="E1144" s="28"/>
      <c r="F1144" s="29">
        <f t="shared" ref="F1144:F1161" si="19">F1143+D1144-E1144</f>
        <v>131227792</v>
      </c>
    </row>
    <row r="1145" spans="1:6">
      <c r="A1145" s="128">
        <v>45351.457731481481</v>
      </c>
      <c r="B1145" s="32"/>
      <c r="C1145" s="32" t="s">
        <v>12</v>
      </c>
      <c r="D1145" s="27">
        <v>600000</v>
      </c>
      <c r="E1145" s="28"/>
      <c r="F1145" s="29">
        <f t="shared" si="19"/>
        <v>131827792</v>
      </c>
    </row>
    <row r="1146" spans="1:6">
      <c r="A1146" s="128">
        <v>45351.524872685186</v>
      </c>
      <c r="B1146" s="32"/>
      <c r="C1146" s="32" t="s">
        <v>12</v>
      </c>
      <c r="D1146" s="27">
        <v>1200000</v>
      </c>
      <c r="E1146" s="28"/>
      <c r="F1146" s="29">
        <f t="shared" si="19"/>
        <v>133027792</v>
      </c>
    </row>
    <row r="1147" spans="1:6">
      <c r="A1147" s="128">
        <v>45351.532731481479</v>
      </c>
      <c r="B1147" s="32"/>
      <c r="C1147" s="32" t="s">
        <v>149</v>
      </c>
      <c r="D1147" s="27">
        <v>11750000</v>
      </c>
      <c r="E1147" s="28"/>
      <c r="F1147" s="29">
        <f t="shared" si="19"/>
        <v>144777792</v>
      </c>
    </row>
    <row r="1148" spans="1:6">
      <c r="A1148" s="128">
        <v>45351.53398148148</v>
      </c>
      <c r="B1148" s="32"/>
      <c r="C1148" s="32" t="s">
        <v>12</v>
      </c>
      <c r="D1148" s="27">
        <v>575000</v>
      </c>
      <c r="E1148" s="28"/>
      <c r="F1148" s="29">
        <f t="shared" si="19"/>
        <v>145352792</v>
      </c>
    </row>
    <row r="1149" spans="1:6">
      <c r="A1149" s="128">
        <v>45351.537893518522</v>
      </c>
      <c r="B1149" s="32"/>
      <c r="C1149" s="32" t="s">
        <v>12</v>
      </c>
      <c r="D1149" s="27">
        <v>600000</v>
      </c>
      <c r="E1149" s="28"/>
      <c r="F1149" s="29">
        <f t="shared" si="19"/>
        <v>145952792</v>
      </c>
    </row>
    <row r="1150" spans="1:6">
      <c r="A1150" s="128">
        <v>45351.549826388888</v>
      </c>
      <c r="B1150" s="32"/>
      <c r="C1150" s="32" t="s">
        <v>12</v>
      </c>
      <c r="D1150" s="27">
        <v>1170000</v>
      </c>
      <c r="E1150" s="28"/>
      <c r="F1150" s="29">
        <f t="shared" si="19"/>
        <v>147122792</v>
      </c>
    </row>
    <row r="1151" spans="1:6">
      <c r="A1151" s="128">
        <v>45351.595659722225</v>
      </c>
      <c r="B1151" s="32"/>
      <c r="C1151" s="32" t="s">
        <v>12</v>
      </c>
      <c r="D1151" s="27">
        <v>585000</v>
      </c>
      <c r="E1151" s="28"/>
      <c r="F1151" s="29">
        <f t="shared" si="19"/>
        <v>147707792</v>
      </c>
    </row>
    <row r="1152" spans="1:6">
      <c r="A1152" s="128">
        <v>45351.6094212963</v>
      </c>
      <c r="B1152" s="32"/>
      <c r="C1152" s="32" t="s">
        <v>12</v>
      </c>
      <c r="D1152" s="27">
        <v>550000</v>
      </c>
      <c r="E1152" s="28"/>
      <c r="F1152" s="29">
        <f t="shared" si="19"/>
        <v>148257792</v>
      </c>
    </row>
    <row r="1153" spans="1:11">
      <c r="A1153" s="128">
        <v>45351.613032407404</v>
      </c>
      <c r="B1153" s="32"/>
      <c r="C1153" s="32" t="s">
        <v>12</v>
      </c>
      <c r="D1153" s="27">
        <v>585000</v>
      </c>
      <c r="E1153" s="28"/>
      <c r="F1153" s="29">
        <f t="shared" si="19"/>
        <v>148842792</v>
      </c>
    </row>
    <row r="1154" spans="1:11">
      <c r="A1154" s="128">
        <v>45351.613877314812</v>
      </c>
      <c r="B1154" s="32"/>
      <c r="C1154" s="32" t="s">
        <v>12</v>
      </c>
      <c r="D1154" s="27">
        <v>600000</v>
      </c>
      <c r="E1154" s="28"/>
      <c r="F1154" s="29">
        <f t="shared" si="19"/>
        <v>149442792</v>
      </c>
    </row>
    <row r="1155" spans="1:11">
      <c r="A1155" s="128">
        <v>45351.679918981485</v>
      </c>
      <c r="B1155" s="32"/>
      <c r="C1155" s="32" t="s">
        <v>12</v>
      </c>
      <c r="D1155" s="27">
        <v>1300000</v>
      </c>
      <c r="E1155" s="28"/>
      <c r="F1155" s="29">
        <f t="shared" si="19"/>
        <v>150742792</v>
      </c>
    </row>
    <row r="1156" spans="1:11">
      <c r="A1156" s="128">
        <v>45351.728935185187</v>
      </c>
      <c r="B1156" s="32"/>
      <c r="C1156" s="32" t="s">
        <v>12</v>
      </c>
      <c r="D1156" s="27">
        <v>585000</v>
      </c>
      <c r="E1156" s="28"/>
      <c r="F1156" s="29">
        <f t="shared" si="19"/>
        <v>151327792</v>
      </c>
    </row>
    <row r="1157" spans="1:11">
      <c r="A1157" s="128">
        <v>45351.783958333333</v>
      </c>
      <c r="B1157" s="32"/>
      <c r="C1157" s="32" t="s">
        <v>12</v>
      </c>
      <c r="D1157" s="27">
        <v>1170000</v>
      </c>
      <c r="E1157" s="28"/>
      <c r="F1157" s="29">
        <f t="shared" si="19"/>
        <v>152497792</v>
      </c>
    </row>
    <row r="1158" spans="1:11">
      <c r="A1158" s="128">
        <v>45351.798078703701</v>
      </c>
      <c r="B1158" s="32"/>
      <c r="C1158" s="32" t="s">
        <v>12</v>
      </c>
      <c r="D1158" s="27">
        <v>2400000</v>
      </c>
      <c r="E1158" s="28"/>
      <c r="F1158" s="29">
        <f t="shared" si="19"/>
        <v>154897792</v>
      </c>
    </row>
    <row r="1159" spans="1:11">
      <c r="A1159" s="128">
        <v>45351.798078703701</v>
      </c>
      <c r="B1159" s="32"/>
      <c r="C1159" s="32" t="s">
        <v>742</v>
      </c>
      <c r="D1159" s="27">
        <v>117035</v>
      </c>
      <c r="E1159" s="28"/>
      <c r="F1159" s="29">
        <f t="shared" si="19"/>
        <v>155014827</v>
      </c>
    </row>
    <row r="1160" spans="1:11">
      <c r="A1160" s="128">
        <v>45351.798078703701</v>
      </c>
      <c r="B1160" s="32"/>
      <c r="C1160" s="32" t="s">
        <v>54</v>
      </c>
      <c r="D1160" s="27"/>
      <c r="E1160" s="28">
        <v>23407</v>
      </c>
      <c r="F1160" s="29">
        <f t="shared" si="19"/>
        <v>154991420</v>
      </c>
    </row>
    <row r="1161" spans="1:11">
      <c r="A1161" s="128">
        <v>45351.798078703701</v>
      </c>
      <c r="B1161" s="32"/>
      <c r="C1161" s="32" t="s">
        <v>749</v>
      </c>
      <c r="D1161" s="27"/>
      <c r="E1161" s="28">
        <v>25000</v>
      </c>
      <c r="F1161" s="29">
        <f t="shared" si="19"/>
        <v>154966420</v>
      </c>
    </row>
    <row r="1162" spans="1:11">
      <c r="A1162" s="243" t="s">
        <v>34</v>
      </c>
      <c r="B1162" s="243"/>
      <c r="C1162" s="243"/>
      <c r="D1162" s="79">
        <f>SUM(D578:D1161)</f>
        <v>643406536</v>
      </c>
      <c r="E1162" s="79">
        <f>SUM(E578:E1161)</f>
        <v>620265707</v>
      </c>
      <c r="F1162" s="185"/>
    </row>
    <row r="1163" spans="1:11">
      <c r="A1163" s="30"/>
      <c r="B1163" s="244" t="s">
        <v>5</v>
      </c>
      <c r="C1163" s="244"/>
      <c r="D1163" s="87"/>
      <c r="E1163" s="81"/>
      <c r="F1163" s="26">
        <f>F1161</f>
        <v>154966420</v>
      </c>
    </row>
    <row r="1164" spans="1:11">
      <c r="A1164" s="128">
        <v>45352.017581018517</v>
      </c>
      <c r="B1164" s="32"/>
      <c r="C1164" s="32" t="s">
        <v>12</v>
      </c>
      <c r="D1164" s="27">
        <v>575000</v>
      </c>
      <c r="E1164" s="28"/>
      <c r="F1164" s="29">
        <f t="shared" ref="F1164:F1227" si="20">F1163+D1164-E1164</f>
        <v>155541420</v>
      </c>
      <c r="H1164" s="19" t="s">
        <v>742</v>
      </c>
      <c r="I1164" s="19" t="s">
        <v>743</v>
      </c>
      <c r="J1164" s="19" t="s">
        <v>744</v>
      </c>
      <c r="K1164" s="19" t="s">
        <v>745</v>
      </c>
    </row>
    <row r="1165" spans="1:11" ht="14.5">
      <c r="A1165" s="128">
        <v>45352.018414351849</v>
      </c>
      <c r="B1165" s="32"/>
      <c r="C1165" s="189" t="s">
        <v>12</v>
      </c>
      <c r="D1165" s="27">
        <v>575000</v>
      </c>
      <c r="E1165" s="28"/>
      <c r="F1165" s="29">
        <f t="shared" si="20"/>
        <v>156116420</v>
      </c>
      <c r="H1165" s="19" t="s">
        <v>54</v>
      </c>
      <c r="I1165" s="19" t="s">
        <v>746</v>
      </c>
      <c r="J1165" s="19" t="s">
        <v>747</v>
      </c>
      <c r="K1165" s="19" t="s">
        <v>748</v>
      </c>
    </row>
    <row r="1166" spans="1:11" ht="14.5">
      <c r="A1166" s="128">
        <v>45352.019143518519</v>
      </c>
      <c r="B1166" s="32"/>
      <c r="C1166" s="190" t="s">
        <v>12</v>
      </c>
      <c r="D1166" s="27">
        <v>585000</v>
      </c>
      <c r="E1166" s="28"/>
      <c r="F1166" s="29">
        <f t="shared" si="20"/>
        <v>156701420</v>
      </c>
      <c r="H1166" s="19" t="s">
        <v>749</v>
      </c>
      <c r="I1166" s="19" t="s">
        <v>750</v>
      </c>
      <c r="J1166" s="19" t="s">
        <v>747</v>
      </c>
      <c r="K1166" s="19" t="s">
        <v>751</v>
      </c>
    </row>
    <row r="1167" spans="1:11" ht="14.5">
      <c r="A1167" s="128">
        <v>45352.218321759261</v>
      </c>
      <c r="B1167" s="32"/>
      <c r="C1167" s="190" t="s">
        <v>12</v>
      </c>
      <c r="D1167" s="27">
        <v>600000</v>
      </c>
      <c r="E1167" s="28"/>
      <c r="F1167" s="29">
        <f t="shared" si="20"/>
        <v>157301420</v>
      </c>
    </row>
    <row r="1168" spans="1:11" ht="14.5">
      <c r="A1168" s="128">
        <v>45352.251307870371</v>
      </c>
      <c r="B1168" s="32"/>
      <c r="C1168" s="192" t="s">
        <v>12</v>
      </c>
      <c r="D1168" s="27">
        <v>1150000</v>
      </c>
      <c r="E1168" s="28"/>
      <c r="F1168" s="29">
        <f t="shared" si="20"/>
        <v>158451420</v>
      </c>
    </row>
    <row r="1169" spans="1:6" ht="14.5">
      <c r="A1169" s="128">
        <v>45352.258101851854</v>
      </c>
      <c r="B1169" s="32"/>
      <c r="C1169" s="192" t="s">
        <v>12</v>
      </c>
      <c r="D1169" s="27">
        <v>465000</v>
      </c>
      <c r="E1169" s="28"/>
      <c r="F1169" s="29">
        <f t="shared" si="20"/>
        <v>158916420</v>
      </c>
    </row>
    <row r="1170" spans="1:6" ht="14.5">
      <c r="A1170" s="128">
        <v>45352.281365740739</v>
      </c>
      <c r="B1170" s="32"/>
      <c r="C1170" s="192" t="s">
        <v>12</v>
      </c>
      <c r="D1170" s="27">
        <v>585000</v>
      </c>
      <c r="E1170" s="28"/>
      <c r="F1170" s="29">
        <f t="shared" si="20"/>
        <v>159501420</v>
      </c>
    </row>
    <row r="1171" spans="1:6" ht="14.5">
      <c r="A1171" s="128">
        <v>45352.285532407404</v>
      </c>
      <c r="B1171" s="32"/>
      <c r="C1171" s="192" t="s">
        <v>12</v>
      </c>
      <c r="D1171" s="27">
        <v>585000</v>
      </c>
      <c r="E1171" s="28"/>
      <c r="F1171" s="29">
        <f t="shared" si="20"/>
        <v>160086420</v>
      </c>
    </row>
    <row r="1172" spans="1:6" ht="14.5">
      <c r="A1172" s="128">
        <v>45352.285740740743</v>
      </c>
      <c r="B1172" s="32"/>
      <c r="C1172" s="191" t="s">
        <v>12</v>
      </c>
      <c r="D1172" s="27">
        <v>600000</v>
      </c>
      <c r="E1172" s="28"/>
      <c r="F1172" s="29">
        <f t="shared" si="20"/>
        <v>160686420</v>
      </c>
    </row>
    <row r="1173" spans="1:6" ht="14.5">
      <c r="A1173" s="128">
        <v>45352.296620370369</v>
      </c>
      <c r="B1173" s="32"/>
      <c r="C1173" s="192" t="s">
        <v>12</v>
      </c>
      <c r="D1173" s="27">
        <v>600000</v>
      </c>
      <c r="E1173" s="28"/>
      <c r="F1173" s="29">
        <f t="shared" si="20"/>
        <v>161286420</v>
      </c>
    </row>
    <row r="1174" spans="1:6" ht="14.5">
      <c r="A1174" s="128">
        <v>45352.298634259256</v>
      </c>
      <c r="B1174" s="32"/>
      <c r="C1174" s="192" t="s">
        <v>12</v>
      </c>
      <c r="D1174" s="27">
        <v>650000</v>
      </c>
      <c r="E1174" s="28"/>
      <c r="F1174" s="29">
        <f t="shared" si="20"/>
        <v>161936420</v>
      </c>
    </row>
    <row r="1175" spans="1:6" ht="14.5">
      <c r="A1175" s="128">
        <v>45352.29923611111</v>
      </c>
      <c r="B1175" s="32"/>
      <c r="C1175" s="192" t="s">
        <v>12</v>
      </c>
      <c r="D1175" s="27">
        <v>650000</v>
      </c>
      <c r="E1175" s="28"/>
      <c r="F1175" s="29">
        <f t="shared" si="20"/>
        <v>162586420</v>
      </c>
    </row>
    <row r="1176" spans="1:6" ht="14.5">
      <c r="A1176" s="128">
        <v>45352.324537037035</v>
      </c>
      <c r="B1176" s="32"/>
      <c r="C1176" s="191" t="s">
        <v>12</v>
      </c>
      <c r="D1176" s="27">
        <v>585000</v>
      </c>
      <c r="E1176" s="28"/>
      <c r="F1176" s="29">
        <f t="shared" si="20"/>
        <v>163171420</v>
      </c>
    </row>
    <row r="1177" spans="1:6" ht="14.5">
      <c r="A1177" s="128">
        <v>45352.32885416667</v>
      </c>
      <c r="B1177" s="32"/>
      <c r="C1177" s="192" t="s">
        <v>12</v>
      </c>
      <c r="D1177" s="27">
        <v>585000</v>
      </c>
      <c r="E1177" s="28"/>
      <c r="F1177" s="29">
        <f t="shared" si="20"/>
        <v>163756420</v>
      </c>
    </row>
    <row r="1178" spans="1:6" ht="14.5">
      <c r="A1178" s="128">
        <v>45352.332465277781</v>
      </c>
      <c r="B1178" s="32"/>
      <c r="C1178" s="192" t="s">
        <v>12</v>
      </c>
      <c r="D1178" s="27">
        <v>650000</v>
      </c>
      <c r="E1178" s="28"/>
      <c r="F1178" s="29">
        <f t="shared" si="20"/>
        <v>164406420</v>
      </c>
    </row>
    <row r="1179" spans="1:6" ht="14.5">
      <c r="A1179" s="128">
        <v>45352.334039351852</v>
      </c>
      <c r="B1179" s="32"/>
      <c r="C1179" s="192" t="s">
        <v>12</v>
      </c>
      <c r="D1179" s="27">
        <v>650000</v>
      </c>
      <c r="E1179" s="28"/>
      <c r="F1179" s="29">
        <f t="shared" si="20"/>
        <v>165056420</v>
      </c>
    </row>
    <row r="1180" spans="1:6" ht="14.5">
      <c r="A1180" s="128">
        <v>45352.335949074077</v>
      </c>
      <c r="B1180" s="32"/>
      <c r="C1180" s="192" t="s">
        <v>12</v>
      </c>
      <c r="D1180" s="27">
        <v>585000</v>
      </c>
      <c r="E1180" s="28"/>
      <c r="F1180" s="29">
        <f t="shared" si="20"/>
        <v>165641420</v>
      </c>
    </row>
    <row r="1181" spans="1:6" ht="14.5">
      <c r="A1181" s="128">
        <v>45352.336087962962</v>
      </c>
      <c r="B1181" s="32"/>
      <c r="C1181" s="192" t="s">
        <v>12</v>
      </c>
      <c r="D1181" s="27">
        <v>550000</v>
      </c>
      <c r="E1181" s="28"/>
      <c r="F1181" s="29">
        <f t="shared" si="20"/>
        <v>166191420</v>
      </c>
    </row>
    <row r="1182" spans="1:6" ht="14.5">
      <c r="A1182" s="128">
        <v>45352.337175925924</v>
      </c>
      <c r="B1182" s="32"/>
      <c r="C1182" s="192" t="s">
        <v>12</v>
      </c>
      <c r="D1182" s="27">
        <v>575000</v>
      </c>
      <c r="E1182" s="28"/>
      <c r="F1182" s="29">
        <f t="shared" si="20"/>
        <v>166766420</v>
      </c>
    </row>
    <row r="1183" spans="1:6" ht="14.5">
      <c r="A1183" s="128">
        <v>45352.34337962963</v>
      </c>
      <c r="B1183" s="32"/>
      <c r="C1183" s="192" t="s">
        <v>12</v>
      </c>
      <c r="D1183" s="27">
        <v>1170000</v>
      </c>
      <c r="E1183" s="28"/>
      <c r="F1183" s="29">
        <f t="shared" si="20"/>
        <v>167936420</v>
      </c>
    </row>
    <row r="1184" spans="1:6" ht="14.5">
      <c r="A1184" s="128">
        <v>45352.346122685187</v>
      </c>
      <c r="B1184" s="32"/>
      <c r="C1184" s="192" t="s">
        <v>30</v>
      </c>
      <c r="D1184" s="27">
        <v>350000</v>
      </c>
      <c r="E1184" s="28"/>
      <c r="F1184" s="29">
        <f t="shared" si="20"/>
        <v>168286420</v>
      </c>
    </row>
    <row r="1185" spans="1:6" ht="14.5">
      <c r="A1185" s="128">
        <v>45352.347546296296</v>
      </c>
      <c r="B1185" s="32"/>
      <c r="C1185" s="192" t="s">
        <v>12</v>
      </c>
      <c r="D1185" s="27">
        <v>600000</v>
      </c>
      <c r="E1185" s="28"/>
      <c r="F1185" s="29">
        <f t="shared" si="20"/>
        <v>168886420</v>
      </c>
    </row>
    <row r="1186" spans="1:6" ht="14.5">
      <c r="A1186" s="128">
        <v>45352.361643518518</v>
      </c>
      <c r="B1186" s="32"/>
      <c r="C1186" s="191" t="s">
        <v>12</v>
      </c>
      <c r="D1186" s="27">
        <v>1650000</v>
      </c>
      <c r="E1186" s="28"/>
      <c r="F1186" s="29">
        <f t="shared" si="20"/>
        <v>170536420</v>
      </c>
    </row>
    <row r="1187" spans="1:6" ht="14.5">
      <c r="A1187" s="128">
        <v>45352.365902777776</v>
      </c>
      <c r="B1187" s="32"/>
      <c r="C1187" s="192" t="s">
        <v>12</v>
      </c>
      <c r="D1187" s="27">
        <v>575000</v>
      </c>
      <c r="E1187" s="28"/>
      <c r="F1187" s="29">
        <f t="shared" si="20"/>
        <v>171111420</v>
      </c>
    </row>
    <row r="1188" spans="1:6" ht="14.5">
      <c r="A1188" s="128">
        <v>45352.373333333337</v>
      </c>
      <c r="B1188" s="32"/>
      <c r="C1188" s="192" t="s">
        <v>12</v>
      </c>
      <c r="D1188" s="27">
        <v>575000</v>
      </c>
      <c r="E1188" s="28"/>
      <c r="F1188" s="29">
        <f t="shared" si="20"/>
        <v>171686420</v>
      </c>
    </row>
    <row r="1189" spans="1:6">
      <c r="A1189" s="128">
        <v>45352.394629629627</v>
      </c>
      <c r="B1189" s="32"/>
      <c r="C1189" s="32" t="s">
        <v>12</v>
      </c>
      <c r="D1189" s="27">
        <v>600000</v>
      </c>
      <c r="E1189" s="28"/>
      <c r="F1189" s="29">
        <f t="shared" si="20"/>
        <v>172286420</v>
      </c>
    </row>
    <row r="1190" spans="1:6">
      <c r="A1190" s="128">
        <v>45352.395243055558</v>
      </c>
      <c r="B1190" s="32"/>
      <c r="C1190" s="32" t="s">
        <v>12</v>
      </c>
      <c r="D1190" s="27">
        <v>600000</v>
      </c>
      <c r="E1190" s="28"/>
      <c r="F1190" s="29">
        <f t="shared" si="20"/>
        <v>172886420</v>
      </c>
    </row>
    <row r="1191" spans="1:6">
      <c r="A1191" s="128">
        <v>45352.39675925926</v>
      </c>
      <c r="B1191" s="32"/>
      <c r="C1191" s="32" t="s">
        <v>12</v>
      </c>
      <c r="D1191" s="27">
        <v>600000</v>
      </c>
      <c r="E1191" s="28"/>
      <c r="F1191" s="29">
        <f t="shared" si="20"/>
        <v>173486420</v>
      </c>
    </row>
    <row r="1192" spans="1:6">
      <c r="A1192" s="128">
        <v>45352.408483796295</v>
      </c>
      <c r="B1192" s="32"/>
      <c r="C1192" s="32" t="s">
        <v>12</v>
      </c>
      <c r="D1192" s="27">
        <v>1050000</v>
      </c>
      <c r="E1192" s="28"/>
      <c r="F1192" s="29">
        <f t="shared" si="20"/>
        <v>174536420</v>
      </c>
    </row>
    <row r="1193" spans="1:6">
      <c r="A1193" s="128">
        <v>45352.412303240744</v>
      </c>
      <c r="B1193" s="32"/>
      <c r="C1193" s="32" t="s">
        <v>12</v>
      </c>
      <c r="D1193" s="27">
        <v>585000</v>
      </c>
      <c r="E1193" s="28"/>
      <c r="F1193" s="29">
        <f t="shared" si="20"/>
        <v>175121420</v>
      </c>
    </row>
    <row r="1194" spans="1:6">
      <c r="A1194" s="128">
        <v>45352.42627314815</v>
      </c>
      <c r="B1194" s="32"/>
      <c r="C1194" s="32" t="s">
        <v>12</v>
      </c>
      <c r="D1194" s="27">
        <v>650000</v>
      </c>
      <c r="E1194" s="28"/>
      <c r="F1194" s="29">
        <f t="shared" si="20"/>
        <v>175771420</v>
      </c>
    </row>
    <row r="1195" spans="1:6">
      <c r="A1195" s="128">
        <v>45352.432199074072</v>
      </c>
      <c r="B1195" s="32"/>
      <c r="C1195" s="32" t="s">
        <v>12</v>
      </c>
      <c r="D1195" s="27">
        <v>600000</v>
      </c>
      <c r="E1195" s="28"/>
      <c r="F1195" s="29">
        <f t="shared" si="20"/>
        <v>176371420</v>
      </c>
    </row>
    <row r="1196" spans="1:6">
      <c r="A1196" s="128">
        <v>45352.435543981483</v>
      </c>
      <c r="B1196" s="32"/>
      <c r="C1196" s="32" t="s">
        <v>12</v>
      </c>
      <c r="D1196" s="27">
        <v>600000</v>
      </c>
      <c r="E1196" s="28"/>
      <c r="F1196" s="29">
        <f t="shared" si="20"/>
        <v>176971420</v>
      </c>
    </row>
    <row r="1197" spans="1:6">
      <c r="A1197" s="128">
        <v>45352.435833333337</v>
      </c>
      <c r="B1197" s="32"/>
      <c r="C1197" s="32" t="s">
        <v>12</v>
      </c>
      <c r="D1197" s="27">
        <v>585000</v>
      </c>
      <c r="E1197" s="28"/>
      <c r="F1197" s="29">
        <f t="shared" si="20"/>
        <v>177556420</v>
      </c>
    </row>
    <row r="1198" spans="1:6">
      <c r="A1198" s="128">
        <v>45352.437638888892</v>
      </c>
      <c r="B1198" s="32"/>
      <c r="C1198" s="32" t="s">
        <v>12</v>
      </c>
      <c r="D1198" s="27">
        <v>650000</v>
      </c>
      <c r="E1198" s="28"/>
      <c r="F1198" s="29">
        <f t="shared" si="20"/>
        <v>178206420</v>
      </c>
    </row>
    <row r="1199" spans="1:6">
      <c r="A1199" s="128">
        <v>45352.439513888887</v>
      </c>
      <c r="B1199" s="32"/>
      <c r="C1199" s="32" t="s">
        <v>12</v>
      </c>
      <c r="D1199" s="27">
        <v>1820000</v>
      </c>
      <c r="E1199" s="28"/>
      <c r="F1199" s="29">
        <f t="shared" si="20"/>
        <v>180026420</v>
      </c>
    </row>
    <row r="1200" spans="1:6">
      <c r="A1200" s="128">
        <v>45352.445081018515</v>
      </c>
      <c r="B1200" s="32"/>
      <c r="C1200" s="32" t="s">
        <v>12</v>
      </c>
      <c r="D1200" s="27">
        <v>1250000</v>
      </c>
      <c r="E1200" s="28"/>
      <c r="F1200" s="29">
        <f t="shared" si="20"/>
        <v>181276420</v>
      </c>
    </row>
    <row r="1201" spans="1:6">
      <c r="A1201" s="128">
        <v>45352.458599537036</v>
      </c>
      <c r="B1201" s="32"/>
      <c r="C1201" s="32" t="s">
        <v>12</v>
      </c>
      <c r="D1201" s="27">
        <v>585000</v>
      </c>
      <c r="E1201" s="28"/>
      <c r="F1201" s="29">
        <f t="shared" si="20"/>
        <v>181861420</v>
      </c>
    </row>
    <row r="1202" spans="1:6">
      <c r="A1202" s="128">
        <v>45352.467233796298</v>
      </c>
      <c r="B1202" s="32"/>
      <c r="C1202" s="32" t="s">
        <v>12</v>
      </c>
      <c r="D1202" s="27">
        <v>585000</v>
      </c>
      <c r="E1202" s="28"/>
      <c r="F1202" s="29">
        <f t="shared" si="20"/>
        <v>182446420</v>
      </c>
    </row>
    <row r="1203" spans="1:6">
      <c r="A1203" s="128">
        <v>45352.473101851851</v>
      </c>
      <c r="B1203" s="32"/>
      <c r="C1203" s="32" t="s">
        <v>12</v>
      </c>
      <c r="D1203" s="27">
        <v>575000</v>
      </c>
      <c r="E1203" s="28"/>
      <c r="F1203" s="29">
        <f t="shared" si="20"/>
        <v>183021420</v>
      </c>
    </row>
    <row r="1204" spans="1:6">
      <c r="A1204" s="128">
        <v>45352.483599537038</v>
      </c>
      <c r="B1204" s="32"/>
      <c r="C1204" s="32" t="s">
        <v>12</v>
      </c>
      <c r="D1204" s="27">
        <v>550000</v>
      </c>
      <c r="E1204" s="28"/>
      <c r="F1204" s="29">
        <f t="shared" si="20"/>
        <v>183571420</v>
      </c>
    </row>
    <row r="1205" spans="1:6">
      <c r="A1205" s="128">
        <v>45352.484282407408</v>
      </c>
      <c r="B1205" s="32"/>
      <c r="C1205" s="32" t="s">
        <v>12</v>
      </c>
      <c r="D1205" s="27">
        <v>600000</v>
      </c>
      <c r="E1205" s="28"/>
      <c r="F1205" s="29">
        <f t="shared" si="20"/>
        <v>184171420</v>
      </c>
    </row>
    <row r="1206" spans="1:6">
      <c r="A1206" s="128">
        <v>45352.48510416667</v>
      </c>
      <c r="B1206" s="32"/>
      <c r="C1206" s="32" t="s">
        <v>12</v>
      </c>
      <c r="D1206" s="27">
        <v>650000</v>
      </c>
      <c r="E1206" s="28"/>
      <c r="F1206" s="29">
        <f t="shared" si="20"/>
        <v>184821420</v>
      </c>
    </row>
    <row r="1207" spans="1:6">
      <c r="A1207" s="128">
        <v>45352.485497685186</v>
      </c>
      <c r="B1207" s="32"/>
      <c r="C1207" s="32" t="s">
        <v>18</v>
      </c>
      <c r="D1207" s="27">
        <v>1950000</v>
      </c>
      <c r="E1207" s="28"/>
      <c r="F1207" s="29">
        <f t="shared" si="20"/>
        <v>186771420</v>
      </c>
    </row>
    <row r="1208" spans="1:6">
      <c r="A1208" s="128">
        <v>45352.497233796297</v>
      </c>
      <c r="B1208" s="32"/>
      <c r="C1208" s="32" t="s">
        <v>12</v>
      </c>
      <c r="D1208" s="27">
        <v>585000</v>
      </c>
      <c r="E1208" s="28"/>
      <c r="F1208" s="29">
        <f t="shared" si="20"/>
        <v>187356420</v>
      </c>
    </row>
    <row r="1209" spans="1:6">
      <c r="A1209" s="128">
        <v>45352.497939814813</v>
      </c>
      <c r="B1209" s="32"/>
      <c r="C1209" s="32" t="s">
        <v>12</v>
      </c>
      <c r="D1209" s="27">
        <v>600000</v>
      </c>
      <c r="E1209" s="28"/>
      <c r="F1209" s="29">
        <f t="shared" si="20"/>
        <v>187956420</v>
      </c>
    </row>
    <row r="1210" spans="1:6">
      <c r="A1210" s="128">
        <v>45352.501307870371</v>
      </c>
      <c r="B1210" s="32"/>
      <c r="C1210" s="32" t="s">
        <v>12</v>
      </c>
      <c r="D1210" s="27">
        <v>650000</v>
      </c>
      <c r="E1210" s="28"/>
      <c r="F1210" s="29">
        <f t="shared" si="20"/>
        <v>188606420</v>
      </c>
    </row>
    <row r="1211" spans="1:6">
      <c r="A1211" s="128">
        <v>45352.504756944443</v>
      </c>
      <c r="B1211" s="32"/>
      <c r="C1211" s="32" t="s">
        <v>12</v>
      </c>
      <c r="D1211" s="27">
        <v>600000</v>
      </c>
      <c r="E1211" s="28"/>
      <c r="F1211" s="29">
        <f t="shared" si="20"/>
        <v>189206420</v>
      </c>
    </row>
    <row r="1212" spans="1:6">
      <c r="A1212" s="128">
        <v>45352.506469907406</v>
      </c>
      <c r="B1212" s="32"/>
      <c r="C1212" s="32" t="s">
        <v>12</v>
      </c>
      <c r="D1212" s="27">
        <v>650000</v>
      </c>
      <c r="E1212" s="28"/>
      <c r="F1212" s="29">
        <f t="shared" si="20"/>
        <v>189856420</v>
      </c>
    </row>
    <row r="1213" spans="1:6">
      <c r="A1213" s="128">
        <v>45352.508483796293</v>
      </c>
      <c r="B1213" s="32"/>
      <c r="C1213" s="32" t="s">
        <v>12</v>
      </c>
      <c r="D1213" s="27">
        <v>1200000</v>
      </c>
      <c r="E1213" s="28"/>
      <c r="F1213" s="29">
        <f t="shared" si="20"/>
        <v>191056420</v>
      </c>
    </row>
    <row r="1214" spans="1:6">
      <c r="A1214" s="128">
        <v>45352.519108796296</v>
      </c>
      <c r="B1214" s="32"/>
      <c r="C1214" s="32" t="s">
        <v>12</v>
      </c>
      <c r="D1214" s="27">
        <v>600000</v>
      </c>
      <c r="E1214" s="28"/>
      <c r="F1214" s="29">
        <f t="shared" si="20"/>
        <v>191656420</v>
      </c>
    </row>
    <row r="1215" spans="1:6">
      <c r="A1215" s="128">
        <v>45352.520810185182</v>
      </c>
      <c r="B1215" s="32"/>
      <c r="C1215" s="32" t="s">
        <v>12</v>
      </c>
      <c r="D1215" s="27">
        <v>1950000</v>
      </c>
      <c r="E1215" s="28"/>
      <c r="F1215" s="29">
        <f t="shared" si="20"/>
        <v>193606420</v>
      </c>
    </row>
    <row r="1216" spans="1:6">
      <c r="A1216" s="128">
        <v>45352.530717592592</v>
      </c>
      <c r="B1216" s="32"/>
      <c r="C1216" s="32" t="s">
        <v>12</v>
      </c>
      <c r="D1216" s="27">
        <v>650000</v>
      </c>
      <c r="E1216" s="28"/>
      <c r="F1216" s="29">
        <f t="shared" si="20"/>
        <v>194256420</v>
      </c>
    </row>
    <row r="1217" spans="1:6">
      <c r="A1217" s="128">
        <v>45352.53565972222</v>
      </c>
      <c r="B1217" s="32"/>
      <c r="C1217" s="32" t="s">
        <v>12</v>
      </c>
      <c r="D1217" s="27">
        <v>1300000</v>
      </c>
      <c r="E1217" s="28"/>
      <c r="F1217" s="29">
        <f t="shared" si="20"/>
        <v>195556420</v>
      </c>
    </row>
    <row r="1218" spans="1:6">
      <c r="A1218" s="128">
        <v>45352.54011574074</v>
      </c>
      <c r="B1218" s="32"/>
      <c r="C1218" s="32" t="s">
        <v>12</v>
      </c>
      <c r="D1218" s="27">
        <v>600000</v>
      </c>
      <c r="E1218" s="28"/>
      <c r="F1218" s="29">
        <f t="shared" si="20"/>
        <v>196156420</v>
      </c>
    </row>
    <row r="1219" spans="1:6">
      <c r="A1219" s="128">
        <v>45352.540636574071</v>
      </c>
      <c r="B1219" s="32"/>
      <c r="C1219" s="32" t="s">
        <v>12</v>
      </c>
      <c r="D1219" s="27">
        <v>600000</v>
      </c>
      <c r="E1219" s="28"/>
      <c r="F1219" s="29">
        <f t="shared" si="20"/>
        <v>196756420</v>
      </c>
    </row>
    <row r="1220" spans="1:6">
      <c r="A1220" s="128">
        <v>45352.542893518519</v>
      </c>
      <c r="B1220" s="32"/>
      <c r="C1220" s="32" t="s">
        <v>12</v>
      </c>
      <c r="D1220" s="27">
        <v>650000</v>
      </c>
      <c r="E1220" s="28"/>
      <c r="F1220" s="29">
        <f t="shared" si="20"/>
        <v>197406420</v>
      </c>
    </row>
    <row r="1221" spans="1:6">
      <c r="A1221" s="128">
        <v>45352.544861111113</v>
      </c>
      <c r="B1221" s="32"/>
      <c r="C1221" s="32" t="s">
        <v>12</v>
      </c>
      <c r="D1221" s="27">
        <v>575000</v>
      </c>
      <c r="E1221" s="28"/>
      <c r="F1221" s="29">
        <f t="shared" si="20"/>
        <v>197981420</v>
      </c>
    </row>
    <row r="1222" spans="1:6">
      <c r="A1222" s="128">
        <v>45352.557060185187</v>
      </c>
      <c r="B1222" s="32"/>
      <c r="C1222" s="32" t="s">
        <v>12</v>
      </c>
      <c r="D1222" s="27">
        <v>1135000</v>
      </c>
      <c r="E1222" s="28"/>
      <c r="F1222" s="29">
        <f t="shared" si="20"/>
        <v>199116420</v>
      </c>
    </row>
    <row r="1223" spans="1:6">
      <c r="A1223" s="128">
        <v>45352.564305555556</v>
      </c>
      <c r="B1223" s="32"/>
      <c r="C1223" s="32" t="s">
        <v>12</v>
      </c>
      <c r="D1223" s="27">
        <v>585000</v>
      </c>
      <c r="E1223" s="28"/>
      <c r="F1223" s="29">
        <f t="shared" si="20"/>
        <v>199701420</v>
      </c>
    </row>
    <row r="1224" spans="1:6">
      <c r="A1224" s="128">
        <v>45352.571967592594</v>
      </c>
      <c r="B1224" s="32"/>
      <c r="C1224" s="32" t="s">
        <v>12</v>
      </c>
      <c r="D1224" s="27">
        <v>585000</v>
      </c>
      <c r="E1224" s="28"/>
      <c r="F1224" s="29">
        <f t="shared" si="20"/>
        <v>200286420</v>
      </c>
    </row>
    <row r="1225" spans="1:6">
      <c r="A1225" s="128">
        <v>45352.584756944445</v>
      </c>
      <c r="B1225" s="32"/>
      <c r="C1225" s="32" t="s">
        <v>12</v>
      </c>
      <c r="D1225" s="27">
        <v>600000</v>
      </c>
      <c r="E1225" s="28"/>
      <c r="F1225" s="29">
        <f t="shared" si="20"/>
        <v>200886420</v>
      </c>
    </row>
    <row r="1226" spans="1:6">
      <c r="A1226" s="128">
        <v>45352.585879629631</v>
      </c>
      <c r="B1226" s="32"/>
      <c r="C1226" s="32" t="s">
        <v>12</v>
      </c>
      <c r="D1226" s="27">
        <v>600000</v>
      </c>
      <c r="E1226" s="28"/>
      <c r="F1226" s="29">
        <f t="shared" si="20"/>
        <v>201486420</v>
      </c>
    </row>
    <row r="1227" spans="1:6">
      <c r="A1227" s="128">
        <v>45352.586921296293</v>
      </c>
      <c r="B1227" s="32"/>
      <c r="C1227" s="32" t="s">
        <v>93</v>
      </c>
      <c r="D1227" s="27">
        <v>1400000</v>
      </c>
      <c r="E1227" s="28"/>
      <c r="F1227" s="29">
        <f t="shared" si="20"/>
        <v>202886420</v>
      </c>
    </row>
    <row r="1228" spans="1:6">
      <c r="A1228" s="128">
        <v>45352.588506944441</v>
      </c>
      <c r="B1228" s="32"/>
      <c r="C1228" s="32" t="s">
        <v>17</v>
      </c>
      <c r="D1228" s="27">
        <v>750000</v>
      </c>
      <c r="E1228" s="28"/>
      <c r="F1228" s="29">
        <f t="shared" ref="F1228:F1301" si="21">F1227+D1228-E1228</f>
        <v>203636420</v>
      </c>
    </row>
    <row r="1229" spans="1:6">
      <c r="A1229" s="128">
        <v>45352.594178240739</v>
      </c>
      <c r="B1229" s="32"/>
      <c r="C1229" s="32" t="s">
        <v>12</v>
      </c>
      <c r="D1229" s="27">
        <v>650000</v>
      </c>
      <c r="E1229" s="28"/>
      <c r="F1229" s="29">
        <f t="shared" si="21"/>
        <v>204286420</v>
      </c>
    </row>
    <row r="1230" spans="1:6">
      <c r="A1230" s="128">
        <v>45352.597581018519</v>
      </c>
      <c r="B1230" s="32"/>
      <c r="C1230" s="32" t="s">
        <v>12</v>
      </c>
      <c r="D1230" s="27">
        <v>650000</v>
      </c>
      <c r="E1230" s="28"/>
      <c r="F1230" s="29">
        <f t="shared" si="21"/>
        <v>204936420</v>
      </c>
    </row>
    <row r="1231" spans="1:6">
      <c r="A1231" s="128">
        <v>45352.626666666663</v>
      </c>
      <c r="B1231" s="32"/>
      <c r="C1231" s="32" t="s">
        <v>12</v>
      </c>
      <c r="D1231" s="27">
        <v>650000</v>
      </c>
      <c r="E1231" s="28"/>
      <c r="F1231" s="29">
        <f t="shared" si="21"/>
        <v>205586420</v>
      </c>
    </row>
    <row r="1232" spans="1:6">
      <c r="A1232" s="128">
        <v>45352.647812499999</v>
      </c>
      <c r="B1232" s="32"/>
      <c r="C1232" s="32" t="s">
        <v>12</v>
      </c>
      <c r="D1232" s="27">
        <v>1235000</v>
      </c>
      <c r="E1232" s="28"/>
      <c r="F1232" s="29">
        <f t="shared" si="21"/>
        <v>206821420</v>
      </c>
    </row>
    <row r="1233" spans="1:6">
      <c r="A1233" s="128">
        <v>45352.667349537034</v>
      </c>
      <c r="B1233" s="32"/>
      <c r="C1233" s="32" t="s">
        <v>12</v>
      </c>
      <c r="D1233" s="27">
        <v>575000</v>
      </c>
      <c r="E1233" s="28"/>
      <c r="F1233" s="29">
        <f t="shared" si="21"/>
        <v>207396420</v>
      </c>
    </row>
    <row r="1234" spans="1:6">
      <c r="A1234" s="128">
        <v>45352.680937500001</v>
      </c>
      <c r="B1234" s="32"/>
      <c r="C1234" s="32" t="s">
        <v>12</v>
      </c>
      <c r="D1234" s="27">
        <v>585000</v>
      </c>
      <c r="E1234" s="28"/>
      <c r="F1234" s="29">
        <f t="shared" si="21"/>
        <v>207981420</v>
      </c>
    </row>
    <row r="1235" spans="1:6">
      <c r="A1235" s="128">
        <v>45352.682071759256</v>
      </c>
      <c r="B1235" s="32"/>
      <c r="C1235" s="32" t="s">
        <v>12</v>
      </c>
      <c r="D1235" s="27">
        <v>585000</v>
      </c>
      <c r="E1235" s="28"/>
      <c r="F1235" s="29">
        <f t="shared" si="21"/>
        <v>208566420</v>
      </c>
    </row>
    <row r="1236" spans="1:6">
      <c r="A1236" s="128">
        <v>45352.712835648148</v>
      </c>
      <c r="B1236" s="32"/>
      <c r="C1236" s="32" t="s">
        <v>12</v>
      </c>
      <c r="D1236" s="27">
        <v>600000</v>
      </c>
      <c r="E1236" s="28"/>
      <c r="F1236" s="29">
        <f t="shared" si="21"/>
        <v>209166420</v>
      </c>
    </row>
    <row r="1237" spans="1:6">
      <c r="A1237" s="128">
        <v>45352.712835648148</v>
      </c>
      <c r="B1237" s="32"/>
      <c r="C1237" s="32" t="s">
        <v>17</v>
      </c>
      <c r="D1237" s="27">
        <v>700000</v>
      </c>
      <c r="E1237" s="28"/>
      <c r="F1237" s="29">
        <f t="shared" si="21"/>
        <v>209866420</v>
      </c>
    </row>
    <row r="1238" spans="1:6">
      <c r="A1238" s="128">
        <v>45352.722384259258</v>
      </c>
      <c r="B1238" s="32"/>
      <c r="C1238" s="32" t="s">
        <v>12</v>
      </c>
      <c r="D1238" s="27">
        <v>585000</v>
      </c>
      <c r="E1238" s="28"/>
      <c r="F1238" s="29">
        <f t="shared" si="21"/>
        <v>210451420</v>
      </c>
    </row>
    <row r="1239" spans="1:6">
      <c r="A1239" s="128">
        <v>45352.732465277775</v>
      </c>
      <c r="B1239" s="32"/>
      <c r="C1239" s="32" t="s">
        <v>12</v>
      </c>
      <c r="D1239" s="27">
        <v>1235000</v>
      </c>
      <c r="E1239" s="28"/>
      <c r="F1239" s="29">
        <f t="shared" si="21"/>
        <v>211686420</v>
      </c>
    </row>
    <row r="1240" spans="1:6">
      <c r="A1240" s="128">
        <v>45352.742569444446</v>
      </c>
      <c r="B1240" s="32"/>
      <c r="C1240" s="32" t="s">
        <v>12</v>
      </c>
      <c r="D1240" s="27">
        <v>575000</v>
      </c>
      <c r="E1240" s="28"/>
      <c r="F1240" s="29">
        <f t="shared" si="21"/>
        <v>212261420</v>
      </c>
    </row>
    <row r="1241" spans="1:6">
      <c r="A1241" s="128">
        <v>45352.744108796294</v>
      </c>
      <c r="B1241" s="32"/>
      <c r="C1241" s="32" t="s">
        <v>12</v>
      </c>
      <c r="D1241" s="27">
        <v>1185000</v>
      </c>
      <c r="E1241" s="28"/>
      <c r="F1241" s="29">
        <f t="shared" si="21"/>
        <v>213446420</v>
      </c>
    </row>
    <row r="1242" spans="1:6">
      <c r="A1242" s="128">
        <v>45352.758344907408</v>
      </c>
      <c r="B1242" s="32"/>
      <c r="C1242" s="32" t="s">
        <v>12</v>
      </c>
      <c r="D1242" s="27">
        <v>650000</v>
      </c>
      <c r="E1242" s="28"/>
      <c r="F1242" s="29">
        <f t="shared" si="21"/>
        <v>214096420</v>
      </c>
    </row>
    <row r="1243" spans="1:6">
      <c r="A1243" s="128">
        <v>45352.788032407407</v>
      </c>
      <c r="B1243" s="32"/>
      <c r="C1243" s="32" t="s">
        <v>12</v>
      </c>
      <c r="D1243" s="27">
        <v>575000</v>
      </c>
      <c r="E1243" s="28"/>
      <c r="F1243" s="29">
        <f t="shared" si="21"/>
        <v>214671420</v>
      </c>
    </row>
    <row r="1244" spans="1:6">
      <c r="A1244" s="128">
        <v>45352.804537037038</v>
      </c>
      <c r="B1244" s="32"/>
      <c r="C1244" s="32" t="s">
        <v>12</v>
      </c>
      <c r="D1244" s="27">
        <v>1050000</v>
      </c>
      <c r="E1244" s="28"/>
      <c r="F1244" s="29">
        <f t="shared" si="21"/>
        <v>215721420</v>
      </c>
    </row>
    <row r="1245" spans="1:6">
      <c r="A1245" s="128">
        <v>45352.813171296293</v>
      </c>
      <c r="B1245" s="32"/>
      <c r="C1245" s="32" t="s">
        <v>12</v>
      </c>
      <c r="D1245" s="27">
        <v>600000</v>
      </c>
      <c r="E1245" s="28"/>
      <c r="F1245" s="29">
        <f t="shared" si="21"/>
        <v>216321420</v>
      </c>
    </row>
    <row r="1246" spans="1:6">
      <c r="A1246" s="128">
        <v>45352.814131944448</v>
      </c>
      <c r="B1246" s="32"/>
      <c r="C1246" s="32" t="s">
        <v>12</v>
      </c>
      <c r="D1246" s="27">
        <v>650000</v>
      </c>
      <c r="E1246" s="28"/>
      <c r="F1246" s="29">
        <f t="shared" si="21"/>
        <v>216971420</v>
      </c>
    </row>
    <row r="1247" spans="1:6">
      <c r="A1247" s="128">
        <v>45352.824374999997</v>
      </c>
      <c r="B1247" s="32"/>
      <c r="C1247" s="32" t="s">
        <v>12</v>
      </c>
      <c r="D1247" s="27">
        <v>575000</v>
      </c>
      <c r="E1247" s="28"/>
      <c r="F1247" s="29">
        <f t="shared" si="21"/>
        <v>217546420</v>
      </c>
    </row>
    <row r="1248" spans="1:6">
      <c r="A1248" s="128">
        <v>45352.826273148145</v>
      </c>
      <c r="B1248" s="32"/>
      <c r="C1248" s="32" t="s">
        <v>12</v>
      </c>
      <c r="D1248" s="27">
        <v>585000</v>
      </c>
      <c r="E1248" s="28"/>
      <c r="F1248" s="29">
        <f t="shared" si="21"/>
        <v>218131420</v>
      </c>
    </row>
    <row r="1249" spans="1:6">
      <c r="A1249" s="128">
        <v>45352.832349537035</v>
      </c>
      <c r="B1249" s="32"/>
      <c r="C1249" s="32" t="s">
        <v>12</v>
      </c>
      <c r="D1249" s="27">
        <v>600000</v>
      </c>
      <c r="E1249" s="28"/>
      <c r="F1249" s="29">
        <f t="shared" si="21"/>
        <v>218731420</v>
      </c>
    </row>
    <row r="1250" spans="1:6">
      <c r="A1250" s="128">
        <v>45352.842997685184</v>
      </c>
      <c r="B1250" s="32"/>
      <c r="C1250" s="32" t="s">
        <v>12</v>
      </c>
      <c r="D1250" s="27">
        <v>1185000</v>
      </c>
      <c r="E1250" s="28"/>
      <c r="F1250" s="29">
        <f t="shared" si="21"/>
        <v>219916420</v>
      </c>
    </row>
    <row r="1251" spans="1:6">
      <c r="A1251" s="128">
        <v>45352.871053240742</v>
      </c>
      <c r="B1251" s="32"/>
      <c r="C1251" s="32" t="s">
        <v>12</v>
      </c>
      <c r="D1251" s="27">
        <v>1235000</v>
      </c>
      <c r="E1251" s="28"/>
      <c r="F1251" s="29">
        <f t="shared" si="21"/>
        <v>221151420</v>
      </c>
    </row>
    <row r="1252" spans="1:6">
      <c r="A1252" s="128">
        <v>45352.884479166663</v>
      </c>
      <c r="B1252" s="32"/>
      <c r="C1252" s="32" t="s">
        <v>12</v>
      </c>
      <c r="D1252" s="27">
        <v>650000</v>
      </c>
      <c r="E1252" s="28"/>
      <c r="F1252" s="29">
        <f t="shared" si="21"/>
        <v>221801420</v>
      </c>
    </row>
    <row r="1253" spans="1:6">
      <c r="A1253" s="128">
        <v>45352.88585648148</v>
      </c>
      <c r="B1253" s="32"/>
      <c r="C1253" s="32" t="s">
        <v>12</v>
      </c>
      <c r="D1253" s="27">
        <v>585000</v>
      </c>
      <c r="E1253" s="28"/>
      <c r="F1253" s="29">
        <f t="shared" si="21"/>
        <v>222386420</v>
      </c>
    </row>
    <row r="1254" spans="1:6">
      <c r="A1254" s="128">
        <v>45352.894282407404</v>
      </c>
      <c r="B1254" s="32"/>
      <c r="C1254" s="32" t="s">
        <v>12</v>
      </c>
      <c r="D1254" s="27">
        <v>650000</v>
      </c>
      <c r="E1254" s="28"/>
      <c r="F1254" s="29">
        <f t="shared" si="21"/>
        <v>223036420</v>
      </c>
    </row>
    <row r="1255" spans="1:6">
      <c r="A1255" s="128">
        <v>45352.926423611112</v>
      </c>
      <c r="B1255" s="32"/>
      <c r="C1255" s="32" t="s">
        <v>18</v>
      </c>
      <c r="D1255" s="27">
        <v>1015000</v>
      </c>
      <c r="E1255" s="28"/>
      <c r="F1255" s="29">
        <f t="shared" si="21"/>
        <v>224051420</v>
      </c>
    </row>
    <row r="1256" spans="1:6">
      <c r="A1256" s="128">
        <v>45352.947800925926</v>
      </c>
      <c r="B1256" s="32"/>
      <c r="C1256" s="32" t="s">
        <v>12</v>
      </c>
      <c r="D1256" s="27">
        <v>600000</v>
      </c>
      <c r="E1256" s="28"/>
      <c r="F1256" s="29">
        <f t="shared" si="21"/>
        <v>224651420</v>
      </c>
    </row>
    <row r="1257" spans="1:6">
      <c r="A1257" s="128">
        <v>45352.962604166663</v>
      </c>
      <c r="B1257" s="32"/>
      <c r="C1257" s="32" t="s">
        <v>12</v>
      </c>
      <c r="D1257" s="27">
        <v>465000</v>
      </c>
      <c r="E1257" s="28"/>
      <c r="F1257" s="29">
        <f t="shared" si="21"/>
        <v>225116420</v>
      </c>
    </row>
    <row r="1258" spans="1:6">
      <c r="A1258" s="128">
        <v>45352.962604166663</v>
      </c>
      <c r="B1258" s="32"/>
      <c r="C1258" s="32" t="s">
        <v>645</v>
      </c>
      <c r="D1258" s="27"/>
      <c r="E1258" s="28">
        <v>3700000</v>
      </c>
      <c r="F1258" s="29">
        <f t="shared" si="21"/>
        <v>221416420</v>
      </c>
    </row>
    <row r="1259" spans="1:6">
      <c r="A1259" s="128">
        <v>45352.962604166663</v>
      </c>
      <c r="B1259" s="32"/>
      <c r="C1259" s="32" t="s">
        <v>589</v>
      </c>
      <c r="D1259" s="27"/>
      <c r="E1259" s="28">
        <v>554000</v>
      </c>
      <c r="F1259" s="29">
        <f t="shared" si="21"/>
        <v>220862420</v>
      </c>
    </row>
    <row r="1260" spans="1:6">
      <c r="A1260" s="128">
        <v>45352.962604166663</v>
      </c>
      <c r="B1260" s="32"/>
      <c r="C1260" s="32" t="s">
        <v>646</v>
      </c>
      <c r="D1260" s="27"/>
      <c r="E1260" s="28">
        <v>8175000</v>
      </c>
      <c r="F1260" s="29">
        <f t="shared" si="21"/>
        <v>212687420</v>
      </c>
    </row>
    <row r="1261" spans="1:6">
      <c r="A1261" s="128">
        <v>45352.962604166663</v>
      </c>
      <c r="B1261" s="32"/>
      <c r="C1261" s="32" t="s">
        <v>752</v>
      </c>
      <c r="D1261" s="27"/>
      <c r="E1261" s="28">
        <v>8650000</v>
      </c>
      <c r="F1261" s="29">
        <f t="shared" si="21"/>
        <v>204037420</v>
      </c>
    </row>
    <row r="1262" spans="1:6">
      <c r="A1262" s="128">
        <v>45352.962604166663</v>
      </c>
      <c r="B1262" s="32"/>
      <c r="C1262" s="32" t="s">
        <v>426</v>
      </c>
      <c r="D1262" s="27"/>
      <c r="E1262" s="28">
        <v>650000</v>
      </c>
      <c r="F1262" s="29">
        <f t="shared" si="21"/>
        <v>203387420</v>
      </c>
    </row>
    <row r="1263" spans="1:6">
      <c r="A1263" s="128">
        <v>45352.962604166663</v>
      </c>
      <c r="B1263" s="32"/>
      <c r="C1263" s="32" t="s">
        <v>464</v>
      </c>
      <c r="D1263" s="27"/>
      <c r="E1263" s="28">
        <v>13250000</v>
      </c>
      <c r="F1263" s="29">
        <f t="shared" si="21"/>
        <v>190137420</v>
      </c>
    </row>
    <row r="1264" spans="1:6">
      <c r="A1264" s="128">
        <v>45352.962604166663</v>
      </c>
      <c r="B1264" s="32"/>
      <c r="C1264" s="32" t="s">
        <v>683</v>
      </c>
      <c r="D1264" s="27"/>
      <c r="E1264" s="28">
        <v>625000</v>
      </c>
      <c r="F1264" s="29">
        <f t="shared" si="21"/>
        <v>189512420</v>
      </c>
    </row>
    <row r="1265" spans="1:6">
      <c r="A1265" s="128">
        <v>45352.962604166663</v>
      </c>
      <c r="B1265" s="32"/>
      <c r="C1265" s="32" t="s">
        <v>753</v>
      </c>
      <c r="D1265" s="27"/>
      <c r="E1265" s="28">
        <v>7850000</v>
      </c>
      <c r="F1265" s="29">
        <f t="shared" si="21"/>
        <v>181662420</v>
      </c>
    </row>
    <row r="1266" spans="1:6">
      <c r="A1266" s="128">
        <v>45352.962604166663</v>
      </c>
      <c r="B1266" s="32"/>
      <c r="C1266" s="32" t="s">
        <v>753</v>
      </c>
      <c r="D1266" s="27"/>
      <c r="E1266" s="28">
        <v>10330000</v>
      </c>
      <c r="F1266" s="29">
        <f t="shared" si="21"/>
        <v>171332420</v>
      </c>
    </row>
    <row r="1267" spans="1:6">
      <c r="A1267" s="128">
        <v>45352.962604166663</v>
      </c>
      <c r="B1267" s="32"/>
      <c r="C1267" s="32" t="s">
        <v>754</v>
      </c>
      <c r="D1267" s="27"/>
      <c r="E1267" s="28">
        <f>7*2500</f>
        <v>17500</v>
      </c>
      <c r="F1267" s="29">
        <f t="shared" si="21"/>
        <v>171314920</v>
      </c>
    </row>
    <row r="1268" spans="1:6">
      <c r="A1268" s="128">
        <v>45353.299895833334</v>
      </c>
      <c r="B1268" s="32"/>
      <c r="C1268" s="32" t="s">
        <v>12</v>
      </c>
      <c r="D1268" s="27">
        <v>1185000</v>
      </c>
      <c r="E1268" s="28"/>
      <c r="F1268" s="29">
        <f t="shared" si="21"/>
        <v>172499920</v>
      </c>
    </row>
    <row r="1269" spans="1:6">
      <c r="A1269" s="128">
        <v>45353.326018518521</v>
      </c>
      <c r="B1269" s="32"/>
      <c r="C1269" s="32" t="s">
        <v>12</v>
      </c>
      <c r="D1269" s="27">
        <v>600000</v>
      </c>
      <c r="E1269" s="28"/>
      <c r="F1269" s="29">
        <f t="shared" si="21"/>
        <v>173099920</v>
      </c>
    </row>
    <row r="1270" spans="1:6">
      <c r="A1270" s="128">
        <v>45353.33289351852</v>
      </c>
      <c r="B1270" s="32"/>
      <c r="C1270" s="32" t="s">
        <v>12</v>
      </c>
      <c r="D1270" s="27">
        <v>585000</v>
      </c>
      <c r="E1270" s="28"/>
      <c r="F1270" s="29">
        <f t="shared" si="21"/>
        <v>173684920</v>
      </c>
    </row>
    <row r="1271" spans="1:6">
      <c r="A1271" s="128">
        <v>45353.344872685186</v>
      </c>
      <c r="B1271" s="32"/>
      <c r="C1271" s="32" t="s">
        <v>12</v>
      </c>
      <c r="D1271" s="27">
        <v>1200000</v>
      </c>
      <c r="E1271" s="28"/>
      <c r="F1271" s="29">
        <f t="shared" si="21"/>
        <v>174884920</v>
      </c>
    </row>
    <row r="1272" spans="1:6">
      <c r="A1272" s="128">
        <v>45353.376261574071</v>
      </c>
      <c r="B1272" s="32"/>
      <c r="C1272" s="32" t="s">
        <v>12</v>
      </c>
      <c r="D1272" s="27">
        <v>550000</v>
      </c>
      <c r="E1272" s="28"/>
      <c r="F1272" s="29">
        <f t="shared" si="21"/>
        <v>175434920</v>
      </c>
    </row>
    <row r="1273" spans="1:6">
      <c r="A1273" s="128">
        <v>45353.37704861111</v>
      </c>
      <c r="B1273" s="32"/>
      <c r="C1273" s="32" t="s">
        <v>12</v>
      </c>
      <c r="D1273" s="27">
        <v>650000</v>
      </c>
      <c r="E1273" s="28"/>
      <c r="F1273" s="29">
        <f t="shared" si="21"/>
        <v>176084920</v>
      </c>
    </row>
    <row r="1274" spans="1:6">
      <c r="A1274" s="128">
        <v>45353.381585648145</v>
      </c>
      <c r="B1274" s="32"/>
      <c r="C1274" s="32" t="s">
        <v>12</v>
      </c>
      <c r="D1274" s="27">
        <v>1150000</v>
      </c>
      <c r="E1274" s="28"/>
      <c r="F1274" s="29">
        <f t="shared" si="21"/>
        <v>177234920</v>
      </c>
    </row>
    <row r="1275" spans="1:6">
      <c r="A1275" s="128">
        <v>45353.420787037037</v>
      </c>
      <c r="B1275" s="32"/>
      <c r="C1275" s="32" t="s">
        <v>12</v>
      </c>
      <c r="D1275" s="27">
        <v>575000</v>
      </c>
      <c r="E1275" s="28"/>
      <c r="F1275" s="29">
        <f t="shared" si="21"/>
        <v>177809920</v>
      </c>
    </row>
    <row r="1276" spans="1:6">
      <c r="A1276" s="128">
        <v>45353.428217592591</v>
      </c>
      <c r="B1276" s="32"/>
      <c r="C1276" s="32" t="s">
        <v>17</v>
      </c>
      <c r="D1276" s="27">
        <v>600000</v>
      </c>
      <c r="E1276" s="28"/>
      <c r="F1276" s="29">
        <f t="shared" si="21"/>
        <v>178409920</v>
      </c>
    </row>
    <row r="1277" spans="1:6">
      <c r="A1277" s="128">
        <v>45353.431273148148</v>
      </c>
      <c r="B1277" s="32"/>
      <c r="C1277" s="32" t="s">
        <v>17</v>
      </c>
      <c r="D1277" s="27">
        <v>600000</v>
      </c>
      <c r="E1277" s="28"/>
      <c r="F1277" s="29">
        <f t="shared" si="21"/>
        <v>179009920</v>
      </c>
    </row>
    <row r="1278" spans="1:6">
      <c r="A1278" s="128">
        <v>45353.434467592589</v>
      </c>
      <c r="B1278" s="32"/>
      <c r="C1278" s="32" t="s">
        <v>12</v>
      </c>
      <c r="D1278" s="27">
        <v>585000</v>
      </c>
      <c r="E1278" s="28"/>
      <c r="F1278" s="29">
        <f t="shared" si="21"/>
        <v>179594920</v>
      </c>
    </row>
    <row r="1279" spans="1:6">
      <c r="A1279" s="128">
        <v>45353.435601851852</v>
      </c>
      <c r="B1279" s="32"/>
      <c r="C1279" s="32" t="s">
        <v>12</v>
      </c>
      <c r="D1279" s="27">
        <v>650000</v>
      </c>
      <c r="E1279" s="28"/>
      <c r="F1279" s="29">
        <f t="shared" si="21"/>
        <v>180244920</v>
      </c>
    </row>
    <row r="1280" spans="1:6">
      <c r="A1280" s="128">
        <v>45353.438969907409</v>
      </c>
      <c r="B1280" s="32"/>
      <c r="C1280" s="32" t="s">
        <v>12</v>
      </c>
      <c r="D1280" s="27">
        <v>600000</v>
      </c>
      <c r="E1280" s="28"/>
      <c r="F1280" s="29">
        <f t="shared" si="21"/>
        <v>180844920</v>
      </c>
    </row>
    <row r="1281" spans="1:6">
      <c r="A1281" s="128">
        <v>45353.439421296294</v>
      </c>
      <c r="B1281" s="32"/>
      <c r="C1281" s="32" t="s">
        <v>12</v>
      </c>
      <c r="D1281" s="27">
        <v>600000</v>
      </c>
      <c r="E1281" s="28"/>
      <c r="F1281" s="29">
        <f t="shared" si="21"/>
        <v>181444920</v>
      </c>
    </row>
    <row r="1282" spans="1:6">
      <c r="A1282" s="128">
        <v>45353.44190972222</v>
      </c>
      <c r="B1282" s="32"/>
      <c r="C1282" s="32" t="s">
        <v>12</v>
      </c>
      <c r="D1282" s="27">
        <v>550000</v>
      </c>
      <c r="E1282" s="28"/>
      <c r="F1282" s="29">
        <f t="shared" si="21"/>
        <v>181994920</v>
      </c>
    </row>
    <row r="1283" spans="1:6">
      <c r="A1283" s="128">
        <v>45353.44295138889</v>
      </c>
      <c r="B1283" s="32"/>
      <c r="C1283" s="32" t="s">
        <v>12</v>
      </c>
      <c r="D1283" s="27">
        <v>650000</v>
      </c>
      <c r="E1283" s="28"/>
      <c r="F1283" s="29">
        <f t="shared" si="21"/>
        <v>182644920</v>
      </c>
    </row>
    <row r="1284" spans="1:6">
      <c r="A1284" s="128">
        <v>45353.44327546296</v>
      </c>
      <c r="B1284" s="32"/>
      <c r="C1284" s="32" t="s">
        <v>12</v>
      </c>
      <c r="D1284" s="27">
        <v>465000</v>
      </c>
      <c r="E1284" s="28"/>
      <c r="F1284" s="29">
        <f t="shared" si="21"/>
        <v>183109920</v>
      </c>
    </row>
    <row r="1285" spans="1:6">
      <c r="A1285" s="128">
        <v>45353.443865740737</v>
      </c>
      <c r="B1285" s="32"/>
      <c r="C1285" s="32" t="s">
        <v>12</v>
      </c>
      <c r="D1285" s="27">
        <v>650000</v>
      </c>
      <c r="E1285" s="28"/>
      <c r="F1285" s="29">
        <f t="shared" si="21"/>
        <v>183759920</v>
      </c>
    </row>
    <row r="1286" spans="1:6">
      <c r="A1286" s="128">
        <v>45353.462719907409</v>
      </c>
      <c r="B1286" s="32"/>
      <c r="C1286" s="32" t="s">
        <v>12</v>
      </c>
      <c r="D1286" s="27">
        <v>650000</v>
      </c>
      <c r="E1286" s="28"/>
      <c r="F1286" s="29">
        <f t="shared" si="21"/>
        <v>184409920</v>
      </c>
    </row>
    <row r="1287" spans="1:6">
      <c r="A1287" s="128">
        <v>45353.484837962962</v>
      </c>
      <c r="B1287" s="32"/>
      <c r="C1287" s="32" t="s">
        <v>17</v>
      </c>
      <c r="D1287" s="27">
        <v>700000</v>
      </c>
      <c r="E1287" s="28"/>
      <c r="F1287" s="29">
        <f t="shared" si="21"/>
        <v>185109920</v>
      </c>
    </row>
    <row r="1288" spans="1:6">
      <c r="A1288" s="128">
        <v>45353.49664351852</v>
      </c>
      <c r="B1288" s="32"/>
      <c r="C1288" s="32" t="s">
        <v>12</v>
      </c>
      <c r="D1288" s="27">
        <v>585000</v>
      </c>
      <c r="E1288" s="28"/>
      <c r="F1288" s="29">
        <f t="shared" si="21"/>
        <v>185694920</v>
      </c>
    </row>
    <row r="1289" spans="1:6">
      <c r="A1289" s="128">
        <v>45353.497627314813</v>
      </c>
      <c r="B1289" s="32"/>
      <c r="C1289" s="32" t="s">
        <v>12</v>
      </c>
      <c r="D1289" s="27">
        <v>600000</v>
      </c>
      <c r="E1289" s="28"/>
      <c r="F1289" s="29">
        <f t="shared" si="21"/>
        <v>186294920</v>
      </c>
    </row>
    <row r="1290" spans="1:6">
      <c r="A1290" s="128">
        <v>45353.498425925929</v>
      </c>
      <c r="B1290" s="32"/>
      <c r="C1290" s="32" t="s">
        <v>12</v>
      </c>
      <c r="D1290" s="27">
        <v>650000</v>
      </c>
      <c r="E1290" s="28"/>
      <c r="F1290" s="29">
        <f t="shared" si="21"/>
        <v>186944920</v>
      </c>
    </row>
    <row r="1291" spans="1:6">
      <c r="A1291" s="128">
        <v>45353.523993055554</v>
      </c>
      <c r="B1291" s="32"/>
      <c r="C1291" s="32" t="s">
        <v>12</v>
      </c>
      <c r="D1291" s="27">
        <v>1820000</v>
      </c>
      <c r="E1291" s="28"/>
      <c r="F1291" s="29">
        <f t="shared" si="21"/>
        <v>188764920</v>
      </c>
    </row>
    <row r="1292" spans="1:6">
      <c r="A1292" s="128">
        <v>45353.560011574074</v>
      </c>
      <c r="B1292" s="32"/>
      <c r="C1292" s="32" t="s">
        <v>12</v>
      </c>
      <c r="D1292" s="27">
        <v>600000</v>
      </c>
      <c r="E1292" s="28"/>
      <c r="F1292" s="29">
        <f t="shared" si="21"/>
        <v>189364920</v>
      </c>
    </row>
    <row r="1293" spans="1:6">
      <c r="A1293" s="128">
        <v>45353.562905092593</v>
      </c>
      <c r="B1293" s="32"/>
      <c r="C1293" s="32" t="s">
        <v>12</v>
      </c>
      <c r="D1293" s="27">
        <v>1235000</v>
      </c>
      <c r="E1293" s="28"/>
      <c r="F1293" s="29">
        <f t="shared" si="21"/>
        <v>190599920</v>
      </c>
    </row>
    <row r="1294" spans="1:6">
      <c r="A1294" s="128">
        <v>45353.610636574071</v>
      </c>
      <c r="B1294" s="32"/>
      <c r="C1294" s="32" t="s">
        <v>12</v>
      </c>
      <c r="D1294" s="27">
        <v>585000</v>
      </c>
      <c r="E1294" s="28"/>
      <c r="F1294" s="29">
        <f t="shared" si="21"/>
        <v>191184920</v>
      </c>
    </row>
    <row r="1295" spans="1:6">
      <c r="A1295" s="128">
        <v>45353.637187499997</v>
      </c>
      <c r="B1295" s="32"/>
      <c r="C1295" s="32" t="s">
        <v>12</v>
      </c>
      <c r="D1295" s="27">
        <v>650000</v>
      </c>
      <c r="E1295" s="28"/>
      <c r="F1295" s="29">
        <f t="shared" si="21"/>
        <v>191834920</v>
      </c>
    </row>
    <row r="1296" spans="1:6">
      <c r="A1296" s="128">
        <v>45353.678402777776</v>
      </c>
      <c r="B1296" s="32"/>
      <c r="C1296" s="32" t="s">
        <v>12</v>
      </c>
      <c r="D1296" s="27">
        <v>600000</v>
      </c>
      <c r="E1296" s="28"/>
      <c r="F1296" s="29">
        <f t="shared" si="21"/>
        <v>192434920</v>
      </c>
    </row>
    <row r="1297" spans="1:6">
      <c r="A1297" s="128">
        <v>45353.709930555553</v>
      </c>
      <c r="B1297" s="32"/>
      <c r="C1297" s="32" t="s">
        <v>18</v>
      </c>
      <c r="D1297" s="27">
        <v>1350000</v>
      </c>
      <c r="E1297" s="28"/>
      <c r="F1297" s="29">
        <f t="shared" si="21"/>
        <v>193784920</v>
      </c>
    </row>
    <row r="1298" spans="1:6">
      <c r="A1298" s="128">
        <v>45353.714895833335</v>
      </c>
      <c r="B1298" s="32"/>
      <c r="C1298" s="32" t="s">
        <v>12</v>
      </c>
      <c r="D1298" s="27">
        <v>650000</v>
      </c>
      <c r="E1298" s="28"/>
      <c r="F1298" s="29">
        <f t="shared" si="21"/>
        <v>194434920</v>
      </c>
    </row>
    <row r="1299" spans="1:6">
      <c r="A1299" s="128">
        <v>45353.796377314815</v>
      </c>
      <c r="B1299" s="32"/>
      <c r="C1299" s="32" t="s">
        <v>12</v>
      </c>
      <c r="D1299" s="27">
        <v>585000</v>
      </c>
      <c r="E1299" s="28"/>
      <c r="F1299" s="29">
        <f t="shared" si="21"/>
        <v>195019920</v>
      </c>
    </row>
    <row r="1300" spans="1:6">
      <c r="A1300" s="128">
        <v>45353.812418981484</v>
      </c>
      <c r="B1300" s="32"/>
      <c r="C1300" s="32" t="s">
        <v>12</v>
      </c>
      <c r="D1300" s="27">
        <v>1250000</v>
      </c>
      <c r="E1300" s="28"/>
      <c r="F1300" s="29">
        <f t="shared" si="21"/>
        <v>196269920</v>
      </c>
    </row>
    <row r="1301" spans="1:6">
      <c r="A1301" s="128">
        <v>45353.909212962964</v>
      </c>
      <c r="B1301" s="32"/>
      <c r="C1301" s="32" t="s">
        <v>12</v>
      </c>
      <c r="D1301" s="27">
        <v>1135000</v>
      </c>
      <c r="E1301" s="28"/>
      <c r="F1301" s="29">
        <f t="shared" si="21"/>
        <v>197404920</v>
      </c>
    </row>
    <row r="1302" spans="1:6">
      <c r="A1302" s="128">
        <v>45353.913217592592</v>
      </c>
      <c r="B1302" s="32"/>
      <c r="C1302" s="32" t="s">
        <v>12</v>
      </c>
      <c r="D1302" s="27">
        <v>585000</v>
      </c>
      <c r="E1302" s="28"/>
      <c r="F1302" s="29">
        <f t="shared" ref="F1302:F1365" si="22">F1301+D1302-E1302</f>
        <v>197989920</v>
      </c>
    </row>
    <row r="1303" spans="1:6">
      <c r="A1303" s="128">
        <v>45353.921678240738</v>
      </c>
      <c r="B1303" s="32"/>
      <c r="C1303" s="32" t="s">
        <v>17</v>
      </c>
      <c r="D1303" s="27">
        <v>1200000</v>
      </c>
      <c r="E1303" s="28"/>
      <c r="F1303" s="29">
        <f t="shared" si="22"/>
        <v>199189920</v>
      </c>
    </row>
    <row r="1304" spans="1:6">
      <c r="A1304" s="128">
        <v>45353.941863425927</v>
      </c>
      <c r="B1304" s="32"/>
      <c r="C1304" s="32" t="s">
        <v>311</v>
      </c>
      <c r="D1304" s="27">
        <v>650000</v>
      </c>
      <c r="E1304" s="28"/>
      <c r="F1304" s="29">
        <f t="shared" si="22"/>
        <v>199839920</v>
      </c>
    </row>
    <row r="1305" spans="1:6">
      <c r="A1305" s="128">
        <v>45354.054039351853</v>
      </c>
      <c r="B1305" s="32"/>
      <c r="C1305" s="32" t="s">
        <v>12</v>
      </c>
      <c r="D1305" s="27">
        <v>600000</v>
      </c>
      <c r="E1305" s="28"/>
      <c r="F1305" s="29">
        <f t="shared" si="22"/>
        <v>200439920</v>
      </c>
    </row>
    <row r="1306" spans="1:6">
      <c r="A1306" s="128">
        <v>45354.317071759258</v>
      </c>
      <c r="B1306" s="32"/>
      <c r="C1306" s="32" t="s">
        <v>12</v>
      </c>
      <c r="D1306" s="27">
        <v>575000</v>
      </c>
      <c r="E1306" s="28"/>
      <c r="F1306" s="29">
        <f t="shared" si="22"/>
        <v>201014920</v>
      </c>
    </row>
    <row r="1307" spans="1:6">
      <c r="A1307" s="128">
        <v>45354.331504629627</v>
      </c>
      <c r="B1307" s="32"/>
      <c r="C1307" s="32" t="s">
        <v>12</v>
      </c>
      <c r="D1307" s="27">
        <v>1200000</v>
      </c>
      <c r="E1307" s="28"/>
      <c r="F1307" s="29">
        <f t="shared" si="22"/>
        <v>202214920</v>
      </c>
    </row>
    <row r="1308" spans="1:6">
      <c r="A1308" s="128">
        <v>45354.340543981481</v>
      </c>
      <c r="B1308" s="32"/>
      <c r="C1308" s="32" t="s">
        <v>12</v>
      </c>
      <c r="D1308" s="27">
        <v>1200000</v>
      </c>
      <c r="E1308" s="28"/>
      <c r="F1308" s="29">
        <f t="shared" si="22"/>
        <v>203414920</v>
      </c>
    </row>
    <row r="1309" spans="1:6">
      <c r="A1309" s="128">
        <v>45354.405335648145</v>
      </c>
      <c r="B1309" s="32"/>
      <c r="C1309" s="32" t="s">
        <v>12</v>
      </c>
      <c r="D1309" s="27">
        <v>650000</v>
      </c>
      <c r="E1309" s="28"/>
      <c r="F1309" s="29">
        <f t="shared" si="22"/>
        <v>204064920</v>
      </c>
    </row>
    <row r="1310" spans="1:6">
      <c r="A1310" s="128">
        <v>45354.418136574073</v>
      </c>
      <c r="B1310" s="32"/>
      <c r="C1310" s="32" t="s">
        <v>12</v>
      </c>
      <c r="D1310" s="27">
        <v>465000</v>
      </c>
      <c r="E1310" s="28"/>
      <c r="F1310" s="29">
        <f t="shared" si="22"/>
        <v>204529920</v>
      </c>
    </row>
    <row r="1311" spans="1:6">
      <c r="A1311" s="128">
        <v>45354.44425925926</v>
      </c>
      <c r="B1311" s="32"/>
      <c r="C1311" s="32" t="s">
        <v>12</v>
      </c>
      <c r="D1311" s="27">
        <v>1135000</v>
      </c>
      <c r="E1311" s="28"/>
      <c r="F1311" s="29">
        <f t="shared" si="22"/>
        <v>205664920</v>
      </c>
    </row>
    <row r="1312" spans="1:6">
      <c r="A1312" s="128">
        <v>45354.507453703707</v>
      </c>
      <c r="B1312" s="32"/>
      <c r="C1312" s="32" t="s">
        <v>12</v>
      </c>
      <c r="D1312" s="27">
        <v>1185000</v>
      </c>
      <c r="E1312" s="28"/>
      <c r="F1312" s="29">
        <f t="shared" si="22"/>
        <v>206849920</v>
      </c>
    </row>
    <row r="1313" spans="1:6">
      <c r="A1313" s="128">
        <v>45354.520069444443</v>
      </c>
      <c r="B1313" s="32"/>
      <c r="C1313" s="32" t="s">
        <v>12</v>
      </c>
      <c r="D1313" s="27">
        <v>650000</v>
      </c>
      <c r="E1313" s="28"/>
      <c r="F1313" s="29">
        <f t="shared" si="22"/>
        <v>207499920</v>
      </c>
    </row>
    <row r="1314" spans="1:6">
      <c r="A1314" s="128">
        <v>45354.663032407407</v>
      </c>
      <c r="B1314" s="32"/>
      <c r="C1314" s="32" t="s">
        <v>12</v>
      </c>
      <c r="D1314" s="27">
        <v>650000</v>
      </c>
      <c r="E1314" s="28"/>
      <c r="F1314" s="29">
        <f t="shared" si="22"/>
        <v>208149920</v>
      </c>
    </row>
    <row r="1315" spans="1:6">
      <c r="A1315" s="128">
        <v>45354.687638888892</v>
      </c>
      <c r="B1315" s="32"/>
      <c r="C1315" s="32" t="s">
        <v>12</v>
      </c>
      <c r="D1315" s="27">
        <v>1170000</v>
      </c>
      <c r="E1315" s="28"/>
      <c r="F1315" s="29">
        <f t="shared" si="22"/>
        <v>209319920</v>
      </c>
    </row>
    <row r="1316" spans="1:6">
      <c r="A1316" s="128">
        <v>45354.706180555557</v>
      </c>
      <c r="B1316" s="32"/>
      <c r="C1316" s="32" t="s">
        <v>12</v>
      </c>
      <c r="D1316" s="27">
        <v>600000</v>
      </c>
      <c r="E1316" s="28"/>
      <c r="F1316" s="29">
        <f t="shared" si="22"/>
        <v>209919920</v>
      </c>
    </row>
    <row r="1317" spans="1:6">
      <c r="A1317" s="128">
        <v>45354.766550925924</v>
      </c>
      <c r="B1317" s="32"/>
      <c r="C1317" s="32" t="s">
        <v>12</v>
      </c>
      <c r="D1317" s="27">
        <v>600000</v>
      </c>
      <c r="E1317" s="28"/>
      <c r="F1317" s="29">
        <f t="shared" si="22"/>
        <v>210519920</v>
      </c>
    </row>
    <row r="1318" spans="1:6">
      <c r="A1318" s="128">
        <v>45354.822210648148</v>
      </c>
      <c r="B1318" s="32"/>
      <c r="C1318" s="32" t="s">
        <v>12</v>
      </c>
      <c r="D1318" s="27">
        <v>1235000</v>
      </c>
      <c r="E1318" s="28"/>
      <c r="F1318" s="29">
        <f t="shared" si="22"/>
        <v>211754920</v>
      </c>
    </row>
    <row r="1319" spans="1:6">
      <c r="A1319" s="128">
        <v>45354.833553240744</v>
      </c>
      <c r="B1319" s="32"/>
      <c r="C1319" s="32" t="s">
        <v>12</v>
      </c>
      <c r="D1319" s="27">
        <v>550000</v>
      </c>
      <c r="E1319" s="28"/>
      <c r="F1319" s="29">
        <f t="shared" si="22"/>
        <v>212304920</v>
      </c>
    </row>
    <row r="1320" spans="1:6">
      <c r="A1320" s="128">
        <v>45354.833981481483</v>
      </c>
      <c r="B1320" s="32"/>
      <c r="C1320" s="32" t="s">
        <v>12</v>
      </c>
      <c r="D1320" s="27">
        <v>585000</v>
      </c>
      <c r="E1320" s="28"/>
      <c r="F1320" s="29">
        <f t="shared" si="22"/>
        <v>212889920</v>
      </c>
    </row>
    <row r="1321" spans="1:6">
      <c r="A1321" s="128">
        <v>45354.843194444446</v>
      </c>
      <c r="B1321" s="32"/>
      <c r="C1321" s="32" t="s">
        <v>12</v>
      </c>
      <c r="D1321" s="27">
        <v>585000</v>
      </c>
      <c r="E1321" s="28"/>
      <c r="F1321" s="29">
        <f t="shared" si="22"/>
        <v>213474920</v>
      </c>
    </row>
    <row r="1322" spans="1:6">
      <c r="A1322" s="128">
        <v>45354.8434837963</v>
      </c>
      <c r="B1322" s="32"/>
      <c r="C1322" s="32" t="s">
        <v>12</v>
      </c>
      <c r="D1322" s="27">
        <v>600000</v>
      </c>
      <c r="E1322" s="28"/>
      <c r="F1322" s="29">
        <f t="shared" si="22"/>
        <v>214074920</v>
      </c>
    </row>
    <row r="1323" spans="1:6">
      <c r="A1323" s="128">
        <v>45354.855381944442</v>
      </c>
      <c r="B1323" s="32"/>
      <c r="C1323" s="32" t="s">
        <v>12</v>
      </c>
      <c r="D1323" s="27">
        <v>1250000</v>
      </c>
      <c r="E1323" s="28"/>
      <c r="F1323" s="29">
        <f t="shared" si="22"/>
        <v>215324920</v>
      </c>
    </row>
    <row r="1324" spans="1:6">
      <c r="A1324" s="128">
        <v>45354.863356481481</v>
      </c>
      <c r="B1324" s="32"/>
      <c r="C1324" s="32" t="s">
        <v>12</v>
      </c>
      <c r="D1324" s="27">
        <v>600000</v>
      </c>
      <c r="E1324" s="28"/>
      <c r="F1324" s="29">
        <f t="shared" si="22"/>
        <v>215924920</v>
      </c>
    </row>
    <row r="1325" spans="1:6">
      <c r="A1325" s="128">
        <v>45354.87709490741</v>
      </c>
      <c r="B1325" s="32"/>
      <c r="C1325" s="32" t="s">
        <v>12</v>
      </c>
      <c r="D1325" s="27">
        <v>550000</v>
      </c>
      <c r="E1325" s="28"/>
      <c r="F1325" s="29">
        <f t="shared" si="22"/>
        <v>216474920</v>
      </c>
    </row>
    <row r="1326" spans="1:6">
      <c r="A1326" s="128">
        <v>45354.879027777781</v>
      </c>
      <c r="B1326" s="32"/>
      <c r="C1326" s="32" t="s">
        <v>12</v>
      </c>
      <c r="D1326" s="27">
        <v>600000</v>
      </c>
      <c r="E1326" s="28"/>
      <c r="F1326" s="29">
        <f t="shared" si="22"/>
        <v>217074920</v>
      </c>
    </row>
    <row r="1327" spans="1:6">
      <c r="A1327" s="128">
        <v>45354.885775462964</v>
      </c>
      <c r="B1327" s="32"/>
      <c r="C1327" s="32" t="s">
        <v>12</v>
      </c>
      <c r="D1327" s="27">
        <v>650000</v>
      </c>
      <c r="E1327" s="28"/>
      <c r="F1327" s="29">
        <f t="shared" si="22"/>
        <v>217724920</v>
      </c>
    </row>
    <row r="1328" spans="1:6">
      <c r="A1328" s="128">
        <v>45354.886238425926</v>
      </c>
      <c r="B1328" s="32"/>
      <c r="C1328" s="32" t="s">
        <v>12</v>
      </c>
      <c r="D1328" s="27">
        <v>600000</v>
      </c>
      <c r="E1328" s="28"/>
      <c r="F1328" s="29">
        <f t="shared" si="22"/>
        <v>218324920</v>
      </c>
    </row>
    <row r="1329" spans="1:6">
      <c r="A1329" s="128">
        <v>45354.887719907405</v>
      </c>
      <c r="B1329" s="32"/>
      <c r="C1329" s="32" t="s">
        <v>17</v>
      </c>
      <c r="D1329" s="27">
        <v>700000</v>
      </c>
      <c r="E1329" s="28"/>
      <c r="F1329" s="29">
        <f t="shared" si="22"/>
        <v>219024920</v>
      </c>
    </row>
    <row r="1330" spans="1:6">
      <c r="A1330" s="128">
        <v>45354.991076388891</v>
      </c>
      <c r="B1330" s="32"/>
      <c r="C1330" s="32" t="s">
        <v>17</v>
      </c>
      <c r="D1330" s="27">
        <v>600000</v>
      </c>
      <c r="E1330" s="28"/>
      <c r="F1330" s="29">
        <f t="shared" si="22"/>
        <v>219624920</v>
      </c>
    </row>
    <row r="1331" spans="1:6">
      <c r="A1331" s="128">
        <v>45355.19940972222</v>
      </c>
      <c r="B1331" s="32"/>
      <c r="C1331" s="32" t="s">
        <v>12</v>
      </c>
      <c r="D1331" s="27">
        <v>600000</v>
      </c>
      <c r="E1331" s="28"/>
      <c r="F1331" s="29">
        <f t="shared" si="22"/>
        <v>220224920</v>
      </c>
    </row>
    <row r="1332" spans="1:6">
      <c r="A1332" s="128">
        <v>45355.20144675926</v>
      </c>
      <c r="B1332" s="32"/>
      <c r="C1332" s="32" t="s">
        <v>12</v>
      </c>
      <c r="D1332" s="27">
        <v>650000</v>
      </c>
      <c r="E1332" s="28"/>
      <c r="F1332" s="29">
        <f t="shared" si="22"/>
        <v>220874920</v>
      </c>
    </row>
    <row r="1333" spans="1:6">
      <c r="A1333" s="128">
        <v>45355.225358796299</v>
      </c>
      <c r="B1333" s="32"/>
      <c r="C1333" s="32" t="s">
        <v>12</v>
      </c>
      <c r="D1333" s="27">
        <v>650000</v>
      </c>
      <c r="E1333" s="28"/>
      <c r="F1333" s="29">
        <f t="shared" si="22"/>
        <v>221524920</v>
      </c>
    </row>
    <row r="1334" spans="1:6">
      <c r="A1334" s="128">
        <v>45355.269085648149</v>
      </c>
      <c r="B1334" s="32"/>
      <c r="C1334" s="32" t="s">
        <v>12</v>
      </c>
      <c r="D1334" s="27">
        <v>585000</v>
      </c>
      <c r="E1334" s="28"/>
      <c r="F1334" s="29">
        <f t="shared" si="22"/>
        <v>222109920</v>
      </c>
    </row>
    <row r="1335" spans="1:6">
      <c r="A1335" s="128">
        <v>45355.278715277775</v>
      </c>
      <c r="B1335" s="32"/>
      <c r="C1335" s="32" t="s">
        <v>12</v>
      </c>
      <c r="D1335" s="27">
        <v>650000</v>
      </c>
      <c r="E1335" s="28"/>
      <c r="F1335" s="29">
        <f t="shared" si="22"/>
        <v>222759920</v>
      </c>
    </row>
    <row r="1336" spans="1:6">
      <c r="A1336" s="128">
        <v>45355.294131944444</v>
      </c>
      <c r="B1336" s="32"/>
      <c r="C1336" s="32" t="s">
        <v>12</v>
      </c>
      <c r="D1336" s="27">
        <v>650000</v>
      </c>
      <c r="E1336" s="28"/>
      <c r="F1336" s="29">
        <f t="shared" si="22"/>
        <v>223409920</v>
      </c>
    </row>
    <row r="1337" spans="1:6">
      <c r="A1337" s="128">
        <v>45355.299363425926</v>
      </c>
      <c r="B1337" s="32"/>
      <c r="C1337" s="32" t="s">
        <v>12</v>
      </c>
      <c r="D1337" s="27">
        <v>1755000</v>
      </c>
      <c r="E1337" s="28"/>
      <c r="F1337" s="29">
        <f t="shared" si="22"/>
        <v>225164920</v>
      </c>
    </row>
    <row r="1338" spans="1:6">
      <c r="A1338" s="128">
        <v>45355.302743055552</v>
      </c>
      <c r="B1338" s="32"/>
      <c r="C1338" s="32" t="s">
        <v>12</v>
      </c>
      <c r="D1338" s="27">
        <v>465000</v>
      </c>
      <c r="E1338" s="28"/>
      <c r="F1338" s="29">
        <f t="shared" si="22"/>
        <v>225629920</v>
      </c>
    </row>
    <row r="1339" spans="1:6">
      <c r="A1339" s="128">
        <v>45355.303356481483</v>
      </c>
      <c r="B1339" s="32"/>
      <c r="C1339" s="32" t="s">
        <v>12</v>
      </c>
      <c r="D1339" s="27">
        <v>1225000</v>
      </c>
      <c r="E1339" s="28"/>
      <c r="F1339" s="29">
        <f t="shared" si="22"/>
        <v>226854920</v>
      </c>
    </row>
    <row r="1340" spans="1:6">
      <c r="A1340" s="128">
        <v>45355.303587962961</v>
      </c>
      <c r="B1340" s="32"/>
      <c r="C1340" s="32" t="s">
        <v>12</v>
      </c>
      <c r="D1340" s="27">
        <v>550000</v>
      </c>
      <c r="E1340" s="28"/>
      <c r="F1340" s="29">
        <f t="shared" si="22"/>
        <v>227404920</v>
      </c>
    </row>
    <row r="1341" spans="1:6">
      <c r="A1341" s="128">
        <v>45355.307314814818</v>
      </c>
      <c r="B1341" s="32"/>
      <c r="C1341" s="32" t="s">
        <v>12</v>
      </c>
      <c r="D1341" s="27">
        <v>650000</v>
      </c>
      <c r="E1341" s="28"/>
      <c r="F1341" s="29">
        <f t="shared" si="22"/>
        <v>228054920</v>
      </c>
    </row>
    <row r="1342" spans="1:6">
      <c r="A1342" s="128">
        <v>45355.309432870374</v>
      </c>
      <c r="B1342" s="32"/>
      <c r="C1342" s="32" t="s">
        <v>12</v>
      </c>
      <c r="D1342" s="27">
        <v>650000</v>
      </c>
      <c r="E1342" s="28"/>
      <c r="F1342" s="29">
        <f t="shared" si="22"/>
        <v>228704920</v>
      </c>
    </row>
    <row r="1343" spans="1:6">
      <c r="A1343" s="128">
        <v>45355.310428240744</v>
      </c>
      <c r="B1343" s="32"/>
      <c r="C1343" s="32" t="s">
        <v>18</v>
      </c>
      <c r="D1343" s="27">
        <v>1835000</v>
      </c>
      <c r="E1343" s="28"/>
      <c r="F1343" s="29">
        <f t="shared" si="22"/>
        <v>230539920</v>
      </c>
    </row>
    <row r="1344" spans="1:6">
      <c r="A1344" s="128">
        <v>45355.32298611111</v>
      </c>
      <c r="B1344" s="32"/>
      <c r="C1344" s="32" t="s">
        <v>12</v>
      </c>
      <c r="D1344" s="27">
        <v>650000</v>
      </c>
      <c r="E1344" s="28"/>
      <c r="F1344" s="29">
        <f t="shared" si="22"/>
        <v>231189920</v>
      </c>
    </row>
    <row r="1345" spans="1:6">
      <c r="A1345" s="128">
        <v>45355.324004629627</v>
      </c>
      <c r="B1345" s="32"/>
      <c r="C1345" s="32" t="s">
        <v>12</v>
      </c>
      <c r="D1345" s="27">
        <v>600000</v>
      </c>
      <c r="E1345" s="28"/>
      <c r="F1345" s="29">
        <f t="shared" si="22"/>
        <v>231789920</v>
      </c>
    </row>
    <row r="1346" spans="1:6">
      <c r="A1346" s="128">
        <v>45355.327291666668</v>
      </c>
      <c r="B1346" s="32"/>
      <c r="C1346" s="32" t="s">
        <v>12</v>
      </c>
      <c r="D1346" s="27">
        <v>585000</v>
      </c>
      <c r="E1346" s="28"/>
      <c r="F1346" s="29">
        <f t="shared" si="22"/>
        <v>232374920</v>
      </c>
    </row>
    <row r="1347" spans="1:6">
      <c r="A1347" s="128">
        <v>45355.333043981482</v>
      </c>
      <c r="B1347" s="32"/>
      <c r="C1347" s="32" t="s">
        <v>12</v>
      </c>
      <c r="D1347" s="27">
        <v>650000</v>
      </c>
      <c r="E1347" s="28"/>
      <c r="F1347" s="29">
        <f t="shared" si="22"/>
        <v>233024920</v>
      </c>
    </row>
    <row r="1348" spans="1:6">
      <c r="A1348" s="128">
        <v>45355.334513888891</v>
      </c>
      <c r="B1348" s="32"/>
      <c r="C1348" s="32" t="s">
        <v>18</v>
      </c>
      <c r="D1348" s="27">
        <v>1300000</v>
      </c>
      <c r="E1348" s="28"/>
      <c r="F1348" s="29">
        <f t="shared" si="22"/>
        <v>234324920</v>
      </c>
    </row>
    <row r="1349" spans="1:6">
      <c r="A1349" s="128">
        <v>45355.336539351854</v>
      </c>
      <c r="B1349" s="32"/>
      <c r="C1349" s="32" t="s">
        <v>12</v>
      </c>
      <c r="D1349" s="27">
        <v>600000</v>
      </c>
      <c r="E1349" s="28"/>
      <c r="F1349" s="29">
        <f t="shared" si="22"/>
        <v>234924920</v>
      </c>
    </row>
    <row r="1350" spans="1:6">
      <c r="A1350" s="128">
        <v>45355.338194444441</v>
      </c>
      <c r="B1350" s="32"/>
      <c r="C1350" s="32" t="s">
        <v>17</v>
      </c>
      <c r="D1350" s="27">
        <v>750000</v>
      </c>
      <c r="E1350" s="28"/>
      <c r="F1350" s="29">
        <f t="shared" si="22"/>
        <v>235674920</v>
      </c>
    </row>
    <row r="1351" spans="1:6">
      <c r="A1351" s="128">
        <v>45355.33834490741</v>
      </c>
      <c r="B1351" s="32"/>
      <c r="C1351" s="32" t="s">
        <v>12</v>
      </c>
      <c r="D1351" s="27">
        <v>600000</v>
      </c>
      <c r="E1351" s="28"/>
      <c r="F1351" s="29">
        <f t="shared" si="22"/>
        <v>236274920</v>
      </c>
    </row>
    <row r="1352" spans="1:6">
      <c r="A1352" s="128">
        <v>45355.3515625</v>
      </c>
      <c r="B1352" s="32"/>
      <c r="C1352" s="32" t="s">
        <v>12</v>
      </c>
      <c r="D1352" s="27">
        <v>650000</v>
      </c>
      <c r="E1352" s="28"/>
      <c r="F1352" s="29">
        <f t="shared" si="22"/>
        <v>236924920</v>
      </c>
    </row>
    <row r="1353" spans="1:6">
      <c r="A1353" s="128">
        <v>45355.358738425923</v>
      </c>
      <c r="B1353" s="32"/>
      <c r="C1353" s="32" t="s">
        <v>12</v>
      </c>
      <c r="D1353" s="27">
        <v>575000</v>
      </c>
      <c r="E1353" s="28"/>
      <c r="F1353" s="29">
        <f t="shared" si="22"/>
        <v>237499920</v>
      </c>
    </row>
    <row r="1354" spans="1:6">
      <c r="A1354" s="128">
        <v>45355.361516203702</v>
      </c>
      <c r="B1354" s="32"/>
      <c r="C1354" s="32" t="s">
        <v>12</v>
      </c>
      <c r="D1354" s="27">
        <v>585000</v>
      </c>
      <c r="E1354" s="28"/>
      <c r="F1354" s="29">
        <f t="shared" si="22"/>
        <v>238084920</v>
      </c>
    </row>
    <row r="1355" spans="1:6">
      <c r="A1355" s="128">
        <v>45355.369375000002</v>
      </c>
      <c r="B1355" s="32"/>
      <c r="C1355" s="32" t="s">
        <v>12</v>
      </c>
      <c r="D1355" s="27">
        <v>585000</v>
      </c>
      <c r="E1355" s="28"/>
      <c r="F1355" s="29">
        <f t="shared" si="22"/>
        <v>238669920</v>
      </c>
    </row>
    <row r="1356" spans="1:6">
      <c r="A1356" s="128">
        <v>45355.370092592595</v>
      </c>
      <c r="B1356" s="32"/>
      <c r="C1356" s="32" t="s">
        <v>12</v>
      </c>
      <c r="D1356" s="27">
        <v>650000</v>
      </c>
      <c r="E1356" s="28"/>
      <c r="F1356" s="29">
        <f t="shared" si="22"/>
        <v>239319920</v>
      </c>
    </row>
    <row r="1357" spans="1:6">
      <c r="A1357" s="128">
        <v>45355.385069444441</v>
      </c>
      <c r="B1357" s="32"/>
      <c r="C1357" s="32" t="s">
        <v>12</v>
      </c>
      <c r="D1357" s="27">
        <v>600000</v>
      </c>
      <c r="E1357" s="28"/>
      <c r="F1357" s="29">
        <f t="shared" si="22"/>
        <v>239919920</v>
      </c>
    </row>
    <row r="1358" spans="1:6">
      <c r="A1358" s="128">
        <v>45355.387569444443</v>
      </c>
      <c r="B1358" s="32"/>
      <c r="C1358" s="32" t="s">
        <v>72</v>
      </c>
      <c r="D1358" s="27">
        <v>2000000</v>
      </c>
      <c r="E1358" s="28"/>
      <c r="F1358" s="29">
        <f t="shared" si="22"/>
        <v>241919920</v>
      </c>
    </row>
    <row r="1359" spans="1:6">
      <c r="A1359" s="128">
        <v>45355.392581018517</v>
      </c>
      <c r="B1359" s="32"/>
      <c r="C1359" s="32" t="s">
        <v>12</v>
      </c>
      <c r="D1359" s="27">
        <v>1150000</v>
      </c>
      <c r="E1359" s="28"/>
      <c r="F1359" s="29">
        <f t="shared" si="22"/>
        <v>243069920</v>
      </c>
    </row>
    <row r="1360" spans="1:6">
      <c r="A1360" s="128">
        <v>45355.410914351851</v>
      </c>
      <c r="B1360" s="32"/>
      <c r="C1360" s="32" t="s">
        <v>12</v>
      </c>
      <c r="D1360" s="27">
        <v>1755000</v>
      </c>
      <c r="E1360" s="28"/>
      <c r="F1360" s="29">
        <f t="shared" si="22"/>
        <v>244824920</v>
      </c>
    </row>
    <row r="1361" spans="1:6">
      <c r="A1361" s="128">
        <v>45355.413483796299</v>
      </c>
      <c r="B1361" s="32"/>
      <c r="C1361" s="32" t="s">
        <v>12</v>
      </c>
      <c r="D1361" s="27">
        <v>1170000</v>
      </c>
      <c r="E1361" s="28"/>
      <c r="F1361" s="29">
        <f t="shared" si="22"/>
        <v>245994920</v>
      </c>
    </row>
    <row r="1362" spans="1:6">
      <c r="A1362" s="128">
        <v>45355.416701388887</v>
      </c>
      <c r="B1362" s="32"/>
      <c r="C1362" s="32" t="s">
        <v>12</v>
      </c>
      <c r="D1362" s="27">
        <v>585000</v>
      </c>
      <c r="E1362" s="28"/>
      <c r="F1362" s="29">
        <f t="shared" si="22"/>
        <v>246579920</v>
      </c>
    </row>
    <row r="1363" spans="1:6">
      <c r="A1363" s="128">
        <v>45355.441851851851</v>
      </c>
      <c r="B1363" s="32"/>
      <c r="C1363" s="32" t="s">
        <v>12</v>
      </c>
      <c r="D1363" s="27">
        <v>650000</v>
      </c>
      <c r="E1363" s="28"/>
      <c r="F1363" s="29">
        <f t="shared" si="22"/>
        <v>247229920</v>
      </c>
    </row>
    <row r="1364" spans="1:6">
      <c r="A1364" s="128">
        <v>45355.45103009259</v>
      </c>
      <c r="B1364" s="32"/>
      <c r="C1364" s="32" t="s">
        <v>12</v>
      </c>
      <c r="D1364" s="27">
        <v>600000</v>
      </c>
      <c r="E1364" s="28"/>
      <c r="F1364" s="29">
        <f t="shared" si="22"/>
        <v>247829920</v>
      </c>
    </row>
    <row r="1365" spans="1:6">
      <c r="A1365" s="128">
        <v>45355.477210648147</v>
      </c>
      <c r="B1365" s="32"/>
      <c r="C1365" s="32" t="s">
        <v>12</v>
      </c>
      <c r="D1365" s="27">
        <v>1300000</v>
      </c>
      <c r="E1365" s="28"/>
      <c r="F1365" s="29">
        <f t="shared" si="22"/>
        <v>249129920</v>
      </c>
    </row>
    <row r="1366" spans="1:6">
      <c r="A1366" s="128">
        <v>45355.488576388889</v>
      </c>
      <c r="B1366" s="32"/>
      <c r="C1366" s="32" t="s">
        <v>93</v>
      </c>
      <c r="D1366" s="27">
        <v>1400000</v>
      </c>
      <c r="E1366" s="28"/>
      <c r="F1366" s="29">
        <f t="shared" ref="F1366:F1547" si="23">F1365+D1366-E1366</f>
        <v>250529920</v>
      </c>
    </row>
    <row r="1367" spans="1:6">
      <c r="A1367" s="128">
        <v>45355.497407407405</v>
      </c>
      <c r="B1367" s="32"/>
      <c r="C1367" s="32" t="s">
        <v>12</v>
      </c>
      <c r="D1367" s="27">
        <v>1185000</v>
      </c>
      <c r="E1367" s="28"/>
      <c r="F1367" s="29">
        <f t="shared" si="23"/>
        <v>251714920</v>
      </c>
    </row>
    <row r="1368" spans="1:6">
      <c r="A1368" s="128">
        <v>45355.499444444446</v>
      </c>
      <c r="B1368" s="32"/>
      <c r="C1368" s="32" t="s">
        <v>12</v>
      </c>
      <c r="D1368" s="27">
        <v>2600000</v>
      </c>
      <c r="E1368" s="28"/>
      <c r="F1368" s="29">
        <f t="shared" si="23"/>
        <v>254314920</v>
      </c>
    </row>
    <row r="1369" spans="1:6">
      <c r="A1369" s="128">
        <v>45355.501469907409</v>
      </c>
      <c r="B1369" s="32"/>
      <c r="C1369" s="32" t="s">
        <v>12</v>
      </c>
      <c r="D1369" s="27">
        <v>2600000</v>
      </c>
      <c r="E1369" s="28"/>
      <c r="F1369" s="29">
        <f t="shared" si="23"/>
        <v>256914920</v>
      </c>
    </row>
    <row r="1370" spans="1:6">
      <c r="A1370" s="128">
        <v>45355.522129629629</v>
      </c>
      <c r="B1370" s="32"/>
      <c r="C1370" s="32" t="s">
        <v>12</v>
      </c>
      <c r="D1370" s="27">
        <v>600000</v>
      </c>
      <c r="E1370" s="28"/>
      <c r="F1370" s="29">
        <f t="shared" si="23"/>
        <v>257514920</v>
      </c>
    </row>
    <row r="1371" spans="1:6">
      <c r="A1371" s="128">
        <v>45355.55846064815</v>
      </c>
      <c r="B1371" s="32"/>
      <c r="C1371" s="32" t="s">
        <v>12</v>
      </c>
      <c r="D1371" s="27">
        <v>1755000</v>
      </c>
      <c r="E1371" s="28"/>
      <c r="F1371" s="29">
        <f t="shared" si="23"/>
        <v>259269920</v>
      </c>
    </row>
    <row r="1372" spans="1:6">
      <c r="A1372" s="128">
        <v>45355.563969907409</v>
      </c>
      <c r="B1372" s="32"/>
      <c r="C1372" s="32" t="s">
        <v>17</v>
      </c>
      <c r="D1372" s="27">
        <v>550000</v>
      </c>
      <c r="E1372" s="28"/>
      <c r="F1372" s="29">
        <f t="shared" si="23"/>
        <v>259819920</v>
      </c>
    </row>
    <row r="1373" spans="1:6">
      <c r="A1373" s="128">
        <v>45355.56690972222</v>
      </c>
      <c r="B1373" s="32"/>
      <c r="C1373" s="32" t="s">
        <v>12</v>
      </c>
      <c r="D1373" s="27">
        <v>650000</v>
      </c>
      <c r="E1373" s="28"/>
      <c r="F1373" s="29">
        <f t="shared" si="23"/>
        <v>260469920</v>
      </c>
    </row>
    <row r="1374" spans="1:6">
      <c r="A1374" s="128">
        <v>45355.568252314813</v>
      </c>
      <c r="B1374" s="32"/>
      <c r="C1374" s="32" t="s">
        <v>12</v>
      </c>
      <c r="D1374" s="27">
        <v>650000</v>
      </c>
      <c r="E1374" s="28"/>
      <c r="F1374" s="29">
        <f t="shared" si="23"/>
        <v>261119920</v>
      </c>
    </row>
    <row r="1375" spans="1:6">
      <c r="A1375" s="128">
        <v>45355.570706018516</v>
      </c>
      <c r="B1375" s="32"/>
      <c r="C1375" s="32" t="s">
        <v>12</v>
      </c>
      <c r="D1375" s="27">
        <v>600000</v>
      </c>
      <c r="E1375" s="28"/>
      <c r="F1375" s="29">
        <f t="shared" si="23"/>
        <v>261719920</v>
      </c>
    </row>
    <row r="1376" spans="1:6">
      <c r="A1376" s="128">
        <v>45355.572858796295</v>
      </c>
      <c r="B1376" s="32"/>
      <c r="C1376" s="32" t="s">
        <v>12</v>
      </c>
      <c r="D1376" s="27">
        <v>600000</v>
      </c>
      <c r="E1376" s="28"/>
      <c r="F1376" s="29">
        <f t="shared" si="23"/>
        <v>262319920</v>
      </c>
    </row>
    <row r="1377" spans="1:6">
      <c r="A1377" s="128">
        <v>45355.575925925928</v>
      </c>
      <c r="B1377" s="32"/>
      <c r="C1377" s="32" t="s">
        <v>12</v>
      </c>
      <c r="D1377" s="27">
        <v>600000</v>
      </c>
      <c r="E1377" s="28"/>
      <c r="F1377" s="29">
        <f t="shared" si="23"/>
        <v>262919920</v>
      </c>
    </row>
    <row r="1378" spans="1:6">
      <c r="A1378" s="128">
        <v>45355.580659722225</v>
      </c>
      <c r="B1378" s="32"/>
      <c r="C1378" s="32" t="s">
        <v>12</v>
      </c>
      <c r="D1378" s="27">
        <v>585000</v>
      </c>
      <c r="E1378" s="28"/>
      <c r="F1378" s="29">
        <f t="shared" si="23"/>
        <v>263504920</v>
      </c>
    </row>
    <row r="1379" spans="1:6">
      <c r="A1379" s="128">
        <v>45355.596574074072</v>
      </c>
      <c r="B1379" s="32"/>
      <c r="C1379" s="32" t="s">
        <v>12</v>
      </c>
      <c r="D1379" s="27">
        <v>1235000</v>
      </c>
      <c r="E1379" s="28"/>
      <c r="F1379" s="29">
        <f t="shared" si="23"/>
        <v>264739920</v>
      </c>
    </row>
    <row r="1380" spans="1:6">
      <c r="A1380" s="128">
        <v>45355.617083333331</v>
      </c>
      <c r="B1380" s="32"/>
      <c r="C1380" s="32" t="s">
        <v>12</v>
      </c>
      <c r="D1380" s="27">
        <v>585000</v>
      </c>
      <c r="E1380" s="28"/>
      <c r="F1380" s="29">
        <f t="shared" si="23"/>
        <v>265324920</v>
      </c>
    </row>
    <row r="1381" spans="1:6">
      <c r="A1381" s="128">
        <v>45355.61917824074</v>
      </c>
      <c r="B1381" s="32"/>
      <c r="C1381" s="32" t="s">
        <v>12</v>
      </c>
      <c r="D1381" s="27">
        <v>575000</v>
      </c>
      <c r="E1381" s="28"/>
      <c r="F1381" s="29">
        <f t="shared" si="23"/>
        <v>265899920</v>
      </c>
    </row>
    <row r="1382" spans="1:6">
      <c r="A1382" s="128">
        <v>45355.624849537038</v>
      </c>
      <c r="B1382" s="32"/>
      <c r="C1382" s="32" t="s">
        <v>12</v>
      </c>
      <c r="D1382" s="27">
        <v>585000</v>
      </c>
      <c r="E1382" s="28"/>
      <c r="F1382" s="29">
        <f t="shared" si="23"/>
        <v>266484920</v>
      </c>
    </row>
    <row r="1383" spans="1:6">
      <c r="A1383" s="128">
        <v>45355.634525462963</v>
      </c>
      <c r="B1383" s="32"/>
      <c r="C1383" s="32" t="s">
        <v>12</v>
      </c>
      <c r="D1383" s="27">
        <v>575000</v>
      </c>
      <c r="E1383" s="28"/>
      <c r="F1383" s="29">
        <f t="shared" si="23"/>
        <v>267059920</v>
      </c>
    </row>
    <row r="1384" spans="1:6">
      <c r="A1384" s="128">
        <v>45355.648125</v>
      </c>
      <c r="B1384" s="32"/>
      <c r="C1384" s="32" t="s">
        <v>72</v>
      </c>
      <c r="D1384" s="27">
        <v>1000000</v>
      </c>
      <c r="E1384" s="28"/>
      <c r="F1384" s="29">
        <f t="shared" si="23"/>
        <v>268059920</v>
      </c>
    </row>
    <row r="1385" spans="1:6">
      <c r="A1385" s="128">
        <v>45355.660474537035</v>
      </c>
      <c r="B1385" s="32"/>
      <c r="C1385" s="32" t="s">
        <v>17</v>
      </c>
      <c r="D1385" s="27">
        <v>750000</v>
      </c>
      <c r="E1385" s="28"/>
      <c r="F1385" s="29">
        <f t="shared" si="23"/>
        <v>268809920</v>
      </c>
    </row>
    <row r="1386" spans="1:6">
      <c r="A1386" s="128">
        <v>45355.660868055558</v>
      </c>
      <c r="B1386" s="32"/>
      <c r="C1386" s="32" t="s">
        <v>12</v>
      </c>
      <c r="D1386" s="27">
        <v>600000</v>
      </c>
      <c r="E1386" s="28"/>
      <c r="F1386" s="29">
        <f t="shared" si="23"/>
        <v>269409920</v>
      </c>
    </row>
    <row r="1387" spans="1:6">
      <c r="A1387" s="128">
        <v>45355.674722222226</v>
      </c>
      <c r="B1387" s="32"/>
      <c r="C1387" s="32" t="s">
        <v>12</v>
      </c>
      <c r="D1387" s="27">
        <v>650000</v>
      </c>
      <c r="E1387" s="28"/>
      <c r="F1387" s="29">
        <f t="shared" si="23"/>
        <v>270059920</v>
      </c>
    </row>
    <row r="1388" spans="1:6">
      <c r="A1388" s="128">
        <v>45355.675266203703</v>
      </c>
      <c r="B1388" s="32"/>
      <c r="C1388" s="32" t="s">
        <v>12</v>
      </c>
      <c r="D1388" s="27">
        <v>600000</v>
      </c>
      <c r="E1388" s="28"/>
      <c r="F1388" s="29">
        <f t="shared" si="23"/>
        <v>270659920</v>
      </c>
    </row>
    <row r="1389" spans="1:6">
      <c r="A1389" s="128">
        <v>45355.676134259258</v>
      </c>
      <c r="B1389" s="32"/>
      <c r="C1389" s="32" t="s">
        <v>17</v>
      </c>
      <c r="D1389" s="27">
        <v>750000</v>
      </c>
      <c r="E1389" s="28"/>
      <c r="F1389" s="29">
        <f t="shared" si="23"/>
        <v>271409920</v>
      </c>
    </row>
    <row r="1390" spans="1:6">
      <c r="A1390" s="128">
        <v>45355.689756944441</v>
      </c>
      <c r="B1390" s="32"/>
      <c r="C1390" s="32" t="s">
        <v>12</v>
      </c>
      <c r="D1390" s="27">
        <v>1935000</v>
      </c>
      <c r="E1390" s="28"/>
      <c r="F1390" s="29">
        <f t="shared" si="23"/>
        <v>273344920</v>
      </c>
    </row>
    <row r="1391" spans="1:6">
      <c r="A1391" s="128">
        <v>45355.717245370368</v>
      </c>
      <c r="B1391" s="32"/>
      <c r="C1391" s="32" t="s">
        <v>12</v>
      </c>
      <c r="D1391" s="27">
        <v>650000</v>
      </c>
      <c r="E1391" s="28"/>
      <c r="F1391" s="29">
        <f t="shared" si="23"/>
        <v>273994920</v>
      </c>
    </row>
    <row r="1392" spans="1:6">
      <c r="A1392" s="128">
        <v>45355.721539351849</v>
      </c>
      <c r="B1392" s="32"/>
      <c r="C1392" s="32" t="s">
        <v>12</v>
      </c>
      <c r="D1392" s="27">
        <v>650000</v>
      </c>
      <c r="E1392" s="28"/>
      <c r="F1392" s="29">
        <f t="shared" si="23"/>
        <v>274644920</v>
      </c>
    </row>
    <row r="1393" spans="1:6">
      <c r="A1393" s="128">
        <v>45355.744849537034</v>
      </c>
      <c r="B1393" s="32"/>
      <c r="C1393" s="32" t="s">
        <v>12</v>
      </c>
      <c r="D1393" s="27">
        <v>3470000</v>
      </c>
      <c r="E1393" s="28"/>
      <c r="F1393" s="29">
        <f t="shared" si="23"/>
        <v>278114920</v>
      </c>
    </row>
    <row r="1394" spans="1:6">
      <c r="A1394" s="128">
        <v>45355.757337962961</v>
      </c>
      <c r="B1394" s="32"/>
      <c r="C1394" s="32" t="s">
        <v>12</v>
      </c>
      <c r="D1394" s="27">
        <v>550000</v>
      </c>
      <c r="E1394" s="28"/>
      <c r="F1394" s="29">
        <f t="shared" si="23"/>
        <v>278664920</v>
      </c>
    </row>
    <row r="1395" spans="1:6">
      <c r="A1395" s="128">
        <v>45355.81931712963</v>
      </c>
      <c r="B1395" s="32"/>
      <c r="C1395" s="32" t="s">
        <v>12</v>
      </c>
      <c r="D1395" s="27">
        <v>600000</v>
      </c>
      <c r="E1395" s="28"/>
      <c r="F1395" s="29">
        <f t="shared" si="23"/>
        <v>279264920</v>
      </c>
    </row>
    <row r="1396" spans="1:6">
      <c r="A1396" s="128">
        <v>45355.854259259257</v>
      </c>
      <c r="B1396" s="32"/>
      <c r="C1396" s="32" t="s">
        <v>12</v>
      </c>
      <c r="D1396" s="27">
        <v>1300000</v>
      </c>
      <c r="E1396" s="28"/>
      <c r="F1396" s="29">
        <f t="shared" si="23"/>
        <v>280564920</v>
      </c>
    </row>
    <row r="1397" spans="1:6">
      <c r="A1397" s="128">
        <v>45355.858124999999</v>
      </c>
      <c r="B1397" s="32"/>
      <c r="C1397" s="32" t="s">
        <v>12</v>
      </c>
      <c r="D1397" s="27">
        <v>650000</v>
      </c>
      <c r="E1397" s="28"/>
      <c r="F1397" s="29">
        <f t="shared" si="23"/>
        <v>281214920</v>
      </c>
    </row>
    <row r="1398" spans="1:6">
      <c r="A1398" s="128">
        <v>45355.860844907409</v>
      </c>
      <c r="B1398" s="32"/>
      <c r="C1398" s="32" t="s">
        <v>12</v>
      </c>
      <c r="D1398" s="27">
        <v>600000</v>
      </c>
      <c r="E1398" s="28"/>
      <c r="F1398" s="29">
        <f t="shared" si="23"/>
        <v>281814920</v>
      </c>
    </row>
    <row r="1399" spans="1:6">
      <c r="A1399" s="128">
        <v>45355.864328703705</v>
      </c>
      <c r="B1399" s="32"/>
      <c r="C1399" s="32" t="s">
        <v>12</v>
      </c>
      <c r="D1399" s="27">
        <v>600000</v>
      </c>
      <c r="E1399" s="28"/>
      <c r="F1399" s="29">
        <f t="shared" si="23"/>
        <v>282414920</v>
      </c>
    </row>
    <row r="1400" spans="1:6">
      <c r="A1400" s="128">
        <v>45355.867291666669</v>
      </c>
      <c r="B1400" s="32"/>
      <c r="C1400" s="32" t="s">
        <v>12</v>
      </c>
      <c r="D1400" s="27">
        <v>650000</v>
      </c>
      <c r="E1400" s="28"/>
      <c r="F1400" s="29">
        <f t="shared" si="23"/>
        <v>283064920</v>
      </c>
    </row>
    <row r="1401" spans="1:6">
      <c r="A1401" s="128">
        <v>45355.896296296298</v>
      </c>
      <c r="B1401" s="32"/>
      <c r="C1401" s="32" t="s">
        <v>12</v>
      </c>
      <c r="D1401" s="27">
        <v>1200000</v>
      </c>
      <c r="E1401" s="28"/>
      <c r="F1401" s="29">
        <f t="shared" si="23"/>
        <v>284264920</v>
      </c>
    </row>
    <row r="1402" spans="1:6">
      <c r="A1402" s="128">
        <v>45355.954594907409</v>
      </c>
      <c r="B1402" s="32"/>
      <c r="C1402" s="32" t="s">
        <v>12</v>
      </c>
      <c r="D1402" s="27">
        <v>1200000</v>
      </c>
      <c r="E1402" s="28"/>
      <c r="F1402" s="29">
        <f t="shared" si="23"/>
        <v>285464920</v>
      </c>
    </row>
    <row r="1403" spans="1:6">
      <c r="A1403" s="128">
        <v>45356.987916666665</v>
      </c>
      <c r="B1403" s="32"/>
      <c r="C1403" s="32" t="s">
        <v>12</v>
      </c>
      <c r="D1403" s="27">
        <v>600000</v>
      </c>
      <c r="E1403" s="28"/>
      <c r="F1403" s="29">
        <f t="shared" si="23"/>
        <v>286064920</v>
      </c>
    </row>
    <row r="1404" spans="1:6">
      <c r="A1404" s="128">
        <v>45356.277974537035</v>
      </c>
      <c r="B1404" s="32"/>
      <c r="C1404" s="32" t="s">
        <v>12</v>
      </c>
      <c r="D1404" s="27">
        <v>650000</v>
      </c>
      <c r="E1404" s="28"/>
      <c r="F1404" s="29">
        <f t="shared" si="23"/>
        <v>286714920</v>
      </c>
    </row>
    <row r="1405" spans="1:6">
      <c r="A1405" s="128">
        <v>45356.284004629626</v>
      </c>
      <c r="B1405" s="32"/>
      <c r="C1405" s="32" t="s">
        <v>12</v>
      </c>
      <c r="D1405" s="27">
        <v>1300000</v>
      </c>
      <c r="E1405" s="28"/>
      <c r="F1405" s="29">
        <f t="shared" si="23"/>
        <v>288014920</v>
      </c>
    </row>
    <row r="1406" spans="1:6">
      <c r="A1406" s="128">
        <v>45356.29892361111</v>
      </c>
      <c r="B1406" s="32"/>
      <c r="C1406" s="32" t="s">
        <v>12</v>
      </c>
      <c r="D1406" s="27">
        <v>1200000</v>
      </c>
      <c r="E1406" s="28"/>
      <c r="F1406" s="29">
        <f t="shared" si="23"/>
        <v>289214920</v>
      </c>
    </row>
    <row r="1407" spans="1:6">
      <c r="A1407" s="128">
        <v>45356.317650462966</v>
      </c>
      <c r="B1407" s="32"/>
      <c r="C1407" s="32" t="s">
        <v>17</v>
      </c>
      <c r="D1407" s="27">
        <v>750000</v>
      </c>
      <c r="E1407" s="28"/>
      <c r="F1407" s="29">
        <f t="shared" si="23"/>
        <v>289964920</v>
      </c>
    </row>
    <row r="1408" spans="1:6">
      <c r="A1408" s="128">
        <v>45356.3518287037</v>
      </c>
      <c r="B1408" s="32"/>
      <c r="C1408" s="32" t="s">
        <v>12</v>
      </c>
      <c r="D1408" s="27">
        <v>600000</v>
      </c>
      <c r="E1408" s="28"/>
      <c r="F1408" s="29">
        <f t="shared" si="23"/>
        <v>290564920</v>
      </c>
    </row>
    <row r="1409" spans="1:6">
      <c r="A1409" s="128">
        <v>45356.3518287037</v>
      </c>
      <c r="B1409" s="32"/>
      <c r="C1409" s="32" t="s">
        <v>588</v>
      </c>
      <c r="D1409" s="27"/>
      <c r="E1409" s="28">
        <v>40500000</v>
      </c>
      <c r="F1409" s="29">
        <f t="shared" si="23"/>
        <v>250064920</v>
      </c>
    </row>
    <row r="1410" spans="1:6">
      <c r="A1410" s="128">
        <v>45356.3518287037</v>
      </c>
      <c r="B1410" s="32"/>
      <c r="C1410" s="32" t="s">
        <v>561</v>
      </c>
      <c r="D1410" s="27"/>
      <c r="E1410" s="28">
        <v>11400000</v>
      </c>
      <c r="F1410" s="29">
        <f t="shared" si="23"/>
        <v>238664920</v>
      </c>
    </row>
    <row r="1411" spans="1:6">
      <c r="A1411" s="128">
        <v>45356.3518287037</v>
      </c>
      <c r="B1411" s="32"/>
      <c r="C1411" s="32" t="s">
        <v>40</v>
      </c>
      <c r="D1411" s="27"/>
      <c r="E1411" s="28">
        <f>2*2900</f>
        <v>5800</v>
      </c>
      <c r="F1411" s="29">
        <f t="shared" si="23"/>
        <v>238659120</v>
      </c>
    </row>
    <row r="1412" spans="1:6">
      <c r="A1412" s="128">
        <v>45356.371817129628</v>
      </c>
      <c r="B1412" s="32"/>
      <c r="C1412" s="32" t="s">
        <v>12</v>
      </c>
      <c r="D1412" s="27">
        <v>1250000</v>
      </c>
      <c r="E1412" s="28"/>
      <c r="F1412" s="29">
        <f t="shared" si="23"/>
        <v>239909120</v>
      </c>
    </row>
    <row r="1413" spans="1:6">
      <c r="A1413" s="128">
        <v>45356.396296296298</v>
      </c>
      <c r="B1413" s="32"/>
      <c r="C1413" s="32" t="s">
        <v>12</v>
      </c>
      <c r="D1413" s="27">
        <v>600000</v>
      </c>
      <c r="E1413" s="28"/>
      <c r="F1413" s="29">
        <f t="shared" si="23"/>
        <v>240509120</v>
      </c>
    </row>
    <row r="1414" spans="1:6">
      <c r="A1414" s="128">
        <v>45356.410115740742</v>
      </c>
      <c r="B1414" s="32"/>
      <c r="C1414" s="32" t="s">
        <v>12</v>
      </c>
      <c r="D1414" s="27">
        <v>1745000</v>
      </c>
      <c r="E1414" s="28"/>
      <c r="F1414" s="29">
        <f t="shared" si="23"/>
        <v>242254120</v>
      </c>
    </row>
    <row r="1415" spans="1:6">
      <c r="A1415" s="128">
        <v>45356.42391203704</v>
      </c>
      <c r="B1415" s="32"/>
      <c r="C1415" s="32" t="s">
        <v>12</v>
      </c>
      <c r="D1415" s="27">
        <v>1760000</v>
      </c>
      <c r="E1415" s="28"/>
      <c r="F1415" s="29">
        <f t="shared" si="23"/>
        <v>244014120</v>
      </c>
    </row>
    <row r="1416" spans="1:6">
      <c r="A1416" s="128">
        <v>45356.424409722225</v>
      </c>
      <c r="B1416" s="32"/>
      <c r="C1416" s="32" t="s">
        <v>12</v>
      </c>
      <c r="D1416" s="27">
        <v>650000</v>
      </c>
      <c r="E1416" s="28"/>
      <c r="F1416" s="29">
        <f t="shared" si="23"/>
        <v>244664120</v>
      </c>
    </row>
    <row r="1417" spans="1:6">
      <c r="A1417" s="128">
        <v>45356.43608796296</v>
      </c>
      <c r="B1417" s="32"/>
      <c r="C1417" s="32" t="s">
        <v>12</v>
      </c>
      <c r="D1417" s="27">
        <v>600000</v>
      </c>
      <c r="E1417" s="28"/>
      <c r="F1417" s="29">
        <f t="shared" si="23"/>
        <v>245264120</v>
      </c>
    </row>
    <row r="1418" spans="1:6">
      <c r="A1418" s="128">
        <v>45356.441250000003</v>
      </c>
      <c r="B1418" s="32"/>
      <c r="C1418" s="32" t="s">
        <v>12</v>
      </c>
      <c r="D1418" s="27">
        <v>1185000</v>
      </c>
      <c r="E1418" s="28"/>
      <c r="F1418" s="29">
        <f t="shared" si="23"/>
        <v>246449120</v>
      </c>
    </row>
    <row r="1419" spans="1:6">
      <c r="A1419" s="128">
        <v>45356.448391203703</v>
      </c>
      <c r="B1419" s="32"/>
      <c r="C1419" s="32" t="s">
        <v>12</v>
      </c>
      <c r="D1419" s="27">
        <v>600000</v>
      </c>
      <c r="E1419" s="28"/>
      <c r="F1419" s="29">
        <f t="shared" si="23"/>
        <v>247049120</v>
      </c>
    </row>
    <row r="1420" spans="1:6">
      <c r="A1420" s="128">
        <v>45356.453449074077</v>
      </c>
      <c r="B1420" s="32"/>
      <c r="C1420" s="32" t="s">
        <v>17</v>
      </c>
      <c r="D1420" s="27">
        <v>750000</v>
      </c>
      <c r="E1420" s="28"/>
      <c r="F1420" s="29">
        <f t="shared" si="23"/>
        <v>247799120</v>
      </c>
    </row>
    <row r="1421" spans="1:6">
      <c r="A1421" s="128">
        <v>45356.465752314813</v>
      </c>
      <c r="B1421" s="32"/>
      <c r="C1421" s="32" t="s">
        <v>12</v>
      </c>
      <c r="D1421" s="27">
        <v>600000</v>
      </c>
      <c r="E1421" s="28"/>
      <c r="F1421" s="29">
        <f t="shared" si="23"/>
        <v>248399120</v>
      </c>
    </row>
    <row r="1422" spans="1:6">
      <c r="A1422" s="128">
        <v>45356.471400462964</v>
      </c>
      <c r="B1422" s="32"/>
      <c r="C1422" s="32" t="s">
        <v>12</v>
      </c>
      <c r="D1422" s="27">
        <v>600000</v>
      </c>
      <c r="E1422" s="28"/>
      <c r="F1422" s="29">
        <f t="shared" si="23"/>
        <v>248999120</v>
      </c>
    </row>
    <row r="1423" spans="1:6">
      <c r="A1423" s="128">
        <v>45356.471956018519</v>
      </c>
      <c r="B1423" s="32"/>
      <c r="C1423" s="32" t="s">
        <v>12</v>
      </c>
      <c r="D1423" s="27">
        <v>600000</v>
      </c>
      <c r="E1423" s="28"/>
      <c r="F1423" s="29">
        <f t="shared" si="23"/>
        <v>249599120</v>
      </c>
    </row>
    <row r="1424" spans="1:6">
      <c r="A1424" s="128">
        <v>45356.482951388891</v>
      </c>
      <c r="B1424" s="32"/>
      <c r="C1424" s="32" t="s">
        <v>18</v>
      </c>
      <c r="D1424" s="27">
        <v>1300000</v>
      </c>
      <c r="E1424" s="28"/>
      <c r="F1424" s="29">
        <f t="shared" si="23"/>
        <v>250899120</v>
      </c>
    </row>
    <row r="1425" spans="1:6">
      <c r="A1425" s="128">
        <v>45356.483715277776</v>
      </c>
      <c r="B1425" s="32"/>
      <c r="C1425" s="32" t="s">
        <v>18</v>
      </c>
      <c r="D1425" s="27">
        <v>1300000</v>
      </c>
      <c r="E1425" s="28"/>
      <c r="F1425" s="29">
        <f t="shared" si="23"/>
        <v>252199120</v>
      </c>
    </row>
    <row r="1426" spans="1:6">
      <c r="A1426" s="128">
        <v>45356.494097222225</v>
      </c>
      <c r="B1426" s="32"/>
      <c r="C1426" s="32" t="s">
        <v>17</v>
      </c>
      <c r="D1426" s="27">
        <v>750000</v>
      </c>
      <c r="E1426" s="28"/>
      <c r="F1426" s="29">
        <f t="shared" si="23"/>
        <v>252949120</v>
      </c>
    </row>
    <row r="1427" spans="1:6">
      <c r="A1427" s="128">
        <v>45356.511967592596</v>
      </c>
      <c r="B1427" s="32"/>
      <c r="C1427" s="32" t="s">
        <v>12</v>
      </c>
      <c r="D1427" s="27">
        <v>575000</v>
      </c>
      <c r="E1427" s="28"/>
      <c r="F1427" s="29">
        <f t="shared" si="23"/>
        <v>253524120</v>
      </c>
    </row>
    <row r="1428" spans="1:6">
      <c r="A1428" s="128">
        <v>45356.558877314812</v>
      </c>
      <c r="B1428" s="32"/>
      <c r="C1428" s="32" t="s">
        <v>12</v>
      </c>
      <c r="D1428" s="27">
        <v>585000</v>
      </c>
      <c r="E1428" s="28"/>
      <c r="F1428" s="29">
        <f t="shared" si="23"/>
        <v>254109120</v>
      </c>
    </row>
    <row r="1429" spans="1:6">
      <c r="A1429" s="128">
        <v>45356.590567129628</v>
      </c>
      <c r="B1429" s="32"/>
      <c r="C1429" s="32" t="s">
        <v>12</v>
      </c>
      <c r="D1429" s="27">
        <v>1250000</v>
      </c>
      <c r="E1429" s="28"/>
      <c r="F1429" s="29">
        <f t="shared" si="23"/>
        <v>255359120</v>
      </c>
    </row>
    <row r="1430" spans="1:6">
      <c r="A1430" s="128">
        <v>45356.594942129632</v>
      </c>
      <c r="B1430" s="32"/>
      <c r="C1430" s="32" t="s">
        <v>17</v>
      </c>
      <c r="D1430" s="27">
        <v>700000</v>
      </c>
      <c r="E1430" s="28"/>
      <c r="F1430" s="29">
        <f t="shared" si="23"/>
        <v>256059120</v>
      </c>
    </row>
    <row r="1431" spans="1:6">
      <c r="A1431" s="128">
        <v>45356.604537037034</v>
      </c>
      <c r="B1431" s="32"/>
      <c r="C1431" s="32" t="s">
        <v>18</v>
      </c>
      <c r="D1431" s="27">
        <v>1300000</v>
      </c>
      <c r="E1431" s="28"/>
      <c r="F1431" s="29">
        <f t="shared" si="23"/>
        <v>257359120</v>
      </c>
    </row>
    <row r="1432" spans="1:6">
      <c r="A1432" s="128">
        <v>45356.610347222224</v>
      </c>
      <c r="B1432" s="32"/>
      <c r="C1432" s="32" t="s">
        <v>12</v>
      </c>
      <c r="D1432" s="27">
        <v>465000</v>
      </c>
      <c r="E1432" s="28"/>
      <c r="F1432" s="29">
        <f t="shared" si="23"/>
        <v>257824120</v>
      </c>
    </row>
    <row r="1433" spans="1:6">
      <c r="A1433" s="128">
        <v>45356.618263888886</v>
      </c>
      <c r="B1433" s="32"/>
      <c r="C1433" s="32" t="s">
        <v>12</v>
      </c>
      <c r="D1433" s="27">
        <v>600000</v>
      </c>
      <c r="E1433" s="28"/>
      <c r="F1433" s="29">
        <f t="shared" si="23"/>
        <v>258424120</v>
      </c>
    </row>
    <row r="1434" spans="1:6">
      <c r="A1434" s="128">
        <v>45356.639143518521</v>
      </c>
      <c r="B1434" s="32"/>
      <c r="C1434" s="32" t="s">
        <v>12</v>
      </c>
      <c r="D1434" s="27">
        <v>2340000</v>
      </c>
      <c r="E1434" s="28"/>
      <c r="F1434" s="29">
        <f t="shared" si="23"/>
        <v>260764120</v>
      </c>
    </row>
    <row r="1435" spans="1:6">
      <c r="A1435" s="128">
        <v>45356.646192129629</v>
      </c>
      <c r="B1435" s="32"/>
      <c r="C1435" s="32" t="s">
        <v>12</v>
      </c>
      <c r="D1435" s="27">
        <v>3375000</v>
      </c>
      <c r="E1435" s="28"/>
      <c r="F1435" s="29">
        <f t="shared" si="23"/>
        <v>264139120</v>
      </c>
    </row>
    <row r="1436" spans="1:6">
      <c r="A1436" s="128">
        <v>45356.646377314813</v>
      </c>
      <c r="B1436" s="32"/>
      <c r="C1436" s="32" t="s">
        <v>12</v>
      </c>
      <c r="D1436" s="27">
        <v>1175000</v>
      </c>
      <c r="E1436" s="28"/>
      <c r="F1436" s="29">
        <f t="shared" si="23"/>
        <v>265314120</v>
      </c>
    </row>
    <row r="1437" spans="1:6">
      <c r="A1437" s="128">
        <v>45356.677615740744</v>
      </c>
      <c r="B1437" s="32"/>
      <c r="C1437" s="32" t="s">
        <v>12</v>
      </c>
      <c r="D1437" s="27">
        <v>1135000</v>
      </c>
      <c r="E1437" s="28"/>
      <c r="F1437" s="29">
        <f t="shared" si="23"/>
        <v>266449120</v>
      </c>
    </row>
    <row r="1438" spans="1:6">
      <c r="A1438" s="128">
        <v>45356.683125000003</v>
      </c>
      <c r="B1438" s="32"/>
      <c r="C1438" s="32" t="s">
        <v>12</v>
      </c>
      <c r="D1438" s="27">
        <v>650000</v>
      </c>
      <c r="E1438" s="28"/>
      <c r="F1438" s="29">
        <f t="shared" si="23"/>
        <v>267099120</v>
      </c>
    </row>
    <row r="1439" spans="1:6">
      <c r="A1439" s="128">
        <v>45356.700185185182</v>
      </c>
      <c r="B1439" s="32"/>
      <c r="C1439" s="32" t="s">
        <v>12</v>
      </c>
      <c r="D1439" s="27">
        <v>650000</v>
      </c>
      <c r="E1439" s="28"/>
      <c r="F1439" s="29">
        <f t="shared" si="23"/>
        <v>267749120</v>
      </c>
    </row>
    <row r="1440" spans="1:6">
      <c r="A1440" s="128">
        <v>45356.800532407404</v>
      </c>
      <c r="B1440" s="32"/>
      <c r="C1440" s="32" t="s">
        <v>12</v>
      </c>
      <c r="D1440" s="27">
        <v>1170000</v>
      </c>
      <c r="E1440" s="28"/>
      <c r="F1440" s="29">
        <f t="shared" si="23"/>
        <v>268919120</v>
      </c>
    </row>
    <row r="1441" spans="1:6">
      <c r="A1441" s="128">
        <v>45356.822627314818</v>
      </c>
      <c r="B1441" s="32"/>
      <c r="C1441" s="32" t="s">
        <v>12</v>
      </c>
      <c r="D1441" s="27">
        <v>600000</v>
      </c>
      <c r="E1441" s="28"/>
      <c r="F1441" s="29">
        <f t="shared" si="23"/>
        <v>269519120</v>
      </c>
    </row>
    <row r="1442" spans="1:6">
      <c r="A1442" s="128">
        <v>45356.851631944446</v>
      </c>
      <c r="B1442" s="32"/>
      <c r="C1442" s="32" t="s">
        <v>17</v>
      </c>
      <c r="D1442" s="27">
        <v>750000</v>
      </c>
      <c r="E1442" s="28"/>
      <c r="F1442" s="29">
        <f t="shared" si="23"/>
        <v>270269120</v>
      </c>
    </row>
    <row r="1443" spans="1:6">
      <c r="A1443" s="128">
        <v>45356.89371527778</v>
      </c>
      <c r="B1443" s="32"/>
      <c r="C1443" s="32" t="s">
        <v>12</v>
      </c>
      <c r="D1443" s="27">
        <v>585000</v>
      </c>
      <c r="E1443" s="28"/>
      <c r="F1443" s="29">
        <f t="shared" si="23"/>
        <v>270854120</v>
      </c>
    </row>
    <row r="1444" spans="1:6">
      <c r="A1444" s="128">
        <v>45357.285960648151</v>
      </c>
      <c r="B1444" s="32"/>
      <c r="C1444" s="32" t="s">
        <v>12</v>
      </c>
      <c r="D1444" s="27">
        <v>650000</v>
      </c>
      <c r="E1444" s="28"/>
      <c r="F1444" s="29">
        <f t="shared" si="23"/>
        <v>271504120</v>
      </c>
    </row>
    <row r="1445" spans="1:6">
      <c r="A1445" s="128">
        <v>45357.286574074074</v>
      </c>
      <c r="B1445" s="32"/>
      <c r="C1445" s="32" t="s">
        <v>12</v>
      </c>
      <c r="D1445" s="27">
        <v>1135000</v>
      </c>
      <c r="E1445" s="28"/>
      <c r="F1445" s="29">
        <f t="shared" si="23"/>
        <v>272639120</v>
      </c>
    </row>
    <row r="1446" spans="1:6">
      <c r="A1446" s="128">
        <v>45357.308055555557</v>
      </c>
      <c r="B1446" s="32"/>
      <c r="C1446" s="32" t="s">
        <v>12</v>
      </c>
      <c r="D1446" s="27">
        <v>575000</v>
      </c>
      <c r="E1446" s="28"/>
      <c r="F1446" s="29">
        <f t="shared" si="23"/>
        <v>273214120</v>
      </c>
    </row>
    <row r="1447" spans="1:6">
      <c r="A1447" s="128">
        <v>45357.308749999997</v>
      </c>
      <c r="B1447" s="32"/>
      <c r="C1447" s="32" t="s">
        <v>12</v>
      </c>
      <c r="D1447" s="27">
        <v>600000</v>
      </c>
      <c r="E1447" s="28"/>
      <c r="F1447" s="29">
        <f t="shared" si="23"/>
        <v>273814120</v>
      </c>
    </row>
    <row r="1448" spans="1:6">
      <c r="A1448" s="128">
        <v>45357.328726851854</v>
      </c>
      <c r="B1448" s="32"/>
      <c r="C1448" s="32" t="s">
        <v>12</v>
      </c>
      <c r="D1448" s="27">
        <v>1200000</v>
      </c>
      <c r="E1448" s="28"/>
      <c r="F1448" s="29">
        <f t="shared" si="23"/>
        <v>275014120</v>
      </c>
    </row>
    <row r="1449" spans="1:6">
      <c r="A1449" s="128">
        <v>45357.333460648151</v>
      </c>
      <c r="B1449" s="32"/>
      <c r="C1449" s="32" t="s">
        <v>12</v>
      </c>
      <c r="D1449" s="27">
        <v>600000</v>
      </c>
      <c r="E1449" s="28"/>
      <c r="F1449" s="29">
        <f t="shared" si="23"/>
        <v>275614120</v>
      </c>
    </row>
    <row r="1450" spans="1:6">
      <c r="A1450" s="128">
        <v>45357.34946759259</v>
      </c>
      <c r="B1450" s="32"/>
      <c r="C1450" s="32" t="s">
        <v>12</v>
      </c>
      <c r="D1450" s="27">
        <v>650000</v>
      </c>
      <c r="E1450" s="28"/>
      <c r="F1450" s="29">
        <f t="shared" si="23"/>
        <v>276264120</v>
      </c>
    </row>
    <row r="1451" spans="1:6">
      <c r="A1451" s="128">
        <v>45357.350231481483</v>
      </c>
      <c r="B1451" s="32"/>
      <c r="C1451" s="32" t="s">
        <v>12</v>
      </c>
      <c r="D1451" s="27">
        <v>650003</v>
      </c>
      <c r="E1451" s="28"/>
      <c r="F1451" s="29">
        <f t="shared" si="23"/>
        <v>276914123</v>
      </c>
    </row>
    <row r="1452" spans="1:6">
      <c r="A1452" s="128">
        <v>45357.367476851854</v>
      </c>
      <c r="B1452" s="32"/>
      <c r="C1452" s="32" t="s">
        <v>12</v>
      </c>
      <c r="D1452" s="27">
        <v>650000</v>
      </c>
      <c r="E1452" s="28"/>
      <c r="F1452" s="29">
        <f t="shared" si="23"/>
        <v>277564123</v>
      </c>
    </row>
    <row r="1453" spans="1:6">
      <c r="A1453" s="128">
        <v>45357.384710648148</v>
      </c>
      <c r="B1453" s="32"/>
      <c r="C1453" s="32" t="s">
        <v>12</v>
      </c>
      <c r="D1453" s="27">
        <v>600000</v>
      </c>
      <c r="E1453" s="28"/>
      <c r="F1453" s="29">
        <f t="shared" si="23"/>
        <v>278164123</v>
      </c>
    </row>
    <row r="1454" spans="1:6">
      <c r="A1454" s="128">
        <v>45357.385763888888</v>
      </c>
      <c r="B1454" s="32"/>
      <c r="C1454" s="32" t="s">
        <v>17</v>
      </c>
      <c r="D1454" s="27">
        <v>700000</v>
      </c>
      <c r="E1454" s="28"/>
      <c r="F1454" s="29">
        <f t="shared" si="23"/>
        <v>278864123</v>
      </c>
    </row>
    <row r="1455" spans="1:6">
      <c r="A1455" s="128">
        <v>45357.395162037035</v>
      </c>
      <c r="B1455" s="32"/>
      <c r="C1455" s="32" t="s">
        <v>12</v>
      </c>
      <c r="D1455" s="27">
        <v>650000</v>
      </c>
      <c r="E1455" s="28"/>
      <c r="F1455" s="29">
        <f t="shared" si="23"/>
        <v>279514123</v>
      </c>
    </row>
    <row r="1456" spans="1:6">
      <c r="A1456" s="128">
        <v>45357.413773148146</v>
      </c>
      <c r="B1456" s="32"/>
      <c r="C1456" s="32" t="s">
        <v>12</v>
      </c>
      <c r="D1456" s="27">
        <v>1200000</v>
      </c>
      <c r="E1456" s="28"/>
      <c r="F1456" s="29">
        <f t="shared" si="23"/>
        <v>280714123</v>
      </c>
    </row>
    <row r="1457" spans="1:6">
      <c r="A1457" s="128">
        <v>45357.41642361111</v>
      </c>
      <c r="B1457" s="32"/>
      <c r="C1457" s="32" t="s">
        <v>12</v>
      </c>
      <c r="D1457" s="27">
        <v>600000</v>
      </c>
      <c r="E1457" s="28"/>
      <c r="F1457" s="29">
        <f t="shared" si="23"/>
        <v>281314123</v>
      </c>
    </row>
    <row r="1458" spans="1:6">
      <c r="A1458" s="128">
        <v>45357.477407407408</v>
      </c>
      <c r="B1458" s="32"/>
      <c r="C1458" s="32" t="s">
        <v>12</v>
      </c>
      <c r="D1458" s="27">
        <v>550000</v>
      </c>
      <c r="E1458" s="28"/>
      <c r="F1458" s="29">
        <f t="shared" si="23"/>
        <v>281864123</v>
      </c>
    </row>
    <row r="1459" spans="1:6">
      <c r="A1459" s="128">
        <v>45357.480925925927</v>
      </c>
      <c r="B1459" s="32"/>
      <c r="C1459" s="32" t="s">
        <v>12</v>
      </c>
      <c r="D1459" s="27">
        <v>600000</v>
      </c>
      <c r="E1459" s="28"/>
      <c r="F1459" s="29">
        <f t="shared" si="23"/>
        <v>282464123</v>
      </c>
    </row>
    <row r="1460" spans="1:6">
      <c r="A1460" s="128">
        <v>45357.485451388886</v>
      </c>
      <c r="B1460" s="32"/>
      <c r="C1460" s="32" t="s">
        <v>18</v>
      </c>
      <c r="D1460" s="27">
        <v>1300000</v>
      </c>
      <c r="E1460" s="28"/>
      <c r="F1460" s="29">
        <f t="shared" si="23"/>
        <v>283764123</v>
      </c>
    </row>
    <row r="1461" spans="1:6">
      <c r="A1461" s="128">
        <v>45357.494629629633</v>
      </c>
      <c r="B1461" s="32"/>
      <c r="C1461" s="32" t="s">
        <v>12</v>
      </c>
      <c r="D1461" s="27">
        <v>600000</v>
      </c>
      <c r="E1461" s="28"/>
      <c r="F1461" s="29">
        <f t="shared" si="23"/>
        <v>284364123</v>
      </c>
    </row>
    <row r="1462" spans="1:6">
      <c r="A1462" s="128">
        <v>45357.530601851853</v>
      </c>
      <c r="B1462" s="32"/>
      <c r="C1462" s="32" t="s">
        <v>12</v>
      </c>
      <c r="D1462" s="27">
        <v>1200000</v>
      </c>
      <c r="E1462" s="28"/>
      <c r="F1462" s="29">
        <f t="shared" si="23"/>
        <v>285564123</v>
      </c>
    </row>
    <row r="1463" spans="1:6">
      <c r="A1463" s="128">
        <v>45357.579652777778</v>
      </c>
      <c r="B1463" s="32"/>
      <c r="C1463" s="32" t="s">
        <v>12</v>
      </c>
      <c r="D1463" s="27">
        <v>600000</v>
      </c>
      <c r="E1463" s="28"/>
      <c r="F1463" s="29">
        <f t="shared" si="23"/>
        <v>286164123</v>
      </c>
    </row>
    <row r="1464" spans="1:6">
      <c r="A1464" s="128">
        <v>45357.580763888887</v>
      </c>
      <c r="B1464" s="32"/>
      <c r="C1464" s="32" t="s">
        <v>12</v>
      </c>
      <c r="D1464" s="27">
        <v>550000</v>
      </c>
      <c r="E1464" s="28"/>
      <c r="F1464" s="29">
        <f t="shared" si="23"/>
        <v>286714123</v>
      </c>
    </row>
    <row r="1465" spans="1:6">
      <c r="A1465" s="128">
        <v>45357.581932870373</v>
      </c>
      <c r="B1465" s="32"/>
      <c r="C1465" s="32" t="s">
        <v>17</v>
      </c>
      <c r="D1465" s="27">
        <v>700000</v>
      </c>
      <c r="E1465" s="28"/>
      <c r="F1465" s="29">
        <f t="shared" si="23"/>
        <v>287414123</v>
      </c>
    </row>
    <row r="1466" spans="1:6">
      <c r="A1466" s="128">
        <v>45357.601886574077</v>
      </c>
      <c r="B1466" s="32"/>
      <c r="C1466" s="32" t="s">
        <v>17</v>
      </c>
      <c r="D1466" s="27">
        <v>600000</v>
      </c>
      <c r="E1466" s="28"/>
      <c r="F1466" s="29">
        <f t="shared" si="23"/>
        <v>288014123</v>
      </c>
    </row>
    <row r="1467" spans="1:6">
      <c r="A1467" s="128">
        <v>45357.606435185182</v>
      </c>
      <c r="B1467" s="32"/>
      <c r="C1467" s="32" t="s">
        <v>12</v>
      </c>
      <c r="D1467" s="27">
        <v>1160000</v>
      </c>
      <c r="E1467" s="28"/>
      <c r="F1467" s="29">
        <f t="shared" si="23"/>
        <v>289174123</v>
      </c>
    </row>
    <row r="1468" spans="1:6">
      <c r="A1468" s="128">
        <v>45357.6096875</v>
      </c>
      <c r="B1468" s="32"/>
      <c r="C1468" s="32" t="s">
        <v>17</v>
      </c>
      <c r="D1468" s="27">
        <v>700000</v>
      </c>
      <c r="E1468" s="28"/>
      <c r="F1468" s="29">
        <f t="shared" si="23"/>
        <v>289874123</v>
      </c>
    </row>
    <row r="1469" spans="1:6">
      <c r="A1469" s="128">
        <v>45357.615115740744</v>
      </c>
      <c r="B1469" s="32"/>
      <c r="C1469" s="32" t="s">
        <v>12</v>
      </c>
      <c r="D1469" s="27">
        <v>650000</v>
      </c>
      <c r="E1469" s="28"/>
      <c r="F1469" s="29">
        <f t="shared" si="23"/>
        <v>290524123</v>
      </c>
    </row>
    <row r="1470" spans="1:6">
      <c r="A1470" s="128">
        <v>45357.617280092592</v>
      </c>
      <c r="B1470" s="32"/>
      <c r="C1470" s="32" t="s">
        <v>12</v>
      </c>
      <c r="D1470" s="27">
        <v>1135000</v>
      </c>
      <c r="E1470" s="28"/>
      <c r="F1470" s="29">
        <f t="shared" si="23"/>
        <v>291659123</v>
      </c>
    </row>
    <row r="1471" spans="1:6">
      <c r="A1471" s="128">
        <v>45357.626747685186</v>
      </c>
      <c r="B1471" s="32"/>
      <c r="C1471" s="32" t="s">
        <v>12</v>
      </c>
      <c r="D1471" s="27">
        <v>650000</v>
      </c>
      <c r="E1471" s="28"/>
      <c r="F1471" s="29">
        <f t="shared" si="23"/>
        <v>292309123</v>
      </c>
    </row>
    <row r="1472" spans="1:6">
      <c r="A1472" s="128">
        <v>45357.722488425927</v>
      </c>
      <c r="B1472" s="32"/>
      <c r="C1472" s="32" t="s">
        <v>12</v>
      </c>
      <c r="D1472" s="27">
        <v>585000</v>
      </c>
      <c r="E1472" s="28"/>
      <c r="F1472" s="29">
        <f t="shared" si="23"/>
        <v>292894123</v>
      </c>
    </row>
    <row r="1473" spans="1:6">
      <c r="A1473" s="128">
        <v>45357.838171296295</v>
      </c>
      <c r="B1473" s="32"/>
      <c r="C1473" s="32" t="s">
        <v>12</v>
      </c>
      <c r="D1473" s="27">
        <v>1300000</v>
      </c>
      <c r="E1473" s="28"/>
      <c r="F1473" s="29">
        <f t="shared" si="23"/>
        <v>294194123</v>
      </c>
    </row>
    <row r="1474" spans="1:6">
      <c r="A1474" s="128">
        <v>45357.888368055559</v>
      </c>
      <c r="B1474" s="32"/>
      <c r="C1474" s="32" t="s">
        <v>12</v>
      </c>
      <c r="D1474" s="27">
        <v>650000</v>
      </c>
      <c r="E1474" s="28"/>
      <c r="F1474" s="29">
        <f t="shared" si="23"/>
        <v>294844123</v>
      </c>
    </row>
    <row r="1475" spans="1:6">
      <c r="A1475" s="128">
        <v>45357.906377314815</v>
      </c>
      <c r="B1475" s="32"/>
      <c r="C1475" s="32" t="s">
        <v>12</v>
      </c>
      <c r="D1475" s="27">
        <v>1170000</v>
      </c>
      <c r="E1475" s="28"/>
      <c r="F1475" s="29">
        <f t="shared" si="23"/>
        <v>296014123</v>
      </c>
    </row>
    <row r="1476" spans="1:6">
      <c r="A1476" s="128">
        <v>45358.19332175926</v>
      </c>
      <c r="B1476" s="32"/>
      <c r="C1476" s="32" t="s">
        <v>18</v>
      </c>
      <c r="D1476" s="27">
        <v>1900000</v>
      </c>
      <c r="E1476" s="28"/>
      <c r="F1476" s="29">
        <f t="shared" si="23"/>
        <v>297914123</v>
      </c>
    </row>
    <row r="1477" spans="1:6">
      <c r="A1477" s="128">
        <v>45358.29215277778</v>
      </c>
      <c r="B1477" s="32"/>
      <c r="C1477" s="32" t="s">
        <v>18</v>
      </c>
      <c r="D1477" s="27">
        <v>1300000</v>
      </c>
      <c r="E1477" s="28"/>
      <c r="F1477" s="29">
        <f t="shared" si="23"/>
        <v>299214123</v>
      </c>
    </row>
    <row r="1478" spans="1:6">
      <c r="A1478" s="128">
        <v>45358.394432870373</v>
      </c>
      <c r="B1478" s="32"/>
      <c r="C1478" s="32" t="s">
        <v>12</v>
      </c>
      <c r="D1478" s="27">
        <v>575000</v>
      </c>
      <c r="E1478" s="28"/>
      <c r="F1478" s="29">
        <f t="shared" si="23"/>
        <v>299789123</v>
      </c>
    </row>
    <row r="1479" spans="1:6">
      <c r="A1479" s="128">
        <v>45358.396898148145</v>
      </c>
      <c r="B1479" s="32"/>
      <c r="C1479" s="32" t="s">
        <v>12</v>
      </c>
      <c r="D1479" s="27">
        <v>550000</v>
      </c>
      <c r="E1479" s="28"/>
      <c r="F1479" s="29">
        <f t="shared" si="23"/>
        <v>300339123</v>
      </c>
    </row>
    <row r="1480" spans="1:6">
      <c r="A1480" s="128">
        <v>45358.411145833335</v>
      </c>
      <c r="B1480" s="32"/>
      <c r="C1480" s="32" t="s">
        <v>12</v>
      </c>
      <c r="D1480" s="27">
        <v>600000</v>
      </c>
      <c r="E1480" s="28"/>
      <c r="F1480" s="29">
        <f t="shared" si="23"/>
        <v>300939123</v>
      </c>
    </row>
    <row r="1481" spans="1:6">
      <c r="A1481" s="128">
        <v>45358.43204861111</v>
      </c>
      <c r="B1481" s="32"/>
      <c r="C1481" s="32" t="s">
        <v>12</v>
      </c>
      <c r="D1481" s="27">
        <v>550000</v>
      </c>
      <c r="E1481" s="28"/>
      <c r="F1481" s="29">
        <f t="shared" si="23"/>
        <v>301489123</v>
      </c>
    </row>
    <row r="1482" spans="1:6">
      <c r="A1482" s="128">
        <v>45358.519548611112</v>
      </c>
      <c r="B1482" s="32"/>
      <c r="C1482" s="32" t="s">
        <v>12</v>
      </c>
      <c r="D1482" s="27">
        <v>1185000</v>
      </c>
      <c r="E1482" s="28"/>
      <c r="F1482" s="29">
        <f t="shared" si="23"/>
        <v>302674123</v>
      </c>
    </row>
    <row r="1483" spans="1:6">
      <c r="A1483" s="128">
        <v>45358.525555555556</v>
      </c>
      <c r="B1483" s="32"/>
      <c r="C1483" s="32" t="s">
        <v>146</v>
      </c>
      <c r="D1483" s="27">
        <v>9700000</v>
      </c>
      <c r="E1483" s="28"/>
      <c r="F1483" s="29">
        <f t="shared" si="23"/>
        <v>312374123</v>
      </c>
    </row>
    <row r="1484" spans="1:6">
      <c r="A1484" s="128">
        <v>45358.527766203704</v>
      </c>
      <c r="B1484" s="32"/>
      <c r="C1484" s="32" t="s">
        <v>12</v>
      </c>
      <c r="D1484" s="27">
        <v>585000</v>
      </c>
      <c r="E1484" s="28"/>
      <c r="F1484" s="29">
        <f t="shared" si="23"/>
        <v>312959123</v>
      </c>
    </row>
    <row r="1485" spans="1:6">
      <c r="A1485" s="128">
        <v>45358.528090277781</v>
      </c>
      <c r="B1485" s="32"/>
      <c r="C1485" s="32" t="s">
        <v>12</v>
      </c>
      <c r="D1485" s="27">
        <v>575000</v>
      </c>
      <c r="E1485" s="28"/>
      <c r="F1485" s="29">
        <f t="shared" si="23"/>
        <v>313534123</v>
      </c>
    </row>
    <row r="1486" spans="1:6">
      <c r="A1486" s="128">
        <v>45358.539050925923</v>
      </c>
      <c r="B1486" s="32"/>
      <c r="C1486" s="32" t="s">
        <v>12</v>
      </c>
      <c r="D1486" s="27">
        <v>585000</v>
      </c>
      <c r="E1486" s="28"/>
      <c r="F1486" s="29">
        <f t="shared" si="23"/>
        <v>314119123</v>
      </c>
    </row>
    <row r="1487" spans="1:6">
      <c r="A1487" s="128">
        <v>45358.656481481485</v>
      </c>
      <c r="B1487" s="32"/>
      <c r="C1487" s="32" t="s">
        <v>12</v>
      </c>
      <c r="D1487" s="27">
        <v>1300001</v>
      </c>
      <c r="E1487" s="28"/>
      <c r="F1487" s="29">
        <f t="shared" si="23"/>
        <v>315419124</v>
      </c>
    </row>
    <row r="1488" spans="1:6">
      <c r="A1488" s="128">
        <v>45358.740682870368</v>
      </c>
      <c r="B1488" s="32"/>
      <c r="C1488" s="32" t="s">
        <v>12</v>
      </c>
      <c r="D1488" s="27">
        <v>1200000</v>
      </c>
      <c r="E1488" s="28"/>
      <c r="F1488" s="29">
        <f t="shared" si="23"/>
        <v>316619124</v>
      </c>
    </row>
    <row r="1489" spans="1:6">
      <c r="A1489" s="128">
        <v>45358.818356481483</v>
      </c>
      <c r="B1489" s="32"/>
      <c r="C1489" s="32" t="s">
        <v>12</v>
      </c>
      <c r="D1489" s="27">
        <v>600000</v>
      </c>
      <c r="E1489" s="28"/>
      <c r="F1489" s="29">
        <f t="shared" si="23"/>
        <v>317219124</v>
      </c>
    </row>
    <row r="1490" spans="1:6">
      <c r="A1490" s="128">
        <v>45358.939363425925</v>
      </c>
      <c r="B1490" s="32"/>
      <c r="C1490" s="32" t="s">
        <v>18</v>
      </c>
      <c r="D1490" s="27">
        <v>1300000</v>
      </c>
      <c r="E1490" s="28"/>
      <c r="F1490" s="29">
        <f t="shared" si="23"/>
        <v>318519124</v>
      </c>
    </row>
    <row r="1491" spans="1:6">
      <c r="A1491" s="128">
        <v>45359.260092592594</v>
      </c>
      <c r="B1491" s="32"/>
      <c r="C1491" s="32" t="s">
        <v>12</v>
      </c>
      <c r="D1491" s="27">
        <v>1300000</v>
      </c>
      <c r="E1491" s="28"/>
      <c r="F1491" s="29">
        <f t="shared" si="23"/>
        <v>319819124</v>
      </c>
    </row>
    <row r="1492" spans="1:6">
      <c r="A1492" s="128">
        <v>45359.316053240742</v>
      </c>
      <c r="B1492" s="32"/>
      <c r="C1492" s="32" t="s">
        <v>12</v>
      </c>
      <c r="D1492" s="27">
        <v>585000</v>
      </c>
      <c r="E1492" s="28"/>
      <c r="F1492" s="29">
        <f t="shared" si="23"/>
        <v>320404124</v>
      </c>
    </row>
    <row r="1493" spans="1:6">
      <c r="A1493" s="128">
        <v>45359.318715277775</v>
      </c>
      <c r="B1493" s="32"/>
      <c r="C1493" s="32" t="s">
        <v>12</v>
      </c>
      <c r="D1493" s="27">
        <v>600000</v>
      </c>
      <c r="E1493" s="28"/>
      <c r="F1493" s="29">
        <f t="shared" si="23"/>
        <v>321004124</v>
      </c>
    </row>
    <row r="1494" spans="1:6">
      <c r="A1494" s="128">
        <v>45359.333020833335</v>
      </c>
      <c r="B1494" s="32"/>
      <c r="C1494" s="32" t="s">
        <v>12</v>
      </c>
      <c r="D1494" s="27">
        <v>600000</v>
      </c>
      <c r="E1494" s="28"/>
      <c r="F1494" s="29">
        <f t="shared" si="23"/>
        <v>321604124</v>
      </c>
    </row>
    <row r="1495" spans="1:6">
      <c r="A1495" s="128">
        <v>45359.340810185182</v>
      </c>
      <c r="B1495" s="32"/>
      <c r="C1495" s="32" t="s">
        <v>12</v>
      </c>
      <c r="D1495" s="27">
        <v>465000</v>
      </c>
      <c r="E1495" s="28"/>
      <c r="F1495" s="29">
        <f t="shared" si="23"/>
        <v>322069124</v>
      </c>
    </row>
    <row r="1496" spans="1:6">
      <c r="A1496" s="128">
        <v>45359.351053240738</v>
      </c>
      <c r="B1496" s="32"/>
      <c r="C1496" s="32" t="s">
        <v>12</v>
      </c>
      <c r="D1496" s="27">
        <v>465000</v>
      </c>
      <c r="E1496" s="28"/>
      <c r="F1496" s="29">
        <f t="shared" si="23"/>
        <v>322534124</v>
      </c>
    </row>
    <row r="1497" spans="1:6">
      <c r="A1497" s="128">
        <v>45359.352395833332</v>
      </c>
      <c r="B1497" s="32"/>
      <c r="C1497" s="32" t="s">
        <v>12</v>
      </c>
      <c r="D1497" s="27">
        <v>585000</v>
      </c>
      <c r="E1497" s="28"/>
      <c r="F1497" s="29">
        <f t="shared" si="23"/>
        <v>323119124</v>
      </c>
    </row>
    <row r="1498" spans="1:6">
      <c r="A1498" s="128">
        <v>45359.354699074072</v>
      </c>
      <c r="B1498" s="32"/>
      <c r="C1498" s="32" t="s">
        <v>12</v>
      </c>
      <c r="D1498" s="27">
        <v>2340000</v>
      </c>
      <c r="E1498" s="28"/>
      <c r="F1498" s="29">
        <f t="shared" si="23"/>
        <v>325459124</v>
      </c>
    </row>
    <row r="1499" spans="1:6">
      <c r="A1499" s="128">
        <v>45359.449502314812</v>
      </c>
      <c r="B1499" s="32"/>
      <c r="C1499" s="32" t="s">
        <v>12</v>
      </c>
      <c r="D1499" s="27">
        <v>585000</v>
      </c>
      <c r="E1499" s="28"/>
      <c r="F1499" s="29">
        <f t="shared" si="23"/>
        <v>326044124</v>
      </c>
    </row>
    <row r="1500" spans="1:6">
      <c r="A1500" s="128">
        <v>45359.473506944443</v>
      </c>
      <c r="B1500" s="32"/>
      <c r="C1500" s="32" t="s">
        <v>12</v>
      </c>
      <c r="D1500" s="27">
        <v>585000</v>
      </c>
      <c r="E1500" s="28"/>
      <c r="F1500" s="29">
        <f t="shared" si="23"/>
        <v>326629124</v>
      </c>
    </row>
    <row r="1501" spans="1:6">
      <c r="A1501" s="128">
        <v>45359.494317129633</v>
      </c>
      <c r="B1501" s="32"/>
      <c r="C1501" s="32" t="s">
        <v>12</v>
      </c>
      <c r="D1501" s="27">
        <v>1235000</v>
      </c>
      <c r="E1501" s="28"/>
      <c r="F1501" s="29">
        <f t="shared" si="23"/>
        <v>327864124</v>
      </c>
    </row>
    <row r="1502" spans="1:6">
      <c r="A1502" s="128">
        <v>45359.514594907407</v>
      </c>
      <c r="B1502" s="32"/>
      <c r="C1502" s="32" t="s">
        <v>149</v>
      </c>
      <c r="D1502" s="27">
        <v>13950000</v>
      </c>
      <c r="E1502" s="28"/>
      <c r="F1502" s="29">
        <f t="shared" si="23"/>
        <v>341814124</v>
      </c>
    </row>
    <row r="1503" spans="1:6">
      <c r="A1503" s="128">
        <v>45359.533310185187</v>
      </c>
      <c r="B1503" s="32"/>
      <c r="C1503" s="32" t="s">
        <v>12</v>
      </c>
      <c r="D1503" s="27">
        <v>600000</v>
      </c>
      <c r="E1503" s="28"/>
      <c r="F1503" s="29">
        <f t="shared" si="23"/>
        <v>342414124</v>
      </c>
    </row>
    <row r="1504" spans="1:6">
      <c r="A1504" s="128">
        <v>45359.533750000002</v>
      </c>
      <c r="B1504" s="32"/>
      <c r="C1504" s="32" t="s">
        <v>12</v>
      </c>
      <c r="D1504" s="27">
        <v>600000</v>
      </c>
      <c r="E1504" s="28"/>
      <c r="F1504" s="29">
        <f t="shared" si="23"/>
        <v>343014124</v>
      </c>
    </row>
    <row r="1505" spans="1:6">
      <c r="A1505" s="128">
        <v>45359.535810185182</v>
      </c>
      <c r="B1505" s="32"/>
      <c r="C1505" s="32" t="s">
        <v>17</v>
      </c>
      <c r="D1505" s="27">
        <v>750000</v>
      </c>
      <c r="E1505" s="28"/>
      <c r="F1505" s="29">
        <f t="shared" si="23"/>
        <v>343764124</v>
      </c>
    </row>
    <row r="1506" spans="1:6">
      <c r="A1506" s="128">
        <v>45359.56858796296</v>
      </c>
      <c r="B1506" s="32"/>
      <c r="C1506" s="32" t="s">
        <v>12</v>
      </c>
      <c r="D1506" s="27">
        <v>1185000</v>
      </c>
      <c r="E1506" s="28"/>
      <c r="F1506" s="29">
        <f t="shared" si="23"/>
        <v>344949124</v>
      </c>
    </row>
    <row r="1507" spans="1:6">
      <c r="A1507" s="128">
        <v>45359.625081018516</v>
      </c>
      <c r="B1507" s="32"/>
      <c r="C1507" s="32" t="s">
        <v>12</v>
      </c>
      <c r="D1507" s="27">
        <v>650000</v>
      </c>
      <c r="E1507" s="28"/>
      <c r="F1507" s="29">
        <f t="shared" si="23"/>
        <v>345599124</v>
      </c>
    </row>
    <row r="1508" spans="1:6">
      <c r="A1508" s="128">
        <v>45359.667372685188</v>
      </c>
      <c r="B1508" s="32"/>
      <c r="C1508" s="32" t="s">
        <v>18</v>
      </c>
      <c r="D1508" s="27">
        <v>1300000</v>
      </c>
      <c r="E1508" s="28"/>
      <c r="F1508" s="29">
        <f t="shared" si="23"/>
        <v>346899124</v>
      </c>
    </row>
    <row r="1509" spans="1:6">
      <c r="A1509" s="128">
        <v>45359.732974537037</v>
      </c>
      <c r="B1509" s="32"/>
      <c r="C1509" s="32" t="s">
        <v>12</v>
      </c>
      <c r="D1509" s="27">
        <v>600000</v>
      </c>
      <c r="E1509" s="28"/>
      <c r="F1509" s="29">
        <f t="shared" si="23"/>
        <v>347499124</v>
      </c>
    </row>
    <row r="1510" spans="1:6">
      <c r="A1510" s="128">
        <v>45360.252534722225</v>
      </c>
      <c r="B1510" s="32"/>
      <c r="C1510" s="32" t="s">
        <v>12</v>
      </c>
      <c r="D1510" s="27">
        <v>650000</v>
      </c>
      <c r="E1510" s="28"/>
      <c r="F1510" s="29">
        <f t="shared" si="23"/>
        <v>348149124</v>
      </c>
    </row>
    <row r="1511" spans="1:6">
      <c r="A1511" s="128">
        <v>45360.401875000003</v>
      </c>
      <c r="B1511" s="32"/>
      <c r="C1511" s="32" t="s">
        <v>12</v>
      </c>
      <c r="D1511" s="27">
        <v>1160000</v>
      </c>
      <c r="E1511" s="28"/>
      <c r="F1511" s="29">
        <f t="shared" si="23"/>
        <v>349309124</v>
      </c>
    </row>
    <row r="1512" spans="1:6">
      <c r="A1512" s="128">
        <v>45360.425567129627</v>
      </c>
      <c r="B1512" s="32"/>
      <c r="C1512" s="32" t="s">
        <v>149</v>
      </c>
      <c r="D1512" s="27">
        <v>13950000</v>
      </c>
      <c r="E1512" s="28"/>
      <c r="F1512" s="29">
        <f t="shared" si="23"/>
        <v>363259124</v>
      </c>
    </row>
    <row r="1513" spans="1:6">
      <c r="A1513" s="128">
        <v>45360.444710648146</v>
      </c>
      <c r="B1513" s="32"/>
      <c r="C1513" s="32" t="s">
        <v>12</v>
      </c>
      <c r="D1513" s="27">
        <v>575000</v>
      </c>
      <c r="E1513" s="28"/>
      <c r="F1513" s="29">
        <f t="shared" si="23"/>
        <v>363834124</v>
      </c>
    </row>
    <row r="1514" spans="1:6">
      <c r="A1514" s="128">
        <v>45360.499502314815</v>
      </c>
      <c r="B1514" s="32"/>
      <c r="C1514" s="32" t="s">
        <v>12</v>
      </c>
      <c r="D1514" s="27">
        <v>600000</v>
      </c>
      <c r="E1514" s="28"/>
      <c r="F1514" s="29">
        <f t="shared" si="23"/>
        <v>364434124</v>
      </c>
    </row>
    <row r="1515" spans="1:6">
      <c r="A1515" s="128">
        <v>45360.570324074077</v>
      </c>
      <c r="B1515" s="32"/>
      <c r="C1515" s="32" t="s">
        <v>12</v>
      </c>
      <c r="D1515" s="27">
        <v>650000</v>
      </c>
      <c r="E1515" s="28"/>
      <c r="F1515" s="29">
        <f t="shared" si="23"/>
        <v>365084124</v>
      </c>
    </row>
    <row r="1516" spans="1:6">
      <c r="A1516" s="128">
        <v>45360.577337962961</v>
      </c>
      <c r="B1516" s="32"/>
      <c r="C1516" s="32" t="s">
        <v>12</v>
      </c>
      <c r="D1516" s="27">
        <v>550000</v>
      </c>
      <c r="E1516" s="28"/>
      <c r="F1516" s="29">
        <f t="shared" si="23"/>
        <v>365634124</v>
      </c>
    </row>
    <row r="1517" spans="1:6">
      <c r="A1517" s="128">
        <v>45361.425775462965</v>
      </c>
      <c r="B1517" s="32"/>
      <c r="C1517" s="32" t="s">
        <v>12</v>
      </c>
      <c r="D1517" s="27">
        <v>650000</v>
      </c>
      <c r="E1517" s="28"/>
      <c r="F1517" s="29">
        <f t="shared" si="23"/>
        <v>366284124</v>
      </c>
    </row>
    <row r="1518" spans="1:6">
      <c r="A1518" s="128">
        <v>45361.709270833337</v>
      </c>
      <c r="B1518" s="32"/>
      <c r="C1518" s="32" t="s">
        <v>12</v>
      </c>
      <c r="D1518" s="27">
        <v>1200000</v>
      </c>
      <c r="E1518" s="28"/>
      <c r="F1518" s="29">
        <f t="shared" si="23"/>
        <v>367484124</v>
      </c>
    </row>
    <row r="1519" spans="1:6">
      <c r="A1519" s="128">
        <v>45362.456863425927</v>
      </c>
      <c r="B1519" s="32"/>
      <c r="C1519" s="32" t="s">
        <v>12</v>
      </c>
      <c r="D1519" s="27">
        <v>550000</v>
      </c>
      <c r="E1519" s="28"/>
      <c r="F1519" s="29">
        <f t="shared" si="23"/>
        <v>368034124</v>
      </c>
    </row>
    <row r="1520" spans="1:6">
      <c r="A1520" s="128">
        <v>45362.510567129626</v>
      </c>
      <c r="B1520" s="32"/>
      <c r="C1520" s="32" t="s">
        <v>12</v>
      </c>
      <c r="D1520" s="27">
        <v>600000</v>
      </c>
      <c r="E1520" s="28"/>
      <c r="F1520" s="29">
        <f t="shared" si="23"/>
        <v>368634124</v>
      </c>
    </row>
    <row r="1521" spans="1:6">
      <c r="A1521" s="128">
        <v>45362.546620370369</v>
      </c>
      <c r="B1521" s="32"/>
      <c r="C1521" s="32" t="s">
        <v>12</v>
      </c>
      <c r="D1521" s="27">
        <v>600000</v>
      </c>
      <c r="E1521" s="28"/>
      <c r="F1521" s="29">
        <f t="shared" si="23"/>
        <v>369234124</v>
      </c>
    </row>
    <row r="1522" spans="1:6">
      <c r="A1522" s="128">
        <v>45363.232731481483</v>
      </c>
      <c r="B1522" s="32"/>
      <c r="C1522" s="32" t="s">
        <v>12</v>
      </c>
      <c r="D1522" s="27">
        <v>600000</v>
      </c>
      <c r="E1522" s="28"/>
      <c r="F1522" s="29">
        <f t="shared" si="23"/>
        <v>369834124</v>
      </c>
    </row>
    <row r="1523" spans="1:6">
      <c r="A1523" s="128">
        <v>45363.233819444446</v>
      </c>
      <c r="B1523" s="32"/>
      <c r="C1523" s="32" t="s">
        <v>12</v>
      </c>
      <c r="D1523" s="27">
        <v>650000</v>
      </c>
      <c r="E1523" s="28"/>
      <c r="F1523" s="29">
        <f t="shared" si="23"/>
        <v>370484124</v>
      </c>
    </row>
    <row r="1524" spans="1:6">
      <c r="A1524" s="128">
        <v>45363.235381944447</v>
      </c>
      <c r="B1524" s="32"/>
      <c r="C1524" s="32" t="s">
        <v>12</v>
      </c>
      <c r="D1524" s="27">
        <v>585000</v>
      </c>
      <c r="E1524" s="28"/>
      <c r="F1524" s="29">
        <f t="shared" si="23"/>
        <v>371069124</v>
      </c>
    </row>
    <row r="1525" spans="1:6">
      <c r="A1525" s="128">
        <v>45363.412534722222</v>
      </c>
      <c r="B1525" s="32"/>
      <c r="C1525" s="32" t="s">
        <v>12</v>
      </c>
      <c r="D1525" s="27">
        <v>575000</v>
      </c>
      <c r="E1525" s="28"/>
      <c r="F1525" s="29">
        <f t="shared" si="23"/>
        <v>371644124</v>
      </c>
    </row>
    <row r="1526" spans="1:6">
      <c r="A1526" s="128">
        <v>45363.416678240741</v>
      </c>
      <c r="B1526" s="32"/>
      <c r="C1526" s="32" t="s">
        <v>12</v>
      </c>
      <c r="D1526" s="27">
        <v>575000</v>
      </c>
      <c r="E1526" s="28"/>
      <c r="F1526" s="29">
        <f t="shared" si="23"/>
        <v>372219124</v>
      </c>
    </row>
    <row r="1527" spans="1:6">
      <c r="A1527" s="128">
        <v>45363.420231481483</v>
      </c>
      <c r="B1527" s="32"/>
      <c r="C1527" s="32" t="s">
        <v>12</v>
      </c>
      <c r="D1527" s="27">
        <v>1735000</v>
      </c>
      <c r="E1527" s="28"/>
      <c r="F1527" s="29">
        <f t="shared" si="23"/>
        <v>373954124</v>
      </c>
    </row>
    <row r="1528" spans="1:6">
      <c r="A1528" s="128">
        <v>45363.473287037035</v>
      </c>
      <c r="B1528" s="32"/>
      <c r="C1528" s="32" t="s">
        <v>12</v>
      </c>
      <c r="D1528" s="27">
        <v>600000</v>
      </c>
      <c r="E1528" s="28"/>
      <c r="F1528" s="29">
        <f t="shared" si="23"/>
        <v>374554124</v>
      </c>
    </row>
    <row r="1529" spans="1:6">
      <c r="A1529" s="128">
        <v>45363.547743055555</v>
      </c>
      <c r="B1529" s="32"/>
      <c r="C1529" s="32" t="s">
        <v>12</v>
      </c>
      <c r="D1529" s="27">
        <v>650000</v>
      </c>
      <c r="E1529" s="28"/>
      <c r="F1529" s="29">
        <f t="shared" si="23"/>
        <v>375204124</v>
      </c>
    </row>
    <row r="1530" spans="1:6">
      <c r="A1530" s="128">
        <v>45363.742824074077</v>
      </c>
      <c r="B1530" s="32"/>
      <c r="C1530" s="32" t="s">
        <v>12</v>
      </c>
      <c r="D1530" s="27">
        <v>600000</v>
      </c>
      <c r="E1530" s="28"/>
      <c r="F1530" s="29">
        <f t="shared" si="23"/>
        <v>375804124</v>
      </c>
    </row>
    <row r="1531" spans="1:6">
      <c r="A1531" s="128">
        <v>45364.803055555552</v>
      </c>
      <c r="B1531" s="32"/>
      <c r="C1531" s="32" t="s">
        <v>12</v>
      </c>
      <c r="D1531" s="27">
        <v>600000</v>
      </c>
      <c r="E1531" s="28"/>
      <c r="F1531" s="29">
        <f t="shared" si="23"/>
        <v>376404124</v>
      </c>
    </row>
    <row r="1532" spans="1:6">
      <c r="A1532" s="128">
        <v>45366.668368055558</v>
      </c>
      <c r="B1532" s="32"/>
      <c r="C1532" s="32" t="s">
        <v>12</v>
      </c>
      <c r="D1532" s="27">
        <v>585000</v>
      </c>
      <c r="E1532" s="28"/>
      <c r="F1532" s="29">
        <f t="shared" si="23"/>
        <v>376989124</v>
      </c>
    </row>
    <row r="1533" spans="1:6">
      <c r="A1533" s="128">
        <v>45366.722418981481</v>
      </c>
      <c r="B1533" s="32"/>
      <c r="C1533" s="32" t="s">
        <v>12</v>
      </c>
      <c r="D1533" s="27">
        <v>600000</v>
      </c>
      <c r="E1533" s="28"/>
      <c r="F1533" s="29">
        <f t="shared" si="23"/>
        <v>377589124</v>
      </c>
    </row>
    <row r="1534" spans="1:6">
      <c r="A1534" s="128">
        <v>45366.77171296296</v>
      </c>
      <c r="B1534" s="32"/>
      <c r="C1534" s="32" t="s">
        <v>12</v>
      </c>
      <c r="D1534" s="27">
        <v>600000</v>
      </c>
      <c r="E1534" s="28"/>
      <c r="F1534" s="29">
        <f t="shared" si="23"/>
        <v>378189124</v>
      </c>
    </row>
    <row r="1535" spans="1:6">
      <c r="A1535" s="128">
        <v>45366.772592592592</v>
      </c>
      <c r="B1535" s="32"/>
      <c r="C1535" s="32" t="s">
        <v>12</v>
      </c>
      <c r="D1535" s="27">
        <v>585000</v>
      </c>
      <c r="E1535" s="28"/>
      <c r="F1535" s="29">
        <f t="shared" si="23"/>
        <v>378774124</v>
      </c>
    </row>
    <row r="1536" spans="1:6">
      <c r="A1536" s="128">
        <v>45366.902546296296</v>
      </c>
      <c r="B1536" s="32"/>
      <c r="C1536" s="32" t="s">
        <v>12</v>
      </c>
      <c r="D1536" s="27">
        <v>585000</v>
      </c>
      <c r="E1536" s="28"/>
      <c r="F1536" s="29">
        <f t="shared" si="23"/>
        <v>379359124</v>
      </c>
    </row>
    <row r="1537" spans="1:8">
      <c r="A1537" s="128">
        <v>45359</v>
      </c>
      <c r="B1537" s="32"/>
      <c r="C1537" s="32" t="s">
        <v>116</v>
      </c>
      <c r="D1537" s="27"/>
      <c r="E1537" s="28">
        <v>203460000</v>
      </c>
      <c r="F1537" s="29">
        <f t="shared" si="23"/>
        <v>175899124</v>
      </c>
    </row>
    <row r="1538" spans="1:8">
      <c r="A1538" s="128">
        <v>45359</v>
      </c>
      <c r="B1538" s="32"/>
      <c r="C1538" s="32" t="s">
        <v>588</v>
      </c>
      <c r="D1538" s="27"/>
      <c r="E1538" s="28">
        <v>6000000</v>
      </c>
      <c r="F1538" s="29">
        <f t="shared" si="23"/>
        <v>169899124</v>
      </c>
    </row>
    <row r="1539" spans="1:8">
      <c r="A1539" s="128">
        <v>45359</v>
      </c>
      <c r="B1539" s="32"/>
      <c r="C1539" s="32" t="s">
        <v>790</v>
      </c>
      <c r="D1539" s="27"/>
      <c r="E1539" s="28">
        <v>16000000</v>
      </c>
      <c r="F1539" s="29">
        <f t="shared" si="23"/>
        <v>153899124</v>
      </c>
    </row>
    <row r="1540" spans="1:8">
      <c r="A1540" s="128">
        <v>45359</v>
      </c>
      <c r="B1540" s="32"/>
      <c r="C1540" s="32" t="s">
        <v>500</v>
      </c>
      <c r="D1540" s="27"/>
      <c r="E1540" s="28">
        <v>2000000</v>
      </c>
      <c r="F1540" s="29">
        <f t="shared" si="23"/>
        <v>151899124</v>
      </c>
    </row>
    <row r="1541" spans="1:8">
      <c r="A1541" s="128">
        <v>45359</v>
      </c>
      <c r="B1541" s="32"/>
      <c r="C1541" s="32" t="s">
        <v>464</v>
      </c>
      <c r="D1541" s="27"/>
      <c r="E1541" s="28">
        <v>3000000</v>
      </c>
      <c r="F1541" s="29">
        <f t="shared" si="23"/>
        <v>148899124</v>
      </c>
    </row>
    <row r="1542" spans="1:8">
      <c r="A1542" s="128">
        <v>45359</v>
      </c>
      <c r="B1542" s="32"/>
      <c r="C1542" s="32" t="s">
        <v>806</v>
      </c>
      <c r="D1542" s="27"/>
      <c r="E1542" s="28">
        <f>(2*2500)+(2*2900)</f>
        <v>10800</v>
      </c>
      <c r="F1542" s="29">
        <f t="shared" si="23"/>
        <v>148888324</v>
      </c>
    </row>
    <row r="1543" spans="1:8">
      <c r="A1543" s="128">
        <v>45359</v>
      </c>
      <c r="B1543" s="32"/>
      <c r="C1543" s="32" t="s">
        <v>791</v>
      </c>
      <c r="D1543" s="27">
        <v>500000</v>
      </c>
      <c r="E1543" s="28"/>
      <c r="F1543" s="29">
        <f t="shared" si="23"/>
        <v>149388324</v>
      </c>
      <c r="H1543" s="21"/>
    </row>
    <row r="1544" spans="1:8">
      <c r="A1544" s="128">
        <v>45359</v>
      </c>
      <c r="B1544" s="32"/>
      <c r="C1544" s="32" t="s">
        <v>797</v>
      </c>
      <c r="D1544" s="27"/>
      <c r="E1544" s="28">
        <v>14486667</v>
      </c>
      <c r="F1544" s="29">
        <f t="shared" si="23"/>
        <v>134901657</v>
      </c>
      <c r="H1544" s="38"/>
    </row>
    <row r="1545" spans="1:8">
      <c r="A1545" s="128">
        <v>45359</v>
      </c>
      <c r="B1545" s="32"/>
      <c r="C1545" s="32" t="s">
        <v>798</v>
      </c>
      <c r="D1545" s="27"/>
      <c r="E1545" s="28">
        <v>26250000</v>
      </c>
      <c r="F1545" s="29">
        <f t="shared" si="23"/>
        <v>108651657</v>
      </c>
    </row>
    <row r="1546" spans="1:8">
      <c r="A1546" s="128">
        <v>45359</v>
      </c>
      <c r="B1546" s="32"/>
      <c r="C1546" s="32" t="s">
        <v>32</v>
      </c>
      <c r="D1546" s="27"/>
      <c r="E1546" s="28">
        <v>2500</v>
      </c>
      <c r="F1546" s="29">
        <f t="shared" si="23"/>
        <v>108649157</v>
      </c>
    </row>
    <row r="1547" spans="1:8">
      <c r="A1547" s="128">
        <v>45365</v>
      </c>
      <c r="B1547" s="32"/>
      <c r="C1547" s="32" t="s">
        <v>801</v>
      </c>
      <c r="D1547" s="27"/>
      <c r="E1547" s="28">
        <v>11300000</v>
      </c>
      <c r="F1547" s="29">
        <f t="shared" si="23"/>
        <v>97349157</v>
      </c>
      <c r="H1547" s="38"/>
    </row>
    <row r="1548" spans="1:8">
      <c r="A1548" s="128">
        <v>45368.160833333335</v>
      </c>
      <c r="B1548" s="32"/>
      <c r="C1548" s="32" t="s">
        <v>12</v>
      </c>
      <c r="D1548" s="27">
        <v>650000</v>
      </c>
      <c r="E1548" s="28"/>
      <c r="F1548" s="29">
        <f t="shared" ref="F1548:F1552" si="24">F1547+D1548-E1548</f>
        <v>97999157</v>
      </c>
      <c r="H1548" s="38"/>
    </row>
    <row r="1549" spans="1:8">
      <c r="A1549" s="128">
        <v>45368.271689814814</v>
      </c>
      <c r="B1549" s="32"/>
      <c r="C1549" s="32" t="s">
        <v>12</v>
      </c>
      <c r="D1549" s="27">
        <v>600000</v>
      </c>
      <c r="E1549" s="28"/>
      <c r="F1549" s="29">
        <f t="shared" si="24"/>
        <v>98599157</v>
      </c>
      <c r="H1549" s="38"/>
    </row>
    <row r="1550" spans="1:8">
      <c r="A1550" s="128">
        <v>45368.489386574074</v>
      </c>
      <c r="B1550" s="32"/>
      <c r="C1550" s="32" t="s">
        <v>12</v>
      </c>
      <c r="D1550" s="27">
        <v>600000</v>
      </c>
      <c r="E1550" s="28"/>
      <c r="F1550" s="29">
        <f t="shared" si="24"/>
        <v>99199157</v>
      </c>
      <c r="H1550" s="38"/>
    </row>
    <row r="1551" spans="1:8">
      <c r="A1551" s="128">
        <v>45368.651828703703</v>
      </c>
      <c r="B1551" s="32"/>
      <c r="C1551" s="32" t="s">
        <v>12</v>
      </c>
      <c r="D1551" s="27">
        <v>575000</v>
      </c>
      <c r="E1551" s="28"/>
      <c r="F1551" s="29">
        <f t="shared" si="24"/>
        <v>99774157</v>
      </c>
      <c r="H1551" s="38"/>
    </row>
    <row r="1552" spans="1:8">
      <c r="A1552" s="128">
        <v>45368.654189814813</v>
      </c>
      <c r="B1552" s="32"/>
      <c r="C1552" s="32" t="s">
        <v>12</v>
      </c>
      <c r="D1552" s="27">
        <v>1185000</v>
      </c>
      <c r="E1552" s="28"/>
      <c r="F1552" s="29">
        <f t="shared" si="24"/>
        <v>100959157</v>
      </c>
      <c r="H1552" s="38"/>
    </row>
    <row r="1553" spans="1:8">
      <c r="A1553" s="128">
        <v>45368.677210648151</v>
      </c>
      <c r="B1553" s="32"/>
      <c r="C1553" s="32" t="s">
        <v>12</v>
      </c>
      <c r="D1553" s="27">
        <v>650000</v>
      </c>
      <c r="E1553" s="28"/>
      <c r="F1553" s="29">
        <f t="shared" ref="F1553:F1607" si="25">F1552+D1553-E1553</f>
        <v>101609157</v>
      </c>
      <c r="H1553" s="38"/>
    </row>
    <row r="1554" spans="1:8">
      <c r="A1554" s="128">
        <v>45368.830335648148</v>
      </c>
      <c r="B1554" s="32"/>
      <c r="C1554" s="32" t="s">
        <v>12</v>
      </c>
      <c r="D1554" s="27">
        <v>1200000</v>
      </c>
      <c r="E1554" s="28"/>
      <c r="F1554" s="29">
        <f t="shared" si="25"/>
        <v>102809157</v>
      </c>
      <c r="H1554" s="38"/>
    </row>
    <row r="1555" spans="1:8">
      <c r="A1555" s="128">
        <v>45368.913668981484</v>
      </c>
      <c r="B1555" s="32"/>
      <c r="C1555" s="32" t="s">
        <v>12</v>
      </c>
      <c r="D1555" s="27">
        <v>1015000</v>
      </c>
      <c r="E1555" s="28"/>
      <c r="F1555" s="29">
        <f t="shared" si="25"/>
        <v>103824157</v>
      </c>
      <c r="H1555" s="38"/>
    </row>
    <row r="1556" spans="1:8">
      <c r="A1556" s="128">
        <v>45368.923125000001</v>
      </c>
      <c r="B1556" s="32"/>
      <c r="C1556" s="32" t="s">
        <v>18</v>
      </c>
      <c r="D1556" s="27">
        <v>1300000</v>
      </c>
      <c r="E1556" s="28"/>
      <c r="F1556" s="29">
        <f t="shared" si="25"/>
        <v>105124157</v>
      </c>
      <c r="H1556" s="38"/>
    </row>
    <row r="1557" spans="1:8">
      <c r="A1557" s="128">
        <v>45369.021608796298</v>
      </c>
      <c r="B1557" s="32"/>
      <c r="C1557" s="32" t="s">
        <v>12</v>
      </c>
      <c r="D1557" s="27">
        <v>1235000</v>
      </c>
      <c r="E1557" s="28"/>
      <c r="F1557" s="29">
        <f t="shared" si="25"/>
        <v>106359157</v>
      </c>
      <c r="H1557" s="38"/>
    </row>
    <row r="1558" spans="1:8">
      <c r="A1558" s="128">
        <v>45369.217777777776</v>
      </c>
      <c r="B1558" s="32"/>
      <c r="C1558" s="32" t="s">
        <v>18</v>
      </c>
      <c r="D1558" s="27">
        <v>1300000</v>
      </c>
      <c r="E1558" s="28"/>
      <c r="F1558" s="29">
        <f t="shared" si="25"/>
        <v>107659157</v>
      </c>
      <c r="H1558" s="38"/>
    </row>
    <row r="1559" spans="1:8">
      <c r="A1559" s="128">
        <v>45369.221354166664</v>
      </c>
      <c r="B1559" s="32"/>
      <c r="C1559" s="32" t="s">
        <v>18</v>
      </c>
      <c r="D1559" s="27">
        <v>1300000</v>
      </c>
      <c r="E1559" s="28"/>
      <c r="F1559" s="29">
        <f t="shared" si="25"/>
        <v>108959157</v>
      </c>
      <c r="H1559" s="38"/>
    </row>
    <row r="1560" spans="1:8">
      <c r="A1560" s="128">
        <v>45369.263518518521</v>
      </c>
      <c r="B1560" s="32"/>
      <c r="C1560" s="32" t="s">
        <v>12</v>
      </c>
      <c r="D1560" s="27">
        <v>600000</v>
      </c>
      <c r="E1560" s="28"/>
      <c r="F1560" s="29">
        <f t="shared" si="25"/>
        <v>109559157</v>
      </c>
      <c r="H1560" s="38"/>
    </row>
    <row r="1561" spans="1:8">
      <c r="A1561" s="128">
        <v>45369.266226851854</v>
      </c>
      <c r="B1561" s="32"/>
      <c r="C1561" s="32" t="s">
        <v>18</v>
      </c>
      <c r="D1561" s="27">
        <v>1350000</v>
      </c>
      <c r="E1561" s="28"/>
      <c r="F1561" s="29">
        <f t="shared" si="25"/>
        <v>110909157</v>
      </c>
      <c r="H1561" s="38"/>
    </row>
    <row r="1562" spans="1:8">
      <c r="A1562" s="128">
        <v>45369.267523148148</v>
      </c>
      <c r="B1562" s="32"/>
      <c r="C1562" s="32" t="s">
        <v>12</v>
      </c>
      <c r="D1562" s="27">
        <v>650000</v>
      </c>
      <c r="E1562" s="28"/>
      <c r="F1562" s="29">
        <f t="shared" si="25"/>
        <v>111559157</v>
      </c>
      <c r="H1562" s="38"/>
    </row>
    <row r="1563" spans="1:8">
      <c r="A1563" s="128">
        <v>45369.272962962961</v>
      </c>
      <c r="B1563" s="32"/>
      <c r="C1563" s="32" t="s">
        <v>12</v>
      </c>
      <c r="D1563" s="27">
        <v>650000</v>
      </c>
      <c r="E1563" s="28"/>
      <c r="F1563" s="29">
        <f t="shared" si="25"/>
        <v>112209157</v>
      </c>
      <c r="H1563" s="38"/>
    </row>
    <row r="1564" spans="1:8">
      <c r="A1564" s="128">
        <v>45369.331319444442</v>
      </c>
      <c r="B1564" s="32"/>
      <c r="C1564" s="32" t="s">
        <v>12</v>
      </c>
      <c r="D1564" s="27">
        <v>465000</v>
      </c>
      <c r="E1564" s="28"/>
      <c r="F1564" s="29">
        <f t="shared" si="25"/>
        <v>112674157</v>
      </c>
      <c r="H1564" s="38"/>
    </row>
    <row r="1565" spans="1:8">
      <c r="A1565" s="128">
        <v>45369.339108796295</v>
      </c>
      <c r="B1565" s="32"/>
      <c r="C1565" s="32" t="s">
        <v>12</v>
      </c>
      <c r="D1565" s="27">
        <v>585000</v>
      </c>
      <c r="E1565" s="28"/>
      <c r="F1565" s="29">
        <f t="shared" si="25"/>
        <v>113259157</v>
      </c>
      <c r="H1565" s="38"/>
    </row>
    <row r="1566" spans="1:8">
      <c r="A1566" s="128">
        <v>45369.339803240742</v>
      </c>
      <c r="B1566" s="32"/>
      <c r="C1566" s="32" t="s">
        <v>12</v>
      </c>
      <c r="D1566" s="27">
        <v>600000</v>
      </c>
      <c r="E1566" s="28"/>
      <c r="F1566" s="29">
        <f t="shared" si="25"/>
        <v>113859157</v>
      </c>
      <c r="H1566" s="38"/>
    </row>
    <row r="1567" spans="1:8">
      <c r="A1567" s="128">
        <v>45369.339965277781</v>
      </c>
      <c r="B1567" s="32"/>
      <c r="C1567" s="32" t="s">
        <v>17</v>
      </c>
      <c r="D1567" s="27">
        <v>700000</v>
      </c>
      <c r="E1567" s="28"/>
      <c r="F1567" s="29">
        <f t="shared" si="25"/>
        <v>114559157</v>
      </c>
      <c r="H1567" s="38"/>
    </row>
    <row r="1568" spans="1:8">
      <c r="A1568" s="128">
        <v>45369.345810185187</v>
      </c>
      <c r="B1568" s="32"/>
      <c r="C1568" s="32" t="s">
        <v>12</v>
      </c>
      <c r="D1568" s="27">
        <v>1235000</v>
      </c>
      <c r="E1568" s="28"/>
      <c r="F1568" s="29">
        <f t="shared" si="25"/>
        <v>115794157</v>
      </c>
      <c r="H1568" s="38"/>
    </row>
    <row r="1569" spans="1:8">
      <c r="A1569" s="128">
        <v>45369.349120370367</v>
      </c>
      <c r="B1569" s="32"/>
      <c r="C1569" s="32" t="s">
        <v>12</v>
      </c>
      <c r="D1569" s="27">
        <v>600000</v>
      </c>
      <c r="E1569" s="28"/>
      <c r="F1569" s="29">
        <f t="shared" si="25"/>
        <v>116394157</v>
      </c>
      <c r="H1569" s="38"/>
    </row>
    <row r="1570" spans="1:8">
      <c r="A1570" s="128">
        <v>45369.354212962964</v>
      </c>
      <c r="B1570" s="32"/>
      <c r="C1570" s="32" t="s">
        <v>12</v>
      </c>
      <c r="D1570" s="27">
        <v>600000</v>
      </c>
      <c r="E1570" s="28"/>
      <c r="F1570" s="29">
        <f t="shared" si="25"/>
        <v>116994157</v>
      </c>
      <c r="H1570" s="38"/>
    </row>
    <row r="1571" spans="1:8">
      <c r="A1571" s="128">
        <v>45369.354699074072</v>
      </c>
      <c r="B1571" s="32"/>
      <c r="C1571" s="32" t="s">
        <v>12</v>
      </c>
      <c r="D1571" s="27">
        <v>650000</v>
      </c>
      <c r="E1571" s="28"/>
      <c r="F1571" s="29">
        <f t="shared" si="25"/>
        <v>117644157</v>
      </c>
      <c r="H1571" s="38"/>
    </row>
    <row r="1572" spans="1:8">
      <c r="A1572" s="128">
        <v>45369.354884259257</v>
      </c>
      <c r="B1572" s="32"/>
      <c r="C1572" s="32" t="s">
        <v>17</v>
      </c>
      <c r="D1572" s="27">
        <v>700000</v>
      </c>
      <c r="E1572" s="28"/>
      <c r="F1572" s="29">
        <f t="shared" si="25"/>
        <v>118344157</v>
      </c>
      <c r="H1572" s="38"/>
    </row>
    <row r="1573" spans="1:8">
      <c r="A1573" s="128">
        <v>45369.359537037039</v>
      </c>
      <c r="B1573" s="32"/>
      <c r="C1573" s="32" t="s">
        <v>12</v>
      </c>
      <c r="D1573" s="27">
        <v>575000</v>
      </c>
      <c r="E1573" s="28"/>
      <c r="F1573" s="29">
        <f t="shared" si="25"/>
        <v>118919157</v>
      </c>
      <c r="H1573" s="38"/>
    </row>
    <row r="1574" spans="1:8">
      <c r="A1574" s="128">
        <v>45369.385104166664</v>
      </c>
      <c r="B1574" s="32"/>
      <c r="C1574" s="32" t="s">
        <v>12</v>
      </c>
      <c r="D1574" s="27">
        <v>600000</v>
      </c>
      <c r="E1574" s="28"/>
      <c r="F1574" s="29">
        <f t="shared" si="25"/>
        <v>119519157</v>
      </c>
      <c r="H1574" s="38"/>
    </row>
    <row r="1575" spans="1:8">
      <c r="A1575" s="128">
        <v>45369.397928240738</v>
      </c>
      <c r="B1575" s="32"/>
      <c r="C1575" s="32" t="s">
        <v>17</v>
      </c>
      <c r="D1575" s="27">
        <v>700000</v>
      </c>
      <c r="E1575" s="28"/>
      <c r="F1575" s="29">
        <f t="shared" si="25"/>
        <v>120219157</v>
      </c>
      <c r="H1575" s="38"/>
    </row>
    <row r="1576" spans="1:8">
      <c r="A1576" s="128">
        <v>45369.421307870369</v>
      </c>
      <c r="B1576" s="32"/>
      <c r="C1576" s="32" t="s">
        <v>12</v>
      </c>
      <c r="D1576" s="27">
        <v>600000</v>
      </c>
      <c r="E1576" s="28"/>
      <c r="F1576" s="29">
        <f t="shared" si="25"/>
        <v>120819157</v>
      </c>
      <c r="H1576" s="38"/>
    </row>
    <row r="1577" spans="1:8">
      <c r="A1577" s="128">
        <v>45369.427766203706</v>
      </c>
      <c r="B1577" s="32"/>
      <c r="C1577" s="32" t="s">
        <v>12</v>
      </c>
      <c r="D1577" s="27">
        <v>1170000</v>
      </c>
      <c r="E1577" s="28"/>
      <c r="F1577" s="29">
        <f t="shared" si="25"/>
        <v>121989157</v>
      </c>
      <c r="H1577" s="38"/>
    </row>
    <row r="1578" spans="1:8">
      <c r="A1578" s="128">
        <v>45369.460902777777</v>
      </c>
      <c r="B1578" s="32"/>
      <c r="C1578" s="32" t="s">
        <v>12</v>
      </c>
      <c r="D1578" s="27">
        <v>1200000</v>
      </c>
      <c r="E1578" s="28"/>
      <c r="F1578" s="29">
        <f t="shared" si="25"/>
        <v>123189157</v>
      </c>
      <c r="H1578" s="38"/>
    </row>
    <row r="1579" spans="1:8">
      <c r="A1579" s="128">
        <v>45369.47729166667</v>
      </c>
      <c r="B1579" s="32"/>
      <c r="C1579" s="32" t="s">
        <v>12</v>
      </c>
      <c r="D1579" s="27">
        <v>600000</v>
      </c>
      <c r="E1579" s="28"/>
      <c r="F1579" s="29">
        <f t="shared" si="25"/>
        <v>123789157</v>
      </c>
      <c r="H1579" s="38"/>
    </row>
    <row r="1580" spans="1:8">
      <c r="A1580" s="128">
        <v>45369.499571759261</v>
      </c>
      <c r="B1580" s="32"/>
      <c r="C1580" s="32" t="s">
        <v>12</v>
      </c>
      <c r="D1580" s="27">
        <v>2340000</v>
      </c>
      <c r="E1580" s="28"/>
      <c r="F1580" s="29">
        <f t="shared" si="25"/>
        <v>126129157</v>
      </c>
      <c r="H1580" s="38"/>
    </row>
    <row r="1581" spans="1:8">
      <c r="A1581" s="128">
        <v>45369.52721064815</v>
      </c>
      <c r="B1581" s="32"/>
      <c r="C1581" s="32" t="s">
        <v>12</v>
      </c>
      <c r="D1581" s="27">
        <v>600000</v>
      </c>
      <c r="E1581" s="28"/>
      <c r="F1581" s="29">
        <f t="shared" si="25"/>
        <v>126729157</v>
      </c>
      <c r="H1581" s="38"/>
    </row>
    <row r="1582" spans="1:8">
      <c r="A1582" s="128">
        <v>45369.530162037037</v>
      </c>
      <c r="B1582" s="32"/>
      <c r="C1582" s="32" t="s">
        <v>12</v>
      </c>
      <c r="D1582" s="27">
        <v>550000</v>
      </c>
      <c r="E1582" s="28"/>
      <c r="F1582" s="29">
        <f t="shared" si="25"/>
        <v>127279157</v>
      </c>
      <c r="H1582" s="38"/>
    </row>
    <row r="1583" spans="1:8">
      <c r="A1583" s="128">
        <v>45369.583819444444</v>
      </c>
      <c r="B1583" s="32"/>
      <c r="C1583" s="32" t="s">
        <v>12</v>
      </c>
      <c r="D1583" s="27">
        <v>1300000</v>
      </c>
      <c r="E1583" s="28"/>
      <c r="F1583" s="29">
        <f t="shared" si="25"/>
        <v>128579157</v>
      </c>
      <c r="H1583" s="38"/>
    </row>
    <row r="1584" spans="1:8">
      <c r="A1584" s="128">
        <v>45369.584062499998</v>
      </c>
      <c r="B1584" s="32"/>
      <c r="C1584" s="32" t="s">
        <v>12</v>
      </c>
      <c r="D1584" s="27">
        <v>600000</v>
      </c>
      <c r="E1584" s="28"/>
      <c r="F1584" s="29">
        <f t="shared" si="25"/>
        <v>129179157</v>
      </c>
      <c r="H1584" s="38"/>
    </row>
    <row r="1585" spans="1:8">
      <c r="A1585" s="128">
        <v>45369.598796296297</v>
      </c>
      <c r="B1585" s="32"/>
      <c r="C1585" s="32" t="s">
        <v>12</v>
      </c>
      <c r="D1585" s="27">
        <v>5000000</v>
      </c>
      <c r="E1585" s="28"/>
      <c r="F1585" s="29">
        <f t="shared" si="25"/>
        <v>134179157</v>
      </c>
      <c r="H1585" s="38"/>
    </row>
    <row r="1586" spans="1:8">
      <c r="A1586" s="128">
        <v>45369.641030092593</v>
      </c>
      <c r="B1586" s="32"/>
      <c r="C1586" s="32" t="s">
        <v>12</v>
      </c>
      <c r="D1586" s="27">
        <v>600000</v>
      </c>
      <c r="E1586" s="28"/>
      <c r="F1586" s="29">
        <f t="shared" si="25"/>
        <v>134779157</v>
      </c>
      <c r="H1586" s="38"/>
    </row>
    <row r="1587" spans="1:8">
      <c r="A1587" s="128">
        <v>45369.679803240739</v>
      </c>
      <c r="B1587" s="32"/>
      <c r="C1587" s="32" t="s">
        <v>17</v>
      </c>
      <c r="D1587" s="27">
        <v>1450000</v>
      </c>
      <c r="E1587" s="28"/>
      <c r="F1587" s="29">
        <f t="shared" si="25"/>
        <v>136229157</v>
      </c>
      <c r="H1587" s="38"/>
    </row>
    <row r="1588" spans="1:8">
      <c r="A1588" s="128">
        <v>45369.744027777779</v>
      </c>
      <c r="B1588" s="32"/>
      <c r="C1588" s="32" t="s">
        <v>17</v>
      </c>
      <c r="D1588" s="27">
        <v>700000</v>
      </c>
      <c r="E1588" s="28"/>
      <c r="F1588" s="29">
        <f t="shared" si="25"/>
        <v>136929157</v>
      </c>
      <c r="H1588" s="38"/>
    </row>
    <row r="1589" spans="1:8">
      <c r="A1589" s="128">
        <v>45369.82135416667</v>
      </c>
      <c r="B1589" s="32"/>
      <c r="C1589" s="32" t="s">
        <v>17</v>
      </c>
      <c r="D1589" s="27">
        <v>750000</v>
      </c>
      <c r="E1589" s="28"/>
      <c r="F1589" s="29">
        <f t="shared" si="25"/>
        <v>137679157</v>
      </c>
      <c r="H1589" s="38"/>
    </row>
    <row r="1590" spans="1:8">
      <c r="A1590" s="128">
        <v>45369.845243055555</v>
      </c>
      <c r="B1590" s="32"/>
      <c r="C1590" s="32" t="s">
        <v>12</v>
      </c>
      <c r="D1590" s="27">
        <v>600000</v>
      </c>
      <c r="E1590" s="28"/>
      <c r="F1590" s="29">
        <f t="shared" si="25"/>
        <v>138279157</v>
      </c>
      <c r="H1590" s="38"/>
    </row>
    <row r="1591" spans="1:8">
      <c r="A1591" s="128">
        <v>45369.893958333334</v>
      </c>
      <c r="B1591" s="32"/>
      <c r="C1591" s="32" t="s">
        <v>12</v>
      </c>
      <c r="D1591" s="27">
        <v>1300000</v>
      </c>
      <c r="E1591" s="28"/>
      <c r="F1591" s="29">
        <f t="shared" si="25"/>
        <v>139579157</v>
      </c>
      <c r="H1591" s="38"/>
    </row>
    <row r="1592" spans="1:8">
      <c r="A1592" s="128">
        <v>45370.394652777781</v>
      </c>
      <c r="B1592" s="32"/>
      <c r="C1592" s="32" t="s">
        <v>827</v>
      </c>
      <c r="D1592" s="27">
        <v>150000</v>
      </c>
      <c r="E1592" s="28"/>
      <c r="F1592" s="29">
        <f t="shared" si="25"/>
        <v>139729157</v>
      </c>
      <c r="H1592" s="38"/>
    </row>
    <row r="1593" spans="1:8">
      <c r="A1593" s="128">
        <v>45370.396458333336</v>
      </c>
      <c r="B1593" s="32"/>
      <c r="C1593" s="32" t="s">
        <v>12</v>
      </c>
      <c r="D1593" s="27">
        <v>1100000</v>
      </c>
      <c r="E1593" s="28"/>
      <c r="F1593" s="29">
        <f t="shared" si="25"/>
        <v>140829157</v>
      </c>
      <c r="H1593" s="38"/>
    </row>
    <row r="1594" spans="1:8">
      <c r="A1594" s="128">
        <v>45370.414409722223</v>
      </c>
      <c r="B1594" s="32"/>
      <c r="C1594" s="32" t="s">
        <v>12</v>
      </c>
      <c r="D1594" s="27">
        <v>600000</v>
      </c>
      <c r="E1594" s="28"/>
      <c r="F1594" s="29">
        <f t="shared" si="25"/>
        <v>141429157</v>
      </c>
      <c r="H1594" s="38"/>
    </row>
    <row r="1595" spans="1:8">
      <c r="A1595" s="128">
        <v>45370.447604166664</v>
      </c>
      <c r="B1595" s="32"/>
      <c r="C1595" s="32" t="s">
        <v>17</v>
      </c>
      <c r="D1595" s="27">
        <v>700000</v>
      </c>
      <c r="E1595" s="28"/>
      <c r="F1595" s="29">
        <f t="shared" si="25"/>
        <v>142129157</v>
      </c>
      <c r="H1595" s="38"/>
    </row>
    <row r="1596" spans="1:8">
      <c r="A1596" s="128">
        <v>45370.44866898148</v>
      </c>
      <c r="B1596" s="32"/>
      <c r="C1596" s="32" t="s">
        <v>17</v>
      </c>
      <c r="D1596" s="27">
        <v>700000</v>
      </c>
      <c r="E1596" s="28"/>
      <c r="F1596" s="29">
        <f t="shared" si="25"/>
        <v>142829157</v>
      </c>
      <c r="H1596" s="38"/>
    </row>
    <row r="1597" spans="1:8">
      <c r="A1597" s="128">
        <v>45370.459293981483</v>
      </c>
      <c r="B1597" s="32"/>
      <c r="C1597" s="32" t="s">
        <v>17</v>
      </c>
      <c r="D1597" s="27">
        <v>700000</v>
      </c>
      <c r="E1597" s="28"/>
      <c r="F1597" s="29">
        <f t="shared" si="25"/>
        <v>143529157</v>
      </c>
      <c r="H1597" s="38"/>
    </row>
    <row r="1598" spans="1:8">
      <c r="A1598" s="128">
        <v>45370.488321759258</v>
      </c>
      <c r="B1598" s="32"/>
      <c r="C1598" s="32" t="s">
        <v>12</v>
      </c>
      <c r="D1598" s="27">
        <v>600000</v>
      </c>
      <c r="E1598" s="28"/>
      <c r="F1598" s="29">
        <f t="shared" si="25"/>
        <v>144129157</v>
      </c>
      <c r="H1598" s="38"/>
    </row>
    <row r="1599" spans="1:8">
      <c r="A1599" s="128">
        <v>45370.496215277781</v>
      </c>
      <c r="B1599" s="32"/>
      <c r="C1599" s="32" t="s">
        <v>12</v>
      </c>
      <c r="D1599" s="27">
        <v>465000</v>
      </c>
      <c r="E1599" s="28"/>
      <c r="F1599" s="29">
        <f t="shared" si="25"/>
        <v>144594157</v>
      </c>
      <c r="H1599" s="38"/>
    </row>
    <row r="1600" spans="1:8">
      <c r="A1600" s="128">
        <v>45370.500243055554</v>
      </c>
      <c r="B1600" s="32"/>
      <c r="C1600" s="32" t="s">
        <v>17</v>
      </c>
      <c r="D1600" s="27">
        <v>700000</v>
      </c>
      <c r="E1600" s="28"/>
      <c r="F1600" s="29">
        <f t="shared" si="25"/>
        <v>145294157</v>
      </c>
      <c r="H1600" s="38"/>
    </row>
    <row r="1601" spans="1:8">
      <c r="A1601" s="128">
        <v>45370.519976851851</v>
      </c>
      <c r="B1601" s="32"/>
      <c r="C1601" s="32" t="s">
        <v>12</v>
      </c>
      <c r="D1601" s="27">
        <v>585000</v>
      </c>
      <c r="E1601" s="28"/>
      <c r="F1601" s="29">
        <f t="shared" si="25"/>
        <v>145879157</v>
      </c>
      <c r="H1601" s="38"/>
    </row>
    <row r="1602" spans="1:8">
      <c r="A1602" s="128">
        <v>45370.520613425928</v>
      </c>
      <c r="B1602" s="32"/>
      <c r="C1602" s="32" t="s">
        <v>12</v>
      </c>
      <c r="D1602" s="27">
        <v>585000</v>
      </c>
      <c r="E1602" s="28"/>
      <c r="F1602" s="29">
        <f t="shared" si="25"/>
        <v>146464157</v>
      </c>
      <c r="H1602" s="38"/>
    </row>
    <row r="1603" spans="1:8">
      <c r="A1603" s="128">
        <v>45370.590358796297</v>
      </c>
      <c r="B1603" s="32"/>
      <c r="C1603" s="32" t="s">
        <v>12</v>
      </c>
      <c r="D1603" s="27">
        <v>600000</v>
      </c>
      <c r="E1603" s="28"/>
      <c r="F1603" s="29">
        <f t="shared" si="25"/>
        <v>147064157</v>
      </c>
      <c r="H1603" s="38"/>
    </row>
    <row r="1604" spans="1:8">
      <c r="A1604" s="128">
        <v>45370.60297453704</v>
      </c>
      <c r="B1604" s="32"/>
      <c r="C1604" s="32" t="s">
        <v>17</v>
      </c>
      <c r="D1604" s="27">
        <v>1450000</v>
      </c>
      <c r="E1604" s="28"/>
      <c r="F1604" s="29">
        <f t="shared" si="25"/>
        <v>148514157</v>
      </c>
      <c r="H1604" s="38"/>
    </row>
    <row r="1605" spans="1:8">
      <c r="A1605" s="128">
        <v>45370.612175925926</v>
      </c>
      <c r="B1605" s="32"/>
      <c r="C1605" s="32" t="s">
        <v>17</v>
      </c>
      <c r="D1605" s="27">
        <v>1200000</v>
      </c>
      <c r="E1605" s="28"/>
      <c r="F1605" s="29">
        <f t="shared" si="25"/>
        <v>149714157</v>
      </c>
      <c r="H1605" s="38"/>
    </row>
    <row r="1606" spans="1:8">
      <c r="A1606" s="128">
        <v>45370.617777777778</v>
      </c>
      <c r="B1606" s="32"/>
      <c r="C1606" s="32" t="s">
        <v>12</v>
      </c>
      <c r="D1606" s="27">
        <v>650000</v>
      </c>
      <c r="E1606" s="28"/>
      <c r="F1606" s="29">
        <f t="shared" si="25"/>
        <v>150364157</v>
      </c>
      <c r="H1606" s="38"/>
    </row>
    <row r="1607" spans="1:8">
      <c r="A1607" s="128">
        <v>45370.680428240739</v>
      </c>
      <c r="B1607" s="32"/>
      <c r="C1607" s="32" t="s">
        <v>18</v>
      </c>
      <c r="D1607" s="27">
        <v>1700000</v>
      </c>
      <c r="E1607" s="28"/>
      <c r="F1607" s="29">
        <f t="shared" si="25"/>
        <v>152064157</v>
      </c>
      <c r="H1607" s="38"/>
    </row>
    <row r="1608" spans="1:8">
      <c r="A1608" s="128">
        <v>45370.698634259257</v>
      </c>
      <c r="B1608" s="32"/>
      <c r="C1608" s="32" t="s">
        <v>12</v>
      </c>
      <c r="D1608" s="27">
        <v>600000</v>
      </c>
      <c r="E1608" s="28"/>
      <c r="F1608" s="29">
        <f t="shared" ref="F1608:F1671" si="26">F1607+D1608-E1608</f>
        <v>152664157</v>
      </c>
      <c r="H1608" s="38"/>
    </row>
    <row r="1609" spans="1:8">
      <c r="A1609" s="128">
        <v>45370.770358796297</v>
      </c>
      <c r="B1609" s="32"/>
      <c r="C1609" s="32" t="s">
        <v>12</v>
      </c>
      <c r="D1609" s="27">
        <v>600000</v>
      </c>
      <c r="E1609" s="28"/>
      <c r="F1609" s="29">
        <f t="shared" si="26"/>
        <v>153264157</v>
      </c>
      <c r="H1609" s="38"/>
    </row>
    <row r="1610" spans="1:8">
      <c r="A1610" s="128">
        <v>45370.795590277776</v>
      </c>
      <c r="B1610" s="32"/>
      <c r="C1610" s="32" t="s">
        <v>12</v>
      </c>
      <c r="D1610" s="27">
        <v>600000</v>
      </c>
      <c r="E1610" s="28"/>
      <c r="F1610" s="29">
        <f t="shared" si="26"/>
        <v>153864157</v>
      </c>
      <c r="H1610" s="38"/>
    </row>
    <row r="1611" spans="1:8">
      <c r="A1611" s="128">
        <v>45370.828518518516</v>
      </c>
      <c r="B1611" s="32"/>
      <c r="C1611" s="32" t="s">
        <v>12</v>
      </c>
      <c r="D1611" s="27">
        <v>575000</v>
      </c>
      <c r="E1611" s="28"/>
      <c r="F1611" s="29">
        <f t="shared" si="26"/>
        <v>154439157</v>
      </c>
      <c r="H1611" s="38"/>
    </row>
    <row r="1612" spans="1:8">
      <c r="A1612" s="128">
        <v>45370.842824074076</v>
      </c>
      <c r="B1612" s="32"/>
      <c r="C1612" s="32" t="s">
        <v>12</v>
      </c>
      <c r="D1612" s="27">
        <v>600000</v>
      </c>
      <c r="E1612" s="28"/>
      <c r="F1612" s="29">
        <f t="shared" si="26"/>
        <v>155039157</v>
      </c>
      <c r="H1612" s="38"/>
    </row>
    <row r="1613" spans="1:8">
      <c r="A1613" s="128">
        <v>45370.853090277778</v>
      </c>
      <c r="B1613" s="32"/>
      <c r="C1613" s="32" t="s">
        <v>17</v>
      </c>
      <c r="D1613" s="27">
        <v>750000</v>
      </c>
      <c r="E1613" s="28"/>
      <c r="F1613" s="29">
        <f t="shared" si="26"/>
        <v>155789157</v>
      </c>
      <c r="H1613" s="38"/>
    </row>
    <row r="1614" spans="1:8">
      <c r="A1614" s="128">
        <v>45370.908668981479</v>
      </c>
      <c r="B1614" s="32"/>
      <c r="C1614" s="32" t="s">
        <v>12</v>
      </c>
      <c r="D1614" s="27">
        <v>600000</v>
      </c>
      <c r="E1614" s="28"/>
      <c r="F1614" s="29">
        <f t="shared" si="26"/>
        <v>156389157</v>
      </c>
      <c r="H1614" s="38"/>
    </row>
    <row r="1615" spans="1:8">
      <c r="A1615" s="128">
        <v>45370.939270833333</v>
      </c>
      <c r="B1615" s="32"/>
      <c r="C1615" s="32" t="s">
        <v>12</v>
      </c>
      <c r="D1615" s="27">
        <v>600000</v>
      </c>
      <c r="E1615" s="28"/>
      <c r="F1615" s="29">
        <f t="shared" si="26"/>
        <v>156989157</v>
      </c>
      <c r="H1615" s="38"/>
    </row>
    <row r="1616" spans="1:8">
      <c r="A1616" s="128">
        <v>45370.945254629631</v>
      </c>
      <c r="B1616" s="32"/>
      <c r="C1616" s="32" t="s">
        <v>17</v>
      </c>
      <c r="D1616" s="27">
        <v>600000</v>
      </c>
      <c r="E1616" s="28"/>
      <c r="F1616" s="29">
        <f t="shared" si="26"/>
        <v>157589157</v>
      </c>
      <c r="H1616" s="38"/>
    </row>
    <row r="1617" spans="1:8">
      <c r="A1617" s="128">
        <v>45370.946921296294</v>
      </c>
      <c r="B1617" s="32"/>
      <c r="C1617" s="32" t="s">
        <v>12</v>
      </c>
      <c r="D1617" s="27">
        <v>650000</v>
      </c>
      <c r="E1617" s="28"/>
      <c r="F1617" s="29">
        <f t="shared" si="26"/>
        <v>158239157</v>
      </c>
      <c r="H1617" s="38"/>
    </row>
    <row r="1618" spans="1:8">
      <c r="A1618" s="128">
        <v>45370.994629629633</v>
      </c>
      <c r="B1618" s="32"/>
      <c r="C1618" s="32" t="s">
        <v>17</v>
      </c>
      <c r="D1618" s="27">
        <v>700000</v>
      </c>
      <c r="E1618" s="28"/>
      <c r="F1618" s="29">
        <f t="shared" si="26"/>
        <v>158939157</v>
      </c>
      <c r="H1618" s="38"/>
    </row>
    <row r="1619" spans="1:8">
      <c r="A1619" s="128">
        <v>45371.230810185189</v>
      </c>
      <c r="B1619" s="32"/>
      <c r="C1619" s="32" t="s">
        <v>12</v>
      </c>
      <c r="D1619" s="27">
        <v>650000</v>
      </c>
      <c r="E1619" s="28"/>
      <c r="F1619" s="29">
        <f t="shared" si="26"/>
        <v>159589157</v>
      </c>
      <c r="H1619" s="38"/>
    </row>
    <row r="1620" spans="1:8">
      <c r="A1620" s="128">
        <v>45371.256053240744</v>
      </c>
      <c r="B1620" s="32"/>
      <c r="C1620" s="32" t="s">
        <v>17</v>
      </c>
      <c r="D1620" s="27">
        <v>700000</v>
      </c>
      <c r="E1620" s="28"/>
      <c r="F1620" s="29">
        <f t="shared" si="26"/>
        <v>160289157</v>
      </c>
      <c r="H1620" s="38"/>
    </row>
    <row r="1621" spans="1:8">
      <c r="A1621" s="128">
        <v>45371.314629629633</v>
      </c>
      <c r="B1621" s="32"/>
      <c r="C1621" s="32" t="s">
        <v>12</v>
      </c>
      <c r="D1621" s="27">
        <v>1300000</v>
      </c>
      <c r="E1621" s="28"/>
      <c r="F1621" s="29">
        <f t="shared" si="26"/>
        <v>161589157</v>
      </c>
      <c r="H1621" s="38"/>
    </row>
    <row r="1622" spans="1:8">
      <c r="A1622" s="128">
        <v>45371.364178240743</v>
      </c>
      <c r="B1622" s="32"/>
      <c r="C1622" s="32" t="s">
        <v>17</v>
      </c>
      <c r="D1622" s="27">
        <v>700000</v>
      </c>
      <c r="E1622" s="28"/>
      <c r="F1622" s="29">
        <f t="shared" si="26"/>
        <v>162289157</v>
      </c>
      <c r="H1622" s="38"/>
    </row>
    <row r="1623" spans="1:8">
      <c r="A1623" s="128">
        <v>45371.381423611114</v>
      </c>
      <c r="B1623" s="32"/>
      <c r="C1623" s="32" t="s">
        <v>12</v>
      </c>
      <c r="D1623" s="27">
        <v>2400000</v>
      </c>
      <c r="E1623" s="28"/>
      <c r="F1623" s="29">
        <f t="shared" si="26"/>
        <v>164689157</v>
      </c>
      <c r="H1623" s="38"/>
    </row>
    <row r="1624" spans="1:8">
      <c r="A1624" s="128">
        <v>45371.392939814818</v>
      </c>
      <c r="B1624" s="32"/>
      <c r="C1624" s="32" t="s">
        <v>17</v>
      </c>
      <c r="D1624" s="27">
        <v>600000</v>
      </c>
      <c r="E1624" s="28"/>
      <c r="F1624" s="29">
        <f t="shared" si="26"/>
        <v>165289157</v>
      </c>
      <c r="H1624" s="38"/>
    </row>
    <row r="1625" spans="1:8">
      <c r="A1625" s="128">
        <v>45371.400185185186</v>
      </c>
      <c r="B1625" s="32"/>
      <c r="C1625" s="32" t="s">
        <v>12</v>
      </c>
      <c r="D1625" s="27">
        <v>1200000</v>
      </c>
      <c r="E1625" s="28"/>
      <c r="F1625" s="29">
        <f t="shared" si="26"/>
        <v>166489157</v>
      </c>
      <c r="H1625" s="38"/>
    </row>
    <row r="1626" spans="1:8">
      <c r="A1626" s="128">
        <v>45371.400439814817</v>
      </c>
      <c r="B1626" s="32"/>
      <c r="C1626" s="32" t="s">
        <v>12</v>
      </c>
      <c r="D1626" s="27">
        <v>550000</v>
      </c>
      <c r="E1626" s="28"/>
      <c r="F1626" s="29">
        <f t="shared" si="26"/>
        <v>167039157</v>
      </c>
      <c r="H1626" s="38"/>
    </row>
    <row r="1627" spans="1:8">
      <c r="A1627" s="128">
        <v>45371.403969907406</v>
      </c>
      <c r="B1627" s="32"/>
      <c r="C1627" s="32" t="s">
        <v>17</v>
      </c>
      <c r="D1627" s="27">
        <v>600000</v>
      </c>
      <c r="E1627" s="28"/>
      <c r="F1627" s="29">
        <f t="shared" si="26"/>
        <v>167639157</v>
      </c>
      <c r="H1627" s="38"/>
    </row>
    <row r="1628" spans="1:8">
      <c r="A1628" s="128">
        <v>45371.432766203703</v>
      </c>
      <c r="B1628" s="32"/>
      <c r="C1628" s="32" t="s">
        <v>12</v>
      </c>
      <c r="D1628" s="27">
        <v>1200000</v>
      </c>
      <c r="E1628" s="28"/>
      <c r="F1628" s="29">
        <f t="shared" si="26"/>
        <v>168839157</v>
      </c>
      <c r="H1628" s="38"/>
    </row>
    <row r="1629" spans="1:8">
      <c r="A1629" s="128">
        <v>45371.441319444442</v>
      </c>
      <c r="B1629" s="32"/>
      <c r="C1629" s="32" t="s">
        <v>12</v>
      </c>
      <c r="D1629" s="27">
        <v>1200000</v>
      </c>
      <c r="E1629" s="28"/>
      <c r="F1629" s="29">
        <f t="shared" si="26"/>
        <v>170039157</v>
      </c>
      <c r="H1629" s="38"/>
    </row>
    <row r="1630" spans="1:8">
      <c r="A1630" s="128">
        <v>45371.464918981481</v>
      </c>
      <c r="B1630" s="32"/>
      <c r="C1630" s="32" t="s">
        <v>42</v>
      </c>
      <c r="D1630" s="27">
        <v>3920000</v>
      </c>
      <c r="E1630" s="28"/>
      <c r="F1630" s="29">
        <f t="shared" si="26"/>
        <v>173959157</v>
      </c>
      <c r="H1630" s="38"/>
    </row>
    <row r="1631" spans="1:8">
      <c r="A1631" s="128">
        <v>45371.487118055556</v>
      </c>
      <c r="B1631" s="32"/>
      <c r="C1631" s="32" t="s">
        <v>12</v>
      </c>
      <c r="D1631" s="27">
        <v>550000</v>
      </c>
      <c r="E1631" s="28"/>
      <c r="F1631" s="29">
        <f t="shared" si="26"/>
        <v>174509157</v>
      </c>
      <c r="H1631" s="38"/>
    </row>
    <row r="1632" spans="1:8">
      <c r="A1632" s="128">
        <v>45371.490972222222</v>
      </c>
      <c r="B1632" s="32"/>
      <c r="C1632" s="32" t="s">
        <v>12</v>
      </c>
      <c r="D1632" s="27">
        <v>575000</v>
      </c>
      <c r="E1632" s="28"/>
      <c r="F1632" s="29">
        <f t="shared" si="26"/>
        <v>175084157</v>
      </c>
      <c r="H1632" s="38"/>
    </row>
    <row r="1633" spans="1:8">
      <c r="A1633" s="128">
        <v>45371.491585648146</v>
      </c>
      <c r="B1633" s="32"/>
      <c r="C1633" s="32" t="s">
        <v>12</v>
      </c>
      <c r="D1633" s="27">
        <v>585000</v>
      </c>
      <c r="E1633" s="28"/>
      <c r="F1633" s="29">
        <f t="shared" si="26"/>
        <v>175669157</v>
      </c>
      <c r="H1633" s="38"/>
    </row>
    <row r="1634" spans="1:8">
      <c r="A1634" s="128">
        <v>45371.519293981481</v>
      </c>
      <c r="B1634" s="32"/>
      <c r="C1634" s="32" t="s">
        <v>17</v>
      </c>
      <c r="D1634" s="27">
        <v>600000</v>
      </c>
      <c r="E1634" s="28"/>
      <c r="F1634" s="29">
        <f t="shared" si="26"/>
        <v>176269157</v>
      </c>
      <c r="H1634" s="38"/>
    </row>
    <row r="1635" spans="1:8">
      <c r="A1635" s="128">
        <v>45371.525648148148</v>
      </c>
      <c r="B1635" s="32"/>
      <c r="C1635" s="32" t="s">
        <v>12</v>
      </c>
      <c r="D1635" s="27">
        <v>600000</v>
      </c>
      <c r="E1635" s="28"/>
      <c r="F1635" s="29">
        <f t="shared" si="26"/>
        <v>176869157</v>
      </c>
      <c r="H1635" s="38"/>
    </row>
    <row r="1636" spans="1:8">
      <c r="A1636" s="128">
        <v>45371.531076388892</v>
      </c>
      <c r="B1636" s="32"/>
      <c r="C1636" s="32" t="s">
        <v>12</v>
      </c>
      <c r="D1636" s="27">
        <v>600000</v>
      </c>
      <c r="E1636" s="28"/>
      <c r="F1636" s="29">
        <f t="shared" si="26"/>
        <v>177469157</v>
      </c>
      <c r="H1636" s="38"/>
    </row>
    <row r="1637" spans="1:8">
      <c r="A1637" s="128">
        <v>45371.534641203703</v>
      </c>
      <c r="B1637" s="32"/>
      <c r="C1637" s="32" t="s">
        <v>12</v>
      </c>
      <c r="D1637" s="27">
        <v>1395000</v>
      </c>
      <c r="E1637" s="28"/>
      <c r="F1637" s="29">
        <f t="shared" si="26"/>
        <v>178864157</v>
      </c>
      <c r="H1637" s="38"/>
    </row>
    <row r="1638" spans="1:8">
      <c r="A1638" s="128">
        <v>45371.579293981478</v>
      </c>
      <c r="B1638" s="32"/>
      <c r="C1638" s="32" t="s">
        <v>12</v>
      </c>
      <c r="D1638" s="27">
        <v>600000</v>
      </c>
      <c r="E1638" s="28"/>
      <c r="F1638" s="29">
        <f t="shared" si="26"/>
        <v>179464157</v>
      </c>
      <c r="H1638" s="38"/>
    </row>
    <row r="1639" spans="1:8">
      <c r="A1639" s="128">
        <v>45371.65253472222</v>
      </c>
      <c r="B1639" s="32"/>
      <c r="C1639" s="32" t="s">
        <v>12</v>
      </c>
      <c r="D1639" s="27">
        <v>1250000</v>
      </c>
      <c r="E1639" s="28"/>
      <c r="F1639" s="29">
        <f t="shared" si="26"/>
        <v>180714157</v>
      </c>
      <c r="H1639" s="38"/>
    </row>
    <row r="1640" spans="1:8">
      <c r="A1640" s="128">
        <v>45371.830810185187</v>
      </c>
      <c r="B1640" s="32"/>
      <c r="C1640" s="32" t="s">
        <v>12</v>
      </c>
      <c r="D1640" s="27">
        <v>600000</v>
      </c>
      <c r="E1640" s="28"/>
      <c r="F1640" s="29">
        <f t="shared" si="26"/>
        <v>181314157</v>
      </c>
      <c r="H1640" s="38"/>
    </row>
    <row r="1641" spans="1:8">
      <c r="A1641" s="128">
        <v>45371.861458333333</v>
      </c>
      <c r="B1641" s="32"/>
      <c r="C1641" s="32" t="s">
        <v>12</v>
      </c>
      <c r="D1641" s="27">
        <v>600000</v>
      </c>
      <c r="E1641" s="28"/>
      <c r="F1641" s="29">
        <f t="shared" si="26"/>
        <v>181914157</v>
      </c>
      <c r="H1641" s="38"/>
    </row>
    <row r="1642" spans="1:8">
      <c r="A1642" s="128">
        <v>45371.910937499997</v>
      </c>
      <c r="B1642" s="32"/>
      <c r="C1642" s="32" t="s">
        <v>12</v>
      </c>
      <c r="D1642" s="27">
        <v>1300000</v>
      </c>
      <c r="E1642" s="28"/>
      <c r="F1642" s="29">
        <f t="shared" si="26"/>
        <v>183214157</v>
      </c>
      <c r="H1642" s="38"/>
    </row>
    <row r="1643" spans="1:8">
      <c r="A1643" s="128">
        <v>45371.914872685185</v>
      </c>
      <c r="B1643" s="32"/>
      <c r="C1643" s="32" t="s">
        <v>12</v>
      </c>
      <c r="D1643" s="27">
        <v>600000</v>
      </c>
      <c r="E1643" s="28"/>
      <c r="F1643" s="29">
        <f t="shared" si="26"/>
        <v>183814157</v>
      </c>
      <c r="H1643" s="38"/>
    </row>
    <row r="1644" spans="1:8">
      <c r="A1644" s="128">
        <v>45371.92150462963</v>
      </c>
      <c r="B1644" s="32"/>
      <c r="C1644" s="32" t="s">
        <v>12</v>
      </c>
      <c r="D1644" s="27">
        <v>2400000</v>
      </c>
      <c r="E1644" s="28"/>
      <c r="F1644" s="29">
        <f t="shared" si="26"/>
        <v>186214157</v>
      </c>
      <c r="H1644" s="38"/>
    </row>
    <row r="1645" spans="1:8">
      <c r="A1645" s="128">
        <v>45371.922534722224</v>
      </c>
      <c r="B1645" s="32"/>
      <c r="C1645" s="32" t="s">
        <v>17</v>
      </c>
      <c r="D1645" s="27">
        <v>1900000</v>
      </c>
      <c r="E1645" s="28"/>
      <c r="F1645" s="29">
        <f t="shared" si="26"/>
        <v>188114157</v>
      </c>
      <c r="H1645" s="38"/>
    </row>
    <row r="1646" spans="1:8">
      <c r="A1646" s="128">
        <v>45372.317789351851</v>
      </c>
      <c r="B1646" s="32"/>
      <c r="C1646" s="32" t="s">
        <v>12</v>
      </c>
      <c r="D1646" s="27">
        <v>1135000</v>
      </c>
      <c r="E1646" s="28"/>
      <c r="F1646" s="29">
        <f t="shared" si="26"/>
        <v>189249157</v>
      </c>
      <c r="H1646" s="38"/>
    </row>
    <row r="1647" spans="1:8">
      <c r="A1647" s="128">
        <v>45372.3200462963</v>
      </c>
      <c r="B1647" s="32"/>
      <c r="C1647" s="32" t="s">
        <v>17</v>
      </c>
      <c r="D1647" s="27">
        <v>600000</v>
      </c>
      <c r="E1647" s="28"/>
      <c r="F1647" s="29">
        <f t="shared" si="26"/>
        <v>189849157</v>
      </c>
      <c r="H1647" s="38"/>
    </row>
    <row r="1648" spans="1:8">
      <c r="A1648" s="128">
        <v>45372.328912037039</v>
      </c>
      <c r="B1648" s="32"/>
      <c r="C1648" s="32" t="s">
        <v>12</v>
      </c>
      <c r="D1648" s="27">
        <v>930000</v>
      </c>
      <c r="E1648" s="28"/>
      <c r="F1648" s="29">
        <f t="shared" si="26"/>
        <v>190779157</v>
      </c>
      <c r="H1648" s="38"/>
    </row>
    <row r="1649" spans="1:8">
      <c r="A1649" s="128">
        <v>45372.33152777778</v>
      </c>
      <c r="B1649" s="32"/>
      <c r="C1649" s="32" t="s">
        <v>12</v>
      </c>
      <c r="D1649" s="27">
        <v>1200000</v>
      </c>
      <c r="E1649" s="28"/>
      <c r="F1649" s="29">
        <f t="shared" si="26"/>
        <v>191979157</v>
      </c>
      <c r="H1649" s="38"/>
    </row>
    <row r="1650" spans="1:8">
      <c r="A1650" s="128">
        <v>45372.375497685185</v>
      </c>
      <c r="B1650" s="32"/>
      <c r="C1650" s="32" t="s">
        <v>12</v>
      </c>
      <c r="D1650" s="27">
        <v>1100000</v>
      </c>
      <c r="E1650" s="28"/>
      <c r="F1650" s="29">
        <f t="shared" si="26"/>
        <v>193079157</v>
      </c>
      <c r="H1650" s="38"/>
    </row>
    <row r="1651" spans="1:8">
      <c r="A1651" s="128">
        <v>45372.377812500003</v>
      </c>
      <c r="B1651" s="32"/>
      <c r="C1651" s="32" t="s">
        <v>12</v>
      </c>
      <c r="D1651" s="27">
        <v>585000</v>
      </c>
      <c r="E1651" s="28"/>
      <c r="F1651" s="29">
        <f t="shared" si="26"/>
        <v>193664157</v>
      </c>
      <c r="H1651" s="38"/>
    </row>
    <row r="1652" spans="1:8">
      <c r="A1652" s="128">
        <v>45372.37835648148</v>
      </c>
      <c r="B1652" s="32"/>
      <c r="C1652" s="32" t="s">
        <v>12</v>
      </c>
      <c r="D1652" s="27">
        <v>575000</v>
      </c>
      <c r="E1652" s="28"/>
      <c r="F1652" s="29">
        <f t="shared" si="26"/>
        <v>194239157</v>
      </c>
      <c r="H1652" s="38"/>
    </row>
    <row r="1653" spans="1:8">
      <c r="A1653" s="128">
        <v>45372.378854166665</v>
      </c>
      <c r="B1653" s="32"/>
      <c r="C1653" s="32" t="s">
        <v>12</v>
      </c>
      <c r="D1653" s="27">
        <v>575000</v>
      </c>
      <c r="E1653" s="28"/>
      <c r="F1653" s="29">
        <f t="shared" si="26"/>
        <v>194814157</v>
      </c>
      <c r="H1653" s="38"/>
    </row>
    <row r="1654" spans="1:8">
      <c r="A1654" s="128">
        <v>45372.44054398148</v>
      </c>
      <c r="B1654" s="32"/>
      <c r="C1654" s="32" t="s">
        <v>12</v>
      </c>
      <c r="D1654" s="27">
        <v>550000</v>
      </c>
      <c r="E1654" s="28"/>
      <c r="F1654" s="29">
        <f t="shared" si="26"/>
        <v>195364157</v>
      </c>
      <c r="H1654" s="38"/>
    </row>
    <row r="1655" spans="1:8">
      <c r="A1655" s="128">
        <v>45372.445115740738</v>
      </c>
      <c r="B1655" s="32"/>
      <c r="C1655" s="32" t="s">
        <v>12</v>
      </c>
      <c r="D1655" s="27">
        <v>585000</v>
      </c>
      <c r="E1655" s="28"/>
      <c r="F1655" s="29">
        <f t="shared" si="26"/>
        <v>195949157</v>
      </c>
      <c r="H1655" s="38"/>
    </row>
    <row r="1656" spans="1:8">
      <c r="A1656" s="128">
        <v>45372.449131944442</v>
      </c>
      <c r="B1656" s="32"/>
      <c r="C1656" s="32" t="s">
        <v>17</v>
      </c>
      <c r="D1656" s="27">
        <v>600000</v>
      </c>
      <c r="E1656" s="28"/>
      <c r="F1656" s="29">
        <f t="shared" si="26"/>
        <v>196549157</v>
      </c>
      <c r="H1656" s="38"/>
    </row>
    <row r="1657" spans="1:8">
      <c r="A1657" s="128">
        <v>45372.450162037036</v>
      </c>
      <c r="B1657" s="32"/>
      <c r="C1657" s="32" t="s">
        <v>147</v>
      </c>
      <c r="D1657" s="27">
        <v>12750000</v>
      </c>
      <c r="E1657" s="28"/>
      <c r="F1657" s="29">
        <f t="shared" si="26"/>
        <v>209299157</v>
      </c>
      <c r="H1657" s="38"/>
    </row>
    <row r="1658" spans="1:8">
      <c r="A1658" s="128">
        <v>45372.467407407406</v>
      </c>
      <c r="B1658" s="32"/>
      <c r="C1658" s="32" t="s">
        <v>17</v>
      </c>
      <c r="D1658" s="27">
        <v>600000</v>
      </c>
      <c r="E1658" s="28"/>
      <c r="F1658" s="29">
        <f t="shared" si="26"/>
        <v>209899157</v>
      </c>
      <c r="H1658" s="38"/>
    </row>
    <row r="1659" spans="1:8">
      <c r="A1659" s="128">
        <v>45372.469652777778</v>
      </c>
      <c r="B1659" s="32"/>
      <c r="C1659" s="32" t="s">
        <v>12</v>
      </c>
      <c r="D1659" s="27">
        <v>650000</v>
      </c>
      <c r="E1659" s="28"/>
      <c r="F1659" s="29">
        <f t="shared" si="26"/>
        <v>210549157</v>
      </c>
      <c r="H1659" s="38"/>
    </row>
    <row r="1660" spans="1:8">
      <c r="A1660" s="128">
        <v>45372.477627314816</v>
      </c>
      <c r="B1660" s="32"/>
      <c r="C1660" s="32" t="s">
        <v>12</v>
      </c>
      <c r="D1660" s="27">
        <v>1170000</v>
      </c>
      <c r="E1660" s="28"/>
      <c r="F1660" s="29">
        <f t="shared" si="26"/>
        <v>211719157</v>
      </c>
      <c r="H1660" s="38"/>
    </row>
    <row r="1661" spans="1:8">
      <c r="A1661" s="128">
        <v>45372.490868055553</v>
      </c>
      <c r="B1661" s="32"/>
      <c r="C1661" s="32" t="s">
        <v>17</v>
      </c>
      <c r="D1661" s="27">
        <v>600000</v>
      </c>
      <c r="E1661" s="28"/>
      <c r="F1661" s="29">
        <f t="shared" si="26"/>
        <v>212319157</v>
      </c>
      <c r="H1661" s="38"/>
    </row>
    <row r="1662" spans="1:8">
      <c r="A1662" s="128">
        <v>45372.494444444441</v>
      </c>
      <c r="B1662" s="32"/>
      <c r="C1662" s="32" t="s">
        <v>17</v>
      </c>
      <c r="D1662" s="27">
        <v>750000</v>
      </c>
      <c r="E1662" s="28"/>
      <c r="F1662" s="29">
        <f t="shared" si="26"/>
        <v>213069157</v>
      </c>
      <c r="H1662" s="38"/>
    </row>
    <row r="1663" spans="1:8">
      <c r="A1663" s="128">
        <v>45372.515949074077</v>
      </c>
      <c r="B1663" s="32"/>
      <c r="C1663" s="32" t="s">
        <v>12</v>
      </c>
      <c r="D1663" s="27">
        <v>1250000</v>
      </c>
      <c r="E1663" s="28"/>
      <c r="F1663" s="29">
        <f t="shared" si="26"/>
        <v>214319157</v>
      </c>
      <c r="H1663" s="38"/>
    </row>
    <row r="1664" spans="1:8">
      <c r="A1664" s="128">
        <v>45372.532314814816</v>
      </c>
      <c r="B1664" s="32"/>
      <c r="C1664" s="32" t="s">
        <v>17</v>
      </c>
      <c r="D1664" s="27">
        <v>600000</v>
      </c>
      <c r="E1664" s="28"/>
      <c r="F1664" s="29">
        <f t="shared" si="26"/>
        <v>214919157</v>
      </c>
      <c r="H1664" s="38"/>
    </row>
    <row r="1665" spans="1:8">
      <c r="A1665" s="128">
        <v>45372.534872685188</v>
      </c>
      <c r="B1665" s="32"/>
      <c r="C1665" s="32" t="s">
        <v>12</v>
      </c>
      <c r="D1665" s="27">
        <v>585000</v>
      </c>
      <c r="E1665" s="28"/>
      <c r="F1665" s="29">
        <f t="shared" si="26"/>
        <v>215504157</v>
      </c>
      <c r="H1665" s="38"/>
    </row>
    <row r="1666" spans="1:8">
      <c r="A1666" s="128">
        <v>45372.553217592591</v>
      </c>
      <c r="B1666" s="32"/>
      <c r="C1666" s="32" t="s">
        <v>42</v>
      </c>
      <c r="D1666" s="27">
        <v>1575000</v>
      </c>
      <c r="E1666" s="28"/>
      <c r="F1666" s="29">
        <f t="shared" si="26"/>
        <v>217079157</v>
      </c>
      <c r="H1666" s="38"/>
    </row>
    <row r="1667" spans="1:8">
      <c r="A1667" s="128">
        <v>45372.553530092591</v>
      </c>
      <c r="B1667" s="32"/>
      <c r="C1667" s="32" t="s">
        <v>17</v>
      </c>
      <c r="D1667" s="27">
        <v>600000</v>
      </c>
      <c r="E1667" s="28"/>
      <c r="F1667" s="29">
        <f t="shared" si="26"/>
        <v>217679157</v>
      </c>
      <c r="H1667" s="38"/>
    </row>
    <row r="1668" spans="1:8">
      <c r="A1668" s="128">
        <v>45372.560347222221</v>
      </c>
      <c r="B1668" s="32"/>
      <c r="C1668" s="32" t="s">
        <v>17</v>
      </c>
      <c r="D1668" s="27">
        <v>500000</v>
      </c>
      <c r="E1668" s="28"/>
      <c r="F1668" s="29">
        <f t="shared" si="26"/>
        <v>218179157</v>
      </c>
      <c r="H1668" s="38"/>
    </row>
    <row r="1669" spans="1:8">
      <c r="A1669" s="128">
        <v>45372.576527777775</v>
      </c>
      <c r="B1669" s="32"/>
      <c r="C1669" s="32" t="s">
        <v>828</v>
      </c>
      <c r="D1669" s="27">
        <v>500000</v>
      </c>
      <c r="E1669" s="28"/>
      <c r="F1669" s="29">
        <f t="shared" si="26"/>
        <v>218679157</v>
      </c>
      <c r="H1669" s="38"/>
    </row>
    <row r="1670" spans="1:8">
      <c r="A1670" s="128">
        <v>45372.577685185184</v>
      </c>
      <c r="B1670" s="32"/>
      <c r="C1670" s="32" t="s">
        <v>12</v>
      </c>
      <c r="D1670" s="27">
        <v>1135000</v>
      </c>
      <c r="E1670" s="28"/>
      <c r="F1670" s="29">
        <f t="shared" si="26"/>
        <v>219814157</v>
      </c>
      <c r="H1670" s="38"/>
    </row>
    <row r="1671" spans="1:8">
      <c r="A1671" s="128">
        <v>45372.589537037034</v>
      </c>
      <c r="B1671" s="32"/>
      <c r="C1671" s="32" t="s">
        <v>12</v>
      </c>
      <c r="D1671" s="27">
        <v>465000</v>
      </c>
      <c r="E1671" s="28"/>
      <c r="F1671" s="29">
        <f t="shared" si="26"/>
        <v>220279157</v>
      </c>
      <c r="H1671" s="38"/>
    </row>
    <row r="1672" spans="1:8">
      <c r="A1672" s="128">
        <v>45372.59915509259</v>
      </c>
      <c r="B1672" s="32"/>
      <c r="C1672" s="32" t="s">
        <v>17</v>
      </c>
      <c r="D1672" s="27">
        <v>600000</v>
      </c>
      <c r="E1672" s="28"/>
      <c r="F1672" s="29">
        <f t="shared" ref="F1672:F1735" si="27">F1671+D1672-E1672</f>
        <v>220879157</v>
      </c>
      <c r="H1672" s="38"/>
    </row>
    <row r="1673" spans="1:8">
      <c r="A1673" s="128">
        <v>45372.604942129627</v>
      </c>
      <c r="B1673" s="32"/>
      <c r="C1673" s="32" t="s">
        <v>145</v>
      </c>
      <c r="D1673" s="27">
        <v>14050000</v>
      </c>
      <c r="E1673" s="28"/>
      <c r="F1673" s="29">
        <f t="shared" si="27"/>
        <v>234929157</v>
      </c>
      <c r="H1673" s="38"/>
    </row>
    <row r="1674" spans="1:8">
      <c r="A1674" s="128">
        <v>45372.643495370372</v>
      </c>
      <c r="B1674" s="32"/>
      <c r="C1674" s="32" t="s">
        <v>17</v>
      </c>
      <c r="D1674" s="27">
        <v>550000</v>
      </c>
      <c r="E1674" s="28"/>
      <c r="F1674" s="29">
        <f t="shared" si="27"/>
        <v>235479157</v>
      </c>
      <c r="H1674" s="38"/>
    </row>
    <row r="1675" spans="1:8">
      <c r="A1675" s="128">
        <v>45372.765231481484</v>
      </c>
      <c r="B1675" s="32"/>
      <c r="C1675" s="32" t="s">
        <v>12</v>
      </c>
      <c r="D1675" s="27">
        <v>650000</v>
      </c>
      <c r="E1675" s="28"/>
      <c r="F1675" s="29">
        <f t="shared" si="27"/>
        <v>236129157</v>
      </c>
      <c r="H1675" s="38"/>
    </row>
    <row r="1676" spans="1:8">
      <c r="A1676" s="128">
        <v>45373.196342592593</v>
      </c>
      <c r="B1676" s="32"/>
      <c r="C1676" s="32" t="s">
        <v>12</v>
      </c>
      <c r="D1676" s="27">
        <v>600000</v>
      </c>
      <c r="E1676" s="28"/>
      <c r="F1676" s="29">
        <f t="shared" si="27"/>
        <v>236729157</v>
      </c>
      <c r="H1676" s="38"/>
    </row>
    <row r="1677" spans="1:8">
      <c r="A1677" s="128">
        <v>45373.271793981483</v>
      </c>
      <c r="B1677" s="32"/>
      <c r="C1677" s="32" t="s">
        <v>18</v>
      </c>
      <c r="D1677" s="27">
        <v>1950000</v>
      </c>
      <c r="E1677" s="28"/>
      <c r="F1677" s="29">
        <f t="shared" si="27"/>
        <v>238679157</v>
      </c>
      <c r="H1677" s="38"/>
    </row>
    <row r="1678" spans="1:8">
      <c r="A1678" s="128">
        <v>45373.302083333336</v>
      </c>
      <c r="B1678" s="32"/>
      <c r="C1678" s="32" t="s">
        <v>12</v>
      </c>
      <c r="D1678" s="27">
        <v>550000</v>
      </c>
      <c r="E1678" s="28"/>
      <c r="F1678" s="29">
        <f t="shared" si="27"/>
        <v>239229157</v>
      </c>
      <c r="H1678" s="38"/>
    </row>
    <row r="1679" spans="1:8">
      <c r="A1679" s="128">
        <v>45373.330694444441</v>
      </c>
      <c r="B1679" s="32"/>
      <c r="C1679" s="32" t="s">
        <v>12</v>
      </c>
      <c r="D1679" s="27">
        <v>600000</v>
      </c>
      <c r="E1679" s="28"/>
      <c r="F1679" s="29">
        <f t="shared" si="27"/>
        <v>239829157</v>
      </c>
      <c r="H1679" s="38"/>
    </row>
    <row r="1680" spans="1:8">
      <c r="A1680" s="128">
        <v>45373.332858796297</v>
      </c>
      <c r="B1680" s="32"/>
      <c r="C1680" s="32" t="s">
        <v>18</v>
      </c>
      <c r="D1680" s="27">
        <v>1950000</v>
      </c>
      <c r="E1680" s="28"/>
      <c r="F1680" s="29">
        <f t="shared" si="27"/>
        <v>241779157</v>
      </c>
      <c r="H1680" s="38"/>
    </row>
    <row r="1681" spans="1:8">
      <c r="A1681" s="128">
        <v>45373.3356712963</v>
      </c>
      <c r="B1681" s="32"/>
      <c r="C1681" s="32"/>
      <c r="D1681" s="27">
        <v>1600000</v>
      </c>
      <c r="E1681" s="28"/>
      <c r="F1681" s="29">
        <f t="shared" si="27"/>
        <v>243379157</v>
      </c>
      <c r="H1681" s="38"/>
    </row>
    <row r="1682" spans="1:8">
      <c r="A1682" s="128">
        <v>45373.349421296298</v>
      </c>
      <c r="B1682" s="32"/>
      <c r="C1682" s="32" t="s">
        <v>72</v>
      </c>
      <c r="D1682" s="27">
        <v>1000000</v>
      </c>
      <c r="E1682" s="28"/>
      <c r="F1682" s="29">
        <f t="shared" si="27"/>
        <v>244379157</v>
      </c>
      <c r="H1682" s="38"/>
    </row>
    <row r="1683" spans="1:8">
      <c r="A1683" s="128">
        <v>45373.354398148149</v>
      </c>
      <c r="B1683" s="32"/>
      <c r="C1683" s="32" t="s">
        <v>17</v>
      </c>
      <c r="D1683" s="27">
        <v>1150000</v>
      </c>
      <c r="E1683" s="28"/>
      <c r="F1683" s="29">
        <f t="shared" si="27"/>
        <v>245529157</v>
      </c>
      <c r="H1683" s="38"/>
    </row>
    <row r="1684" spans="1:8">
      <c r="A1684" s="128">
        <v>45373.371157407404</v>
      </c>
      <c r="B1684" s="32"/>
      <c r="C1684" s="32" t="s">
        <v>12</v>
      </c>
      <c r="D1684" s="27">
        <v>1170000</v>
      </c>
      <c r="E1684" s="28"/>
      <c r="F1684" s="29">
        <f t="shared" si="27"/>
        <v>246699157</v>
      </c>
      <c r="H1684" s="38"/>
    </row>
    <row r="1685" spans="1:8">
      <c r="A1685" s="128">
        <v>45373.383645833332</v>
      </c>
      <c r="B1685" s="32"/>
      <c r="C1685" s="32" t="s">
        <v>12</v>
      </c>
      <c r="D1685" s="27">
        <v>650000</v>
      </c>
      <c r="E1685" s="28"/>
      <c r="F1685" s="29">
        <f t="shared" si="27"/>
        <v>247349157</v>
      </c>
      <c r="H1685" s="38"/>
    </row>
    <row r="1686" spans="1:8">
      <c r="A1686" s="128">
        <v>45373.408032407409</v>
      </c>
      <c r="B1686" s="32"/>
      <c r="C1686" s="32" t="s">
        <v>18</v>
      </c>
      <c r="D1686" s="27">
        <v>1185000</v>
      </c>
      <c r="E1686" s="28"/>
      <c r="F1686" s="29">
        <f t="shared" si="27"/>
        <v>248534157</v>
      </c>
      <c r="H1686" s="38"/>
    </row>
    <row r="1687" spans="1:8">
      <c r="A1687" s="128">
        <v>45373.413472222222</v>
      </c>
      <c r="B1687" s="32"/>
      <c r="C1687" s="32" t="s">
        <v>17</v>
      </c>
      <c r="D1687" s="27">
        <v>600000</v>
      </c>
      <c r="E1687" s="28"/>
      <c r="F1687" s="29">
        <f t="shared" si="27"/>
        <v>249134157</v>
      </c>
      <c r="H1687" s="38"/>
    </row>
    <row r="1688" spans="1:8">
      <c r="A1688" s="128">
        <v>45373.450208333335</v>
      </c>
      <c r="B1688" s="32"/>
      <c r="C1688" s="32" t="s">
        <v>17</v>
      </c>
      <c r="D1688" s="27">
        <v>1150000</v>
      </c>
      <c r="E1688" s="28"/>
      <c r="F1688" s="29">
        <f t="shared" si="27"/>
        <v>250284157</v>
      </c>
      <c r="H1688" s="38"/>
    </row>
    <row r="1689" spans="1:8">
      <c r="A1689" s="128">
        <v>45373.459317129629</v>
      </c>
      <c r="B1689" s="32"/>
      <c r="C1689" s="32" t="s">
        <v>17</v>
      </c>
      <c r="D1689" s="27">
        <v>600000</v>
      </c>
      <c r="E1689" s="28"/>
      <c r="F1689" s="29">
        <f t="shared" si="27"/>
        <v>250884157</v>
      </c>
      <c r="H1689" s="38"/>
    </row>
    <row r="1690" spans="1:8">
      <c r="A1690" s="128">
        <v>45373.519224537034</v>
      </c>
      <c r="B1690" s="32"/>
      <c r="C1690" s="32" t="s">
        <v>616</v>
      </c>
      <c r="D1690" s="27">
        <v>1160000</v>
      </c>
      <c r="E1690" s="28"/>
      <c r="F1690" s="29">
        <f t="shared" si="27"/>
        <v>252044157</v>
      </c>
      <c r="H1690" s="38"/>
    </row>
    <row r="1691" spans="1:8">
      <c r="A1691" s="128">
        <v>45373.540289351855</v>
      </c>
      <c r="B1691" s="32"/>
      <c r="C1691" s="32" t="s">
        <v>17</v>
      </c>
      <c r="D1691" s="27">
        <v>1950000</v>
      </c>
      <c r="E1691" s="28"/>
      <c r="F1691" s="29">
        <f t="shared" si="27"/>
        <v>253994157</v>
      </c>
      <c r="H1691" s="38"/>
    </row>
    <row r="1692" spans="1:8">
      <c r="A1692" s="128">
        <v>45373.563055555554</v>
      </c>
      <c r="B1692" s="32"/>
      <c r="C1692" s="32" t="s">
        <v>18</v>
      </c>
      <c r="D1692" s="27">
        <v>1835000</v>
      </c>
      <c r="E1692" s="28"/>
      <c r="F1692" s="29">
        <f t="shared" si="27"/>
        <v>255829157</v>
      </c>
      <c r="H1692" s="38"/>
    </row>
    <row r="1693" spans="1:8">
      <c r="A1693" s="128">
        <v>45373.57980324074</v>
      </c>
      <c r="B1693" s="32"/>
      <c r="C1693" s="32" t="s">
        <v>12</v>
      </c>
      <c r="D1693" s="27">
        <v>1300000</v>
      </c>
      <c r="E1693" s="28"/>
      <c r="F1693" s="29">
        <f t="shared" si="27"/>
        <v>257129157</v>
      </c>
      <c r="H1693" s="38"/>
    </row>
    <row r="1694" spans="1:8">
      <c r="A1694" s="128">
        <v>45373.601643518516</v>
      </c>
      <c r="B1694" s="32"/>
      <c r="C1694" s="32" t="s">
        <v>12</v>
      </c>
      <c r="D1694" s="27">
        <v>650000</v>
      </c>
      <c r="E1694" s="28"/>
      <c r="F1694" s="29">
        <f t="shared" si="27"/>
        <v>257779157</v>
      </c>
      <c r="H1694" s="38"/>
    </row>
    <row r="1695" spans="1:8">
      <c r="A1695" s="128">
        <v>45373.613032407404</v>
      </c>
      <c r="B1695" s="32"/>
      <c r="C1695" s="32" t="s">
        <v>12</v>
      </c>
      <c r="D1695" s="27">
        <v>585000</v>
      </c>
      <c r="E1695" s="28"/>
      <c r="F1695" s="29">
        <f t="shared" si="27"/>
        <v>258364157</v>
      </c>
      <c r="H1695" s="38"/>
    </row>
    <row r="1696" spans="1:8">
      <c r="A1696" s="128">
        <v>45373.618946759256</v>
      </c>
      <c r="B1696" s="32"/>
      <c r="C1696" s="32" t="s">
        <v>12</v>
      </c>
      <c r="D1696" s="27">
        <v>650000</v>
      </c>
      <c r="E1696" s="28"/>
      <c r="F1696" s="29">
        <f t="shared" si="27"/>
        <v>259014157</v>
      </c>
      <c r="H1696" s="38"/>
    </row>
    <row r="1697" spans="1:8">
      <c r="A1697" s="128">
        <v>45373.621099537035</v>
      </c>
      <c r="B1697" s="32"/>
      <c r="C1697" s="32" t="s">
        <v>12</v>
      </c>
      <c r="D1697" s="27">
        <v>650000</v>
      </c>
      <c r="E1697" s="28"/>
      <c r="F1697" s="29">
        <f t="shared" si="27"/>
        <v>259664157</v>
      </c>
      <c r="H1697" s="38"/>
    </row>
    <row r="1698" spans="1:8">
      <c r="A1698" s="128">
        <v>45373.625474537039</v>
      </c>
      <c r="B1698" s="32"/>
      <c r="C1698" s="32" t="s">
        <v>17</v>
      </c>
      <c r="D1698" s="27">
        <v>600000</v>
      </c>
      <c r="E1698" s="28"/>
      <c r="F1698" s="29">
        <f t="shared" si="27"/>
        <v>260264157</v>
      </c>
      <c r="H1698" s="38"/>
    </row>
    <row r="1699" spans="1:8">
      <c r="A1699" s="128">
        <v>45373.627395833333</v>
      </c>
      <c r="B1699" s="32"/>
      <c r="C1699" s="32" t="s">
        <v>17</v>
      </c>
      <c r="D1699" s="27">
        <v>550000</v>
      </c>
      <c r="E1699" s="28"/>
      <c r="F1699" s="29">
        <f t="shared" si="27"/>
        <v>260814157</v>
      </c>
      <c r="H1699" s="38"/>
    </row>
    <row r="1700" spans="1:8">
      <c r="A1700" s="128">
        <v>45373.649305555555</v>
      </c>
      <c r="B1700" s="32"/>
      <c r="C1700" s="32" t="s">
        <v>17</v>
      </c>
      <c r="D1700" s="27">
        <v>1200000</v>
      </c>
      <c r="E1700" s="28"/>
      <c r="F1700" s="29">
        <f t="shared" si="27"/>
        <v>262014157</v>
      </c>
      <c r="H1700" s="38"/>
    </row>
    <row r="1701" spans="1:8">
      <c r="A1701" s="128">
        <v>45373.765324074076</v>
      </c>
      <c r="B1701" s="32"/>
      <c r="C1701" s="32" t="s">
        <v>12</v>
      </c>
      <c r="D1701" s="27">
        <v>600000</v>
      </c>
      <c r="E1701" s="28"/>
      <c r="F1701" s="29">
        <f t="shared" si="27"/>
        <v>262614157</v>
      </c>
      <c r="H1701" s="38"/>
    </row>
    <row r="1702" spans="1:8">
      <c r="A1702" s="128">
        <v>45374.225243055553</v>
      </c>
      <c r="B1702" s="32"/>
      <c r="C1702" s="32" t="s">
        <v>17</v>
      </c>
      <c r="D1702" s="27">
        <v>1200000</v>
      </c>
      <c r="E1702" s="28"/>
      <c r="F1702" s="29">
        <f t="shared" si="27"/>
        <v>263814157</v>
      </c>
      <c r="H1702" s="38"/>
    </row>
    <row r="1703" spans="1:8">
      <c r="A1703" s="128">
        <v>45374.339467592596</v>
      </c>
      <c r="B1703" s="32"/>
      <c r="C1703" s="32" t="s">
        <v>12</v>
      </c>
      <c r="D1703" s="27">
        <v>650000</v>
      </c>
      <c r="E1703" s="28"/>
      <c r="F1703" s="29">
        <f t="shared" si="27"/>
        <v>264464157</v>
      </c>
      <c r="H1703" s="38"/>
    </row>
    <row r="1704" spans="1:8">
      <c r="A1704" s="128">
        <v>45374.445717592593</v>
      </c>
      <c r="B1704" s="32"/>
      <c r="C1704" s="32" t="s">
        <v>149</v>
      </c>
      <c r="D1704" s="27">
        <v>15950000</v>
      </c>
      <c r="E1704" s="28"/>
      <c r="F1704" s="29">
        <f t="shared" si="27"/>
        <v>280414157</v>
      </c>
      <c r="H1704" s="38"/>
    </row>
    <row r="1705" spans="1:8">
      <c r="A1705" s="128">
        <v>45374.46162037037</v>
      </c>
      <c r="B1705" s="32"/>
      <c r="C1705" s="32" t="s">
        <v>147</v>
      </c>
      <c r="D1705" s="27">
        <v>15500000</v>
      </c>
      <c r="E1705" s="28"/>
      <c r="F1705" s="29">
        <f t="shared" si="27"/>
        <v>295914157</v>
      </c>
      <c r="H1705" s="38"/>
    </row>
    <row r="1706" spans="1:8">
      <c r="A1706" s="128">
        <v>45374.478622685187</v>
      </c>
      <c r="B1706" s="32"/>
      <c r="C1706" s="32" t="s">
        <v>147</v>
      </c>
      <c r="D1706" s="27">
        <v>15500000</v>
      </c>
      <c r="E1706" s="28"/>
      <c r="F1706" s="29">
        <f t="shared" si="27"/>
        <v>311414157</v>
      </c>
      <c r="H1706" s="38"/>
    </row>
    <row r="1707" spans="1:8">
      <c r="A1707" s="128">
        <v>45374.481724537036</v>
      </c>
      <c r="B1707" s="32"/>
      <c r="C1707" s="32" t="s">
        <v>147</v>
      </c>
      <c r="D1707" s="27">
        <v>15500000</v>
      </c>
      <c r="E1707" s="28"/>
      <c r="F1707" s="29">
        <f t="shared" si="27"/>
        <v>326914157</v>
      </c>
      <c r="H1707" s="38"/>
    </row>
    <row r="1708" spans="1:8">
      <c r="A1708" s="128">
        <v>45374.490543981483</v>
      </c>
      <c r="B1708" s="32"/>
      <c r="C1708" s="32" t="s">
        <v>147</v>
      </c>
      <c r="D1708" s="27">
        <v>15500000</v>
      </c>
      <c r="E1708" s="28"/>
      <c r="F1708" s="29">
        <f t="shared" si="27"/>
        <v>342414157</v>
      </c>
      <c r="H1708" s="38"/>
    </row>
    <row r="1709" spans="1:8">
      <c r="A1709" s="128">
        <v>45374.5000462963</v>
      </c>
      <c r="B1709" s="32"/>
      <c r="C1709" s="32" t="s">
        <v>149</v>
      </c>
      <c r="D1709" s="27">
        <v>15200000</v>
      </c>
      <c r="E1709" s="28"/>
      <c r="F1709" s="29">
        <f t="shared" si="27"/>
        <v>357614157</v>
      </c>
      <c r="H1709" s="38"/>
    </row>
    <row r="1710" spans="1:8">
      <c r="A1710" s="128">
        <v>45374.500833333332</v>
      </c>
      <c r="B1710" s="32"/>
      <c r="C1710" s="32" t="s">
        <v>149</v>
      </c>
      <c r="D1710" s="27">
        <v>14950000</v>
      </c>
      <c r="E1710" s="28"/>
      <c r="F1710" s="29">
        <f t="shared" si="27"/>
        <v>372564157</v>
      </c>
      <c r="H1710" s="38"/>
    </row>
    <row r="1711" spans="1:8">
      <c r="A1711" s="128">
        <v>45374.581782407404</v>
      </c>
      <c r="B1711" s="32"/>
      <c r="C1711" s="32" t="s">
        <v>17</v>
      </c>
      <c r="D1711" s="27">
        <v>1150000</v>
      </c>
      <c r="E1711" s="28"/>
      <c r="F1711" s="29">
        <f t="shared" si="27"/>
        <v>373714157</v>
      </c>
      <c r="H1711" s="38"/>
    </row>
    <row r="1712" spans="1:8">
      <c r="A1712" s="128">
        <v>45374.724953703706</v>
      </c>
      <c r="B1712" s="32"/>
      <c r="C1712" s="32" t="s">
        <v>12</v>
      </c>
      <c r="D1712" s="27">
        <v>650000</v>
      </c>
      <c r="E1712" s="28"/>
      <c r="F1712" s="29">
        <f t="shared" si="27"/>
        <v>374364157</v>
      </c>
      <c r="H1712" s="38"/>
    </row>
    <row r="1713" spans="1:8">
      <c r="A1713" s="128">
        <v>45374.76122685185</v>
      </c>
      <c r="B1713" s="32"/>
      <c r="C1713" s="32" t="s">
        <v>12</v>
      </c>
      <c r="D1713" s="27">
        <v>600000</v>
      </c>
      <c r="E1713" s="28"/>
      <c r="F1713" s="29">
        <f t="shared" si="27"/>
        <v>374964157</v>
      </c>
      <c r="H1713" s="38"/>
    </row>
    <row r="1714" spans="1:8">
      <c r="A1714" s="128">
        <v>45374.766296296293</v>
      </c>
      <c r="B1714" s="32"/>
      <c r="C1714" s="32" t="s">
        <v>12</v>
      </c>
      <c r="D1714" s="27">
        <v>1300000</v>
      </c>
      <c r="E1714" s="28"/>
      <c r="F1714" s="29">
        <f t="shared" si="27"/>
        <v>376264157</v>
      </c>
      <c r="H1714" s="38"/>
    </row>
    <row r="1715" spans="1:8">
      <c r="A1715" s="128">
        <v>45374.805949074071</v>
      </c>
      <c r="B1715" s="32"/>
      <c r="C1715" s="32" t="s">
        <v>12</v>
      </c>
      <c r="D1715" s="27">
        <v>650000</v>
      </c>
      <c r="E1715" s="28"/>
      <c r="F1715" s="29">
        <f t="shared" si="27"/>
        <v>376914157</v>
      </c>
      <c r="H1715" s="38"/>
    </row>
    <row r="1716" spans="1:8">
      <c r="A1716" s="128">
        <v>45374.881388888891</v>
      </c>
      <c r="B1716" s="32"/>
      <c r="C1716" s="32" t="s">
        <v>17</v>
      </c>
      <c r="D1716" s="27">
        <v>1200000</v>
      </c>
      <c r="E1716" s="28"/>
      <c r="F1716" s="29">
        <f t="shared" si="27"/>
        <v>378114157</v>
      </c>
      <c r="H1716" s="38"/>
    </row>
    <row r="1717" spans="1:8">
      <c r="A1717" s="128">
        <v>45375.426562499997</v>
      </c>
      <c r="B1717" s="32"/>
      <c r="C1717" s="32" t="s">
        <v>12</v>
      </c>
      <c r="D1717" s="27">
        <v>650000</v>
      </c>
      <c r="E1717" s="28"/>
      <c r="F1717" s="29">
        <f t="shared" si="27"/>
        <v>378764157</v>
      </c>
      <c r="H1717" s="38"/>
    </row>
    <row r="1718" spans="1:8">
      <c r="A1718" s="128">
        <v>45375.463576388887</v>
      </c>
      <c r="B1718" s="32"/>
      <c r="C1718" s="32" t="s">
        <v>12</v>
      </c>
      <c r="D1718" s="27">
        <v>1300000</v>
      </c>
      <c r="E1718" s="28"/>
      <c r="F1718" s="29">
        <f t="shared" si="27"/>
        <v>380064157</v>
      </c>
      <c r="H1718" s="38"/>
    </row>
    <row r="1719" spans="1:8">
      <c r="A1719" s="128">
        <v>45375.49627314815</v>
      </c>
      <c r="B1719" s="32"/>
      <c r="C1719" s="32" t="s">
        <v>827</v>
      </c>
      <c r="D1719" s="27">
        <v>150000</v>
      </c>
      <c r="E1719" s="28"/>
      <c r="F1719" s="29">
        <f t="shared" si="27"/>
        <v>380214157</v>
      </c>
      <c r="H1719" s="38"/>
    </row>
    <row r="1720" spans="1:8">
      <c r="A1720" s="128">
        <v>45375.518842592595</v>
      </c>
      <c r="B1720" s="32"/>
      <c r="C1720" s="32" t="s">
        <v>12</v>
      </c>
      <c r="D1720" s="27">
        <v>1235000</v>
      </c>
      <c r="E1720" s="28"/>
      <c r="F1720" s="29">
        <f t="shared" si="27"/>
        <v>381449157</v>
      </c>
      <c r="H1720" s="38"/>
    </row>
    <row r="1721" spans="1:8">
      <c r="A1721" s="128">
        <v>45375.527199074073</v>
      </c>
      <c r="B1721" s="32"/>
      <c r="C1721" s="32" t="s">
        <v>18</v>
      </c>
      <c r="D1721" s="27">
        <v>1350000</v>
      </c>
      <c r="E1721" s="28"/>
      <c r="F1721" s="29">
        <f t="shared" si="27"/>
        <v>382799157</v>
      </c>
      <c r="H1721" s="38"/>
    </row>
    <row r="1722" spans="1:8">
      <c r="A1722" s="128">
        <v>45375.651400462964</v>
      </c>
      <c r="B1722" s="32"/>
      <c r="C1722" s="32" t="s">
        <v>12</v>
      </c>
      <c r="D1722" s="27">
        <v>600000</v>
      </c>
      <c r="E1722" s="28"/>
      <c r="F1722" s="29">
        <f t="shared" si="27"/>
        <v>383399157</v>
      </c>
      <c r="H1722" s="38"/>
    </row>
    <row r="1723" spans="1:8">
      <c r="A1723" s="128">
        <v>45375.670034722221</v>
      </c>
      <c r="B1723" s="32"/>
      <c r="C1723" s="32" t="s">
        <v>12</v>
      </c>
      <c r="D1723" s="27">
        <v>650000</v>
      </c>
      <c r="E1723" s="28"/>
      <c r="F1723" s="29">
        <f t="shared" si="27"/>
        <v>384049157</v>
      </c>
      <c r="H1723" s="38"/>
    </row>
    <row r="1724" spans="1:8">
      <c r="A1724" s="128">
        <v>45375.696666666663</v>
      </c>
      <c r="B1724" s="32"/>
      <c r="C1724" s="32" t="s">
        <v>12</v>
      </c>
      <c r="D1724" s="27">
        <v>650000</v>
      </c>
      <c r="E1724" s="28"/>
      <c r="F1724" s="29">
        <f t="shared" si="27"/>
        <v>384699157</v>
      </c>
      <c r="H1724" s="38"/>
    </row>
    <row r="1725" spans="1:8">
      <c r="A1725" s="128">
        <v>45375.938831018517</v>
      </c>
      <c r="B1725" s="32"/>
      <c r="C1725" s="32" t="s">
        <v>12</v>
      </c>
      <c r="D1725" s="27">
        <v>650000</v>
      </c>
      <c r="E1725" s="28"/>
      <c r="F1725" s="29">
        <f t="shared" si="27"/>
        <v>385349157</v>
      </c>
      <c r="H1725" s="38"/>
    </row>
    <row r="1726" spans="1:8">
      <c r="A1726" s="128">
        <v>45376.054097222222</v>
      </c>
      <c r="B1726" s="32"/>
      <c r="C1726" s="32" t="s">
        <v>12</v>
      </c>
      <c r="D1726" s="27">
        <v>1200000</v>
      </c>
      <c r="E1726" s="28"/>
      <c r="F1726" s="29">
        <f t="shared" si="27"/>
        <v>386549157</v>
      </c>
      <c r="H1726" s="38"/>
    </row>
    <row r="1727" spans="1:8">
      <c r="A1727" s="128">
        <v>45376.167233796295</v>
      </c>
      <c r="B1727" s="32"/>
      <c r="C1727" s="32" t="s">
        <v>12</v>
      </c>
      <c r="D1727" s="27">
        <v>585000</v>
      </c>
      <c r="E1727" s="28"/>
      <c r="F1727" s="29">
        <f t="shared" si="27"/>
        <v>387134157</v>
      </c>
      <c r="H1727" s="38"/>
    </row>
    <row r="1728" spans="1:8">
      <c r="A1728" s="128">
        <v>45376.209606481483</v>
      </c>
      <c r="B1728" s="32"/>
      <c r="C1728" s="32" t="s">
        <v>17</v>
      </c>
      <c r="D1728" s="27">
        <v>600000</v>
      </c>
      <c r="E1728" s="28"/>
      <c r="F1728" s="29">
        <f t="shared" si="27"/>
        <v>387734157</v>
      </c>
      <c r="H1728" s="38"/>
    </row>
    <row r="1729" spans="1:8">
      <c r="A1729" s="128">
        <v>45376.213900462964</v>
      </c>
      <c r="B1729" s="32"/>
      <c r="C1729" s="32" t="s">
        <v>12</v>
      </c>
      <c r="D1729" s="27">
        <v>1170000</v>
      </c>
      <c r="E1729" s="28"/>
      <c r="F1729" s="29">
        <f t="shared" si="27"/>
        <v>388904157</v>
      </c>
      <c r="H1729" s="38"/>
    </row>
    <row r="1730" spans="1:8">
      <c r="A1730" s="128">
        <v>45376.232418981483</v>
      </c>
      <c r="B1730" s="32"/>
      <c r="C1730" s="32" t="s">
        <v>12</v>
      </c>
      <c r="D1730" s="27">
        <v>600000</v>
      </c>
      <c r="E1730" s="28"/>
      <c r="F1730" s="29">
        <f t="shared" si="27"/>
        <v>389504157</v>
      </c>
      <c r="H1730" s="38"/>
    </row>
    <row r="1731" spans="1:8">
      <c r="A1731" s="128">
        <v>45376.241944444446</v>
      </c>
      <c r="B1731" s="32"/>
      <c r="C1731" s="32" t="s">
        <v>17</v>
      </c>
      <c r="D1731" s="27">
        <v>600000</v>
      </c>
      <c r="E1731" s="28"/>
      <c r="F1731" s="29">
        <f t="shared" si="27"/>
        <v>390104157</v>
      </c>
      <c r="H1731" s="38"/>
    </row>
    <row r="1732" spans="1:8">
      <c r="A1732" s="128">
        <v>45376.270694444444</v>
      </c>
      <c r="B1732" s="32"/>
      <c r="C1732" s="32" t="s">
        <v>12</v>
      </c>
      <c r="D1732" s="27">
        <v>650000</v>
      </c>
      <c r="E1732" s="28"/>
      <c r="F1732" s="29">
        <f t="shared" si="27"/>
        <v>390754157</v>
      </c>
      <c r="H1732" s="38"/>
    </row>
    <row r="1733" spans="1:8">
      <c r="A1733" s="128">
        <v>45376.309155092589</v>
      </c>
      <c r="B1733" s="32"/>
      <c r="C1733" s="32" t="s">
        <v>18</v>
      </c>
      <c r="D1733" s="27">
        <v>1835000</v>
      </c>
      <c r="E1733" s="28"/>
      <c r="F1733" s="29">
        <f t="shared" si="27"/>
        <v>392589157</v>
      </c>
      <c r="H1733" s="38"/>
    </row>
    <row r="1734" spans="1:8">
      <c r="A1734" s="128">
        <v>45376.309942129628</v>
      </c>
      <c r="B1734" s="32"/>
      <c r="C1734" s="32" t="s">
        <v>17</v>
      </c>
      <c r="D1734" s="27">
        <v>750000</v>
      </c>
      <c r="E1734" s="28"/>
      <c r="F1734" s="29">
        <f t="shared" si="27"/>
        <v>393339157</v>
      </c>
      <c r="H1734" s="38"/>
    </row>
    <row r="1735" spans="1:8">
      <c r="A1735" s="128">
        <v>45376.3128125</v>
      </c>
      <c r="B1735" s="32"/>
      <c r="C1735" s="32" t="s">
        <v>12</v>
      </c>
      <c r="D1735" s="27">
        <v>1250000</v>
      </c>
      <c r="E1735" s="28"/>
      <c r="F1735" s="29">
        <f t="shared" si="27"/>
        <v>394589157</v>
      </c>
      <c r="H1735" s="38"/>
    </row>
    <row r="1736" spans="1:8">
      <c r="A1736" s="128">
        <v>45376.317349537036</v>
      </c>
      <c r="B1736" s="32"/>
      <c r="C1736" s="32" t="s">
        <v>18</v>
      </c>
      <c r="D1736" s="27">
        <v>1300000</v>
      </c>
      <c r="E1736" s="28"/>
      <c r="F1736" s="29">
        <f t="shared" ref="F1736:F1800" si="28">F1735+D1736-E1736</f>
        <v>395889157</v>
      </c>
      <c r="H1736" s="38"/>
    </row>
    <row r="1737" spans="1:8">
      <c r="A1737" s="128">
        <v>45376.34337962963</v>
      </c>
      <c r="B1737" s="32"/>
      <c r="C1737" s="32" t="s">
        <v>12</v>
      </c>
      <c r="D1737" s="27">
        <v>600000</v>
      </c>
      <c r="E1737" s="28"/>
      <c r="F1737" s="29">
        <f t="shared" si="28"/>
        <v>396489157</v>
      </c>
      <c r="H1737" s="38"/>
    </row>
    <row r="1738" spans="1:8">
      <c r="A1738" s="128">
        <v>45376.359629629631</v>
      </c>
      <c r="B1738" s="32"/>
      <c r="C1738" s="32" t="s">
        <v>17</v>
      </c>
      <c r="D1738" s="27">
        <v>750000</v>
      </c>
      <c r="E1738" s="28"/>
      <c r="F1738" s="29">
        <f t="shared" si="28"/>
        <v>397239157</v>
      </c>
      <c r="H1738" s="38"/>
    </row>
    <row r="1739" spans="1:8">
      <c r="A1739" s="128">
        <v>45376.361458333333</v>
      </c>
      <c r="B1739" s="32"/>
      <c r="C1739" s="32" t="s">
        <v>12</v>
      </c>
      <c r="D1739" s="27">
        <v>1170000</v>
      </c>
      <c r="E1739" s="28"/>
      <c r="F1739" s="29">
        <f t="shared" si="28"/>
        <v>398409157</v>
      </c>
      <c r="H1739" s="38"/>
    </row>
    <row r="1740" spans="1:8">
      <c r="A1740" s="128">
        <v>45376.362118055556</v>
      </c>
      <c r="B1740" s="32"/>
      <c r="C1740" s="32" t="s">
        <v>17</v>
      </c>
      <c r="D1740" s="27">
        <v>600000</v>
      </c>
      <c r="E1740" s="28"/>
      <c r="F1740" s="29">
        <f t="shared" si="28"/>
        <v>399009157</v>
      </c>
      <c r="H1740" s="38"/>
    </row>
    <row r="1741" spans="1:8">
      <c r="A1741" s="128">
        <v>45376.370046296295</v>
      </c>
      <c r="B1741" s="32"/>
      <c r="C1741" s="32" t="s">
        <v>17</v>
      </c>
      <c r="D1741" s="27">
        <v>750000</v>
      </c>
      <c r="E1741" s="28"/>
      <c r="F1741" s="29">
        <f t="shared" si="28"/>
        <v>399759157</v>
      </c>
      <c r="H1741" s="38"/>
    </row>
    <row r="1742" spans="1:8">
      <c r="A1742" s="128">
        <v>45376.388842592591</v>
      </c>
      <c r="B1742" s="32"/>
      <c r="C1742" s="32" t="s">
        <v>18</v>
      </c>
      <c r="D1742" s="27">
        <v>1150000</v>
      </c>
      <c r="E1742" s="28"/>
      <c r="F1742" s="29">
        <f t="shared" si="28"/>
        <v>400909157</v>
      </c>
      <c r="H1742" s="38"/>
    </row>
    <row r="1743" spans="1:8">
      <c r="A1743" s="128">
        <v>45376.389108796298</v>
      </c>
      <c r="B1743" s="32"/>
      <c r="C1743" s="32" t="s">
        <v>12</v>
      </c>
      <c r="D1743" s="27">
        <v>1200000</v>
      </c>
      <c r="E1743" s="28"/>
      <c r="F1743" s="29">
        <f t="shared" si="28"/>
        <v>402109157</v>
      </c>
      <c r="H1743" s="38"/>
    </row>
    <row r="1744" spans="1:8">
      <c r="A1744" s="128">
        <v>45373</v>
      </c>
      <c r="B1744" s="32"/>
      <c r="C1744" s="32" t="s">
        <v>116</v>
      </c>
      <c r="D1744" s="27"/>
      <c r="E1744" s="28">
        <v>91100004</v>
      </c>
      <c r="F1744" s="29">
        <f t="shared" si="28"/>
        <v>311009153</v>
      </c>
    </row>
    <row r="1745" spans="1:8">
      <c r="A1745" s="128">
        <v>45373</v>
      </c>
      <c r="B1745" s="32"/>
      <c r="C1745" s="32" t="s">
        <v>588</v>
      </c>
      <c r="D1745" s="27"/>
      <c r="E1745" s="28">
        <v>17250000</v>
      </c>
      <c r="F1745" s="29">
        <f t="shared" si="28"/>
        <v>293759153</v>
      </c>
    </row>
    <row r="1746" spans="1:8">
      <c r="A1746" s="128">
        <v>45373</v>
      </c>
      <c r="B1746" s="32"/>
      <c r="C1746" s="32" t="s">
        <v>790</v>
      </c>
      <c r="D1746" s="27"/>
      <c r="E1746" s="28">
        <v>12000000</v>
      </c>
      <c r="F1746" s="29">
        <f t="shared" si="28"/>
        <v>281759153</v>
      </c>
    </row>
    <row r="1747" spans="1:8">
      <c r="A1747" s="128">
        <v>45373</v>
      </c>
      <c r="B1747" s="32"/>
      <c r="C1747" s="32" t="s">
        <v>500</v>
      </c>
      <c r="D1747" s="27"/>
      <c r="E1747" s="28">
        <v>5250000</v>
      </c>
      <c r="F1747" s="29">
        <f t="shared" si="28"/>
        <v>276509153</v>
      </c>
    </row>
    <row r="1748" spans="1:8">
      <c r="A1748" s="128">
        <v>45373</v>
      </c>
      <c r="B1748" s="32"/>
      <c r="C1748" s="32" t="s">
        <v>464</v>
      </c>
      <c r="D1748" s="27"/>
      <c r="E1748" s="28">
        <v>7250000</v>
      </c>
      <c r="F1748" s="29">
        <f t="shared" si="28"/>
        <v>269259153</v>
      </c>
    </row>
    <row r="1749" spans="1:8">
      <c r="A1749" s="128">
        <v>45373</v>
      </c>
      <c r="B1749" s="32"/>
      <c r="C1749" s="32" t="s">
        <v>561</v>
      </c>
      <c r="D1749" s="27"/>
      <c r="E1749" s="28">
        <v>5650000</v>
      </c>
      <c r="F1749" s="29">
        <f t="shared" si="28"/>
        <v>263609153</v>
      </c>
    </row>
    <row r="1750" spans="1:8">
      <c r="A1750" s="128">
        <v>45373</v>
      </c>
      <c r="B1750" s="32"/>
      <c r="C1750" s="32" t="s">
        <v>645</v>
      </c>
      <c r="D1750" s="27"/>
      <c r="E1750" s="28">
        <v>2950000</v>
      </c>
      <c r="F1750" s="29">
        <f t="shared" si="28"/>
        <v>260659153</v>
      </c>
    </row>
    <row r="1751" spans="1:8">
      <c r="A1751" s="128">
        <v>45373</v>
      </c>
      <c r="B1751" s="32"/>
      <c r="C1751" s="32" t="s">
        <v>826</v>
      </c>
      <c r="D1751" s="27"/>
      <c r="E1751" s="28">
        <f>(3*2500)+(3*2900)</f>
        <v>16200</v>
      </c>
      <c r="F1751" s="29">
        <f t="shared" si="28"/>
        <v>260642953</v>
      </c>
    </row>
    <row r="1752" spans="1:8">
      <c r="A1752" s="128">
        <v>45378</v>
      </c>
      <c r="B1752" s="32"/>
      <c r="C1752" s="32" t="s">
        <v>840</v>
      </c>
      <c r="D1752" s="27">
        <v>50000000</v>
      </c>
      <c r="E1752" s="28"/>
      <c r="F1752" s="29">
        <f t="shared" si="28"/>
        <v>310642953</v>
      </c>
    </row>
    <row r="1753" spans="1:8">
      <c r="A1753" s="30">
        <v>45378</v>
      </c>
      <c r="B1753" s="32"/>
      <c r="C1753" s="32" t="s">
        <v>116</v>
      </c>
      <c r="D1753" s="27"/>
      <c r="E1753" s="28">
        <v>113300000</v>
      </c>
      <c r="F1753" s="29">
        <f t="shared" si="28"/>
        <v>197342953</v>
      </c>
      <c r="H1753" s="21"/>
    </row>
    <row r="1754" spans="1:8">
      <c r="A1754" s="30">
        <v>45378</v>
      </c>
      <c r="B1754" s="32"/>
      <c r="C1754" s="32" t="s">
        <v>588</v>
      </c>
      <c r="D1754" s="27"/>
      <c r="E1754" s="28">
        <v>65500000</v>
      </c>
      <c r="F1754" s="29">
        <f t="shared" si="28"/>
        <v>131842953</v>
      </c>
      <c r="H1754" s="199"/>
    </row>
    <row r="1755" spans="1:8">
      <c r="A1755" s="30">
        <v>45378</v>
      </c>
      <c r="B1755" s="32"/>
      <c r="C1755" s="32" t="s">
        <v>790</v>
      </c>
      <c r="D1755" s="27"/>
      <c r="E1755" s="28">
        <v>47800000</v>
      </c>
      <c r="F1755" s="29">
        <f t="shared" si="28"/>
        <v>84042953</v>
      </c>
    </row>
    <row r="1756" spans="1:8">
      <c r="A1756" s="30">
        <v>45378</v>
      </c>
      <c r="B1756" s="32"/>
      <c r="C1756" s="32" t="s">
        <v>645</v>
      </c>
      <c r="D1756" s="27"/>
      <c r="E1756" s="28">
        <v>6750000</v>
      </c>
      <c r="F1756" s="29">
        <f t="shared" si="28"/>
        <v>77292953</v>
      </c>
      <c r="H1756" s="107"/>
    </row>
    <row r="1757" spans="1:8">
      <c r="A1757" s="30">
        <v>45378</v>
      </c>
      <c r="B1757" s="32"/>
      <c r="C1757" s="32" t="s">
        <v>500</v>
      </c>
      <c r="D1757" s="27"/>
      <c r="E1757" s="28">
        <v>17000000</v>
      </c>
      <c r="F1757" s="29">
        <f t="shared" si="28"/>
        <v>60292953</v>
      </c>
    </row>
    <row r="1758" spans="1:8">
      <c r="A1758" s="30">
        <v>45378</v>
      </c>
      <c r="B1758" s="32"/>
      <c r="C1758" s="32" t="s">
        <v>561</v>
      </c>
      <c r="D1758" s="27"/>
      <c r="E1758" s="28">
        <v>18650000</v>
      </c>
      <c r="F1758" s="29">
        <f t="shared" si="28"/>
        <v>41642953</v>
      </c>
      <c r="H1758" s="107"/>
    </row>
    <row r="1759" spans="1:8">
      <c r="A1759" s="30">
        <v>45378</v>
      </c>
      <c r="B1759" s="32"/>
      <c r="C1759" s="32" t="s">
        <v>826</v>
      </c>
      <c r="D1759" s="27"/>
      <c r="E1759" s="28">
        <f>(3*2500)+(3*2900)</f>
        <v>16200</v>
      </c>
      <c r="F1759" s="29">
        <f t="shared" si="28"/>
        <v>41626753</v>
      </c>
    </row>
    <row r="1760" spans="1:8">
      <c r="A1760" s="128">
        <v>45378</v>
      </c>
      <c r="B1760" s="32"/>
      <c r="C1760" s="32" t="s">
        <v>689</v>
      </c>
      <c r="D1760" s="27">
        <v>1500000</v>
      </c>
      <c r="E1760" s="28"/>
      <c r="F1760" s="29">
        <f t="shared" si="28"/>
        <v>43126753</v>
      </c>
      <c r="H1760" s="107"/>
    </row>
    <row r="1761" spans="1:9">
      <c r="A1761" s="30">
        <v>45376.40084490741</v>
      </c>
      <c r="B1761" s="32"/>
      <c r="C1761" s="32" t="s">
        <v>853</v>
      </c>
      <c r="D1761" s="27">
        <v>1750000</v>
      </c>
      <c r="E1761" s="28"/>
      <c r="F1761" s="29">
        <f t="shared" si="28"/>
        <v>44876753</v>
      </c>
    </row>
    <row r="1762" spans="1:9">
      <c r="A1762" s="30">
        <v>45376.420972222222</v>
      </c>
      <c r="B1762" s="32"/>
      <c r="C1762" s="32" t="s">
        <v>18</v>
      </c>
      <c r="D1762" s="27">
        <v>1150000</v>
      </c>
      <c r="E1762" s="28"/>
      <c r="F1762" s="29">
        <f t="shared" si="28"/>
        <v>46026753</v>
      </c>
      <c r="H1762" s="107"/>
    </row>
    <row r="1763" spans="1:9">
      <c r="A1763" s="30">
        <v>45376.425300925926</v>
      </c>
      <c r="B1763" s="32"/>
      <c r="C1763" s="32" t="s">
        <v>18</v>
      </c>
      <c r="D1763" s="27">
        <v>3670000</v>
      </c>
      <c r="E1763" s="28"/>
      <c r="F1763" s="29">
        <f t="shared" si="28"/>
        <v>49696753</v>
      </c>
    </row>
    <row r="1764" spans="1:9">
      <c r="A1764" s="30">
        <v>45376.431284722225</v>
      </c>
      <c r="B1764" s="32"/>
      <c r="C1764" s="32" t="s">
        <v>18</v>
      </c>
      <c r="D1764" s="27">
        <v>2500000</v>
      </c>
      <c r="E1764" s="28"/>
      <c r="F1764" s="29">
        <f t="shared" si="28"/>
        <v>52196753</v>
      </c>
      <c r="H1764" s="107"/>
      <c r="I1764" s="107"/>
    </row>
    <row r="1765" spans="1:9">
      <c r="A1765" s="30">
        <v>45376.445138888892</v>
      </c>
      <c r="B1765" s="32"/>
      <c r="C1765" s="32" t="s">
        <v>18</v>
      </c>
      <c r="D1765" s="27">
        <v>2250000</v>
      </c>
      <c r="E1765" s="28"/>
      <c r="F1765" s="29">
        <f t="shared" si="28"/>
        <v>54446753</v>
      </c>
    </row>
    <row r="1766" spans="1:9">
      <c r="A1766" s="30">
        <v>45376.447326388887</v>
      </c>
      <c r="B1766" s="32"/>
      <c r="C1766" s="32" t="s">
        <v>12</v>
      </c>
      <c r="D1766" s="27">
        <v>585000</v>
      </c>
      <c r="E1766" s="28"/>
      <c r="F1766" s="29">
        <f t="shared" si="28"/>
        <v>55031753</v>
      </c>
    </row>
    <row r="1767" spans="1:9">
      <c r="A1767" s="30">
        <v>45376.453090277777</v>
      </c>
      <c r="B1767" s="32"/>
      <c r="C1767" s="32" t="s">
        <v>17</v>
      </c>
      <c r="D1767" s="27">
        <v>500000</v>
      </c>
      <c r="E1767" s="28"/>
      <c r="F1767" s="29">
        <f t="shared" si="28"/>
        <v>55531753</v>
      </c>
    </row>
    <row r="1768" spans="1:9">
      <c r="A1768" s="30">
        <v>45376.454953703702</v>
      </c>
      <c r="B1768" s="32"/>
      <c r="C1768" s="32" t="s">
        <v>12</v>
      </c>
      <c r="D1768" s="27">
        <v>575000</v>
      </c>
      <c r="E1768" s="28"/>
      <c r="F1768" s="29">
        <f t="shared" si="28"/>
        <v>56106753</v>
      </c>
    </row>
    <row r="1769" spans="1:9">
      <c r="A1769" s="30">
        <v>45376.457812499997</v>
      </c>
      <c r="B1769" s="32"/>
      <c r="C1769" s="32" t="s">
        <v>12</v>
      </c>
      <c r="D1769" s="27">
        <v>650000</v>
      </c>
      <c r="E1769" s="28"/>
      <c r="F1769" s="29">
        <f t="shared" si="28"/>
        <v>56756753</v>
      </c>
    </row>
    <row r="1770" spans="1:9">
      <c r="A1770" s="30">
        <v>45376.469976851855</v>
      </c>
      <c r="B1770" s="32"/>
      <c r="C1770" s="32" t="s">
        <v>12</v>
      </c>
      <c r="D1770" s="27">
        <v>1170000</v>
      </c>
      <c r="E1770" s="28"/>
      <c r="F1770" s="29">
        <f t="shared" si="28"/>
        <v>57926753</v>
      </c>
    </row>
    <row r="1771" spans="1:9">
      <c r="A1771" s="30">
        <v>45376.485381944447</v>
      </c>
      <c r="B1771" s="32"/>
      <c r="C1771" s="32" t="s">
        <v>12</v>
      </c>
      <c r="D1771" s="27">
        <v>585000</v>
      </c>
      <c r="E1771" s="28"/>
      <c r="F1771" s="29">
        <f t="shared" si="28"/>
        <v>58511753</v>
      </c>
    </row>
    <row r="1772" spans="1:9">
      <c r="A1772" s="30">
        <v>45376.496979166666</v>
      </c>
      <c r="B1772" s="32"/>
      <c r="C1772" s="32" t="s">
        <v>12</v>
      </c>
      <c r="D1772" s="27">
        <v>465000</v>
      </c>
      <c r="E1772" s="28"/>
      <c r="F1772" s="29">
        <f t="shared" si="28"/>
        <v>58976753</v>
      </c>
    </row>
    <row r="1773" spans="1:9">
      <c r="A1773" s="30">
        <v>45376.501550925925</v>
      </c>
      <c r="B1773" s="32"/>
      <c r="C1773" s="32" t="s">
        <v>12</v>
      </c>
      <c r="D1773" s="27">
        <v>1135000</v>
      </c>
      <c r="E1773" s="28"/>
      <c r="F1773" s="29">
        <f t="shared" si="28"/>
        <v>60111753</v>
      </c>
    </row>
    <row r="1774" spans="1:9">
      <c r="A1774" s="30">
        <v>45376.50372685185</v>
      </c>
      <c r="B1774" s="32"/>
      <c r="C1774" s="32" t="s">
        <v>12</v>
      </c>
      <c r="D1774" s="27">
        <v>1135000</v>
      </c>
      <c r="E1774" s="28"/>
      <c r="F1774" s="29">
        <f t="shared" si="28"/>
        <v>61246753</v>
      </c>
    </row>
    <row r="1775" spans="1:9">
      <c r="A1775" s="30">
        <v>45376.50953703704</v>
      </c>
      <c r="B1775" s="32"/>
      <c r="C1775" s="32" t="s">
        <v>12</v>
      </c>
      <c r="D1775" s="27">
        <v>600000</v>
      </c>
      <c r="E1775" s="28"/>
      <c r="F1775" s="29">
        <f t="shared" si="28"/>
        <v>61846753</v>
      </c>
    </row>
    <row r="1776" spans="1:9">
      <c r="A1776" s="30">
        <v>45376.50953703704</v>
      </c>
      <c r="B1776" s="32"/>
      <c r="C1776" s="32"/>
      <c r="D1776" s="27">
        <v>751613</v>
      </c>
      <c r="E1776" s="28"/>
      <c r="F1776" s="29">
        <f t="shared" si="28"/>
        <v>62598366</v>
      </c>
    </row>
    <row r="1777" spans="1:6">
      <c r="A1777" s="30">
        <v>45376.522685185184</v>
      </c>
      <c r="B1777" s="32"/>
      <c r="C1777" s="32" t="s">
        <v>12</v>
      </c>
      <c r="D1777" s="27">
        <v>650000</v>
      </c>
      <c r="E1777" s="28"/>
      <c r="F1777" s="29">
        <f t="shared" si="28"/>
        <v>63248366</v>
      </c>
    </row>
    <row r="1778" spans="1:6">
      <c r="A1778" s="30">
        <v>45376.525717592594</v>
      </c>
      <c r="B1778" s="32"/>
      <c r="C1778" s="32" t="s">
        <v>146</v>
      </c>
      <c r="D1778" s="27">
        <v>10450000</v>
      </c>
      <c r="E1778" s="28"/>
      <c r="F1778" s="29">
        <f t="shared" si="28"/>
        <v>73698366</v>
      </c>
    </row>
    <row r="1779" spans="1:6">
      <c r="A1779" s="30">
        <v>45376.527638888889</v>
      </c>
      <c r="B1779" s="32"/>
      <c r="C1779" s="32" t="s">
        <v>17</v>
      </c>
      <c r="D1779" s="27">
        <v>600000</v>
      </c>
      <c r="E1779" s="28"/>
      <c r="F1779" s="29">
        <f t="shared" si="28"/>
        <v>74298366</v>
      </c>
    </row>
    <row r="1780" spans="1:6">
      <c r="A1780" s="30">
        <v>45376.528414351851</v>
      </c>
      <c r="B1780" s="32"/>
      <c r="C1780" s="32" t="s">
        <v>17</v>
      </c>
      <c r="D1780" s="27">
        <v>600000</v>
      </c>
      <c r="E1780" s="28"/>
      <c r="F1780" s="29">
        <f t="shared" si="28"/>
        <v>74898366</v>
      </c>
    </row>
    <row r="1781" spans="1:6">
      <c r="A1781" s="30">
        <v>45376.536921296298</v>
      </c>
      <c r="B1781" s="32"/>
      <c r="C1781" s="32" t="s">
        <v>18</v>
      </c>
      <c r="D1781" s="27">
        <v>1185000</v>
      </c>
      <c r="E1781" s="28"/>
      <c r="F1781" s="29">
        <f t="shared" si="28"/>
        <v>76083366</v>
      </c>
    </row>
    <row r="1782" spans="1:6">
      <c r="A1782" s="30">
        <v>45376.570717592593</v>
      </c>
      <c r="B1782" s="32"/>
      <c r="C1782" s="32" t="s">
        <v>12</v>
      </c>
      <c r="D1782" s="27">
        <v>2340000</v>
      </c>
      <c r="E1782" s="28"/>
      <c r="F1782" s="29">
        <f t="shared" si="28"/>
        <v>78423366</v>
      </c>
    </row>
    <row r="1783" spans="1:6">
      <c r="A1783" s="30">
        <v>45376.587025462963</v>
      </c>
      <c r="B1783" s="32"/>
      <c r="C1783" s="32" t="s">
        <v>12</v>
      </c>
      <c r="D1783" s="27">
        <v>550000</v>
      </c>
      <c r="E1783" s="28"/>
      <c r="F1783" s="29">
        <f t="shared" si="28"/>
        <v>78973366</v>
      </c>
    </row>
    <row r="1784" spans="1:6">
      <c r="A1784" s="30">
        <v>45376.589375000003</v>
      </c>
      <c r="B1784" s="32"/>
      <c r="C1784" s="32" t="s">
        <v>12</v>
      </c>
      <c r="D1784" s="27">
        <v>650000</v>
      </c>
      <c r="E1784" s="28"/>
      <c r="F1784" s="29">
        <f t="shared" si="28"/>
        <v>79623366</v>
      </c>
    </row>
    <row r="1785" spans="1:6">
      <c r="A1785" s="30">
        <v>45376.604560185187</v>
      </c>
      <c r="B1785" s="32"/>
      <c r="C1785" s="32" t="s">
        <v>807</v>
      </c>
      <c r="D1785" s="27">
        <v>50000</v>
      </c>
      <c r="E1785" s="28"/>
      <c r="F1785" s="29">
        <f t="shared" si="28"/>
        <v>79673366</v>
      </c>
    </row>
    <row r="1786" spans="1:6">
      <c r="A1786" s="30">
        <v>45376.607638888891</v>
      </c>
      <c r="B1786" s="32"/>
      <c r="C1786" s="32" t="s">
        <v>12</v>
      </c>
      <c r="D1786" s="27">
        <v>585000</v>
      </c>
      <c r="E1786" s="28"/>
      <c r="F1786" s="29">
        <f t="shared" si="28"/>
        <v>80258366</v>
      </c>
    </row>
    <row r="1787" spans="1:6">
      <c r="A1787" s="30">
        <v>45376.628275462965</v>
      </c>
      <c r="B1787" s="32"/>
      <c r="C1787" s="32" t="s">
        <v>12</v>
      </c>
      <c r="D1787" s="27">
        <v>600000</v>
      </c>
      <c r="E1787" s="28"/>
      <c r="F1787" s="29">
        <f t="shared" si="28"/>
        <v>80858366</v>
      </c>
    </row>
    <row r="1788" spans="1:6">
      <c r="A1788" s="30">
        <v>45376.62940972222</v>
      </c>
      <c r="B1788" s="32"/>
      <c r="C1788" s="32" t="s">
        <v>17</v>
      </c>
      <c r="D1788" s="27">
        <v>1200000</v>
      </c>
      <c r="E1788" s="28"/>
      <c r="F1788" s="29">
        <f t="shared" si="28"/>
        <v>82058366</v>
      </c>
    </row>
    <row r="1789" spans="1:6">
      <c r="A1789" s="30">
        <v>45376.678831018522</v>
      </c>
      <c r="B1789" s="32"/>
      <c r="C1789" s="32" t="s">
        <v>12</v>
      </c>
      <c r="D1789" s="27">
        <v>600000</v>
      </c>
      <c r="E1789" s="28"/>
      <c r="F1789" s="29">
        <f t="shared" si="28"/>
        <v>82658366</v>
      </c>
    </row>
    <row r="1790" spans="1:6">
      <c r="A1790" s="30">
        <v>45376.688078703701</v>
      </c>
      <c r="B1790" s="32"/>
      <c r="C1790" s="32" t="s">
        <v>12</v>
      </c>
      <c r="D1790" s="27">
        <v>1050000</v>
      </c>
      <c r="E1790" s="28"/>
      <c r="F1790" s="29">
        <f t="shared" si="28"/>
        <v>83708366</v>
      </c>
    </row>
    <row r="1791" spans="1:6">
      <c r="A1791" s="30">
        <v>45376.740810185183</v>
      </c>
      <c r="B1791" s="32"/>
      <c r="C1791" s="32" t="s">
        <v>12</v>
      </c>
      <c r="D1791" s="27">
        <v>1950000</v>
      </c>
      <c r="E1791" s="28"/>
      <c r="F1791" s="29">
        <f t="shared" si="28"/>
        <v>85658366</v>
      </c>
    </row>
    <row r="1792" spans="1:6">
      <c r="A1792" s="30">
        <v>45376.808587962965</v>
      </c>
      <c r="B1792" s="32"/>
      <c r="C1792" s="32" t="s">
        <v>12</v>
      </c>
      <c r="D1792" s="27">
        <v>1160000</v>
      </c>
      <c r="E1792" s="28"/>
      <c r="F1792" s="29">
        <f t="shared" si="28"/>
        <v>86818366</v>
      </c>
    </row>
    <row r="1793" spans="1:6">
      <c r="A1793" s="30">
        <v>45376.843136574076</v>
      </c>
      <c r="B1793" s="32"/>
      <c r="C1793" s="32" t="s">
        <v>12</v>
      </c>
      <c r="D1793" s="27">
        <v>600000</v>
      </c>
      <c r="E1793" s="28"/>
      <c r="F1793" s="29">
        <f t="shared" si="28"/>
        <v>87418366</v>
      </c>
    </row>
    <row r="1794" spans="1:6">
      <c r="A1794" s="30">
        <v>45376.881493055553</v>
      </c>
      <c r="B1794" s="32"/>
      <c r="C1794" s="32" t="s">
        <v>12</v>
      </c>
      <c r="D1794" s="27">
        <v>1100000</v>
      </c>
      <c r="E1794" s="28"/>
      <c r="F1794" s="29">
        <f t="shared" si="28"/>
        <v>88518366</v>
      </c>
    </row>
    <row r="1795" spans="1:6">
      <c r="A1795" s="30">
        <v>45376.89203703704</v>
      </c>
      <c r="B1795" s="32"/>
      <c r="C1795" s="32" t="s">
        <v>12</v>
      </c>
      <c r="D1795" s="27">
        <v>650000</v>
      </c>
      <c r="E1795" s="28"/>
      <c r="F1795" s="29">
        <f t="shared" si="28"/>
        <v>89168366</v>
      </c>
    </row>
    <row r="1796" spans="1:6">
      <c r="A1796" s="30">
        <v>45376.898298611108</v>
      </c>
      <c r="B1796" s="32"/>
      <c r="C1796" s="32" t="s">
        <v>12</v>
      </c>
      <c r="D1796" s="27">
        <v>600000</v>
      </c>
      <c r="E1796" s="28"/>
      <c r="F1796" s="29">
        <f t="shared" si="28"/>
        <v>89768366</v>
      </c>
    </row>
    <row r="1797" spans="1:6">
      <c r="A1797" s="30">
        <v>45377.240081018521</v>
      </c>
      <c r="B1797" s="32"/>
      <c r="C1797" s="32" t="s">
        <v>12</v>
      </c>
      <c r="D1797" s="27">
        <v>2340000</v>
      </c>
      <c r="E1797" s="28"/>
      <c r="F1797" s="29">
        <f t="shared" si="28"/>
        <v>92108366</v>
      </c>
    </row>
    <row r="1798" spans="1:6">
      <c r="A1798" s="30">
        <v>45377.370740740742</v>
      </c>
      <c r="B1798" s="32"/>
      <c r="C1798" s="32" t="s">
        <v>12</v>
      </c>
      <c r="D1798" s="27">
        <v>550000</v>
      </c>
      <c r="E1798" s="28"/>
      <c r="F1798" s="29">
        <f t="shared" si="28"/>
        <v>92658366</v>
      </c>
    </row>
    <row r="1799" spans="1:6">
      <c r="A1799" s="30">
        <v>45377.397465277776</v>
      </c>
      <c r="B1799" s="32"/>
      <c r="C1799" s="32" t="s">
        <v>17</v>
      </c>
      <c r="D1799" s="27">
        <v>600000</v>
      </c>
      <c r="E1799" s="28"/>
      <c r="F1799" s="29">
        <f t="shared" si="28"/>
        <v>93258366</v>
      </c>
    </row>
    <row r="1800" spans="1:6">
      <c r="A1800" s="30">
        <v>45377.463368055556</v>
      </c>
      <c r="B1800" s="32"/>
      <c r="C1800" s="32" t="s">
        <v>12</v>
      </c>
      <c r="D1800" s="27">
        <v>650000</v>
      </c>
      <c r="E1800" s="28"/>
      <c r="F1800" s="29">
        <f t="shared" si="28"/>
        <v>93908366</v>
      </c>
    </row>
    <row r="1801" spans="1:6">
      <c r="A1801" s="30">
        <v>45377.467094907406</v>
      </c>
      <c r="B1801" s="32"/>
      <c r="C1801" s="32"/>
      <c r="D1801" s="27">
        <v>50000</v>
      </c>
      <c r="E1801" s="28"/>
      <c r="F1801" s="29">
        <f t="shared" ref="F1801:F1874" si="29">F1800+D1801-E1801</f>
        <v>93958366</v>
      </c>
    </row>
    <row r="1802" spans="1:6">
      <c r="A1802" s="30">
        <v>45377.472037037034</v>
      </c>
      <c r="B1802" s="32"/>
      <c r="C1802" s="32" t="s">
        <v>17</v>
      </c>
      <c r="D1802" s="27">
        <v>600000</v>
      </c>
      <c r="E1802" s="28"/>
      <c r="F1802" s="29">
        <f t="shared" si="29"/>
        <v>94558366</v>
      </c>
    </row>
    <row r="1803" spans="1:6">
      <c r="A1803" s="30">
        <v>45377.472986111112</v>
      </c>
      <c r="B1803" s="32"/>
      <c r="C1803" s="32" t="s">
        <v>12</v>
      </c>
      <c r="D1803" s="27">
        <v>650000</v>
      </c>
      <c r="E1803" s="28"/>
      <c r="F1803" s="29">
        <f t="shared" si="29"/>
        <v>95208366</v>
      </c>
    </row>
    <row r="1804" spans="1:6">
      <c r="A1804" s="30">
        <v>45377.48065972222</v>
      </c>
      <c r="B1804" s="32"/>
      <c r="C1804" s="32" t="s">
        <v>18</v>
      </c>
      <c r="D1804" s="27">
        <v>1500000</v>
      </c>
      <c r="E1804" s="28"/>
      <c r="F1804" s="29">
        <f t="shared" si="29"/>
        <v>96708366</v>
      </c>
    </row>
    <row r="1805" spans="1:6">
      <c r="A1805" s="30">
        <v>45377.501250000001</v>
      </c>
      <c r="B1805" s="32"/>
      <c r="C1805" s="32" t="s">
        <v>12</v>
      </c>
      <c r="D1805" s="27">
        <v>585000</v>
      </c>
      <c r="E1805" s="28"/>
      <c r="F1805" s="29">
        <f t="shared" si="29"/>
        <v>97293366</v>
      </c>
    </row>
    <row r="1806" spans="1:6">
      <c r="A1806" s="30">
        <v>45377.524224537039</v>
      </c>
      <c r="B1806" s="32"/>
      <c r="C1806" s="32" t="s">
        <v>17</v>
      </c>
      <c r="D1806" s="27">
        <v>600000</v>
      </c>
      <c r="E1806" s="28"/>
      <c r="F1806" s="29">
        <f t="shared" si="29"/>
        <v>97893366</v>
      </c>
    </row>
    <row r="1807" spans="1:6">
      <c r="A1807" s="30">
        <v>45377.54346064815</v>
      </c>
      <c r="B1807" s="32"/>
      <c r="C1807" s="32" t="s">
        <v>12</v>
      </c>
      <c r="D1807" s="27">
        <v>575000</v>
      </c>
      <c r="E1807" s="28"/>
      <c r="F1807" s="29">
        <f t="shared" si="29"/>
        <v>98468366</v>
      </c>
    </row>
    <row r="1808" spans="1:6">
      <c r="A1808" s="30">
        <v>45377.544328703705</v>
      </c>
      <c r="B1808" s="32"/>
      <c r="C1808" s="32" t="s">
        <v>12</v>
      </c>
      <c r="D1808" s="27">
        <v>585000</v>
      </c>
      <c r="E1808" s="28"/>
      <c r="F1808" s="29">
        <f t="shared" si="29"/>
        <v>99053366</v>
      </c>
    </row>
    <row r="1809" spans="1:6">
      <c r="A1809" s="30">
        <v>45377.57236111111</v>
      </c>
      <c r="B1809" s="32"/>
      <c r="C1809" s="32" t="s">
        <v>12</v>
      </c>
      <c r="D1809" s="27">
        <v>550000</v>
      </c>
      <c r="E1809" s="28"/>
      <c r="F1809" s="29">
        <f t="shared" si="29"/>
        <v>99603366</v>
      </c>
    </row>
    <row r="1810" spans="1:6">
      <c r="A1810" s="30">
        <v>45377.761331018519</v>
      </c>
      <c r="B1810" s="32"/>
      <c r="C1810" s="32" t="s">
        <v>12</v>
      </c>
      <c r="D1810" s="27">
        <v>650000</v>
      </c>
      <c r="E1810" s="28"/>
      <c r="F1810" s="29">
        <f t="shared" si="29"/>
        <v>100253366</v>
      </c>
    </row>
    <row r="1811" spans="1:6">
      <c r="A1811" s="30">
        <v>45377.772349537037</v>
      </c>
      <c r="B1811" s="32"/>
      <c r="C1811" s="32" t="s">
        <v>827</v>
      </c>
      <c r="D1811" s="27">
        <v>150000</v>
      </c>
      <c r="E1811" s="28"/>
      <c r="F1811" s="29">
        <f t="shared" si="29"/>
        <v>100403366</v>
      </c>
    </row>
    <row r="1812" spans="1:6">
      <c r="A1812" s="30">
        <v>45377.804282407407</v>
      </c>
      <c r="B1812" s="32"/>
      <c r="C1812" s="32" t="s">
        <v>17</v>
      </c>
      <c r="D1812" s="27">
        <v>550000</v>
      </c>
      <c r="E1812" s="28"/>
      <c r="F1812" s="29">
        <f t="shared" si="29"/>
        <v>100953366</v>
      </c>
    </row>
    <row r="1813" spans="1:6">
      <c r="A1813" s="30">
        <v>45377.869768518518</v>
      </c>
      <c r="B1813" s="32"/>
      <c r="C1813" s="32" t="s">
        <v>6</v>
      </c>
      <c r="D1813" s="27">
        <v>600000</v>
      </c>
      <c r="E1813" s="28"/>
      <c r="F1813" s="29">
        <f t="shared" si="29"/>
        <v>101553366</v>
      </c>
    </row>
    <row r="1814" spans="1:6">
      <c r="A1814" s="30">
        <v>45377.901898148149</v>
      </c>
      <c r="B1814" s="32"/>
      <c r="C1814" s="32" t="s">
        <v>12</v>
      </c>
      <c r="D1814" s="27">
        <v>585000</v>
      </c>
      <c r="E1814" s="28"/>
      <c r="F1814" s="29">
        <f t="shared" si="29"/>
        <v>102138366</v>
      </c>
    </row>
    <row r="1815" spans="1:6">
      <c r="A1815" s="30">
        <v>45377.970405092594</v>
      </c>
      <c r="B1815" s="32"/>
      <c r="C1815" s="32" t="s">
        <v>12</v>
      </c>
      <c r="D1815" s="27">
        <v>550000</v>
      </c>
      <c r="E1815" s="28"/>
      <c r="F1815" s="29">
        <f t="shared" si="29"/>
        <v>102688366</v>
      </c>
    </row>
    <row r="1816" spans="1:6">
      <c r="A1816" s="30">
        <v>45378.349629629629</v>
      </c>
      <c r="B1816" s="32"/>
      <c r="C1816" s="32" t="s">
        <v>12</v>
      </c>
      <c r="D1816" s="27">
        <v>650000</v>
      </c>
      <c r="E1816" s="28"/>
      <c r="F1816" s="29">
        <f t="shared" si="29"/>
        <v>103338366</v>
      </c>
    </row>
    <row r="1817" spans="1:6">
      <c r="A1817" s="30">
        <v>45378.384710648148</v>
      </c>
      <c r="B1817" s="32"/>
      <c r="C1817" s="32" t="s">
        <v>827</v>
      </c>
      <c r="D1817" s="27">
        <v>150000</v>
      </c>
      <c r="E1817" s="28"/>
      <c r="F1817" s="29">
        <f t="shared" si="29"/>
        <v>103488366</v>
      </c>
    </row>
    <row r="1818" spans="1:6">
      <c r="A1818" s="30">
        <v>45378.38994212963</v>
      </c>
      <c r="B1818" s="32"/>
      <c r="C1818" s="32" t="s">
        <v>12</v>
      </c>
      <c r="D1818" s="27">
        <v>650000</v>
      </c>
      <c r="E1818" s="28"/>
      <c r="F1818" s="29">
        <f t="shared" si="29"/>
        <v>104138366</v>
      </c>
    </row>
    <row r="1819" spans="1:6">
      <c r="A1819" s="30">
        <v>45378.474166666667</v>
      </c>
      <c r="B1819" s="32"/>
      <c r="C1819" s="32" t="s">
        <v>12</v>
      </c>
      <c r="D1819" s="27">
        <v>650000</v>
      </c>
      <c r="E1819" s="28"/>
      <c r="F1819" s="29">
        <f t="shared" si="29"/>
        <v>104788366</v>
      </c>
    </row>
    <row r="1820" spans="1:6">
      <c r="A1820" s="30">
        <v>45378.475046296298</v>
      </c>
      <c r="B1820" s="32"/>
      <c r="C1820" s="32" t="s">
        <v>12</v>
      </c>
      <c r="D1820" s="27">
        <v>585000</v>
      </c>
      <c r="E1820" s="28"/>
      <c r="F1820" s="29">
        <f t="shared" si="29"/>
        <v>105373366</v>
      </c>
    </row>
    <row r="1821" spans="1:6">
      <c r="A1821" s="30">
        <v>45378.503750000003</v>
      </c>
      <c r="B1821" s="32"/>
      <c r="C1821" s="32" t="s">
        <v>12</v>
      </c>
      <c r="D1821" s="27">
        <v>1170000</v>
      </c>
      <c r="E1821" s="28"/>
      <c r="F1821" s="29">
        <f t="shared" si="29"/>
        <v>106543366</v>
      </c>
    </row>
    <row r="1822" spans="1:6">
      <c r="A1822" s="30">
        <v>45378.572731481479</v>
      </c>
      <c r="B1822" s="32"/>
      <c r="C1822" s="32" t="s">
        <v>12</v>
      </c>
      <c r="D1822" s="27">
        <v>550000</v>
      </c>
      <c r="E1822" s="28"/>
      <c r="F1822" s="29">
        <f t="shared" si="29"/>
        <v>107093366</v>
      </c>
    </row>
    <row r="1823" spans="1:6">
      <c r="A1823" s="30">
        <v>45378.573472222219</v>
      </c>
      <c r="B1823" s="32"/>
      <c r="C1823" s="32" t="s">
        <v>12</v>
      </c>
      <c r="D1823" s="27">
        <v>650000</v>
      </c>
      <c r="E1823" s="28"/>
      <c r="F1823" s="29">
        <f t="shared" si="29"/>
        <v>107743366</v>
      </c>
    </row>
    <row r="1824" spans="1:6">
      <c r="A1824" s="30">
        <v>45378.579201388886</v>
      </c>
      <c r="B1824" s="32"/>
      <c r="C1824" s="32" t="s">
        <v>17</v>
      </c>
      <c r="D1824" s="27">
        <v>600000</v>
      </c>
      <c r="E1824" s="28"/>
      <c r="F1824" s="29">
        <f t="shared" si="29"/>
        <v>108343366</v>
      </c>
    </row>
    <row r="1825" spans="1:6">
      <c r="A1825" s="30">
        <v>45378.589930555558</v>
      </c>
      <c r="B1825" s="32"/>
      <c r="C1825" s="32" t="s">
        <v>12</v>
      </c>
      <c r="D1825" s="27">
        <v>465000</v>
      </c>
      <c r="E1825" s="28"/>
      <c r="F1825" s="29">
        <f t="shared" si="29"/>
        <v>108808366</v>
      </c>
    </row>
    <row r="1826" spans="1:6">
      <c r="A1826" s="30">
        <v>45378.60665509259</v>
      </c>
      <c r="B1826" s="32"/>
      <c r="C1826" s="32" t="s">
        <v>17</v>
      </c>
      <c r="D1826" s="27">
        <v>550000</v>
      </c>
      <c r="E1826" s="28"/>
      <c r="F1826" s="29">
        <f t="shared" si="29"/>
        <v>109358366</v>
      </c>
    </row>
    <row r="1827" spans="1:6">
      <c r="A1827" s="30">
        <v>45378.639837962961</v>
      </c>
      <c r="B1827" s="32"/>
      <c r="C1827" s="32" t="s">
        <v>17</v>
      </c>
      <c r="D1827" s="27">
        <v>600000</v>
      </c>
      <c r="E1827" s="28"/>
      <c r="F1827" s="29">
        <f t="shared" si="29"/>
        <v>109958366</v>
      </c>
    </row>
    <row r="1828" spans="1:6">
      <c r="A1828" s="30">
        <v>45378.659236111111</v>
      </c>
      <c r="B1828" s="32"/>
      <c r="C1828" s="32" t="s">
        <v>17</v>
      </c>
      <c r="D1828" s="27">
        <v>600000</v>
      </c>
      <c r="E1828" s="28"/>
      <c r="F1828" s="29">
        <f t="shared" si="29"/>
        <v>110558366</v>
      </c>
    </row>
    <row r="1829" spans="1:6">
      <c r="A1829" s="30">
        <v>45378.751192129632</v>
      </c>
      <c r="B1829" s="32"/>
      <c r="C1829" s="32" t="s">
        <v>17</v>
      </c>
      <c r="D1829" s="27">
        <v>600000</v>
      </c>
      <c r="E1829" s="28"/>
      <c r="F1829" s="29">
        <f t="shared" si="29"/>
        <v>111158366</v>
      </c>
    </row>
    <row r="1830" spans="1:6">
      <c r="A1830" s="30">
        <v>45378.811377314814</v>
      </c>
      <c r="B1830" s="32"/>
      <c r="C1830" s="32" t="s">
        <v>17</v>
      </c>
      <c r="D1830" s="27">
        <v>600000</v>
      </c>
      <c r="E1830" s="28"/>
      <c r="F1830" s="29">
        <f t="shared" si="29"/>
        <v>111758366</v>
      </c>
    </row>
    <row r="1831" spans="1:6">
      <c r="A1831" s="30">
        <v>45378.877754629626</v>
      </c>
      <c r="B1831" s="32"/>
      <c r="C1831" s="32" t="s">
        <v>18</v>
      </c>
      <c r="D1831" s="27">
        <v>1150000</v>
      </c>
      <c r="E1831" s="28"/>
      <c r="F1831" s="29">
        <f t="shared" si="29"/>
        <v>112908366</v>
      </c>
    </row>
    <row r="1832" spans="1:6">
      <c r="A1832" s="30">
        <v>45379.977152777778</v>
      </c>
      <c r="B1832" s="32"/>
      <c r="C1832" s="32" t="s">
        <v>12</v>
      </c>
      <c r="D1832" s="27">
        <v>550000</v>
      </c>
      <c r="E1832" s="28"/>
      <c r="F1832" s="29">
        <f t="shared" si="29"/>
        <v>113458366</v>
      </c>
    </row>
    <row r="1833" spans="1:6">
      <c r="A1833" s="30">
        <v>45379.233657407407</v>
      </c>
      <c r="B1833" s="32"/>
      <c r="C1833" s="32" t="s">
        <v>827</v>
      </c>
      <c r="D1833" s="27">
        <v>150000</v>
      </c>
      <c r="E1833" s="28"/>
      <c r="F1833" s="29">
        <f t="shared" si="29"/>
        <v>113608366</v>
      </c>
    </row>
    <row r="1834" spans="1:6">
      <c r="A1834" s="30">
        <v>45379.291886574072</v>
      </c>
      <c r="B1834" s="32"/>
      <c r="C1834" s="32" t="s">
        <v>12</v>
      </c>
      <c r="D1834" s="27">
        <v>650000</v>
      </c>
      <c r="E1834" s="28"/>
      <c r="F1834" s="29">
        <f t="shared" si="29"/>
        <v>114258366</v>
      </c>
    </row>
    <row r="1835" spans="1:6">
      <c r="A1835" s="30">
        <v>45379.298032407409</v>
      </c>
      <c r="B1835" s="32"/>
      <c r="C1835" s="32" t="s">
        <v>827</v>
      </c>
      <c r="D1835" s="27">
        <v>150000</v>
      </c>
      <c r="E1835" s="28"/>
      <c r="F1835" s="29">
        <f t="shared" si="29"/>
        <v>114408366</v>
      </c>
    </row>
    <row r="1836" spans="1:6">
      <c r="A1836" s="30">
        <v>45379.300243055557</v>
      </c>
      <c r="B1836" s="32"/>
      <c r="C1836" s="32" t="s">
        <v>827</v>
      </c>
      <c r="D1836" s="27">
        <v>150000</v>
      </c>
      <c r="E1836" s="28"/>
      <c r="F1836" s="29">
        <f t="shared" si="29"/>
        <v>114558366</v>
      </c>
    </row>
    <row r="1837" spans="1:6">
      <c r="A1837" s="30">
        <v>45379.307951388888</v>
      </c>
      <c r="B1837" s="32"/>
      <c r="C1837" s="32" t="s">
        <v>12</v>
      </c>
      <c r="D1837" s="27">
        <v>1200000</v>
      </c>
      <c r="E1837" s="28"/>
      <c r="F1837" s="29">
        <f t="shared" si="29"/>
        <v>115758366</v>
      </c>
    </row>
    <row r="1838" spans="1:6">
      <c r="A1838" s="30">
        <v>45379.341446759259</v>
      </c>
      <c r="B1838" s="32"/>
      <c r="C1838" s="32" t="s">
        <v>12</v>
      </c>
      <c r="D1838" s="27">
        <v>600000</v>
      </c>
      <c r="E1838" s="28"/>
      <c r="F1838" s="29">
        <f t="shared" si="29"/>
        <v>116358366</v>
      </c>
    </row>
    <row r="1839" spans="1:6">
      <c r="A1839" s="30">
        <v>45379.348946759259</v>
      </c>
      <c r="B1839" s="32"/>
      <c r="C1839" s="32" t="s">
        <v>827</v>
      </c>
      <c r="D1839" s="27">
        <v>150000</v>
      </c>
      <c r="E1839" s="28"/>
      <c r="F1839" s="29">
        <f t="shared" si="29"/>
        <v>116508366</v>
      </c>
    </row>
    <row r="1840" spans="1:6">
      <c r="A1840" s="30">
        <v>45379.354872685188</v>
      </c>
      <c r="B1840" s="32"/>
      <c r="C1840" s="32" t="s">
        <v>827</v>
      </c>
      <c r="D1840" s="27">
        <v>150000</v>
      </c>
      <c r="E1840" s="28"/>
      <c r="F1840" s="29">
        <f t="shared" si="29"/>
        <v>116658366</v>
      </c>
    </row>
    <row r="1841" spans="1:6">
      <c r="A1841" s="30">
        <v>45379.360208333332</v>
      </c>
      <c r="B1841" s="32"/>
      <c r="C1841" s="32" t="s">
        <v>12</v>
      </c>
      <c r="D1841" s="27">
        <v>650000</v>
      </c>
      <c r="E1841" s="28"/>
      <c r="F1841" s="29">
        <f t="shared" si="29"/>
        <v>117308366</v>
      </c>
    </row>
    <row r="1842" spans="1:6">
      <c r="A1842" s="30">
        <v>45379.400659722225</v>
      </c>
      <c r="B1842" s="32"/>
      <c r="C1842" s="32" t="s">
        <v>827</v>
      </c>
      <c r="D1842" s="27">
        <v>50000</v>
      </c>
      <c r="E1842" s="28"/>
      <c r="F1842" s="29">
        <f t="shared" si="29"/>
        <v>117358366</v>
      </c>
    </row>
    <row r="1843" spans="1:6">
      <c r="A1843" s="30">
        <v>45379.43109953704</v>
      </c>
      <c r="B1843" s="32"/>
      <c r="C1843" s="32" t="s">
        <v>827</v>
      </c>
      <c r="D1843" s="27">
        <v>120000</v>
      </c>
      <c r="E1843" s="28"/>
      <c r="F1843" s="29">
        <f t="shared" si="29"/>
        <v>117478366</v>
      </c>
    </row>
    <row r="1844" spans="1:6">
      <c r="A1844" s="30">
        <v>45379.436307870368</v>
      </c>
      <c r="B1844" s="32"/>
      <c r="C1844" s="32" t="s">
        <v>827</v>
      </c>
      <c r="D1844" s="27">
        <v>45000</v>
      </c>
      <c r="E1844" s="28"/>
      <c r="F1844" s="29">
        <f t="shared" si="29"/>
        <v>117523366</v>
      </c>
    </row>
    <row r="1845" spans="1:6">
      <c r="A1845" s="30">
        <v>45379.456076388888</v>
      </c>
      <c r="B1845" s="32"/>
      <c r="C1845" s="32" t="s">
        <v>827</v>
      </c>
      <c r="D1845" s="27">
        <v>150000</v>
      </c>
      <c r="E1845" s="28"/>
      <c r="F1845" s="29">
        <f t="shared" si="29"/>
        <v>117673366</v>
      </c>
    </row>
    <row r="1846" spans="1:6">
      <c r="A1846" s="30">
        <v>45379.499861111108</v>
      </c>
      <c r="B1846" s="32"/>
      <c r="C1846" s="32" t="s">
        <v>827</v>
      </c>
      <c r="D1846" s="27">
        <v>150000</v>
      </c>
      <c r="E1846" s="28"/>
      <c r="F1846" s="29">
        <f t="shared" si="29"/>
        <v>117823366</v>
      </c>
    </row>
    <row r="1847" spans="1:6">
      <c r="A1847" s="30">
        <v>45379.516215277778</v>
      </c>
      <c r="B1847" s="32"/>
      <c r="C1847" s="32" t="s">
        <v>827</v>
      </c>
      <c r="D1847" s="27">
        <v>300000</v>
      </c>
      <c r="E1847" s="28"/>
      <c r="F1847" s="29">
        <f t="shared" si="29"/>
        <v>118123366</v>
      </c>
    </row>
    <row r="1848" spans="1:6">
      <c r="A1848" s="30">
        <v>45379.531898148147</v>
      </c>
      <c r="B1848" s="32"/>
      <c r="C1848" s="32" t="s">
        <v>12</v>
      </c>
      <c r="D1848" s="27">
        <v>600000</v>
      </c>
      <c r="E1848" s="28"/>
      <c r="F1848" s="29">
        <f t="shared" si="29"/>
        <v>118723366</v>
      </c>
    </row>
    <row r="1849" spans="1:6">
      <c r="A1849" s="30">
        <v>45379.728090277778</v>
      </c>
      <c r="B1849" s="32"/>
      <c r="C1849" s="32" t="s">
        <v>18</v>
      </c>
      <c r="D1849" s="27">
        <v>1150000</v>
      </c>
      <c r="E1849" s="28"/>
      <c r="F1849" s="29">
        <f t="shared" si="29"/>
        <v>119873366</v>
      </c>
    </row>
    <row r="1850" spans="1:6">
      <c r="A1850" s="30">
        <v>45379.797685185185</v>
      </c>
      <c r="B1850" s="32"/>
      <c r="C1850" s="32" t="s">
        <v>12</v>
      </c>
      <c r="D1850" s="27">
        <v>650000</v>
      </c>
      <c r="E1850" s="28"/>
      <c r="F1850" s="29">
        <f t="shared" si="29"/>
        <v>120523366</v>
      </c>
    </row>
    <row r="1851" spans="1:6">
      <c r="A1851" s="30">
        <v>45379.798854166664</v>
      </c>
      <c r="B1851" s="32"/>
      <c r="C1851" s="32" t="s">
        <v>12</v>
      </c>
      <c r="D1851" s="27">
        <v>585000</v>
      </c>
      <c r="E1851" s="28"/>
      <c r="F1851" s="29">
        <f t="shared" si="29"/>
        <v>121108366</v>
      </c>
    </row>
    <row r="1852" spans="1:6">
      <c r="A1852" s="30">
        <v>45379.86996527778</v>
      </c>
      <c r="B1852" s="32"/>
      <c r="C1852" s="32" t="s">
        <v>12</v>
      </c>
      <c r="D1852" s="27">
        <v>650000</v>
      </c>
      <c r="E1852" s="28"/>
      <c r="F1852" s="29">
        <f t="shared" si="29"/>
        <v>121758366</v>
      </c>
    </row>
    <row r="1853" spans="1:6">
      <c r="A1853" s="30">
        <v>45380.372499999998</v>
      </c>
      <c r="B1853" s="32"/>
      <c r="C1853" s="32" t="s">
        <v>12</v>
      </c>
      <c r="D1853" s="27">
        <v>650000</v>
      </c>
      <c r="E1853" s="28"/>
      <c r="F1853" s="29">
        <f t="shared" si="29"/>
        <v>122408366</v>
      </c>
    </row>
    <row r="1854" spans="1:6">
      <c r="A1854" s="30">
        <v>45380.38894675926</v>
      </c>
      <c r="B1854" s="32"/>
      <c r="C1854" s="32" t="s">
        <v>827</v>
      </c>
      <c r="D1854" s="27">
        <v>300000</v>
      </c>
      <c r="E1854" s="28"/>
      <c r="F1854" s="29">
        <f t="shared" si="29"/>
        <v>122708366</v>
      </c>
    </row>
    <row r="1855" spans="1:6">
      <c r="A1855" s="30">
        <v>45380.427754629629</v>
      </c>
      <c r="B1855" s="32"/>
      <c r="C1855" s="32" t="s">
        <v>12</v>
      </c>
      <c r="D1855" s="27">
        <v>1300000</v>
      </c>
      <c r="E1855" s="28"/>
      <c r="F1855" s="29">
        <f t="shared" si="29"/>
        <v>124008366</v>
      </c>
    </row>
    <row r="1856" spans="1:6">
      <c r="A1856" s="30">
        <v>45380.486458333333</v>
      </c>
      <c r="B1856" s="32"/>
      <c r="C1856" s="32" t="s">
        <v>12</v>
      </c>
      <c r="D1856" s="27">
        <v>600000</v>
      </c>
      <c r="E1856" s="28"/>
      <c r="F1856" s="29">
        <f t="shared" si="29"/>
        <v>124608366</v>
      </c>
    </row>
    <row r="1857" spans="1:6">
      <c r="A1857" s="30">
        <v>45380.516979166663</v>
      </c>
      <c r="B1857" s="32"/>
      <c r="C1857" s="32" t="s">
        <v>12</v>
      </c>
      <c r="D1857" s="27">
        <v>585000</v>
      </c>
      <c r="E1857" s="28"/>
      <c r="F1857" s="29">
        <f t="shared" si="29"/>
        <v>125193366</v>
      </c>
    </row>
    <row r="1858" spans="1:6">
      <c r="A1858" s="30">
        <v>45380.687511574077</v>
      </c>
      <c r="B1858" s="32"/>
      <c r="C1858" s="32" t="s">
        <v>12</v>
      </c>
      <c r="D1858" s="27">
        <v>600000</v>
      </c>
      <c r="E1858" s="28"/>
      <c r="F1858" s="29">
        <f t="shared" si="29"/>
        <v>125793366</v>
      </c>
    </row>
    <row r="1859" spans="1:6">
      <c r="A1859" s="30">
        <v>45380.866365740738</v>
      </c>
      <c r="B1859" s="32"/>
      <c r="C1859" s="32" t="s">
        <v>827</v>
      </c>
      <c r="D1859" s="27">
        <v>150000</v>
      </c>
      <c r="E1859" s="28"/>
      <c r="F1859" s="29">
        <f t="shared" si="29"/>
        <v>125943366</v>
      </c>
    </row>
    <row r="1860" spans="1:6">
      <c r="A1860" s="30">
        <v>45381.45349537037</v>
      </c>
      <c r="B1860" s="32"/>
      <c r="C1860" s="32" t="s">
        <v>12</v>
      </c>
      <c r="D1860" s="27">
        <v>1185000</v>
      </c>
      <c r="E1860" s="28"/>
      <c r="F1860" s="29">
        <f t="shared" si="29"/>
        <v>127128366</v>
      </c>
    </row>
    <row r="1861" spans="1:6">
      <c r="A1861" s="30">
        <v>45381.485914351855</v>
      </c>
      <c r="B1861" s="32"/>
      <c r="C1861" s="32" t="s">
        <v>12</v>
      </c>
      <c r="D1861" s="27">
        <v>650000</v>
      </c>
      <c r="E1861" s="28"/>
      <c r="F1861" s="29">
        <f t="shared" si="29"/>
        <v>127778366</v>
      </c>
    </row>
    <row r="1862" spans="1:6">
      <c r="A1862" s="30">
        <v>45381.496365740742</v>
      </c>
      <c r="B1862" s="32"/>
      <c r="C1862" s="32" t="s">
        <v>18</v>
      </c>
      <c r="D1862" s="27">
        <v>1350000</v>
      </c>
      <c r="E1862" s="28"/>
      <c r="F1862" s="29">
        <f t="shared" si="29"/>
        <v>129128366</v>
      </c>
    </row>
    <row r="1863" spans="1:6">
      <c r="A1863" s="30">
        <v>45381.496921296297</v>
      </c>
      <c r="B1863" s="32"/>
      <c r="C1863" s="32" t="s">
        <v>12</v>
      </c>
      <c r="D1863" s="27">
        <v>650000</v>
      </c>
      <c r="E1863" s="28"/>
      <c r="F1863" s="29">
        <f t="shared" si="29"/>
        <v>129778366</v>
      </c>
    </row>
    <row r="1864" spans="1:6">
      <c r="A1864" s="30">
        <v>45381.556493055556</v>
      </c>
      <c r="B1864" s="32"/>
      <c r="C1864" s="32" t="s">
        <v>12</v>
      </c>
      <c r="D1864" s="27">
        <v>465000</v>
      </c>
      <c r="E1864" s="28"/>
      <c r="F1864" s="29">
        <f t="shared" si="29"/>
        <v>130243366</v>
      </c>
    </row>
    <row r="1865" spans="1:6">
      <c r="A1865" s="30">
        <v>45381.706354166665</v>
      </c>
      <c r="B1865" s="32"/>
      <c r="C1865" s="32" t="s">
        <v>12</v>
      </c>
      <c r="D1865" s="27">
        <v>465000</v>
      </c>
      <c r="E1865" s="28"/>
      <c r="F1865" s="29">
        <f t="shared" si="29"/>
        <v>130708366</v>
      </c>
    </row>
    <row r="1866" spans="1:6">
      <c r="A1866" s="30">
        <v>45381.706388888888</v>
      </c>
      <c r="B1866" s="32"/>
      <c r="C1866" s="32" t="s">
        <v>12</v>
      </c>
      <c r="D1866" s="27">
        <v>550000</v>
      </c>
      <c r="E1866" s="28"/>
      <c r="F1866" s="29">
        <f t="shared" si="29"/>
        <v>131258366</v>
      </c>
    </row>
    <row r="1867" spans="1:6">
      <c r="A1867" s="30">
        <v>45381.707256944443</v>
      </c>
      <c r="B1867" s="32"/>
      <c r="C1867" s="32" t="s">
        <v>12</v>
      </c>
      <c r="D1867" s="27">
        <v>650000</v>
      </c>
      <c r="E1867" s="28"/>
      <c r="F1867" s="29">
        <f t="shared" si="29"/>
        <v>131908366</v>
      </c>
    </row>
    <row r="1868" spans="1:6">
      <c r="A1868" s="30">
        <v>45381.707870370374</v>
      </c>
      <c r="B1868" s="32"/>
      <c r="C1868" s="32" t="s">
        <v>12</v>
      </c>
      <c r="D1868" s="27">
        <v>650000</v>
      </c>
      <c r="E1868" s="28"/>
      <c r="F1868" s="29">
        <f t="shared" si="29"/>
        <v>132558366</v>
      </c>
    </row>
    <row r="1869" spans="1:6">
      <c r="A1869" s="30">
        <v>45381.793391203704</v>
      </c>
      <c r="B1869" s="32"/>
      <c r="C1869" s="32" t="s">
        <v>12</v>
      </c>
      <c r="D1869" s="27">
        <v>1150000</v>
      </c>
      <c r="E1869" s="28"/>
      <c r="F1869" s="29">
        <f t="shared" si="29"/>
        <v>133708366</v>
      </c>
    </row>
    <row r="1870" spans="1:6">
      <c r="A1870" s="30">
        <v>45382.830752314818</v>
      </c>
      <c r="B1870" s="32"/>
      <c r="C1870" s="32" t="s">
        <v>12</v>
      </c>
      <c r="D1870" s="27">
        <v>600000</v>
      </c>
      <c r="E1870" s="28"/>
      <c r="F1870" s="29">
        <f t="shared" si="29"/>
        <v>134308366</v>
      </c>
    </row>
    <row r="1871" spans="1:6">
      <c r="A1871" s="30">
        <v>45382.890115740738</v>
      </c>
      <c r="B1871" s="32"/>
      <c r="C1871" s="32" t="s">
        <v>12</v>
      </c>
      <c r="D1871" s="27">
        <v>1050000</v>
      </c>
      <c r="E1871" s="28"/>
      <c r="F1871" s="29">
        <f t="shared" si="29"/>
        <v>135358366</v>
      </c>
    </row>
    <row r="1872" spans="1:6">
      <c r="A1872" s="128">
        <v>45382</v>
      </c>
      <c r="B1872" s="32"/>
      <c r="C1872" s="32" t="s">
        <v>742</v>
      </c>
      <c r="D1872" s="27">
        <v>120722</v>
      </c>
      <c r="E1872" s="28"/>
      <c r="F1872" s="29">
        <f t="shared" si="29"/>
        <v>135479088</v>
      </c>
    </row>
    <row r="1873" spans="1:6">
      <c r="A1873" s="128">
        <v>45382</v>
      </c>
      <c r="B1873" s="32"/>
      <c r="C1873" s="32" t="s">
        <v>54</v>
      </c>
      <c r="D1873" s="27"/>
      <c r="E1873" s="28">
        <v>24145</v>
      </c>
      <c r="F1873" s="29">
        <f t="shared" si="29"/>
        <v>135454943</v>
      </c>
    </row>
    <row r="1874" spans="1:6">
      <c r="A1874" s="128">
        <v>45382</v>
      </c>
      <c r="B1874" s="32"/>
      <c r="C1874" s="32" t="s">
        <v>749</v>
      </c>
      <c r="D1874" s="27"/>
      <c r="E1874" s="28">
        <v>25000</v>
      </c>
      <c r="F1874" s="29">
        <f t="shared" si="29"/>
        <v>135429943</v>
      </c>
    </row>
    <row r="1875" spans="1:6">
      <c r="A1875" s="243" t="s">
        <v>34</v>
      </c>
      <c r="B1875" s="243"/>
      <c r="C1875" s="243"/>
      <c r="D1875" s="79">
        <f>SUM(D1164:D1874)</f>
        <v>779212339</v>
      </c>
      <c r="E1875" s="79">
        <f>SUM(E1164:E1874)</f>
        <v>798748816</v>
      </c>
      <c r="F1875" s="185"/>
    </row>
    <row r="1876" spans="1:6">
      <c r="A1876" s="30"/>
      <c r="B1876" s="244" t="s">
        <v>5</v>
      </c>
      <c r="C1876" s="244"/>
      <c r="D1876" s="87"/>
      <c r="E1876" s="81"/>
      <c r="F1876" s="26">
        <f>F1874</f>
        <v>135429943</v>
      </c>
    </row>
    <row r="1877" spans="1:6">
      <c r="A1877" s="30">
        <v>45383</v>
      </c>
      <c r="B1877" s="32"/>
      <c r="C1877" s="32" t="s">
        <v>116</v>
      </c>
      <c r="D1877" s="27"/>
      <c r="E1877" s="28">
        <v>48790000</v>
      </c>
      <c r="F1877" s="29">
        <f t="shared" ref="F1877:F1940" si="30">F1876+D1877-E1877</f>
        <v>86639943</v>
      </c>
    </row>
    <row r="1878" spans="1:6">
      <c r="A1878" s="30">
        <v>45383</v>
      </c>
      <c r="B1878" s="32"/>
      <c r="C1878" s="32" t="s">
        <v>588</v>
      </c>
      <c r="D1878" s="27"/>
      <c r="E1878" s="28">
        <v>6000000</v>
      </c>
      <c r="F1878" s="29">
        <f t="shared" si="30"/>
        <v>80639943</v>
      </c>
    </row>
    <row r="1879" spans="1:6">
      <c r="A1879" s="30">
        <v>45383</v>
      </c>
      <c r="B1879" s="32"/>
      <c r="C1879" s="32" t="s">
        <v>790</v>
      </c>
      <c r="D1879" s="27"/>
      <c r="E1879" s="28">
        <v>13700000</v>
      </c>
      <c r="F1879" s="29">
        <f t="shared" si="30"/>
        <v>66939943</v>
      </c>
    </row>
    <row r="1880" spans="1:6">
      <c r="A1880" s="30">
        <v>45383</v>
      </c>
      <c r="B1880" s="32"/>
      <c r="C1880" s="32" t="s">
        <v>500</v>
      </c>
      <c r="D1880" s="27"/>
      <c r="E1880" s="28">
        <v>1250000</v>
      </c>
      <c r="F1880" s="29">
        <f t="shared" si="30"/>
        <v>65689943</v>
      </c>
    </row>
    <row r="1881" spans="1:6">
      <c r="A1881" s="30">
        <v>45383</v>
      </c>
      <c r="B1881" s="32"/>
      <c r="C1881" s="32" t="s">
        <v>561</v>
      </c>
      <c r="D1881" s="27"/>
      <c r="E1881" s="28">
        <v>1250000</v>
      </c>
      <c r="F1881" s="29">
        <f t="shared" si="30"/>
        <v>64439943</v>
      </c>
    </row>
    <row r="1882" spans="1:6">
      <c r="A1882" s="30">
        <v>45383</v>
      </c>
      <c r="B1882" s="32"/>
      <c r="C1882" s="32" t="s">
        <v>645</v>
      </c>
      <c r="D1882" s="27"/>
      <c r="E1882" s="28">
        <v>700000</v>
      </c>
      <c r="F1882" s="29">
        <f t="shared" si="30"/>
        <v>63739943</v>
      </c>
    </row>
    <row r="1883" spans="1:6">
      <c r="A1883" s="30">
        <v>45383</v>
      </c>
      <c r="B1883" s="32"/>
      <c r="C1883" s="32" t="s">
        <v>426</v>
      </c>
      <c r="D1883" s="27"/>
      <c r="E1883" s="28">
        <v>350000</v>
      </c>
      <c r="F1883" s="29">
        <f t="shared" si="30"/>
        <v>63389943</v>
      </c>
    </row>
    <row r="1884" spans="1:6">
      <c r="A1884" s="30">
        <v>45383</v>
      </c>
      <c r="B1884" s="32"/>
      <c r="C1884" s="32" t="s">
        <v>856</v>
      </c>
      <c r="D1884" s="27"/>
      <c r="E1884" s="28">
        <v>1865000</v>
      </c>
      <c r="F1884" s="29">
        <f t="shared" si="30"/>
        <v>61524943</v>
      </c>
    </row>
    <row r="1885" spans="1:6">
      <c r="A1885" s="30">
        <v>45383</v>
      </c>
      <c r="B1885" s="32"/>
      <c r="C1885" s="32" t="s">
        <v>464</v>
      </c>
      <c r="D1885" s="27"/>
      <c r="E1885" s="28">
        <v>28250000</v>
      </c>
      <c r="F1885" s="29">
        <f t="shared" si="30"/>
        <v>33274943</v>
      </c>
    </row>
    <row r="1886" spans="1:6">
      <c r="A1886" s="30">
        <v>45383</v>
      </c>
      <c r="B1886" s="32"/>
      <c r="C1886" s="32" t="s">
        <v>857</v>
      </c>
      <c r="D1886" s="27"/>
      <c r="E1886" s="28">
        <f>(5*2500)+(3*2900)</f>
        <v>21200</v>
      </c>
      <c r="F1886" s="29">
        <f t="shared" si="30"/>
        <v>33253743</v>
      </c>
    </row>
    <row r="1887" spans="1:6">
      <c r="A1887" s="30">
        <v>45383</v>
      </c>
      <c r="B1887" s="32"/>
      <c r="C1887" s="32" t="s">
        <v>863</v>
      </c>
      <c r="D1887" s="27">
        <v>1500000</v>
      </c>
      <c r="E1887" s="28"/>
      <c r="F1887" s="29">
        <f t="shared" si="30"/>
        <v>34753743</v>
      </c>
    </row>
    <row r="1888" spans="1:6">
      <c r="A1888" s="30">
        <v>45383.177835648145</v>
      </c>
      <c r="B1888" s="32"/>
      <c r="C1888" s="32" t="s">
        <v>12</v>
      </c>
      <c r="D1888" s="27">
        <v>575000</v>
      </c>
      <c r="E1888" s="28"/>
      <c r="F1888" s="29">
        <f t="shared" si="30"/>
        <v>35328743</v>
      </c>
    </row>
    <row r="1889" spans="1:7" ht="14.5">
      <c r="A1889" s="30">
        <v>45383.178668981483</v>
      </c>
      <c r="B1889" s="32"/>
      <c r="C1889" s="192" t="s">
        <v>12</v>
      </c>
      <c r="D1889" s="27">
        <v>575000</v>
      </c>
      <c r="E1889" s="28"/>
      <c r="F1889" s="29">
        <f t="shared" si="30"/>
        <v>35903743</v>
      </c>
      <c r="G1889" s="38"/>
    </row>
    <row r="1890" spans="1:7" ht="14.5">
      <c r="A1890" s="30">
        <v>45383.179444444446</v>
      </c>
      <c r="B1890" s="32"/>
      <c r="C1890" s="192" t="s">
        <v>12</v>
      </c>
      <c r="D1890" s="27">
        <v>585000</v>
      </c>
      <c r="E1890" s="28"/>
      <c r="F1890" s="29">
        <f t="shared" si="30"/>
        <v>36488743</v>
      </c>
    </row>
    <row r="1891" spans="1:7">
      <c r="A1891" s="30">
        <v>45383.216562499998</v>
      </c>
      <c r="B1891" s="32"/>
      <c r="C1891" s="32" t="s">
        <v>12</v>
      </c>
      <c r="D1891" s="27">
        <v>600000</v>
      </c>
      <c r="E1891" s="28"/>
      <c r="F1891" s="29">
        <f t="shared" si="30"/>
        <v>37088743</v>
      </c>
    </row>
    <row r="1892" spans="1:7">
      <c r="A1892" s="30">
        <v>45383.229791666665</v>
      </c>
      <c r="B1892" s="32"/>
      <c r="C1892" s="32" t="s">
        <v>12</v>
      </c>
      <c r="D1892" s="27">
        <v>465000</v>
      </c>
      <c r="E1892" s="28"/>
      <c r="F1892" s="29">
        <f t="shared" si="30"/>
        <v>37553743</v>
      </c>
    </row>
    <row r="1893" spans="1:7">
      <c r="A1893" s="30">
        <v>45383.238657407404</v>
      </c>
      <c r="B1893" s="32"/>
      <c r="C1893" s="32" t="s">
        <v>12</v>
      </c>
      <c r="D1893" s="27">
        <v>600000</v>
      </c>
      <c r="E1893" s="28"/>
      <c r="F1893" s="29">
        <f t="shared" si="30"/>
        <v>38153743</v>
      </c>
    </row>
    <row r="1894" spans="1:7">
      <c r="A1894" s="30">
        <v>45383.264803240738</v>
      </c>
      <c r="B1894" s="32"/>
      <c r="C1894" s="32" t="s">
        <v>12</v>
      </c>
      <c r="D1894" s="27">
        <v>650000</v>
      </c>
      <c r="E1894" s="28"/>
      <c r="F1894" s="29">
        <f t="shared" si="30"/>
        <v>38803743</v>
      </c>
    </row>
    <row r="1895" spans="1:7">
      <c r="A1895" s="30">
        <v>45383.266828703701</v>
      </c>
      <c r="B1895" s="32"/>
      <c r="C1895" s="32" t="s">
        <v>12</v>
      </c>
      <c r="D1895" s="27">
        <v>585000</v>
      </c>
      <c r="E1895" s="28"/>
      <c r="F1895" s="29">
        <f t="shared" si="30"/>
        <v>39388743</v>
      </c>
    </row>
    <row r="1896" spans="1:7">
      <c r="A1896" s="30">
        <v>45383.274421296293</v>
      </c>
      <c r="B1896" s="32"/>
      <c r="C1896" s="32" t="s">
        <v>12</v>
      </c>
      <c r="D1896" s="27">
        <v>575000</v>
      </c>
      <c r="E1896" s="28"/>
      <c r="F1896" s="29">
        <f t="shared" si="30"/>
        <v>39963743</v>
      </c>
    </row>
    <row r="1897" spans="1:7">
      <c r="A1897" s="30">
        <v>45383.277025462965</v>
      </c>
      <c r="B1897" s="32"/>
      <c r="C1897" s="32" t="s">
        <v>12</v>
      </c>
      <c r="D1897" s="27">
        <v>585000</v>
      </c>
      <c r="E1897" s="28"/>
      <c r="F1897" s="29">
        <f t="shared" si="30"/>
        <v>40548743</v>
      </c>
    </row>
    <row r="1898" spans="1:7">
      <c r="A1898" s="30">
        <v>45383.28292824074</v>
      </c>
      <c r="B1898" s="32"/>
      <c r="C1898" s="32" t="s">
        <v>12</v>
      </c>
      <c r="D1898" s="27">
        <v>600000</v>
      </c>
      <c r="E1898" s="28"/>
      <c r="F1898" s="29">
        <f t="shared" si="30"/>
        <v>41148743</v>
      </c>
    </row>
    <row r="1899" spans="1:7">
      <c r="A1899" s="30">
        <v>45383.291238425925</v>
      </c>
      <c r="B1899" s="32"/>
      <c r="C1899" s="32" t="s">
        <v>18</v>
      </c>
      <c r="D1899" s="27">
        <v>1185000</v>
      </c>
      <c r="E1899" s="28"/>
      <c r="F1899" s="29">
        <f t="shared" si="30"/>
        <v>42333743</v>
      </c>
    </row>
    <row r="1900" spans="1:7">
      <c r="A1900" s="30">
        <v>45383.299513888887</v>
      </c>
      <c r="B1900" s="32"/>
      <c r="C1900" s="32" t="s">
        <v>12</v>
      </c>
      <c r="D1900" s="27">
        <v>600000</v>
      </c>
      <c r="E1900" s="28"/>
      <c r="F1900" s="29">
        <f t="shared" si="30"/>
        <v>42933743</v>
      </c>
    </row>
    <row r="1901" spans="1:7">
      <c r="A1901" s="30">
        <v>45383.31386574074</v>
      </c>
      <c r="B1901" s="32"/>
      <c r="C1901" s="32" t="s">
        <v>42</v>
      </c>
      <c r="D1901" s="27">
        <v>1575000</v>
      </c>
      <c r="E1901" s="28"/>
      <c r="F1901" s="29">
        <f t="shared" si="30"/>
        <v>44508743</v>
      </c>
    </row>
    <row r="1902" spans="1:7">
      <c r="A1902" s="30">
        <v>45383.319699074076</v>
      </c>
      <c r="B1902" s="32"/>
      <c r="C1902" s="32" t="s">
        <v>12</v>
      </c>
      <c r="D1902" s="27">
        <v>575000</v>
      </c>
      <c r="E1902" s="28"/>
      <c r="F1902" s="29">
        <f t="shared" si="30"/>
        <v>45083743</v>
      </c>
    </row>
    <row r="1903" spans="1:7">
      <c r="A1903" s="30">
        <v>45383.323229166665</v>
      </c>
      <c r="B1903" s="32"/>
      <c r="C1903" s="32" t="s">
        <v>12</v>
      </c>
      <c r="D1903" s="27">
        <v>1150000</v>
      </c>
      <c r="E1903" s="28"/>
      <c r="F1903" s="29">
        <f t="shared" si="30"/>
        <v>46233743</v>
      </c>
    </row>
    <row r="1904" spans="1:7">
      <c r="A1904" s="30">
        <v>45383.323796296296</v>
      </c>
      <c r="B1904" s="32"/>
      <c r="C1904" s="32" t="s">
        <v>12</v>
      </c>
      <c r="D1904" s="27">
        <v>585000</v>
      </c>
      <c r="E1904" s="28"/>
      <c r="F1904" s="29">
        <f t="shared" si="30"/>
        <v>46818743</v>
      </c>
    </row>
    <row r="1905" spans="1:6">
      <c r="A1905" s="30">
        <v>45383.328148148146</v>
      </c>
      <c r="B1905" s="32"/>
      <c r="C1905" s="32" t="s">
        <v>12</v>
      </c>
      <c r="D1905" s="27">
        <v>1170000</v>
      </c>
      <c r="E1905" s="28"/>
      <c r="F1905" s="29">
        <f t="shared" si="30"/>
        <v>47988743</v>
      </c>
    </row>
    <row r="1906" spans="1:6">
      <c r="A1906" s="30">
        <v>45383.339803240742</v>
      </c>
      <c r="B1906" s="32"/>
      <c r="C1906" s="32" t="s">
        <v>827</v>
      </c>
      <c r="D1906" s="27">
        <v>150000</v>
      </c>
      <c r="E1906" s="28"/>
      <c r="F1906" s="29">
        <f t="shared" si="30"/>
        <v>48138743</v>
      </c>
    </row>
    <row r="1907" spans="1:6">
      <c r="A1907" s="30">
        <v>45383.340717592589</v>
      </c>
      <c r="B1907" s="32"/>
      <c r="C1907" s="32" t="s">
        <v>12</v>
      </c>
      <c r="D1907" s="27">
        <v>650000</v>
      </c>
      <c r="E1907" s="28"/>
      <c r="F1907" s="29">
        <f t="shared" si="30"/>
        <v>48788743</v>
      </c>
    </row>
    <row r="1908" spans="1:6">
      <c r="A1908" s="30">
        <v>45383.348356481481</v>
      </c>
      <c r="B1908" s="32"/>
      <c r="C1908" s="32" t="s">
        <v>12</v>
      </c>
      <c r="D1908" s="27">
        <v>585000</v>
      </c>
      <c r="E1908" s="28"/>
      <c r="F1908" s="29">
        <f t="shared" si="30"/>
        <v>49373743</v>
      </c>
    </row>
    <row r="1909" spans="1:6">
      <c r="A1909" s="30">
        <v>45383.349039351851</v>
      </c>
      <c r="B1909" s="32"/>
      <c r="C1909" s="32" t="s">
        <v>12</v>
      </c>
      <c r="D1909" s="27">
        <v>600000</v>
      </c>
      <c r="E1909" s="28"/>
      <c r="F1909" s="29">
        <f t="shared" si="30"/>
        <v>49973743</v>
      </c>
    </row>
    <row r="1910" spans="1:6">
      <c r="A1910" s="30">
        <v>45383.351041666669</v>
      </c>
      <c r="B1910" s="32"/>
      <c r="C1910" s="32" t="s">
        <v>12</v>
      </c>
      <c r="D1910" s="27">
        <v>600000</v>
      </c>
      <c r="E1910" s="28"/>
      <c r="F1910" s="29">
        <f t="shared" si="30"/>
        <v>50573743</v>
      </c>
    </row>
    <row r="1911" spans="1:6">
      <c r="A1911" s="30">
        <v>45383.352511574078</v>
      </c>
      <c r="B1911" s="32"/>
      <c r="C1911" s="32" t="s">
        <v>12</v>
      </c>
      <c r="D1911" s="27">
        <v>1050000</v>
      </c>
      <c r="E1911" s="28"/>
      <c r="F1911" s="29">
        <f t="shared" si="30"/>
        <v>51623743</v>
      </c>
    </row>
    <row r="1912" spans="1:6">
      <c r="A1912" s="30">
        <v>45383.35428240741</v>
      </c>
      <c r="B1912" s="32"/>
      <c r="C1912" s="32" t="s">
        <v>12</v>
      </c>
      <c r="D1912" s="27">
        <v>600000</v>
      </c>
      <c r="E1912" s="28"/>
      <c r="F1912" s="29">
        <f t="shared" si="30"/>
        <v>52223743</v>
      </c>
    </row>
    <row r="1913" spans="1:6">
      <c r="A1913" s="30">
        <v>45383.361631944441</v>
      </c>
      <c r="B1913" s="32"/>
      <c r="C1913" s="32" t="s">
        <v>12</v>
      </c>
      <c r="D1913" s="27">
        <v>1650000</v>
      </c>
      <c r="E1913" s="28"/>
      <c r="F1913" s="29">
        <f t="shared" si="30"/>
        <v>53873743</v>
      </c>
    </row>
    <row r="1914" spans="1:6">
      <c r="A1914" s="30">
        <v>45383.364398148151</v>
      </c>
      <c r="B1914" s="32"/>
      <c r="C1914" s="32" t="s">
        <v>12</v>
      </c>
      <c r="D1914" s="27">
        <v>650000</v>
      </c>
      <c r="E1914" s="28"/>
      <c r="F1914" s="29">
        <f t="shared" si="30"/>
        <v>54523743</v>
      </c>
    </row>
    <row r="1915" spans="1:6">
      <c r="A1915" s="30">
        <v>45383.371793981481</v>
      </c>
      <c r="B1915" s="32"/>
      <c r="C1915" s="32" t="s">
        <v>12</v>
      </c>
      <c r="D1915" s="27">
        <v>650000</v>
      </c>
      <c r="E1915" s="28"/>
      <c r="F1915" s="29">
        <f t="shared" si="30"/>
        <v>55173743</v>
      </c>
    </row>
    <row r="1916" spans="1:6">
      <c r="A1916" s="30">
        <v>45383.374571759261</v>
      </c>
      <c r="B1916" s="32"/>
      <c r="C1916" s="32" t="s">
        <v>12</v>
      </c>
      <c r="D1916" s="27">
        <v>600000</v>
      </c>
      <c r="E1916" s="28"/>
      <c r="F1916" s="29">
        <f t="shared" si="30"/>
        <v>55773743</v>
      </c>
    </row>
    <row r="1917" spans="1:6">
      <c r="A1917" s="30">
        <v>45383.380254629628</v>
      </c>
      <c r="B1917" s="32"/>
      <c r="C1917" s="32" t="s">
        <v>12</v>
      </c>
      <c r="D1917" s="27">
        <v>585000</v>
      </c>
      <c r="E1917" s="28"/>
      <c r="F1917" s="29">
        <f t="shared" si="30"/>
        <v>56358743</v>
      </c>
    </row>
    <row r="1918" spans="1:6">
      <c r="A1918" s="30">
        <v>45383.380752314813</v>
      </c>
      <c r="B1918" s="32"/>
      <c r="C1918" s="32" t="s">
        <v>12</v>
      </c>
      <c r="D1918" s="27">
        <v>650000</v>
      </c>
      <c r="E1918" s="28"/>
      <c r="F1918" s="29">
        <f t="shared" si="30"/>
        <v>57008743</v>
      </c>
    </row>
    <row r="1919" spans="1:6">
      <c r="A1919" s="30">
        <v>45383.386377314811</v>
      </c>
      <c r="B1919" s="32"/>
      <c r="C1919" s="32"/>
      <c r="D1919" s="27">
        <v>2500000</v>
      </c>
      <c r="E1919" s="28"/>
      <c r="F1919" s="29">
        <f t="shared" si="30"/>
        <v>59508743</v>
      </c>
    </row>
    <row r="1920" spans="1:6">
      <c r="A1920" s="30">
        <v>45383.392893518518</v>
      </c>
      <c r="B1920" s="32"/>
      <c r="C1920" s="32" t="s">
        <v>12</v>
      </c>
      <c r="D1920" s="27">
        <v>585000</v>
      </c>
      <c r="E1920" s="28"/>
      <c r="F1920" s="29">
        <f t="shared" si="30"/>
        <v>60093743</v>
      </c>
    </row>
    <row r="1921" spans="1:6">
      <c r="A1921" s="30">
        <v>45383.397361111114</v>
      </c>
      <c r="B1921" s="32"/>
      <c r="C1921" s="32" t="s">
        <v>12</v>
      </c>
      <c r="D1921" s="27">
        <v>585000</v>
      </c>
      <c r="E1921" s="28"/>
      <c r="F1921" s="29">
        <f t="shared" si="30"/>
        <v>60678743</v>
      </c>
    </row>
    <row r="1922" spans="1:6">
      <c r="A1922" s="30">
        <v>45383.399386574078</v>
      </c>
      <c r="B1922" s="32"/>
      <c r="C1922" s="32" t="s">
        <v>12</v>
      </c>
      <c r="D1922" s="27">
        <v>575000</v>
      </c>
      <c r="E1922" s="28"/>
      <c r="F1922" s="29">
        <f t="shared" si="30"/>
        <v>61253743</v>
      </c>
    </row>
    <row r="1923" spans="1:6">
      <c r="A1923" s="30">
        <v>45383.40121527778</v>
      </c>
      <c r="B1923" s="32"/>
      <c r="C1923" s="32" t="s">
        <v>12</v>
      </c>
      <c r="D1923" s="27">
        <v>600000</v>
      </c>
      <c r="E1923" s="28"/>
      <c r="F1923" s="29">
        <f t="shared" si="30"/>
        <v>61853743</v>
      </c>
    </row>
    <row r="1924" spans="1:6">
      <c r="A1924" s="30">
        <v>45383.426898148151</v>
      </c>
      <c r="B1924" s="32"/>
      <c r="C1924" s="32" t="s">
        <v>12</v>
      </c>
      <c r="D1924" s="27">
        <v>1185000</v>
      </c>
      <c r="E1924" s="28"/>
      <c r="F1924" s="29">
        <f t="shared" si="30"/>
        <v>63038743</v>
      </c>
    </row>
    <row r="1925" spans="1:6">
      <c r="A1925" s="30">
        <v>45383.428969907407</v>
      </c>
      <c r="B1925" s="32"/>
      <c r="C1925" s="32" t="s">
        <v>12</v>
      </c>
      <c r="D1925" s="27">
        <v>650000</v>
      </c>
      <c r="E1925" s="28"/>
      <c r="F1925" s="29">
        <f t="shared" si="30"/>
        <v>63688743</v>
      </c>
    </row>
    <row r="1926" spans="1:6">
      <c r="A1926" s="30">
        <v>45383.429803240739</v>
      </c>
      <c r="B1926" s="32"/>
      <c r="C1926" s="32" t="s">
        <v>12</v>
      </c>
      <c r="D1926" s="27">
        <v>650000</v>
      </c>
      <c r="E1926" s="28"/>
      <c r="F1926" s="29">
        <f t="shared" si="30"/>
        <v>64338743</v>
      </c>
    </row>
    <row r="1927" spans="1:6">
      <c r="A1927" s="30">
        <v>45383.441423611112</v>
      </c>
      <c r="B1927" s="32"/>
      <c r="C1927" s="32" t="s">
        <v>12</v>
      </c>
      <c r="D1927" s="27">
        <v>650000</v>
      </c>
      <c r="E1927" s="28"/>
      <c r="F1927" s="29">
        <f t="shared" si="30"/>
        <v>64988743</v>
      </c>
    </row>
    <row r="1928" spans="1:6">
      <c r="A1928" s="30">
        <v>45383.467986111114</v>
      </c>
      <c r="B1928" s="32"/>
      <c r="C1928" s="32" t="s">
        <v>12</v>
      </c>
      <c r="D1928" s="27">
        <v>585000</v>
      </c>
      <c r="E1928" s="28"/>
      <c r="F1928" s="29">
        <f t="shared" si="30"/>
        <v>65573743</v>
      </c>
    </row>
    <row r="1929" spans="1:6">
      <c r="A1929" s="30">
        <v>45383.486064814817</v>
      </c>
      <c r="B1929" s="32"/>
      <c r="C1929" s="32" t="s">
        <v>17</v>
      </c>
      <c r="D1929" s="27">
        <v>1700000</v>
      </c>
      <c r="E1929" s="28"/>
      <c r="F1929" s="29">
        <f t="shared" si="30"/>
        <v>67273743</v>
      </c>
    </row>
    <row r="1930" spans="1:6">
      <c r="A1930" s="30">
        <v>45383.497430555559</v>
      </c>
      <c r="B1930" s="32"/>
      <c r="C1930" s="32" t="s">
        <v>42</v>
      </c>
      <c r="D1930" s="27">
        <v>1575000</v>
      </c>
      <c r="E1930" s="28"/>
      <c r="F1930" s="29">
        <f t="shared" si="30"/>
        <v>68848743</v>
      </c>
    </row>
    <row r="1931" spans="1:6">
      <c r="A1931" s="30">
        <v>45383.505532407406</v>
      </c>
      <c r="B1931" s="32"/>
      <c r="C1931" s="32" t="s">
        <v>12</v>
      </c>
      <c r="D1931" s="27">
        <v>600000</v>
      </c>
      <c r="E1931" s="28"/>
      <c r="F1931" s="29">
        <f t="shared" si="30"/>
        <v>69448743</v>
      </c>
    </row>
    <row r="1932" spans="1:6">
      <c r="A1932" s="30">
        <v>45383.505972222221</v>
      </c>
      <c r="B1932" s="32"/>
      <c r="C1932" s="32" t="s">
        <v>12</v>
      </c>
      <c r="D1932" s="27">
        <v>650000</v>
      </c>
      <c r="E1932" s="28"/>
      <c r="F1932" s="29">
        <f t="shared" si="30"/>
        <v>70098743</v>
      </c>
    </row>
    <row r="1933" spans="1:6">
      <c r="A1933" s="30">
        <v>45383.510613425926</v>
      </c>
      <c r="B1933" s="32"/>
      <c r="C1933" s="32" t="s">
        <v>12</v>
      </c>
      <c r="D1933" s="27">
        <v>575000</v>
      </c>
      <c r="E1933" s="28"/>
      <c r="F1933" s="29">
        <f t="shared" si="30"/>
        <v>70673743</v>
      </c>
    </row>
    <row r="1934" spans="1:6">
      <c r="A1934" s="30">
        <v>45383.516759259262</v>
      </c>
      <c r="B1934" s="32"/>
      <c r="C1934" s="32" t="s">
        <v>12</v>
      </c>
      <c r="D1934" s="27">
        <v>585000</v>
      </c>
      <c r="E1934" s="28"/>
      <c r="F1934" s="29">
        <f t="shared" si="30"/>
        <v>71258743</v>
      </c>
    </row>
    <row r="1935" spans="1:6">
      <c r="A1935" s="30">
        <v>45383.517013888886</v>
      </c>
      <c r="B1935" s="32"/>
      <c r="C1935" s="32" t="s">
        <v>12</v>
      </c>
      <c r="D1935" s="27">
        <v>600000</v>
      </c>
      <c r="E1935" s="28"/>
      <c r="F1935" s="29">
        <f t="shared" si="30"/>
        <v>71858743</v>
      </c>
    </row>
    <row r="1936" spans="1:6">
      <c r="A1936" s="30">
        <v>45383.549004629633</v>
      </c>
      <c r="B1936" s="32"/>
      <c r="C1936" s="32" t="s">
        <v>12</v>
      </c>
      <c r="D1936" s="27">
        <v>585000</v>
      </c>
      <c r="E1936" s="28"/>
      <c r="F1936" s="29">
        <f t="shared" si="30"/>
        <v>72443743</v>
      </c>
    </row>
    <row r="1937" spans="1:6">
      <c r="A1937" s="30">
        <v>45383.552129629628</v>
      </c>
      <c r="B1937" s="32"/>
      <c r="C1937" s="32" t="s">
        <v>12</v>
      </c>
      <c r="D1937" s="27">
        <v>650000</v>
      </c>
      <c r="E1937" s="28"/>
      <c r="F1937" s="29">
        <f t="shared" si="30"/>
        <v>73093743</v>
      </c>
    </row>
    <row r="1938" spans="1:6">
      <c r="A1938" s="30">
        <v>45383.553564814814</v>
      </c>
      <c r="B1938" s="32"/>
      <c r="C1938" s="32" t="s">
        <v>12</v>
      </c>
      <c r="D1938" s="27">
        <v>600000</v>
      </c>
      <c r="E1938" s="28"/>
      <c r="F1938" s="29">
        <f t="shared" si="30"/>
        <v>73693743</v>
      </c>
    </row>
    <row r="1939" spans="1:6">
      <c r="A1939" s="30">
        <v>45383.56927083333</v>
      </c>
      <c r="B1939" s="32"/>
      <c r="C1939" s="32" t="s">
        <v>12</v>
      </c>
      <c r="D1939" s="27">
        <v>600000</v>
      </c>
      <c r="E1939" s="28"/>
      <c r="F1939" s="29">
        <f t="shared" si="30"/>
        <v>74293743</v>
      </c>
    </row>
    <row r="1940" spans="1:6">
      <c r="A1940" s="30">
        <v>45383.58971064815</v>
      </c>
      <c r="B1940" s="32"/>
      <c r="C1940" s="32" t="s">
        <v>12</v>
      </c>
      <c r="D1940" s="27">
        <v>465000</v>
      </c>
      <c r="E1940" s="28"/>
      <c r="F1940" s="29">
        <f t="shared" si="30"/>
        <v>74758743</v>
      </c>
    </row>
    <row r="1941" spans="1:6">
      <c r="A1941" s="30">
        <v>45383.638726851852</v>
      </c>
      <c r="B1941" s="32"/>
      <c r="C1941" s="32" t="s">
        <v>12</v>
      </c>
      <c r="D1941" s="27">
        <v>585000</v>
      </c>
      <c r="E1941" s="28"/>
      <c r="F1941" s="29">
        <f t="shared" ref="F1941:F1997" si="31">F1940+D1941-E1941</f>
        <v>75343743</v>
      </c>
    </row>
    <row r="1942" spans="1:6">
      <c r="A1942" s="30">
        <v>45383.646273148152</v>
      </c>
      <c r="B1942" s="32"/>
      <c r="C1942" s="32" t="s">
        <v>12</v>
      </c>
      <c r="D1942" s="27">
        <v>585000</v>
      </c>
      <c r="E1942" s="28"/>
      <c r="F1942" s="29">
        <f t="shared" si="31"/>
        <v>75928743</v>
      </c>
    </row>
    <row r="1943" spans="1:6">
      <c r="A1943" s="30">
        <v>45383.661678240744</v>
      </c>
      <c r="B1943" s="32"/>
      <c r="C1943" s="32" t="s">
        <v>12</v>
      </c>
      <c r="D1943" s="27">
        <v>600000</v>
      </c>
      <c r="E1943" s="28"/>
      <c r="F1943" s="29">
        <f t="shared" si="31"/>
        <v>76528743</v>
      </c>
    </row>
    <row r="1944" spans="1:6">
      <c r="A1944" s="30">
        <v>45383.664733796293</v>
      </c>
      <c r="B1944" s="32"/>
      <c r="C1944" s="32" t="s">
        <v>12</v>
      </c>
      <c r="D1944" s="27">
        <v>1170000</v>
      </c>
      <c r="E1944" s="28"/>
      <c r="F1944" s="29">
        <f t="shared" si="31"/>
        <v>77698743</v>
      </c>
    </row>
    <row r="1945" spans="1:6">
      <c r="A1945" s="30">
        <v>45383.670810185184</v>
      </c>
      <c r="B1945" s="32"/>
      <c r="C1945" s="32" t="s">
        <v>12</v>
      </c>
      <c r="D1945" s="27">
        <v>575000</v>
      </c>
      <c r="E1945" s="28"/>
      <c r="F1945" s="29">
        <f t="shared" si="31"/>
        <v>78273743</v>
      </c>
    </row>
    <row r="1946" spans="1:6">
      <c r="A1946" s="30">
        <v>45383.683935185189</v>
      </c>
      <c r="B1946" s="32"/>
      <c r="C1946" s="32" t="s">
        <v>12</v>
      </c>
      <c r="D1946" s="27">
        <v>585000</v>
      </c>
      <c r="E1946" s="28"/>
      <c r="F1946" s="29">
        <f t="shared" si="31"/>
        <v>78858743</v>
      </c>
    </row>
    <row r="1947" spans="1:6">
      <c r="A1947" s="30">
        <v>45383.688379629632</v>
      </c>
      <c r="B1947" s="32"/>
      <c r="C1947" s="32" t="s">
        <v>12</v>
      </c>
      <c r="D1947" s="27">
        <v>465000</v>
      </c>
      <c r="E1947" s="28"/>
      <c r="F1947" s="29">
        <f t="shared" si="31"/>
        <v>79323743</v>
      </c>
    </row>
    <row r="1948" spans="1:6">
      <c r="A1948" s="30">
        <v>45383.718171296299</v>
      </c>
      <c r="B1948" s="32"/>
      <c r="C1948" s="32" t="s">
        <v>12</v>
      </c>
      <c r="D1948" s="27">
        <v>600000</v>
      </c>
      <c r="E1948" s="28"/>
      <c r="F1948" s="29">
        <f t="shared" si="31"/>
        <v>79923743</v>
      </c>
    </row>
    <row r="1949" spans="1:6">
      <c r="A1949" s="30">
        <v>45383.759502314817</v>
      </c>
      <c r="B1949" s="32"/>
      <c r="C1949" s="32" t="s">
        <v>12</v>
      </c>
      <c r="D1949" s="27">
        <v>1235000</v>
      </c>
      <c r="E1949" s="28"/>
      <c r="F1949" s="29">
        <f t="shared" si="31"/>
        <v>81158743</v>
      </c>
    </row>
    <row r="1950" spans="1:6">
      <c r="A1950" s="30">
        <v>45383.768148148149</v>
      </c>
      <c r="B1950" s="32"/>
      <c r="C1950" s="32" t="s">
        <v>827</v>
      </c>
      <c r="D1950" s="27">
        <v>150000</v>
      </c>
      <c r="E1950" s="28"/>
      <c r="F1950" s="29">
        <f t="shared" si="31"/>
        <v>81308743</v>
      </c>
    </row>
    <row r="1951" spans="1:6">
      <c r="A1951" s="30">
        <v>45383.818854166668</v>
      </c>
      <c r="B1951" s="32"/>
      <c r="C1951" s="32" t="s">
        <v>12</v>
      </c>
      <c r="D1951" s="27">
        <v>1135000</v>
      </c>
      <c r="E1951" s="28"/>
      <c r="F1951" s="29">
        <f t="shared" si="31"/>
        <v>82443743</v>
      </c>
    </row>
    <row r="1952" spans="1:6">
      <c r="A1952" s="30">
        <v>45383.821030092593</v>
      </c>
      <c r="B1952" s="32"/>
      <c r="C1952" s="32" t="s">
        <v>12</v>
      </c>
      <c r="D1952" s="27">
        <v>585000</v>
      </c>
      <c r="E1952" s="28"/>
      <c r="F1952" s="29">
        <f t="shared" si="31"/>
        <v>83028743</v>
      </c>
    </row>
    <row r="1953" spans="1:6">
      <c r="A1953" s="30">
        <v>45383.830416666664</v>
      </c>
      <c r="B1953" s="32"/>
      <c r="C1953" s="32" t="s">
        <v>12</v>
      </c>
      <c r="D1953" s="27">
        <v>585000</v>
      </c>
      <c r="E1953" s="28"/>
      <c r="F1953" s="29">
        <f t="shared" si="31"/>
        <v>83613743</v>
      </c>
    </row>
    <row r="1954" spans="1:6">
      <c r="A1954" s="30">
        <v>45383.85396990741</v>
      </c>
      <c r="B1954" s="32"/>
      <c r="C1954" s="32" t="s">
        <v>12</v>
      </c>
      <c r="D1954" s="27">
        <v>650000</v>
      </c>
      <c r="E1954" s="28"/>
      <c r="F1954" s="29">
        <f t="shared" si="31"/>
        <v>84263743</v>
      </c>
    </row>
    <row r="1955" spans="1:6">
      <c r="A1955" s="30">
        <v>45383.875914351855</v>
      </c>
      <c r="B1955" s="32"/>
      <c r="C1955" s="32" t="s">
        <v>12</v>
      </c>
      <c r="D1955" s="27">
        <v>1200000</v>
      </c>
      <c r="E1955" s="28"/>
      <c r="F1955" s="29">
        <f t="shared" si="31"/>
        <v>85463743</v>
      </c>
    </row>
    <row r="1956" spans="1:6">
      <c r="A1956" s="30">
        <v>45383.884594907409</v>
      </c>
      <c r="B1956" s="32"/>
      <c r="C1956" s="32" t="s">
        <v>12</v>
      </c>
      <c r="D1956" s="27">
        <v>1185000</v>
      </c>
      <c r="E1956" s="28"/>
      <c r="F1956" s="29">
        <f t="shared" si="31"/>
        <v>86648743</v>
      </c>
    </row>
    <row r="1957" spans="1:6">
      <c r="A1957" s="30">
        <v>45383.885972222219</v>
      </c>
      <c r="B1957" s="32"/>
      <c r="C1957" s="32" t="s">
        <v>12</v>
      </c>
      <c r="D1957" s="27">
        <v>585000</v>
      </c>
      <c r="E1957" s="28"/>
      <c r="F1957" s="29">
        <f t="shared" si="31"/>
        <v>87233743</v>
      </c>
    </row>
    <row r="1958" spans="1:6">
      <c r="A1958" s="30">
        <v>45383.892974537041</v>
      </c>
      <c r="B1958" s="32"/>
      <c r="C1958" s="32" t="s">
        <v>12</v>
      </c>
      <c r="D1958" s="27">
        <v>550000</v>
      </c>
      <c r="E1958" s="28"/>
      <c r="F1958" s="29">
        <f t="shared" si="31"/>
        <v>87783743</v>
      </c>
    </row>
    <row r="1959" spans="1:6">
      <c r="A1959" s="30">
        <v>45383.897789351853</v>
      </c>
      <c r="B1959" s="32"/>
      <c r="C1959" s="32" t="s">
        <v>12</v>
      </c>
      <c r="D1959" s="27">
        <v>575000</v>
      </c>
      <c r="E1959" s="28"/>
      <c r="F1959" s="29">
        <f t="shared" si="31"/>
        <v>88358743</v>
      </c>
    </row>
    <row r="1960" spans="1:6">
      <c r="A1960" s="30">
        <v>45383.90997685185</v>
      </c>
      <c r="B1960" s="32"/>
      <c r="C1960" s="32" t="s">
        <v>12</v>
      </c>
      <c r="D1960" s="27">
        <v>575000</v>
      </c>
      <c r="E1960" s="28"/>
      <c r="F1960" s="29">
        <f t="shared" si="31"/>
        <v>88933743</v>
      </c>
    </row>
    <row r="1961" spans="1:6">
      <c r="A1961" s="30">
        <v>45383.946886574071</v>
      </c>
      <c r="B1961" s="32"/>
      <c r="C1961" s="32" t="s">
        <v>12</v>
      </c>
      <c r="D1961" s="27">
        <v>650000</v>
      </c>
      <c r="E1961" s="28"/>
      <c r="F1961" s="29">
        <f t="shared" si="31"/>
        <v>89583743</v>
      </c>
    </row>
    <row r="1962" spans="1:6">
      <c r="A1962" s="30">
        <v>45383.948541666665</v>
      </c>
      <c r="B1962" s="32"/>
      <c r="C1962" s="32" t="s">
        <v>12</v>
      </c>
      <c r="D1962" s="27">
        <v>600000</v>
      </c>
      <c r="E1962" s="28"/>
      <c r="F1962" s="29">
        <f t="shared" si="31"/>
        <v>90183743</v>
      </c>
    </row>
    <row r="1963" spans="1:6">
      <c r="A1963" s="30">
        <v>45383.952951388892</v>
      </c>
      <c r="B1963" s="32"/>
      <c r="C1963" s="32" t="s">
        <v>12</v>
      </c>
      <c r="D1963" s="27">
        <v>600000</v>
      </c>
      <c r="E1963" s="28"/>
      <c r="F1963" s="29">
        <f t="shared" si="31"/>
        <v>90783743</v>
      </c>
    </row>
    <row r="1964" spans="1:6">
      <c r="A1964" s="30">
        <v>45384.007361111115</v>
      </c>
      <c r="B1964" s="32"/>
      <c r="C1964" s="32" t="s">
        <v>12</v>
      </c>
      <c r="D1964" s="27">
        <v>1050000</v>
      </c>
      <c r="E1964" s="28"/>
      <c r="F1964" s="29">
        <f t="shared" si="31"/>
        <v>91833743</v>
      </c>
    </row>
    <row r="1965" spans="1:6">
      <c r="A1965" s="30">
        <v>45384.229247685187</v>
      </c>
      <c r="B1965" s="32"/>
      <c r="C1965" s="32" t="s">
        <v>12</v>
      </c>
      <c r="D1965" s="27">
        <v>585000</v>
      </c>
      <c r="E1965" s="28"/>
      <c r="F1965" s="29">
        <f t="shared" si="31"/>
        <v>92418743</v>
      </c>
    </row>
    <row r="1966" spans="1:6">
      <c r="A1966" s="30">
        <v>45384.233067129629</v>
      </c>
      <c r="B1966" s="32"/>
      <c r="C1966" s="32" t="s">
        <v>12</v>
      </c>
      <c r="D1966" s="27">
        <v>585000</v>
      </c>
      <c r="E1966" s="28"/>
      <c r="F1966" s="29">
        <f t="shared" si="31"/>
        <v>93003743</v>
      </c>
    </row>
    <row r="1967" spans="1:6">
      <c r="A1967" s="30">
        <v>45384.267523148148</v>
      </c>
      <c r="B1967" s="32"/>
      <c r="C1967" s="32" t="s">
        <v>12</v>
      </c>
      <c r="D1967" s="27">
        <v>585000</v>
      </c>
      <c r="E1967" s="28"/>
      <c r="F1967" s="29">
        <f t="shared" si="31"/>
        <v>93588743</v>
      </c>
    </row>
    <row r="1968" spans="1:6">
      <c r="A1968" s="30">
        <v>45384.268483796295</v>
      </c>
      <c r="B1968" s="32"/>
      <c r="C1968" s="32" t="s">
        <v>12</v>
      </c>
      <c r="D1968" s="27">
        <v>575000</v>
      </c>
      <c r="E1968" s="28"/>
      <c r="F1968" s="29">
        <f t="shared" si="31"/>
        <v>94163743</v>
      </c>
    </row>
    <row r="1969" spans="1:6">
      <c r="A1969" s="30">
        <v>45384.314641203702</v>
      </c>
      <c r="B1969" s="32"/>
      <c r="C1969" s="32" t="s">
        <v>18</v>
      </c>
      <c r="D1969" s="27">
        <v>1350000</v>
      </c>
      <c r="E1969" s="28"/>
      <c r="F1969" s="29">
        <f t="shared" si="31"/>
        <v>95513743</v>
      </c>
    </row>
    <row r="1970" spans="1:6">
      <c r="A1970" s="30">
        <v>45384.334513888891</v>
      </c>
      <c r="B1970" s="32"/>
      <c r="C1970" s="32" t="s">
        <v>12</v>
      </c>
      <c r="D1970" s="27">
        <v>1250000</v>
      </c>
      <c r="E1970" s="28"/>
      <c r="F1970" s="29">
        <f t="shared" si="31"/>
        <v>96763743</v>
      </c>
    </row>
    <row r="1971" spans="1:6">
      <c r="A1971" s="30">
        <v>45384.342488425929</v>
      </c>
      <c r="B1971" s="32"/>
      <c r="C1971" s="32" t="s">
        <v>12</v>
      </c>
      <c r="D1971" s="27">
        <v>1300001</v>
      </c>
      <c r="E1971" s="28"/>
      <c r="F1971" s="29">
        <f t="shared" si="31"/>
        <v>98063744</v>
      </c>
    </row>
    <row r="1972" spans="1:6">
      <c r="A1972" s="30">
        <v>45384.345439814817</v>
      </c>
      <c r="B1972" s="32"/>
      <c r="C1972" s="32" t="s">
        <v>18</v>
      </c>
      <c r="D1972" s="27">
        <v>1350000</v>
      </c>
      <c r="E1972" s="28"/>
      <c r="F1972" s="29">
        <f t="shared" si="31"/>
        <v>99413744</v>
      </c>
    </row>
    <row r="1973" spans="1:6">
      <c r="A1973" s="30">
        <v>45384.348414351851</v>
      </c>
      <c r="B1973" s="32"/>
      <c r="C1973" s="32" t="s">
        <v>12</v>
      </c>
      <c r="D1973" s="27">
        <v>600000</v>
      </c>
      <c r="E1973" s="28"/>
      <c r="F1973" s="29">
        <f t="shared" si="31"/>
        <v>100013744</v>
      </c>
    </row>
    <row r="1974" spans="1:6">
      <c r="A1974" s="30">
        <v>45384.350243055553</v>
      </c>
      <c r="B1974" s="32"/>
      <c r="C1974" s="32" t="s">
        <v>12</v>
      </c>
      <c r="D1974" s="27">
        <v>585000</v>
      </c>
      <c r="E1974" s="28"/>
      <c r="F1974" s="29">
        <f t="shared" si="31"/>
        <v>100598744</v>
      </c>
    </row>
    <row r="1975" spans="1:6">
      <c r="A1975" s="30">
        <v>45384.361678240741</v>
      </c>
      <c r="B1975" s="32"/>
      <c r="C1975" s="32" t="s">
        <v>12</v>
      </c>
      <c r="D1975" s="27">
        <v>1200000</v>
      </c>
      <c r="E1975" s="28"/>
      <c r="F1975" s="29">
        <f t="shared" si="31"/>
        <v>101798744</v>
      </c>
    </row>
    <row r="1976" spans="1:6">
      <c r="A1976" s="30">
        <v>45384.365937499999</v>
      </c>
      <c r="B1976" s="32"/>
      <c r="C1976" s="32" t="s">
        <v>12</v>
      </c>
      <c r="D1976" s="27">
        <v>585000</v>
      </c>
      <c r="E1976" s="28"/>
      <c r="F1976" s="29">
        <f t="shared" si="31"/>
        <v>102383744</v>
      </c>
    </row>
    <row r="1977" spans="1:6">
      <c r="A1977" s="30">
        <v>45384.369872685187</v>
      </c>
      <c r="B1977" s="32"/>
      <c r="C1977" s="32" t="s">
        <v>12</v>
      </c>
      <c r="D1977" s="27">
        <v>1150000</v>
      </c>
      <c r="E1977" s="28"/>
      <c r="F1977" s="29">
        <f t="shared" si="31"/>
        <v>103533744</v>
      </c>
    </row>
    <row r="1978" spans="1:6">
      <c r="A1978" s="30">
        <v>45384.377222222225</v>
      </c>
      <c r="B1978" s="32"/>
      <c r="C1978" s="32" t="s">
        <v>12</v>
      </c>
      <c r="D1978" s="27">
        <v>1225000</v>
      </c>
      <c r="E1978" s="28"/>
      <c r="F1978" s="29">
        <f t="shared" si="31"/>
        <v>104758744</v>
      </c>
    </row>
    <row r="1979" spans="1:6">
      <c r="A1979" s="30">
        <v>45384.392129629632</v>
      </c>
      <c r="B1979" s="32"/>
      <c r="C1979" s="32" t="s">
        <v>12</v>
      </c>
      <c r="D1979" s="27">
        <v>650000</v>
      </c>
      <c r="E1979" s="28"/>
      <c r="F1979" s="29">
        <f t="shared" si="31"/>
        <v>105408744</v>
      </c>
    </row>
    <row r="1980" spans="1:6">
      <c r="A1980" s="30">
        <v>45384.40828703704</v>
      </c>
      <c r="B1980" s="32"/>
      <c r="C1980" s="32" t="s">
        <v>12</v>
      </c>
      <c r="D1980" s="27">
        <v>600000</v>
      </c>
      <c r="E1980" s="28"/>
      <c r="F1980" s="29">
        <f t="shared" si="31"/>
        <v>106008744</v>
      </c>
    </row>
    <row r="1981" spans="1:6">
      <c r="A1981" s="30">
        <v>45384.436689814815</v>
      </c>
      <c r="B1981" s="32"/>
      <c r="C1981" s="32" t="s">
        <v>12</v>
      </c>
      <c r="D1981" s="27">
        <v>585000</v>
      </c>
      <c r="E1981" s="28"/>
      <c r="F1981" s="29">
        <f t="shared" si="31"/>
        <v>106593744</v>
      </c>
    </row>
    <row r="1982" spans="1:6">
      <c r="A1982" s="30">
        <v>45384.443622685183</v>
      </c>
      <c r="B1982" s="32"/>
      <c r="C1982" s="32" t="s">
        <v>12</v>
      </c>
      <c r="D1982" s="27">
        <v>1235000</v>
      </c>
      <c r="E1982" s="28"/>
      <c r="F1982" s="29">
        <f t="shared" si="31"/>
        <v>107828744</v>
      </c>
    </row>
    <row r="1983" spans="1:6">
      <c r="A1983" s="30">
        <v>45384.462141203701</v>
      </c>
      <c r="B1983" s="32"/>
      <c r="C1983" s="32" t="s">
        <v>12</v>
      </c>
      <c r="D1983" s="27">
        <v>600000</v>
      </c>
      <c r="E1983" s="28"/>
      <c r="F1983" s="29">
        <f t="shared" si="31"/>
        <v>108428744</v>
      </c>
    </row>
    <row r="1984" spans="1:6">
      <c r="A1984" s="30">
        <v>45384.475486111114</v>
      </c>
      <c r="B1984" s="32"/>
      <c r="C1984" s="32" t="s">
        <v>12</v>
      </c>
      <c r="D1984" s="27">
        <v>575000</v>
      </c>
      <c r="E1984" s="28"/>
      <c r="F1984" s="29">
        <f t="shared" si="31"/>
        <v>109003744</v>
      </c>
    </row>
    <row r="1985" spans="1:8">
      <c r="A1985" s="30">
        <v>45384.47583333333</v>
      </c>
      <c r="B1985" s="32"/>
      <c r="C1985" s="32" t="s">
        <v>12</v>
      </c>
      <c r="D1985" s="27">
        <v>650004</v>
      </c>
      <c r="E1985" s="28"/>
      <c r="F1985" s="29">
        <f t="shared" si="31"/>
        <v>109653748</v>
      </c>
    </row>
    <row r="1986" spans="1:8">
      <c r="A1986" s="30">
        <v>45384.486319444448</v>
      </c>
      <c r="B1986" s="32"/>
      <c r="C1986" s="32" t="s">
        <v>12</v>
      </c>
      <c r="D1986" s="27">
        <v>650000</v>
      </c>
      <c r="E1986" s="28"/>
      <c r="F1986" s="29">
        <f t="shared" si="31"/>
        <v>110303748</v>
      </c>
    </row>
    <row r="1987" spans="1:8">
      <c r="A1987" s="30">
        <v>45384.502106481479</v>
      </c>
      <c r="B1987" s="32"/>
      <c r="C1987" s="32" t="s">
        <v>12</v>
      </c>
      <c r="D1987" s="27">
        <v>600000</v>
      </c>
      <c r="E1987" s="28"/>
      <c r="F1987" s="29">
        <f t="shared" si="31"/>
        <v>110903748</v>
      </c>
    </row>
    <row r="1988" spans="1:8">
      <c r="A1988" s="30">
        <v>45384.519641203704</v>
      </c>
      <c r="B1988" s="32"/>
      <c r="C1988" s="32" t="s">
        <v>12</v>
      </c>
      <c r="D1988" s="27">
        <v>575000</v>
      </c>
      <c r="E1988" s="28"/>
      <c r="F1988" s="29">
        <f t="shared" si="31"/>
        <v>111478748</v>
      </c>
    </row>
    <row r="1989" spans="1:8">
      <c r="A1989" s="30">
        <v>45384.550057870372</v>
      </c>
      <c r="B1989" s="32"/>
      <c r="C1989" s="32" t="s">
        <v>12</v>
      </c>
      <c r="D1989" s="27">
        <v>650000</v>
      </c>
      <c r="E1989" s="28"/>
      <c r="F1989" s="29">
        <f t="shared" si="31"/>
        <v>112128748</v>
      </c>
    </row>
    <row r="1990" spans="1:8">
      <c r="A1990" s="30">
        <v>45384.558148148149</v>
      </c>
      <c r="B1990" s="32"/>
      <c r="C1990" s="32" t="s">
        <v>12</v>
      </c>
      <c r="D1990" s="27">
        <v>1250000</v>
      </c>
      <c r="E1990" s="28"/>
      <c r="F1990" s="29">
        <f t="shared" si="31"/>
        <v>113378748</v>
      </c>
    </row>
    <row r="1991" spans="1:8">
      <c r="A1991" s="30">
        <v>45384.575983796298</v>
      </c>
      <c r="B1991" s="32"/>
      <c r="C1991" s="32" t="s">
        <v>12</v>
      </c>
      <c r="D1991" s="27">
        <v>1200000</v>
      </c>
      <c r="E1991" s="28"/>
      <c r="F1991" s="29">
        <f t="shared" si="31"/>
        <v>114578748</v>
      </c>
      <c r="H1991" s="38"/>
    </row>
    <row r="1992" spans="1:8">
      <c r="A1992" s="30">
        <v>45384.580138888887</v>
      </c>
      <c r="B1992" s="32"/>
      <c r="C1992" s="32" t="s">
        <v>12</v>
      </c>
      <c r="D1992" s="27">
        <v>600000</v>
      </c>
      <c r="E1992" s="28"/>
      <c r="F1992" s="29">
        <f t="shared" si="31"/>
        <v>115178748</v>
      </c>
    </row>
    <row r="1993" spans="1:8">
      <c r="A1993" s="30">
        <v>45384.581087962964</v>
      </c>
      <c r="B1993" s="32"/>
      <c r="C1993" s="32" t="s">
        <v>12</v>
      </c>
      <c r="D1993" s="27">
        <v>600000</v>
      </c>
      <c r="E1993" s="28"/>
      <c r="F1993" s="29">
        <f t="shared" si="31"/>
        <v>115778748</v>
      </c>
    </row>
    <row r="1994" spans="1:8">
      <c r="A1994" s="30">
        <v>45384.613252314812</v>
      </c>
      <c r="B1994" s="32"/>
      <c r="C1994" s="32" t="s">
        <v>12</v>
      </c>
      <c r="D1994" s="27">
        <v>465000</v>
      </c>
      <c r="E1994" s="28"/>
      <c r="F1994" s="29">
        <f t="shared" si="31"/>
        <v>116243748</v>
      </c>
    </row>
    <row r="1995" spans="1:8">
      <c r="A1995" s="30">
        <v>45384.848194444443</v>
      </c>
      <c r="B1995" s="32"/>
      <c r="C1995" s="32" t="s">
        <v>12</v>
      </c>
      <c r="D1995" s="27">
        <v>650000</v>
      </c>
      <c r="E1995" s="28"/>
      <c r="F1995" s="29">
        <f t="shared" si="31"/>
        <v>116893748</v>
      </c>
    </row>
    <row r="1996" spans="1:8">
      <c r="A1996" s="30">
        <v>45384.889907407407</v>
      </c>
      <c r="B1996" s="32"/>
      <c r="C1996" s="32" t="s">
        <v>12</v>
      </c>
      <c r="D1996" s="27">
        <v>600000</v>
      </c>
      <c r="E1996" s="28"/>
      <c r="F1996" s="29">
        <f t="shared" si="31"/>
        <v>117493748</v>
      </c>
    </row>
    <row r="1997" spans="1:8">
      <c r="A1997" s="30">
        <v>45384.91679398148</v>
      </c>
      <c r="B1997" s="32"/>
      <c r="C1997" s="32" t="s">
        <v>12</v>
      </c>
      <c r="D1997" s="27">
        <v>1135000</v>
      </c>
      <c r="E1997" s="28"/>
      <c r="F1997" s="29">
        <f t="shared" si="31"/>
        <v>118628748</v>
      </c>
    </row>
    <row r="1998" spans="1:8">
      <c r="A1998" s="30">
        <v>45387</v>
      </c>
      <c r="B1998" s="32"/>
      <c r="C1998" s="32" t="s">
        <v>899</v>
      </c>
      <c r="D1998" s="27"/>
      <c r="E1998" s="28">
        <v>12300000</v>
      </c>
      <c r="F1998" s="29">
        <f t="shared" ref="F1998" si="32">F1997+D1998-E1998</f>
        <v>106328748</v>
      </c>
      <c r="H1998" s="38"/>
    </row>
    <row r="1999" spans="1:8">
      <c r="A1999" s="30">
        <v>45400</v>
      </c>
      <c r="B1999" s="32"/>
      <c r="C1999" s="32" t="s">
        <v>116</v>
      </c>
      <c r="D1999" s="27"/>
      <c r="E1999" s="28">
        <v>88910005</v>
      </c>
      <c r="F1999" s="29">
        <f>F1998+D1999-E1999</f>
        <v>17418743</v>
      </c>
      <c r="H1999" s="38"/>
    </row>
    <row r="2000" spans="1:8">
      <c r="A2000" s="30">
        <v>45400</v>
      </c>
      <c r="B2000" s="32"/>
      <c r="C2000" s="32" t="s">
        <v>790</v>
      </c>
      <c r="D2000" s="27"/>
      <c r="E2000" s="28">
        <v>9300000</v>
      </c>
      <c r="F2000" s="29">
        <f t="shared" ref="F2000:F2063" si="33">F1999+D2000-E2000</f>
        <v>8118743</v>
      </c>
    </row>
    <row r="2001" spans="1:6">
      <c r="A2001" s="30">
        <v>45400</v>
      </c>
      <c r="B2001" s="32"/>
      <c r="C2001" s="32" t="s">
        <v>856</v>
      </c>
      <c r="D2001" s="27"/>
      <c r="E2001" s="28">
        <v>1200000</v>
      </c>
      <c r="F2001" s="29">
        <f t="shared" si="33"/>
        <v>6918743</v>
      </c>
    </row>
    <row r="2002" spans="1:6">
      <c r="A2002" s="30">
        <v>45400</v>
      </c>
      <c r="B2002" s="32"/>
      <c r="C2002" s="32" t="s">
        <v>904</v>
      </c>
      <c r="D2002" s="27"/>
      <c r="E2002" s="28">
        <f>2900+5000</f>
        <v>7900</v>
      </c>
      <c r="F2002" s="29">
        <f t="shared" si="33"/>
        <v>6910843</v>
      </c>
    </row>
    <row r="2003" spans="1:6">
      <c r="A2003" s="30">
        <v>45385.232511574075</v>
      </c>
      <c r="B2003" s="32"/>
      <c r="C2003" s="32" t="s">
        <v>12</v>
      </c>
      <c r="D2003" s="27">
        <v>1160000</v>
      </c>
      <c r="E2003" s="28"/>
      <c r="F2003" s="29">
        <f t="shared" si="33"/>
        <v>8070843</v>
      </c>
    </row>
    <row r="2004" spans="1:6">
      <c r="A2004" s="30">
        <v>45385.270266203705</v>
      </c>
      <c r="B2004" s="32"/>
      <c r="C2004" s="32" t="s">
        <v>12</v>
      </c>
      <c r="D2004" s="27">
        <v>585000</v>
      </c>
      <c r="E2004" s="28"/>
      <c r="F2004" s="29">
        <f t="shared" si="33"/>
        <v>8655843</v>
      </c>
    </row>
    <row r="2005" spans="1:6">
      <c r="A2005" s="30">
        <v>45385.32912037037</v>
      </c>
      <c r="B2005" s="32"/>
      <c r="C2005" s="32" t="s">
        <v>12</v>
      </c>
      <c r="D2005" s="27">
        <v>1185000</v>
      </c>
      <c r="E2005" s="28"/>
      <c r="F2005" s="29">
        <f t="shared" si="33"/>
        <v>9840843</v>
      </c>
    </row>
    <row r="2006" spans="1:6">
      <c r="A2006" s="30">
        <v>45385.331018518518</v>
      </c>
      <c r="B2006" s="32"/>
      <c r="C2006" s="32" t="s">
        <v>12</v>
      </c>
      <c r="D2006" s="27">
        <v>650000</v>
      </c>
      <c r="E2006" s="28"/>
      <c r="F2006" s="29">
        <f t="shared" si="33"/>
        <v>10490843</v>
      </c>
    </row>
    <row r="2007" spans="1:6">
      <c r="A2007" s="30">
        <v>45385.354201388887</v>
      </c>
      <c r="B2007" s="32"/>
      <c r="C2007" s="32" t="s">
        <v>12</v>
      </c>
      <c r="D2007" s="27">
        <v>1100000</v>
      </c>
      <c r="E2007" s="28"/>
      <c r="F2007" s="29">
        <f t="shared" si="33"/>
        <v>11590843</v>
      </c>
    </row>
    <row r="2008" spans="1:6">
      <c r="A2008" s="30">
        <v>45385.35491898148</v>
      </c>
      <c r="B2008" s="32"/>
      <c r="C2008" s="32" t="s">
        <v>12</v>
      </c>
      <c r="D2008" s="27">
        <v>1170000</v>
      </c>
      <c r="E2008" s="28"/>
      <c r="F2008" s="29">
        <f t="shared" si="33"/>
        <v>12760843</v>
      </c>
    </row>
    <row r="2009" spans="1:6">
      <c r="A2009" s="30">
        <v>45385.361296296294</v>
      </c>
      <c r="B2009" s="32"/>
      <c r="C2009" s="32" t="s">
        <v>12</v>
      </c>
      <c r="D2009" s="27">
        <v>550000</v>
      </c>
      <c r="E2009" s="28"/>
      <c r="F2009" s="29">
        <f t="shared" si="33"/>
        <v>13310843</v>
      </c>
    </row>
    <row r="2010" spans="1:6">
      <c r="A2010" s="30">
        <v>45385.376215277778</v>
      </c>
      <c r="B2010" s="32"/>
      <c r="C2010" s="32" t="s">
        <v>17</v>
      </c>
      <c r="D2010" s="27">
        <v>1200000</v>
      </c>
      <c r="E2010" s="28"/>
      <c r="F2010" s="29">
        <f t="shared" si="33"/>
        <v>14510843</v>
      </c>
    </row>
    <row r="2011" spans="1:6">
      <c r="A2011" s="30">
        <v>45385.387997685182</v>
      </c>
      <c r="B2011" s="32"/>
      <c r="C2011" s="32" t="s">
        <v>12</v>
      </c>
      <c r="D2011" s="27">
        <v>600000</v>
      </c>
      <c r="E2011" s="28"/>
      <c r="F2011" s="29">
        <f t="shared" si="33"/>
        <v>15110843</v>
      </c>
    </row>
    <row r="2012" spans="1:6">
      <c r="A2012" s="30">
        <v>45385.388229166667</v>
      </c>
      <c r="B2012" s="32"/>
      <c r="C2012" s="32" t="s">
        <v>12</v>
      </c>
      <c r="D2012" s="27">
        <v>575000</v>
      </c>
      <c r="E2012" s="28"/>
      <c r="F2012" s="29">
        <f t="shared" si="33"/>
        <v>15685843</v>
      </c>
    </row>
    <row r="2013" spans="1:6">
      <c r="A2013" s="30">
        <v>45385.394212962965</v>
      </c>
      <c r="B2013" s="32"/>
      <c r="C2013" s="32" t="s">
        <v>12</v>
      </c>
      <c r="D2013" s="27">
        <v>585000</v>
      </c>
      <c r="E2013" s="28"/>
      <c r="F2013" s="29">
        <f t="shared" si="33"/>
        <v>16270843</v>
      </c>
    </row>
    <row r="2014" spans="1:6">
      <c r="A2014" s="30">
        <v>45385.395405092589</v>
      </c>
      <c r="B2014" s="32"/>
      <c r="C2014" s="32" t="s">
        <v>12</v>
      </c>
      <c r="D2014" s="27">
        <v>650000</v>
      </c>
      <c r="E2014" s="28"/>
      <c r="F2014" s="29">
        <f t="shared" si="33"/>
        <v>16920843</v>
      </c>
    </row>
    <row r="2015" spans="1:6">
      <c r="A2015" s="30">
        <v>45385.396562499998</v>
      </c>
      <c r="B2015" s="32"/>
      <c r="C2015" s="32" t="s">
        <v>18</v>
      </c>
      <c r="D2015" s="27">
        <v>1350000</v>
      </c>
      <c r="E2015" s="28"/>
      <c r="F2015" s="29">
        <f t="shared" si="33"/>
        <v>18270843</v>
      </c>
    </row>
    <row r="2016" spans="1:6">
      <c r="A2016" s="30">
        <v>45385.399710648147</v>
      </c>
      <c r="B2016" s="32"/>
      <c r="C2016" s="32" t="s">
        <v>17</v>
      </c>
      <c r="D2016" s="27">
        <v>600000</v>
      </c>
      <c r="E2016" s="28"/>
      <c r="F2016" s="29">
        <f t="shared" si="33"/>
        <v>18870843</v>
      </c>
    </row>
    <row r="2017" spans="1:6">
      <c r="A2017" s="30">
        <v>45385.404953703706</v>
      </c>
      <c r="B2017" s="32"/>
      <c r="C2017" s="32" t="s">
        <v>17</v>
      </c>
      <c r="D2017" s="27">
        <v>600000</v>
      </c>
      <c r="E2017" s="28"/>
      <c r="F2017" s="29">
        <f t="shared" si="33"/>
        <v>19470843</v>
      </c>
    </row>
    <row r="2018" spans="1:6">
      <c r="A2018" s="30">
        <v>45385.44604166667</v>
      </c>
      <c r="B2018" s="32"/>
      <c r="C2018" s="32" t="s">
        <v>12</v>
      </c>
      <c r="D2018" s="27">
        <v>600000</v>
      </c>
      <c r="E2018" s="28"/>
      <c r="F2018" s="29">
        <f t="shared" si="33"/>
        <v>20070843</v>
      </c>
    </row>
    <row r="2019" spans="1:6">
      <c r="A2019" s="30">
        <v>45385.470370370371</v>
      </c>
      <c r="B2019" s="32"/>
      <c r="C2019" s="32" t="s">
        <v>12</v>
      </c>
      <c r="D2019" s="27">
        <v>585000</v>
      </c>
      <c r="E2019" s="28"/>
      <c r="F2019" s="29">
        <f t="shared" si="33"/>
        <v>20655843</v>
      </c>
    </row>
    <row r="2020" spans="1:6">
      <c r="A2020" s="30">
        <v>45385.482719907406</v>
      </c>
      <c r="B2020" s="32"/>
      <c r="C2020" s="32" t="s">
        <v>18</v>
      </c>
      <c r="D2020" s="27">
        <v>1350000</v>
      </c>
      <c r="E2020" s="28"/>
      <c r="F2020" s="29">
        <f t="shared" si="33"/>
        <v>22005843</v>
      </c>
    </row>
    <row r="2021" spans="1:6">
      <c r="A2021" s="30">
        <v>45385.518414351849</v>
      </c>
      <c r="B2021" s="32"/>
      <c r="C2021" s="32" t="s">
        <v>12</v>
      </c>
      <c r="D2021" s="27">
        <v>550000</v>
      </c>
      <c r="E2021" s="28"/>
      <c r="F2021" s="29">
        <f t="shared" si="33"/>
        <v>22555843</v>
      </c>
    </row>
    <row r="2022" spans="1:6">
      <c r="A2022" s="30">
        <v>45385.520300925928</v>
      </c>
      <c r="B2022" s="32"/>
      <c r="C2022" s="32" t="s">
        <v>12</v>
      </c>
      <c r="D2022" s="27">
        <v>1820000</v>
      </c>
      <c r="E2022" s="28"/>
      <c r="F2022" s="29">
        <f t="shared" si="33"/>
        <v>24375843</v>
      </c>
    </row>
    <row r="2023" spans="1:6">
      <c r="A2023" s="30">
        <v>45385.543333333335</v>
      </c>
      <c r="B2023" s="32"/>
      <c r="C2023" s="32" t="s">
        <v>12</v>
      </c>
      <c r="D2023" s="27">
        <v>650000</v>
      </c>
      <c r="E2023" s="28"/>
      <c r="F2023" s="29">
        <f t="shared" si="33"/>
        <v>25025843</v>
      </c>
    </row>
    <row r="2024" spans="1:6">
      <c r="A2024" s="30">
        <v>45385.546157407407</v>
      </c>
      <c r="B2024" s="32"/>
      <c r="C2024" s="32" t="s">
        <v>12</v>
      </c>
      <c r="D2024" s="27">
        <v>650000</v>
      </c>
      <c r="E2024" s="28"/>
      <c r="F2024" s="29">
        <f t="shared" si="33"/>
        <v>25675843</v>
      </c>
    </row>
    <row r="2025" spans="1:6">
      <c r="A2025" s="30">
        <v>45385.552615740744</v>
      </c>
      <c r="B2025" s="32"/>
      <c r="C2025" s="32" t="s">
        <v>12</v>
      </c>
      <c r="D2025" s="27">
        <v>600000</v>
      </c>
      <c r="E2025" s="28"/>
      <c r="F2025" s="29">
        <f t="shared" si="33"/>
        <v>26275843</v>
      </c>
    </row>
    <row r="2026" spans="1:6">
      <c r="A2026" s="30">
        <v>45385.555405092593</v>
      </c>
      <c r="B2026" s="32"/>
      <c r="C2026" s="32" t="s">
        <v>12</v>
      </c>
      <c r="D2026" s="27">
        <v>585000</v>
      </c>
      <c r="E2026" s="28"/>
      <c r="F2026" s="29">
        <f t="shared" si="33"/>
        <v>26860843</v>
      </c>
    </row>
    <row r="2027" spans="1:6">
      <c r="A2027" s="30">
        <v>45385.578599537039</v>
      </c>
      <c r="B2027" s="32"/>
      <c r="C2027" s="32" t="s">
        <v>12</v>
      </c>
      <c r="D2027" s="27">
        <v>585000</v>
      </c>
      <c r="E2027" s="28"/>
      <c r="F2027" s="29">
        <f t="shared" si="33"/>
        <v>27445843</v>
      </c>
    </row>
    <row r="2028" spans="1:6">
      <c r="A2028" s="30">
        <v>45385.594143518516</v>
      </c>
      <c r="B2028" s="32"/>
      <c r="C2028" s="32" t="s">
        <v>12</v>
      </c>
      <c r="D2028" s="27">
        <v>585000</v>
      </c>
      <c r="E2028" s="28"/>
      <c r="F2028" s="29">
        <f t="shared" si="33"/>
        <v>28030843</v>
      </c>
    </row>
    <row r="2029" spans="1:6">
      <c r="A2029" s="30">
        <v>45385.594398148147</v>
      </c>
      <c r="B2029" s="32"/>
      <c r="C2029" s="32" t="s">
        <v>12</v>
      </c>
      <c r="D2029" s="27">
        <v>600000</v>
      </c>
      <c r="E2029" s="28"/>
      <c r="F2029" s="29">
        <f t="shared" si="33"/>
        <v>28630843</v>
      </c>
    </row>
    <row r="2030" spans="1:6">
      <c r="A2030" s="30">
        <v>45385.611307870371</v>
      </c>
      <c r="B2030" s="32"/>
      <c r="C2030" s="32" t="s">
        <v>12</v>
      </c>
      <c r="D2030" s="27">
        <v>1185000</v>
      </c>
      <c r="E2030" s="28"/>
      <c r="F2030" s="29">
        <f t="shared" si="33"/>
        <v>29815843</v>
      </c>
    </row>
    <row r="2031" spans="1:6">
      <c r="A2031" s="30">
        <v>45385.687557870369</v>
      </c>
      <c r="B2031" s="32"/>
      <c r="C2031" s="32" t="s">
        <v>12</v>
      </c>
      <c r="D2031" s="27">
        <v>600000</v>
      </c>
      <c r="E2031" s="28"/>
      <c r="F2031" s="29">
        <f t="shared" si="33"/>
        <v>30415843</v>
      </c>
    </row>
    <row r="2032" spans="1:6">
      <c r="A2032" s="30">
        <v>45385.86922453704</v>
      </c>
      <c r="B2032" s="32"/>
      <c r="C2032" s="32" t="s">
        <v>12</v>
      </c>
      <c r="D2032" s="27">
        <v>550000</v>
      </c>
      <c r="E2032" s="28"/>
      <c r="F2032" s="29">
        <f t="shared" si="33"/>
        <v>30965843</v>
      </c>
    </row>
    <row r="2033" spans="1:6">
      <c r="A2033" s="30">
        <v>45385.894583333335</v>
      </c>
      <c r="B2033" s="32"/>
      <c r="C2033" s="32" t="s">
        <v>12</v>
      </c>
      <c r="D2033" s="27">
        <v>600000</v>
      </c>
      <c r="E2033" s="28"/>
      <c r="F2033" s="29">
        <f t="shared" si="33"/>
        <v>31565843</v>
      </c>
    </row>
    <row r="2034" spans="1:6">
      <c r="A2034" s="30">
        <v>45386.213125000002</v>
      </c>
      <c r="B2034" s="32"/>
      <c r="C2034" s="32" t="s">
        <v>12</v>
      </c>
      <c r="D2034" s="27">
        <v>575000</v>
      </c>
      <c r="E2034" s="28"/>
      <c r="F2034" s="29">
        <f t="shared" si="33"/>
        <v>32140843</v>
      </c>
    </row>
    <row r="2035" spans="1:6">
      <c r="A2035" s="30">
        <v>45386.21638888889</v>
      </c>
      <c r="B2035" s="32"/>
      <c r="C2035" s="32" t="s">
        <v>12</v>
      </c>
      <c r="D2035" s="27">
        <v>550000</v>
      </c>
      <c r="E2035" s="28"/>
      <c r="F2035" s="29">
        <f t="shared" si="33"/>
        <v>32690843</v>
      </c>
    </row>
    <row r="2036" spans="1:6">
      <c r="A2036" s="30">
        <v>45386.248067129629</v>
      </c>
      <c r="B2036" s="32"/>
      <c r="C2036" s="32" t="s">
        <v>18</v>
      </c>
      <c r="D2036" s="27">
        <v>1350000</v>
      </c>
      <c r="E2036" s="28"/>
      <c r="F2036" s="29">
        <f t="shared" si="33"/>
        <v>34040843</v>
      </c>
    </row>
    <row r="2037" spans="1:6">
      <c r="A2037" s="30">
        <v>45386.265543981484</v>
      </c>
      <c r="B2037" s="32"/>
      <c r="C2037" s="32" t="s">
        <v>12</v>
      </c>
      <c r="D2037" s="27">
        <v>650000</v>
      </c>
      <c r="E2037" s="28"/>
      <c r="F2037" s="29">
        <f t="shared" si="33"/>
        <v>34690843</v>
      </c>
    </row>
    <row r="2038" spans="1:6">
      <c r="A2038" s="30">
        <v>45386.310682870368</v>
      </c>
      <c r="B2038" s="32"/>
      <c r="C2038" s="32" t="s">
        <v>12</v>
      </c>
      <c r="D2038" s="27">
        <v>550000</v>
      </c>
      <c r="E2038" s="28"/>
      <c r="F2038" s="29">
        <f t="shared" si="33"/>
        <v>35240843</v>
      </c>
    </row>
    <row r="2039" spans="1:6">
      <c r="A2039" s="30">
        <v>45386.390659722223</v>
      </c>
      <c r="B2039" s="32"/>
      <c r="C2039" s="32" t="s">
        <v>12</v>
      </c>
      <c r="D2039" s="27">
        <v>1760000</v>
      </c>
      <c r="E2039" s="28"/>
      <c r="F2039" s="29">
        <f t="shared" si="33"/>
        <v>37000843</v>
      </c>
    </row>
    <row r="2040" spans="1:6">
      <c r="A2040" s="30">
        <v>45386.395590277774</v>
      </c>
      <c r="B2040" s="32"/>
      <c r="C2040" s="32" t="s">
        <v>12</v>
      </c>
      <c r="D2040" s="27">
        <v>600000</v>
      </c>
      <c r="E2040" s="28"/>
      <c r="F2040" s="29">
        <f t="shared" si="33"/>
        <v>37600843</v>
      </c>
    </row>
    <row r="2041" spans="1:6">
      <c r="A2041" s="30">
        <v>45386.399143518516</v>
      </c>
      <c r="B2041" s="32"/>
      <c r="C2041" s="32" t="s">
        <v>12</v>
      </c>
      <c r="D2041" s="27">
        <v>600000</v>
      </c>
      <c r="E2041" s="28"/>
      <c r="F2041" s="29">
        <f t="shared" si="33"/>
        <v>38200843</v>
      </c>
    </row>
    <row r="2042" spans="1:6">
      <c r="A2042" s="30">
        <v>45386.402511574073</v>
      </c>
      <c r="B2042" s="32"/>
      <c r="C2042" s="32" t="s">
        <v>12</v>
      </c>
      <c r="D2042" s="27">
        <v>600000</v>
      </c>
      <c r="E2042" s="28"/>
      <c r="F2042" s="29">
        <f t="shared" si="33"/>
        <v>38800843</v>
      </c>
    </row>
    <row r="2043" spans="1:6">
      <c r="A2043" s="30">
        <v>45386.45579861111</v>
      </c>
      <c r="B2043" s="32"/>
      <c r="C2043" s="32" t="s">
        <v>12</v>
      </c>
      <c r="D2043" s="27">
        <v>600000</v>
      </c>
      <c r="E2043" s="28"/>
      <c r="F2043" s="29">
        <f t="shared" si="33"/>
        <v>39400843</v>
      </c>
    </row>
    <row r="2044" spans="1:6">
      <c r="A2044" s="30">
        <v>45386.458402777775</v>
      </c>
      <c r="B2044" s="32"/>
      <c r="C2044" s="32" t="s">
        <v>12</v>
      </c>
      <c r="D2044" s="27">
        <v>550000</v>
      </c>
      <c r="E2044" s="28"/>
      <c r="F2044" s="29">
        <f t="shared" si="33"/>
        <v>39950843</v>
      </c>
    </row>
    <row r="2045" spans="1:6">
      <c r="A2045" s="30">
        <v>45386.458541666667</v>
      </c>
      <c r="B2045" s="32"/>
      <c r="C2045" s="32" t="s">
        <v>12</v>
      </c>
      <c r="D2045" s="27">
        <v>600000</v>
      </c>
      <c r="E2045" s="28"/>
      <c r="F2045" s="29">
        <f t="shared" si="33"/>
        <v>40550843</v>
      </c>
    </row>
    <row r="2046" spans="1:6">
      <c r="A2046" s="30">
        <v>45386.475115740737</v>
      </c>
      <c r="B2046" s="32"/>
      <c r="C2046" s="32" t="s">
        <v>12</v>
      </c>
      <c r="D2046" s="27">
        <v>575000</v>
      </c>
      <c r="E2046" s="28"/>
      <c r="F2046" s="29">
        <f t="shared" si="33"/>
        <v>41125843</v>
      </c>
    </row>
    <row r="2047" spans="1:6">
      <c r="A2047" s="30">
        <v>45386.484097222223</v>
      </c>
      <c r="B2047" s="32"/>
      <c r="C2047" s="32" t="s">
        <v>12</v>
      </c>
      <c r="D2047" s="27">
        <v>1235000</v>
      </c>
      <c r="E2047" s="28"/>
      <c r="F2047" s="29">
        <f t="shared" si="33"/>
        <v>42360843</v>
      </c>
    </row>
    <row r="2048" spans="1:6">
      <c r="A2048" s="30">
        <v>45386.487349537034</v>
      </c>
      <c r="B2048" s="32"/>
      <c r="C2048" s="32" t="s">
        <v>12</v>
      </c>
      <c r="D2048" s="27">
        <v>650000</v>
      </c>
      <c r="E2048" s="28"/>
      <c r="F2048" s="29">
        <f t="shared" si="33"/>
        <v>43010843</v>
      </c>
    </row>
    <row r="2049" spans="1:6">
      <c r="A2049" s="30">
        <v>45386.565486111111</v>
      </c>
      <c r="B2049" s="32"/>
      <c r="C2049" s="32" t="s">
        <v>12</v>
      </c>
      <c r="D2049" s="27">
        <v>585000</v>
      </c>
      <c r="E2049" s="28"/>
      <c r="F2049" s="29">
        <f t="shared" si="33"/>
        <v>43595843</v>
      </c>
    </row>
    <row r="2050" spans="1:6">
      <c r="A2050" s="30">
        <v>45386.577997685185</v>
      </c>
      <c r="B2050" s="32"/>
      <c r="C2050" s="32" t="s">
        <v>12</v>
      </c>
      <c r="D2050" s="27">
        <v>1250000</v>
      </c>
      <c r="E2050" s="28"/>
      <c r="F2050" s="29">
        <f t="shared" si="33"/>
        <v>44845843</v>
      </c>
    </row>
    <row r="2051" spans="1:6">
      <c r="A2051" s="30">
        <v>45386.683321759258</v>
      </c>
      <c r="B2051" s="32"/>
      <c r="C2051" s="32" t="s">
        <v>12</v>
      </c>
      <c r="D2051" s="27">
        <v>550000</v>
      </c>
      <c r="E2051" s="28"/>
      <c r="F2051" s="29">
        <f t="shared" si="33"/>
        <v>45395843</v>
      </c>
    </row>
    <row r="2052" spans="1:6">
      <c r="A2052" s="30">
        <v>45386.764907407407</v>
      </c>
      <c r="B2052" s="32"/>
      <c r="C2052" s="32" t="s">
        <v>12</v>
      </c>
      <c r="D2052" s="27">
        <v>1170000</v>
      </c>
      <c r="E2052" s="28"/>
      <c r="F2052" s="29">
        <f t="shared" si="33"/>
        <v>46565843</v>
      </c>
    </row>
    <row r="2053" spans="1:6">
      <c r="A2053" s="30">
        <v>45386.771284722221</v>
      </c>
      <c r="B2053" s="32"/>
      <c r="C2053" s="32" t="s">
        <v>12</v>
      </c>
      <c r="D2053" s="27">
        <v>600000</v>
      </c>
      <c r="E2053" s="28"/>
      <c r="F2053" s="29">
        <f t="shared" si="33"/>
        <v>47165843</v>
      </c>
    </row>
    <row r="2054" spans="1:6">
      <c r="A2054" s="30">
        <v>45386.930706018517</v>
      </c>
      <c r="B2054" s="32"/>
      <c r="C2054" s="32" t="s">
        <v>12</v>
      </c>
      <c r="D2054" s="27">
        <v>1250000</v>
      </c>
      <c r="E2054" s="28"/>
      <c r="F2054" s="29">
        <f t="shared" si="33"/>
        <v>48415843</v>
      </c>
    </row>
    <row r="2055" spans="1:6">
      <c r="A2055" s="30">
        <v>45387.175486111111</v>
      </c>
      <c r="B2055" s="32"/>
      <c r="C2055" s="32" t="s">
        <v>12</v>
      </c>
      <c r="D2055" s="27">
        <v>600000</v>
      </c>
      <c r="E2055" s="28"/>
      <c r="F2055" s="29">
        <f t="shared" si="33"/>
        <v>49015843</v>
      </c>
    </row>
    <row r="2056" spans="1:6">
      <c r="A2056" s="30">
        <v>45387.196250000001</v>
      </c>
      <c r="B2056" s="32"/>
      <c r="C2056" s="32" t="s">
        <v>12</v>
      </c>
      <c r="D2056" s="27">
        <v>1250000</v>
      </c>
      <c r="E2056" s="28"/>
      <c r="F2056" s="29">
        <f t="shared" si="33"/>
        <v>50265843</v>
      </c>
    </row>
    <row r="2057" spans="1:6">
      <c r="A2057" s="30">
        <v>45387.282118055555</v>
      </c>
      <c r="B2057" s="32"/>
      <c r="C2057" s="32" t="s">
        <v>18</v>
      </c>
      <c r="D2057" s="27">
        <v>1300000</v>
      </c>
      <c r="E2057" s="28"/>
      <c r="F2057" s="29">
        <f t="shared" si="33"/>
        <v>51565843</v>
      </c>
    </row>
    <row r="2058" spans="1:6">
      <c r="A2058" s="30">
        <v>45387.344953703701</v>
      </c>
      <c r="B2058" s="32"/>
      <c r="C2058" s="32" t="s">
        <v>12</v>
      </c>
      <c r="D2058" s="27">
        <v>585000</v>
      </c>
      <c r="E2058" s="28"/>
      <c r="F2058" s="29">
        <f t="shared" si="33"/>
        <v>52150843</v>
      </c>
    </row>
    <row r="2059" spans="1:6">
      <c r="A2059" s="30">
        <v>45387.350405092591</v>
      </c>
      <c r="B2059" s="32"/>
      <c r="C2059" s="32" t="s">
        <v>12</v>
      </c>
      <c r="D2059" s="27">
        <v>600000</v>
      </c>
      <c r="E2059" s="28"/>
      <c r="F2059" s="29">
        <f t="shared" si="33"/>
        <v>52750843</v>
      </c>
    </row>
    <row r="2060" spans="1:6">
      <c r="A2060" s="30">
        <v>45387.360775462963</v>
      </c>
      <c r="B2060" s="32"/>
      <c r="C2060" s="32" t="s">
        <v>42</v>
      </c>
      <c r="D2060" s="27">
        <v>1575000</v>
      </c>
      <c r="E2060" s="28"/>
      <c r="F2060" s="29">
        <f t="shared" si="33"/>
        <v>54325843</v>
      </c>
    </row>
    <row r="2061" spans="1:6">
      <c r="A2061" s="30">
        <v>45387.394224537034</v>
      </c>
      <c r="B2061" s="32"/>
      <c r="C2061" s="32" t="s">
        <v>12</v>
      </c>
      <c r="D2061" s="27">
        <v>650000</v>
      </c>
      <c r="E2061" s="28"/>
      <c r="F2061" s="29">
        <f t="shared" si="33"/>
        <v>54975843</v>
      </c>
    </row>
    <row r="2062" spans="1:6">
      <c r="A2062" s="30">
        <v>45387.397939814815</v>
      </c>
      <c r="B2062" s="32"/>
      <c r="C2062" s="32" t="s">
        <v>12</v>
      </c>
      <c r="D2062" s="27">
        <v>1760000</v>
      </c>
      <c r="E2062" s="28"/>
      <c r="F2062" s="29">
        <f t="shared" si="33"/>
        <v>56735843</v>
      </c>
    </row>
    <row r="2063" spans="1:6">
      <c r="A2063" s="30">
        <v>45387.427175925928</v>
      </c>
      <c r="B2063" s="32"/>
      <c r="C2063" s="32" t="s">
        <v>12</v>
      </c>
      <c r="D2063" s="27">
        <v>1650000</v>
      </c>
      <c r="E2063" s="28"/>
      <c r="F2063" s="29">
        <f t="shared" si="33"/>
        <v>58385843</v>
      </c>
    </row>
    <row r="2064" spans="1:6">
      <c r="A2064" s="30">
        <v>45387.462395833332</v>
      </c>
      <c r="B2064" s="32"/>
      <c r="C2064" s="32" t="s">
        <v>12</v>
      </c>
      <c r="D2064" s="27">
        <v>600000</v>
      </c>
      <c r="E2064" s="28"/>
      <c r="F2064" s="29">
        <f t="shared" ref="F2064:F2127" si="34">F2063+D2064-E2064</f>
        <v>58985843</v>
      </c>
    </row>
    <row r="2065" spans="1:6">
      <c r="A2065" s="30">
        <v>45387.480613425927</v>
      </c>
      <c r="B2065" s="32"/>
      <c r="C2065" s="32" t="s">
        <v>12</v>
      </c>
      <c r="D2065" s="27">
        <v>600000</v>
      </c>
      <c r="E2065" s="28"/>
      <c r="F2065" s="29">
        <f t="shared" si="34"/>
        <v>59585843</v>
      </c>
    </row>
    <row r="2066" spans="1:6">
      <c r="A2066" s="30">
        <v>45387.481481481482</v>
      </c>
      <c r="B2066" s="32"/>
      <c r="C2066" s="32" t="s">
        <v>12</v>
      </c>
      <c r="D2066" s="27">
        <v>1235000</v>
      </c>
      <c r="E2066" s="28"/>
      <c r="F2066" s="29">
        <f t="shared" si="34"/>
        <v>60820843</v>
      </c>
    </row>
    <row r="2067" spans="1:6">
      <c r="A2067" s="30">
        <v>45387.488807870373</v>
      </c>
      <c r="B2067" s="32"/>
      <c r="C2067" s="32" t="s">
        <v>30</v>
      </c>
      <c r="D2067" s="27">
        <v>350000</v>
      </c>
      <c r="E2067" s="28"/>
      <c r="F2067" s="29">
        <f t="shared" si="34"/>
        <v>61170843</v>
      </c>
    </row>
    <row r="2068" spans="1:6">
      <c r="A2068" s="30">
        <v>45387.497685185182</v>
      </c>
      <c r="B2068" s="32"/>
      <c r="C2068" s="32" t="s">
        <v>12</v>
      </c>
      <c r="D2068" s="27">
        <v>465000</v>
      </c>
      <c r="E2068" s="28"/>
      <c r="F2068" s="29">
        <f t="shared" si="34"/>
        <v>61635843</v>
      </c>
    </row>
    <row r="2069" spans="1:6">
      <c r="A2069" s="30">
        <v>45387.537523148145</v>
      </c>
      <c r="B2069" s="32"/>
      <c r="C2069" s="32" t="s">
        <v>12</v>
      </c>
      <c r="D2069" s="27">
        <v>1300000</v>
      </c>
      <c r="E2069" s="28"/>
      <c r="F2069" s="29">
        <f t="shared" si="34"/>
        <v>62935843</v>
      </c>
    </row>
    <row r="2070" spans="1:6">
      <c r="A2070" s="30">
        <v>45387.560844907406</v>
      </c>
      <c r="B2070" s="32"/>
      <c r="C2070" s="32" t="s">
        <v>12</v>
      </c>
      <c r="D2070" s="27">
        <v>600000</v>
      </c>
      <c r="E2070" s="28"/>
      <c r="F2070" s="29">
        <f t="shared" si="34"/>
        <v>63535843</v>
      </c>
    </row>
    <row r="2071" spans="1:6">
      <c r="A2071" s="30">
        <v>45387.567245370374</v>
      </c>
      <c r="B2071" s="32"/>
      <c r="C2071" s="32" t="s">
        <v>12</v>
      </c>
      <c r="D2071" s="27">
        <v>600000</v>
      </c>
      <c r="E2071" s="28"/>
      <c r="F2071" s="29">
        <f t="shared" si="34"/>
        <v>64135843</v>
      </c>
    </row>
    <row r="2072" spans="1:6">
      <c r="A2072" s="30">
        <v>45387.573240740741</v>
      </c>
      <c r="B2072" s="32"/>
      <c r="C2072" s="32" t="s">
        <v>12</v>
      </c>
      <c r="D2072" s="27">
        <v>650000</v>
      </c>
      <c r="E2072" s="28"/>
      <c r="F2072" s="29">
        <f t="shared" si="34"/>
        <v>64785843</v>
      </c>
    </row>
    <row r="2073" spans="1:6">
      <c r="A2073" s="30">
        <v>45387.602152777778</v>
      </c>
      <c r="B2073" s="32"/>
      <c r="C2073" s="32" t="s">
        <v>12</v>
      </c>
      <c r="D2073" s="27">
        <v>575000</v>
      </c>
      <c r="E2073" s="28"/>
      <c r="F2073" s="29">
        <f t="shared" si="34"/>
        <v>65360843</v>
      </c>
    </row>
    <row r="2074" spans="1:6">
      <c r="A2074" s="30">
        <v>45387.603379629632</v>
      </c>
      <c r="B2074" s="32"/>
      <c r="C2074" s="32" t="s">
        <v>12</v>
      </c>
      <c r="D2074" s="27">
        <v>585000</v>
      </c>
      <c r="E2074" s="28"/>
      <c r="F2074" s="29">
        <f t="shared" si="34"/>
        <v>65945843</v>
      </c>
    </row>
    <row r="2075" spans="1:6">
      <c r="A2075" s="30">
        <v>45387.666562500002</v>
      </c>
      <c r="B2075" s="32"/>
      <c r="C2075" s="32" t="s">
        <v>12</v>
      </c>
      <c r="D2075" s="27">
        <v>650000</v>
      </c>
      <c r="E2075" s="28"/>
      <c r="F2075" s="29">
        <f t="shared" si="34"/>
        <v>66595843</v>
      </c>
    </row>
    <row r="2076" spans="1:6">
      <c r="A2076" s="30">
        <v>45387.699872685182</v>
      </c>
      <c r="B2076" s="32"/>
      <c r="C2076" s="32" t="s">
        <v>12</v>
      </c>
      <c r="D2076" s="27">
        <v>600000</v>
      </c>
      <c r="E2076" s="28"/>
      <c r="F2076" s="29">
        <f t="shared" si="34"/>
        <v>67195843</v>
      </c>
    </row>
    <row r="2077" spans="1:6">
      <c r="A2077" s="30">
        <v>45387.900555555556</v>
      </c>
      <c r="B2077" s="32"/>
      <c r="C2077" s="32" t="s">
        <v>12</v>
      </c>
      <c r="D2077" s="27">
        <v>1135000</v>
      </c>
      <c r="E2077" s="28"/>
      <c r="F2077" s="29">
        <f t="shared" si="34"/>
        <v>68330843</v>
      </c>
    </row>
    <row r="2078" spans="1:6">
      <c r="A2078" s="30">
        <v>45389.033518518518</v>
      </c>
      <c r="B2078" s="32"/>
      <c r="C2078" s="32" t="s">
        <v>12</v>
      </c>
      <c r="D2078" s="27">
        <v>600000</v>
      </c>
      <c r="E2078" s="28"/>
      <c r="F2078" s="29">
        <f t="shared" si="34"/>
        <v>68930843</v>
      </c>
    </row>
    <row r="2079" spans="1:6">
      <c r="A2079" s="30">
        <v>45389.532835648148</v>
      </c>
      <c r="B2079" s="32"/>
      <c r="C2079" s="32" t="s">
        <v>12</v>
      </c>
      <c r="D2079" s="27">
        <v>1150000</v>
      </c>
      <c r="E2079" s="28"/>
      <c r="F2079" s="29">
        <f t="shared" si="34"/>
        <v>70080843</v>
      </c>
    </row>
    <row r="2080" spans="1:6">
      <c r="A2080" s="30">
        <v>45389.538854166669</v>
      </c>
      <c r="B2080" s="32"/>
      <c r="C2080" s="32" t="s">
        <v>12</v>
      </c>
      <c r="D2080" s="27">
        <v>600000</v>
      </c>
      <c r="E2080" s="28"/>
      <c r="F2080" s="29">
        <f t="shared" si="34"/>
        <v>70680843</v>
      </c>
    </row>
    <row r="2081" spans="1:6">
      <c r="A2081" s="30">
        <v>45390.241435185184</v>
      </c>
      <c r="B2081" s="32"/>
      <c r="C2081" s="32" t="s">
        <v>12</v>
      </c>
      <c r="D2081" s="27">
        <v>600000</v>
      </c>
      <c r="E2081" s="28"/>
      <c r="F2081" s="29">
        <f t="shared" si="34"/>
        <v>71280843</v>
      </c>
    </row>
    <row r="2082" spans="1:6">
      <c r="A2082" s="30">
        <v>45390.338321759256</v>
      </c>
      <c r="B2082" s="32"/>
      <c r="C2082" s="32" t="s">
        <v>12</v>
      </c>
      <c r="D2082" s="27">
        <v>600000</v>
      </c>
      <c r="E2082" s="28"/>
      <c r="F2082" s="29">
        <f t="shared" si="34"/>
        <v>71880843</v>
      </c>
    </row>
    <row r="2083" spans="1:6">
      <c r="A2083" s="30">
        <v>45390.351909722223</v>
      </c>
      <c r="B2083" s="32"/>
      <c r="C2083" s="32" t="s">
        <v>12</v>
      </c>
      <c r="D2083" s="27">
        <v>600000</v>
      </c>
      <c r="E2083" s="28"/>
      <c r="F2083" s="29">
        <f t="shared" si="34"/>
        <v>72480843</v>
      </c>
    </row>
    <row r="2084" spans="1:6">
      <c r="A2084" s="30">
        <v>45390.354259259257</v>
      </c>
      <c r="B2084" s="32"/>
      <c r="C2084" s="32" t="s">
        <v>12</v>
      </c>
      <c r="D2084" s="27">
        <v>600000</v>
      </c>
      <c r="E2084" s="28"/>
      <c r="F2084" s="29">
        <f t="shared" si="34"/>
        <v>73080843</v>
      </c>
    </row>
    <row r="2085" spans="1:6">
      <c r="A2085" s="30">
        <v>45390.382708333331</v>
      </c>
      <c r="B2085" s="32"/>
      <c r="C2085" s="32" t="s">
        <v>12</v>
      </c>
      <c r="D2085" s="27">
        <v>585000</v>
      </c>
      <c r="E2085" s="28"/>
      <c r="F2085" s="29">
        <f t="shared" si="34"/>
        <v>73665843</v>
      </c>
    </row>
    <row r="2086" spans="1:6">
      <c r="A2086" s="30">
        <v>45391.181331018517</v>
      </c>
      <c r="B2086" s="32"/>
      <c r="C2086" s="32" t="s">
        <v>18</v>
      </c>
      <c r="D2086" s="27">
        <v>2485000</v>
      </c>
      <c r="E2086" s="28"/>
      <c r="F2086" s="29">
        <f t="shared" si="34"/>
        <v>76150843</v>
      </c>
    </row>
    <row r="2087" spans="1:6">
      <c r="A2087" s="30">
        <v>45391.276030092595</v>
      </c>
      <c r="B2087" s="32"/>
      <c r="C2087" s="32" t="s">
        <v>12</v>
      </c>
      <c r="D2087" s="27">
        <v>650000</v>
      </c>
      <c r="E2087" s="28"/>
      <c r="F2087" s="29">
        <f t="shared" si="34"/>
        <v>76800843</v>
      </c>
    </row>
    <row r="2088" spans="1:6">
      <c r="A2088" s="30">
        <v>45391.377060185187</v>
      </c>
      <c r="B2088" s="32"/>
      <c r="C2088" s="32" t="s">
        <v>12</v>
      </c>
      <c r="D2088" s="27">
        <v>575000</v>
      </c>
      <c r="E2088" s="28"/>
      <c r="F2088" s="29">
        <f t="shared" si="34"/>
        <v>77375843</v>
      </c>
    </row>
    <row r="2089" spans="1:6">
      <c r="A2089" s="30">
        <v>45391.377916666665</v>
      </c>
      <c r="B2089" s="32"/>
      <c r="C2089" s="32" t="s">
        <v>12</v>
      </c>
      <c r="D2089" s="27">
        <v>600000</v>
      </c>
      <c r="E2089" s="28"/>
      <c r="F2089" s="29">
        <f t="shared" si="34"/>
        <v>77975843</v>
      </c>
    </row>
    <row r="2090" spans="1:6">
      <c r="A2090" s="30">
        <v>45391.650636574072</v>
      </c>
      <c r="B2090" s="32"/>
      <c r="C2090" s="32" t="s">
        <v>12</v>
      </c>
      <c r="D2090" s="27">
        <v>1235000</v>
      </c>
      <c r="E2090" s="28"/>
      <c r="F2090" s="29">
        <f t="shared" si="34"/>
        <v>79210843</v>
      </c>
    </row>
    <row r="2091" spans="1:6">
      <c r="A2091" s="30">
        <v>45394.614675925928</v>
      </c>
      <c r="B2091" s="32"/>
      <c r="C2091" s="32" t="s">
        <v>12</v>
      </c>
      <c r="D2091" s="27">
        <v>600000</v>
      </c>
      <c r="E2091" s="28"/>
      <c r="F2091" s="29">
        <f t="shared" si="34"/>
        <v>79810843</v>
      </c>
    </row>
    <row r="2092" spans="1:6">
      <c r="A2092" s="30">
        <v>45395.888969907406</v>
      </c>
      <c r="B2092" s="32"/>
      <c r="C2092" s="32" t="s">
        <v>12</v>
      </c>
      <c r="D2092" s="27">
        <v>650000</v>
      </c>
      <c r="E2092" s="28"/>
      <c r="F2092" s="29">
        <f t="shared" si="34"/>
        <v>80460843</v>
      </c>
    </row>
    <row r="2093" spans="1:6">
      <c r="A2093" s="30">
        <v>45397.412245370368</v>
      </c>
      <c r="B2093" s="32"/>
      <c r="C2093" s="32" t="s">
        <v>12</v>
      </c>
      <c r="D2093" s="27">
        <v>650000</v>
      </c>
      <c r="E2093" s="28"/>
      <c r="F2093" s="29">
        <f t="shared" si="34"/>
        <v>81110843</v>
      </c>
    </row>
    <row r="2094" spans="1:6">
      <c r="A2094" s="30">
        <v>45397.833020833335</v>
      </c>
      <c r="B2094" s="32"/>
      <c r="C2094" s="32" t="s">
        <v>12</v>
      </c>
      <c r="D2094" s="27">
        <v>600000</v>
      </c>
      <c r="E2094" s="28"/>
      <c r="F2094" s="29">
        <f t="shared" si="34"/>
        <v>81710843</v>
      </c>
    </row>
    <row r="2095" spans="1:6">
      <c r="A2095" s="30">
        <v>45397.87903935185</v>
      </c>
      <c r="B2095" s="32"/>
      <c r="C2095" s="32" t="s">
        <v>12</v>
      </c>
      <c r="D2095" s="27">
        <v>585000</v>
      </c>
      <c r="E2095" s="28"/>
      <c r="F2095" s="29">
        <f t="shared" si="34"/>
        <v>82295843</v>
      </c>
    </row>
    <row r="2096" spans="1:6">
      <c r="A2096" s="30">
        <v>45397.879849537036</v>
      </c>
      <c r="B2096" s="32"/>
      <c r="C2096" s="32" t="s">
        <v>12</v>
      </c>
      <c r="D2096" s="27">
        <v>650000</v>
      </c>
      <c r="E2096" s="28"/>
      <c r="F2096" s="29">
        <f t="shared" si="34"/>
        <v>82945843</v>
      </c>
    </row>
    <row r="2097" spans="1:6">
      <c r="A2097" s="30">
        <v>45397.936284722222</v>
      </c>
      <c r="B2097" s="32"/>
      <c r="C2097" s="32" t="s">
        <v>12</v>
      </c>
      <c r="D2097" s="27">
        <v>585000</v>
      </c>
      <c r="E2097" s="28"/>
      <c r="F2097" s="29">
        <f t="shared" si="34"/>
        <v>83530843</v>
      </c>
    </row>
    <row r="2098" spans="1:6">
      <c r="A2098" s="30">
        <v>45398.261064814818</v>
      </c>
      <c r="B2098" s="32"/>
      <c r="C2098" s="32" t="s">
        <v>12</v>
      </c>
      <c r="D2098" s="27">
        <v>600000</v>
      </c>
      <c r="E2098" s="28"/>
      <c r="F2098" s="29">
        <f t="shared" si="34"/>
        <v>84130843</v>
      </c>
    </row>
    <row r="2099" spans="1:6">
      <c r="A2099" s="30">
        <v>45398.276122685187</v>
      </c>
      <c r="B2099" s="32"/>
      <c r="C2099" s="32" t="s">
        <v>12</v>
      </c>
      <c r="D2099" s="27">
        <v>600000</v>
      </c>
      <c r="E2099" s="28"/>
      <c r="F2099" s="29">
        <f t="shared" si="34"/>
        <v>84730843</v>
      </c>
    </row>
    <row r="2100" spans="1:6">
      <c r="A2100" s="30">
        <v>45398.280706018515</v>
      </c>
      <c r="B2100" s="32"/>
      <c r="C2100" s="32" t="s">
        <v>12</v>
      </c>
      <c r="D2100" s="27">
        <v>1735000</v>
      </c>
      <c r="E2100" s="28"/>
      <c r="F2100" s="29">
        <f t="shared" si="34"/>
        <v>86465843</v>
      </c>
    </row>
    <row r="2101" spans="1:6">
      <c r="A2101" s="30">
        <v>45398.307488425926</v>
      </c>
      <c r="B2101" s="32"/>
      <c r="C2101" s="32" t="s">
        <v>12</v>
      </c>
      <c r="D2101" s="27">
        <v>575000</v>
      </c>
      <c r="E2101" s="28"/>
      <c r="F2101" s="29">
        <f t="shared" si="34"/>
        <v>87040843</v>
      </c>
    </row>
    <row r="2102" spans="1:6">
      <c r="A2102" s="30">
        <v>45398.340115740742</v>
      </c>
      <c r="B2102" s="32"/>
      <c r="C2102" s="32" t="s">
        <v>12</v>
      </c>
      <c r="D2102" s="27">
        <v>600000</v>
      </c>
      <c r="E2102" s="28"/>
      <c r="F2102" s="29">
        <f t="shared" si="34"/>
        <v>87640843</v>
      </c>
    </row>
    <row r="2103" spans="1:6">
      <c r="A2103" s="30">
        <v>45398.362523148149</v>
      </c>
      <c r="B2103" s="32"/>
      <c r="C2103" s="32" t="s">
        <v>12</v>
      </c>
      <c r="D2103" s="27">
        <v>585000</v>
      </c>
      <c r="E2103" s="28"/>
      <c r="F2103" s="29">
        <f t="shared" si="34"/>
        <v>88225843</v>
      </c>
    </row>
    <row r="2104" spans="1:6">
      <c r="A2104" s="30">
        <v>45398.365729166668</v>
      </c>
      <c r="B2104" s="32"/>
      <c r="C2104" s="32" t="s">
        <v>12</v>
      </c>
      <c r="D2104" s="27">
        <v>550000</v>
      </c>
      <c r="E2104" s="28"/>
      <c r="F2104" s="29">
        <f t="shared" si="34"/>
        <v>88775843</v>
      </c>
    </row>
    <row r="2105" spans="1:6">
      <c r="A2105" s="30">
        <v>45398.378113425926</v>
      </c>
      <c r="B2105" s="32"/>
      <c r="C2105" s="32" t="s">
        <v>12</v>
      </c>
      <c r="D2105" s="27">
        <v>650000</v>
      </c>
      <c r="E2105" s="28"/>
      <c r="F2105" s="29">
        <f t="shared" si="34"/>
        <v>89425843</v>
      </c>
    </row>
    <row r="2106" spans="1:6">
      <c r="A2106" s="30">
        <v>45398.421284722222</v>
      </c>
      <c r="B2106" s="32"/>
      <c r="C2106" s="32" t="s">
        <v>12</v>
      </c>
      <c r="D2106" s="27">
        <v>1185000</v>
      </c>
      <c r="E2106" s="28"/>
      <c r="F2106" s="29">
        <f t="shared" si="34"/>
        <v>90610843</v>
      </c>
    </row>
    <row r="2107" spans="1:6">
      <c r="A2107" s="30">
        <v>45398.427627314813</v>
      </c>
      <c r="B2107" s="32"/>
      <c r="C2107" s="32" t="s">
        <v>12</v>
      </c>
      <c r="D2107" s="27">
        <v>650000</v>
      </c>
      <c r="E2107" s="28"/>
      <c r="F2107" s="29">
        <f t="shared" si="34"/>
        <v>91260843</v>
      </c>
    </row>
    <row r="2108" spans="1:6">
      <c r="A2108" s="30">
        <v>45398.441006944442</v>
      </c>
      <c r="B2108" s="32"/>
      <c r="C2108" s="32" t="s">
        <v>12</v>
      </c>
      <c r="D2108" s="27">
        <v>600000</v>
      </c>
      <c r="E2108" s="28"/>
      <c r="F2108" s="29">
        <f t="shared" si="34"/>
        <v>91860843</v>
      </c>
    </row>
    <row r="2109" spans="1:6">
      <c r="A2109" s="30">
        <v>45398.460393518515</v>
      </c>
      <c r="B2109" s="32"/>
      <c r="C2109" s="32" t="s">
        <v>12</v>
      </c>
      <c r="D2109" s="27">
        <v>550000</v>
      </c>
      <c r="E2109" s="28"/>
      <c r="F2109" s="29">
        <f t="shared" si="34"/>
        <v>92410843</v>
      </c>
    </row>
    <row r="2110" spans="1:6">
      <c r="A2110" s="30">
        <v>45398.46334490741</v>
      </c>
      <c r="B2110" s="32"/>
      <c r="C2110" s="32" t="s">
        <v>12</v>
      </c>
      <c r="D2110" s="27">
        <v>585000</v>
      </c>
      <c r="E2110" s="28"/>
      <c r="F2110" s="29">
        <f t="shared" si="34"/>
        <v>92995843</v>
      </c>
    </row>
    <row r="2111" spans="1:6">
      <c r="A2111" s="30">
        <v>45398.47792824074</v>
      </c>
      <c r="B2111" s="32"/>
      <c r="C2111" s="32" t="s">
        <v>12</v>
      </c>
      <c r="D2111" s="27">
        <v>1200000</v>
      </c>
      <c r="E2111" s="28"/>
      <c r="F2111" s="29">
        <f t="shared" si="34"/>
        <v>94195843</v>
      </c>
    </row>
    <row r="2112" spans="1:6">
      <c r="A2112" s="30">
        <v>45398.478449074071</v>
      </c>
      <c r="B2112" s="32"/>
      <c r="C2112" s="32" t="s">
        <v>12</v>
      </c>
      <c r="D2112" s="27">
        <v>1800000</v>
      </c>
      <c r="E2112" s="28"/>
      <c r="F2112" s="29">
        <f t="shared" si="34"/>
        <v>95995843</v>
      </c>
    </row>
    <row r="2113" spans="1:6">
      <c r="A2113" s="30">
        <v>45398.497557870367</v>
      </c>
      <c r="B2113" s="32"/>
      <c r="C2113" s="32" t="s">
        <v>12</v>
      </c>
      <c r="D2113" s="27">
        <v>650000</v>
      </c>
      <c r="E2113" s="28"/>
      <c r="F2113" s="29">
        <f t="shared" si="34"/>
        <v>96645843</v>
      </c>
    </row>
    <row r="2114" spans="1:6">
      <c r="A2114" s="30">
        <v>45398.499166666668</v>
      </c>
      <c r="B2114" s="32"/>
      <c r="C2114" s="32" t="s">
        <v>12</v>
      </c>
      <c r="D2114" s="27">
        <v>1235000</v>
      </c>
      <c r="E2114" s="28"/>
      <c r="F2114" s="29">
        <f t="shared" si="34"/>
        <v>97880843</v>
      </c>
    </row>
    <row r="2115" spans="1:6">
      <c r="A2115" s="30">
        <v>45398.540034722224</v>
      </c>
      <c r="B2115" s="32"/>
      <c r="C2115" s="32" t="s">
        <v>12</v>
      </c>
      <c r="D2115" s="27">
        <v>600000</v>
      </c>
      <c r="E2115" s="28"/>
      <c r="F2115" s="29">
        <f t="shared" si="34"/>
        <v>98480843</v>
      </c>
    </row>
    <row r="2116" spans="1:6">
      <c r="A2116" s="30">
        <v>45398.549525462964</v>
      </c>
      <c r="B2116" s="32"/>
      <c r="C2116" s="32" t="s">
        <v>12</v>
      </c>
      <c r="D2116" s="27">
        <v>650000</v>
      </c>
      <c r="E2116" s="28"/>
      <c r="F2116" s="29">
        <f t="shared" si="34"/>
        <v>99130843</v>
      </c>
    </row>
    <row r="2117" spans="1:6">
      <c r="A2117" s="30">
        <v>45398.643078703702</v>
      </c>
      <c r="B2117" s="32"/>
      <c r="C2117" s="32" t="s">
        <v>12</v>
      </c>
      <c r="D2117" s="27">
        <v>600000</v>
      </c>
      <c r="E2117" s="28"/>
      <c r="F2117" s="29">
        <f t="shared" si="34"/>
        <v>99730843</v>
      </c>
    </row>
    <row r="2118" spans="1:6">
      <c r="A2118" s="30">
        <v>45398.689837962964</v>
      </c>
      <c r="B2118" s="32"/>
      <c r="C2118" s="32" t="s">
        <v>12</v>
      </c>
      <c r="D2118" s="27">
        <v>465000</v>
      </c>
      <c r="E2118" s="28"/>
      <c r="F2118" s="29">
        <f t="shared" si="34"/>
        <v>100195843</v>
      </c>
    </row>
    <row r="2119" spans="1:6">
      <c r="A2119" s="30">
        <v>45398.838310185187</v>
      </c>
      <c r="B2119" s="32"/>
      <c r="C2119" s="32" t="s">
        <v>12</v>
      </c>
      <c r="D2119" s="27">
        <v>585000</v>
      </c>
      <c r="E2119" s="28"/>
      <c r="F2119" s="29">
        <f t="shared" si="34"/>
        <v>100780843</v>
      </c>
    </row>
    <row r="2120" spans="1:6">
      <c r="A2120" s="30">
        <v>45399.142384259256</v>
      </c>
      <c r="B2120" s="32"/>
      <c r="C2120" s="32" t="s">
        <v>12</v>
      </c>
      <c r="D2120" s="27">
        <v>650000</v>
      </c>
      <c r="E2120" s="28"/>
      <c r="F2120" s="29">
        <f t="shared" si="34"/>
        <v>101430843</v>
      </c>
    </row>
    <row r="2121" spans="1:6">
      <c r="A2121" s="30">
        <v>45399.143263888887</v>
      </c>
      <c r="B2121" s="32"/>
      <c r="C2121" s="32" t="s">
        <v>12</v>
      </c>
      <c r="D2121" s="27">
        <v>600000</v>
      </c>
      <c r="E2121" s="28"/>
      <c r="F2121" s="29">
        <f t="shared" si="34"/>
        <v>102030843</v>
      </c>
    </row>
    <row r="2122" spans="1:6">
      <c r="A2122" s="30">
        <v>45399.144942129627</v>
      </c>
      <c r="B2122" s="32"/>
      <c r="C2122" s="32" t="s">
        <v>12</v>
      </c>
      <c r="D2122" s="27">
        <v>585000</v>
      </c>
      <c r="E2122" s="28"/>
      <c r="F2122" s="29">
        <f t="shared" si="34"/>
        <v>102615843</v>
      </c>
    </row>
    <row r="2123" spans="1:6">
      <c r="A2123" s="30">
        <v>45399.401331018518</v>
      </c>
      <c r="B2123" s="32"/>
      <c r="C2123" s="32" t="s">
        <v>12</v>
      </c>
      <c r="D2123" s="27">
        <v>600000</v>
      </c>
      <c r="E2123" s="28"/>
      <c r="F2123" s="29">
        <f t="shared" si="34"/>
        <v>103215843</v>
      </c>
    </row>
    <row r="2124" spans="1:6">
      <c r="A2124" s="30">
        <v>45399.402303240742</v>
      </c>
      <c r="B2124" s="32"/>
      <c r="C2124" s="32" t="s">
        <v>12</v>
      </c>
      <c r="D2124" s="27">
        <v>550000</v>
      </c>
      <c r="E2124" s="28"/>
      <c r="F2124" s="29">
        <f t="shared" si="34"/>
        <v>103765843</v>
      </c>
    </row>
    <row r="2125" spans="1:6">
      <c r="A2125" s="30">
        <v>45399.443449074075</v>
      </c>
      <c r="B2125" s="32"/>
      <c r="C2125" s="32" t="s">
        <v>12</v>
      </c>
      <c r="D2125" s="27">
        <v>1300000</v>
      </c>
      <c r="E2125" s="28"/>
      <c r="F2125" s="29">
        <f t="shared" si="34"/>
        <v>105065843</v>
      </c>
    </row>
    <row r="2126" spans="1:6">
      <c r="A2126" s="30">
        <v>45399.446550925924</v>
      </c>
      <c r="B2126" s="32"/>
      <c r="C2126" s="32" t="s">
        <v>12</v>
      </c>
      <c r="D2126" s="27">
        <v>1200000</v>
      </c>
      <c r="E2126" s="28"/>
      <c r="F2126" s="29">
        <f t="shared" si="34"/>
        <v>106265843</v>
      </c>
    </row>
    <row r="2127" spans="1:6">
      <c r="A2127" s="30">
        <v>45399.45076388889</v>
      </c>
      <c r="B2127" s="32"/>
      <c r="C2127" s="32" t="s">
        <v>17</v>
      </c>
      <c r="D2127" s="27">
        <v>600000</v>
      </c>
      <c r="E2127" s="28"/>
      <c r="F2127" s="29">
        <f t="shared" si="34"/>
        <v>106865843</v>
      </c>
    </row>
    <row r="2128" spans="1:6">
      <c r="A2128" s="30">
        <v>45399.462407407409</v>
      </c>
      <c r="B2128" s="32"/>
      <c r="C2128" s="32" t="s">
        <v>12</v>
      </c>
      <c r="D2128" s="27">
        <v>1800000</v>
      </c>
      <c r="E2128" s="28"/>
      <c r="F2128" s="29">
        <f t="shared" ref="F2128:F2236" si="35">F2127+D2128-E2128</f>
        <v>108665843</v>
      </c>
    </row>
    <row r="2129" spans="1:6">
      <c r="A2129" s="30">
        <v>45399.484432870369</v>
      </c>
      <c r="B2129" s="32"/>
      <c r="C2129" s="32" t="s">
        <v>18</v>
      </c>
      <c r="D2129" s="27">
        <v>1185000</v>
      </c>
      <c r="E2129" s="28"/>
      <c r="F2129" s="29">
        <f t="shared" si="35"/>
        <v>109850843</v>
      </c>
    </row>
    <row r="2130" spans="1:6">
      <c r="A2130" s="30">
        <v>45399.527245370373</v>
      </c>
      <c r="B2130" s="32"/>
      <c r="C2130" s="32" t="s">
        <v>12</v>
      </c>
      <c r="D2130" s="27">
        <v>1135000</v>
      </c>
      <c r="E2130" s="28"/>
      <c r="F2130" s="29">
        <f t="shared" si="35"/>
        <v>110985843</v>
      </c>
    </row>
    <row r="2131" spans="1:6">
      <c r="A2131" s="30">
        <v>45399.546851851854</v>
      </c>
      <c r="B2131" s="32"/>
      <c r="C2131" s="32" t="s">
        <v>12</v>
      </c>
      <c r="D2131" s="27">
        <v>650000</v>
      </c>
      <c r="E2131" s="28"/>
      <c r="F2131" s="29">
        <f t="shared" si="35"/>
        <v>111635843</v>
      </c>
    </row>
    <row r="2132" spans="1:6">
      <c r="A2132" s="30">
        <v>45399.560034722221</v>
      </c>
      <c r="B2132" s="32"/>
      <c r="C2132" s="32" t="s">
        <v>12</v>
      </c>
      <c r="D2132" s="27">
        <v>1950000</v>
      </c>
      <c r="E2132" s="28"/>
      <c r="F2132" s="29">
        <f t="shared" si="35"/>
        <v>113585843</v>
      </c>
    </row>
    <row r="2133" spans="1:6">
      <c r="A2133" s="30">
        <v>45399.561481481483</v>
      </c>
      <c r="B2133" s="32"/>
      <c r="C2133" s="32" t="s">
        <v>12</v>
      </c>
      <c r="D2133" s="27">
        <v>650000</v>
      </c>
      <c r="E2133" s="28"/>
      <c r="F2133" s="29">
        <f t="shared" si="35"/>
        <v>114235843</v>
      </c>
    </row>
    <row r="2134" spans="1:6">
      <c r="A2134" s="30">
        <v>45399.562280092592</v>
      </c>
      <c r="B2134" s="32"/>
      <c r="C2134" s="32" t="s">
        <v>12</v>
      </c>
      <c r="D2134" s="27">
        <v>1950000</v>
      </c>
      <c r="E2134" s="28"/>
      <c r="F2134" s="29">
        <f t="shared" si="35"/>
        <v>116185843</v>
      </c>
    </row>
    <row r="2135" spans="1:6">
      <c r="A2135" s="30">
        <v>45399.589780092596</v>
      </c>
      <c r="B2135" s="32"/>
      <c r="C2135" s="32" t="s">
        <v>12</v>
      </c>
      <c r="D2135" s="27">
        <v>1135000</v>
      </c>
      <c r="E2135" s="28"/>
      <c r="F2135" s="29">
        <f t="shared" si="35"/>
        <v>117320843</v>
      </c>
    </row>
    <row r="2136" spans="1:6">
      <c r="A2136" s="30">
        <v>45399.592731481483</v>
      </c>
      <c r="B2136" s="32"/>
      <c r="C2136" s="32" t="s">
        <v>30</v>
      </c>
      <c r="D2136" s="27">
        <v>350000</v>
      </c>
      <c r="E2136" s="28"/>
      <c r="F2136" s="29">
        <f t="shared" si="35"/>
        <v>117670843</v>
      </c>
    </row>
    <row r="2137" spans="1:6">
      <c r="A2137" s="30">
        <v>45399.60015046296</v>
      </c>
      <c r="B2137" s="32"/>
      <c r="C2137" s="32" t="s">
        <v>12</v>
      </c>
      <c r="D2137" s="27">
        <v>2485000</v>
      </c>
      <c r="E2137" s="28"/>
      <c r="F2137" s="29">
        <f t="shared" si="35"/>
        <v>120155843</v>
      </c>
    </row>
    <row r="2138" spans="1:6">
      <c r="A2138" s="30">
        <v>45399.629201388889</v>
      </c>
      <c r="B2138" s="32"/>
      <c r="C2138" s="32" t="s">
        <v>12</v>
      </c>
      <c r="D2138" s="27">
        <v>650000</v>
      </c>
      <c r="E2138" s="28"/>
      <c r="F2138" s="29">
        <f t="shared" si="35"/>
        <v>120805843</v>
      </c>
    </row>
    <row r="2139" spans="1:6" ht="14.5">
      <c r="A2139" s="30">
        <v>45399.722743055558</v>
      </c>
      <c r="B2139" s="32"/>
      <c r="C2139" s="207" t="s">
        <v>18</v>
      </c>
      <c r="D2139" s="27">
        <v>1015000</v>
      </c>
      <c r="E2139" s="28"/>
      <c r="F2139" s="29">
        <f t="shared" si="35"/>
        <v>121820843</v>
      </c>
    </row>
    <row r="2140" spans="1:6">
      <c r="A2140" s="30">
        <v>45399.734675925924</v>
      </c>
      <c r="B2140" s="32"/>
      <c r="C2140" s="32" t="s">
        <v>12</v>
      </c>
      <c r="D2140" s="27">
        <v>1135000</v>
      </c>
      <c r="E2140" s="28"/>
      <c r="F2140" s="29">
        <f t="shared" si="35"/>
        <v>122955843</v>
      </c>
    </row>
    <row r="2141" spans="1:6">
      <c r="A2141" s="30">
        <v>45399.898611111108</v>
      </c>
      <c r="B2141" s="32"/>
      <c r="C2141" s="32" t="s">
        <v>12</v>
      </c>
      <c r="D2141" s="27">
        <v>585000</v>
      </c>
      <c r="E2141" s="28"/>
      <c r="F2141" s="29">
        <f t="shared" si="35"/>
        <v>123540843</v>
      </c>
    </row>
    <row r="2142" spans="1:6">
      <c r="A2142" s="30">
        <v>45400.29005787037</v>
      </c>
      <c r="B2142" s="32"/>
      <c r="C2142" s="32" t="s">
        <v>12</v>
      </c>
      <c r="D2142" s="27">
        <v>1160000</v>
      </c>
      <c r="E2142" s="28"/>
      <c r="F2142" s="29">
        <f t="shared" si="35"/>
        <v>124700843</v>
      </c>
    </row>
    <row r="2143" spans="1:6">
      <c r="A2143" s="30">
        <v>45400.302731481483</v>
      </c>
      <c r="B2143" s="32"/>
      <c r="C2143" s="32" t="s">
        <v>12</v>
      </c>
      <c r="D2143" s="27">
        <v>1185000</v>
      </c>
      <c r="E2143" s="28"/>
      <c r="F2143" s="29">
        <f t="shared" si="35"/>
        <v>125885843</v>
      </c>
    </row>
    <row r="2144" spans="1:6">
      <c r="A2144" s="30">
        <v>45400.336319444446</v>
      </c>
      <c r="B2144" s="32"/>
      <c r="C2144" s="32" t="s">
        <v>12</v>
      </c>
      <c r="D2144" s="27">
        <v>650000</v>
      </c>
      <c r="E2144" s="28"/>
      <c r="F2144" s="29">
        <f t="shared" si="35"/>
        <v>126535843</v>
      </c>
    </row>
    <row r="2145" spans="1:6">
      <c r="A2145" s="30">
        <v>45400.338541666664</v>
      </c>
      <c r="B2145" s="32"/>
      <c r="C2145" s="32" t="s">
        <v>12</v>
      </c>
      <c r="D2145" s="27">
        <v>550000</v>
      </c>
      <c r="E2145" s="28"/>
      <c r="F2145" s="29">
        <f t="shared" si="35"/>
        <v>127085843</v>
      </c>
    </row>
    <row r="2146" spans="1:6">
      <c r="A2146" s="30">
        <v>45400.339513888888</v>
      </c>
      <c r="B2146" s="32"/>
      <c r="C2146" s="32" t="s">
        <v>12</v>
      </c>
      <c r="D2146" s="27">
        <v>600000</v>
      </c>
      <c r="E2146" s="28"/>
      <c r="F2146" s="29">
        <f t="shared" si="35"/>
        <v>127685843</v>
      </c>
    </row>
    <row r="2147" spans="1:6">
      <c r="A2147" s="30">
        <v>45400.348657407405</v>
      </c>
      <c r="B2147" s="32"/>
      <c r="C2147" s="32" t="s">
        <v>12</v>
      </c>
      <c r="D2147" s="27">
        <v>550000</v>
      </c>
      <c r="E2147" s="28"/>
      <c r="F2147" s="29">
        <f t="shared" si="35"/>
        <v>128235843</v>
      </c>
    </row>
    <row r="2148" spans="1:6">
      <c r="A2148" s="30">
        <v>45400.366354166668</v>
      </c>
      <c r="B2148" s="32"/>
      <c r="C2148" s="32" t="s">
        <v>12</v>
      </c>
      <c r="D2148" s="27">
        <v>650000</v>
      </c>
      <c r="E2148" s="28"/>
      <c r="F2148" s="29">
        <f t="shared" si="35"/>
        <v>128885843</v>
      </c>
    </row>
    <row r="2149" spans="1:6">
      <c r="A2149" s="30">
        <v>45400.367638888885</v>
      </c>
      <c r="B2149" s="32"/>
      <c r="C2149" s="32" t="s">
        <v>12</v>
      </c>
      <c r="D2149" s="27">
        <v>585000</v>
      </c>
      <c r="E2149" s="28"/>
      <c r="F2149" s="29">
        <f t="shared" si="35"/>
        <v>129470843</v>
      </c>
    </row>
    <row r="2150" spans="1:6">
      <c r="A2150" s="30">
        <v>45400.438692129632</v>
      </c>
      <c r="B2150" s="32"/>
      <c r="C2150" s="32" t="s">
        <v>12</v>
      </c>
      <c r="D2150" s="27">
        <v>585000</v>
      </c>
      <c r="E2150" s="28"/>
      <c r="F2150" s="29">
        <f t="shared" si="35"/>
        <v>130055843</v>
      </c>
    </row>
    <row r="2151" spans="1:6">
      <c r="A2151" s="30">
        <v>45400.439120370371</v>
      </c>
      <c r="B2151" s="32"/>
      <c r="C2151" s="32" t="s">
        <v>12</v>
      </c>
      <c r="D2151" s="27">
        <v>575000</v>
      </c>
      <c r="E2151" s="28"/>
      <c r="F2151" s="29">
        <f t="shared" si="35"/>
        <v>130630843</v>
      </c>
    </row>
    <row r="2152" spans="1:6">
      <c r="A2152" s="30">
        <v>45400.43959490741</v>
      </c>
      <c r="B2152" s="32"/>
      <c r="C2152" s="32" t="s">
        <v>12</v>
      </c>
      <c r="D2152" s="27">
        <v>575000</v>
      </c>
      <c r="E2152" s="28"/>
      <c r="F2152" s="29">
        <f t="shared" si="35"/>
        <v>131205843</v>
      </c>
    </row>
    <row r="2153" spans="1:6">
      <c r="A2153" s="30">
        <v>45400.454050925924</v>
      </c>
      <c r="B2153" s="32"/>
      <c r="C2153" s="32" t="s">
        <v>12</v>
      </c>
      <c r="D2153" s="27">
        <v>600000</v>
      </c>
      <c r="E2153" s="28"/>
      <c r="F2153" s="29">
        <f t="shared" si="35"/>
        <v>131805843</v>
      </c>
    </row>
    <row r="2154" spans="1:6">
      <c r="A2154" s="30">
        <v>45400.577974537038</v>
      </c>
      <c r="B2154" s="32"/>
      <c r="C2154" s="32" t="s">
        <v>146</v>
      </c>
      <c r="D2154" s="27">
        <v>9450000</v>
      </c>
      <c r="E2154" s="28"/>
      <c r="F2154" s="29">
        <f t="shared" si="35"/>
        <v>141255843</v>
      </c>
    </row>
    <row r="2155" spans="1:6">
      <c r="A2155" s="30">
        <v>45400.57949074074</v>
      </c>
      <c r="B2155" s="32"/>
      <c r="C2155" s="32" t="s">
        <v>12</v>
      </c>
      <c r="D2155" s="27">
        <v>1200000</v>
      </c>
      <c r="E2155" s="28"/>
      <c r="F2155" s="29">
        <f t="shared" si="35"/>
        <v>142455843</v>
      </c>
    </row>
    <row r="2156" spans="1:6">
      <c r="A2156" s="30">
        <v>45385</v>
      </c>
      <c r="B2156" s="32"/>
      <c r="C2156" s="32" t="s">
        <v>914</v>
      </c>
      <c r="D2156" s="27"/>
      <c r="E2156" s="28">
        <v>28973334</v>
      </c>
      <c r="F2156" s="29">
        <f t="shared" si="35"/>
        <v>113482509</v>
      </c>
    </row>
    <row r="2157" spans="1:6">
      <c r="A2157" s="30">
        <v>45400.617905092593</v>
      </c>
      <c r="B2157" s="32"/>
      <c r="C2157" s="32" t="s">
        <v>149</v>
      </c>
      <c r="D2157" s="27">
        <v>15950000</v>
      </c>
      <c r="E2157" s="28"/>
      <c r="F2157" s="29">
        <f t="shared" si="35"/>
        <v>129432509</v>
      </c>
    </row>
    <row r="2158" spans="1:6">
      <c r="A2158" s="30">
        <v>45400.625416666669</v>
      </c>
      <c r="B2158" s="32"/>
      <c r="C2158" s="32" t="s">
        <v>12</v>
      </c>
      <c r="D2158" s="27">
        <v>600000</v>
      </c>
      <c r="E2158" s="28"/>
      <c r="F2158" s="29">
        <f t="shared" si="35"/>
        <v>130032509</v>
      </c>
    </row>
    <row r="2159" spans="1:6">
      <c r="A2159" s="30">
        <v>45400.632037037038</v>
      </c>
      <c r="B2159" s="32"/>
      <c r="C2159" s="32" t="s">
        <v>18</v>
      </c>
      <c r="D2159" s="27">
        <v>1735000</v>
      </c>
      <c r="E2159" s="28"/>
      <c r="F2159" s="29">
        <f t="shared" si="35"/>
        <v>131767509</v>
      </c>
    </row>
    <row r="2160" spans="1:6">
      <c r="A2160" s="30">
        <v>45400.722638888888</v>
      </c>
      <c r="B2160" s="32"/>
      <c r="C2160" s="32" t="s">
        <v>12</v>
      </c>
      <c r="D2160" s="27">
        <v>1800000</v>
      </c>
      <c r="E2160" s="28"/>
      <c r="F2160" s="29">
        <f t="shared" si="35"/>
        <v>133567509</v>
      </c>
    </row>
    <row r="2161" spans="1:6">
      <c r="A2161" s="30">
        <v>45400.780173611114</v>
      </c>
      <c r="B2161" s="32"/>
      <c r="C2161" s="32" t="s">
        <v>18</v>
      </c>
      <c r="D2161" s="27">
        <v>1015000</v>
      </c>
      <c r="E2161" s="28"/>
      <c r="F2161" s="29">
        <f t="shared" si="35"/>
        <v>134582509</v>
      </c>
    </row>
    <row r="2162" spans="1:6">
      <c r="A2162" s="30">
        <v>45401.233599537038</v>
      </c>
      <c r="B2162" s="32"/>
      <c r="C2162" s="32" t="s">
        <v>12</v>
      </c>
      <c r="D2162" s="27">
        <v>600000</v>
      </c>
      <c r="E2162" s="28"/>
      <c r="F2162" s="29">
        <f t="shared" si="35"/>
        <v>135182509</v>
      </c>
    </row>
    <row r="2163" spans="1:6">
      <c r="A2163" s="30">
        <v>45401.339537037034</v>
      </c>
      <c r="B2163" s="32"/>
      <c r="C2163" s="32" t="s">
        <v>12</v>
      </c>
      <c r="D2163" s="27">
        <v>1125000</v>
      </c>
      <c r="E2163" s="28"/>
      <c r="F2163" s="29">
        <f t="shared" si="35"/>
        <v>136307509</v>
      </c>
    </row>
    <row r="2164" spans="1:6">
      <c r="A2164" s="30">
        <v>45401.340104166666</v>
      </c>
      <c r="B2164" s="32"/>
      <c r="C2164" s="32" t="s">
        <v>12</v>
      </c>
      <c r="D2164" s="27">
        <v>650000</v>
      </c>
      <c r="E2164" s="28"/>
      <c r="F2164" s="29">
        <f t="shared" si="35"/>
        <v>136957509</v>
      </c>
    </row>
    <row r="2165" spans="1:6">
      <c r="A2165" s="30">
        <v>45401.370254629626</v>
      </c>
      <c r="B2165" s="32"/>
      <c r="C2165" s="32" t="s">
        <v>17</v>
      </c>
      <c r="D2165" s="27">
        <v>600000</v>
      </c>
      <c r="E2165" s="28"/>
      <c r="F2165" s="29">
        <f t="shared" si="35"/>
        <v>137557509</v>
      </c>
    </row>
    <row r="2166" spans="1:6">
      <c r="A2166" s="30">
        <v>45401.372499999998</v>
      </c>
      <c r="B2166" s="32"/>
      <c r="C2166" s="32" t="s">
        <v>12</v>
      </c>
      <c r="D2166" s="27">
        <v>580000</v>
      </c>
      <c r="E2166" s="28"/>
      <c r="F2166" s="29">
        <f t="shared" si="35"/>
        <v>138137509</v>
      </c>
    </row>
    <row r="2167" spans="1:6">
      <c r="A2167" s="30">
        <v>45401.375578703701</v>
      </c>
      <c r="B2167" s="32"/>
      <c r="C2167" s="32" t="s">
        <v>12</v>
      </c>
      <c r="D2167" s="27">
        <v>650000</v>
      </c>
      <c r="E2167" s="28"/>
      <c r="F2167" s="29">
        <f t="shared" si="35"/>
        <v>138787509</v>
      </c>
    </row>
    <row r="2168" spans="1:6">
      <c r="A2168" s="30">
        <v>45401.415613425925</v>
      </c>
      <c r="B2168" s="32"/>
      <c r="C2168" s="32" t="s">
        <v>13</v>
      </c>
      <c r="D2168" s="27">
        <v>5000</v>
      </c>
      <c r="E2168" s="28"/>
      <c r="F2168" s="29">
        <f t="shared" si="35"/>
        <v>138792509</v>
      </c>
    </row>
    <row r="2169" spans="1:6">
      <c r="A2169" s="30">
        <v>45401.420590277776</v>
      </c>
      <c r="B2169" s="32"/>
      <c r="C2169" s="32" t="s">
        <v>17</v>
      </c>
      <c r="D2169" s="27">
        <v>750000</v>
      </c>
      <c r="E2169" s="28"/>
      <c r="F2169" s="29">
        <f t="shared" si="35"/>
        <v>139542509</v>
      </c>
    </row>
    <row r="2170" spans="1:6">
      <c r="A2170" s="30">
        <v>45401.436319444445</v>
      </c>
      <c r="B2170" s="32"/>
      <c r="C2170" s="32" t="s">
        <v>12</v>
      </c>
      <c r="D2170" s="27">
        <v>1200000</v>
      </c>
      <c r="E2170" s="28"/>
      <c r="F2170" s="29">
        <f t="shared" si="35"/>
        <v>140742509</v>
      </c>
    </row>
    <row r="2171" spans="1:6">
      <c r="A2171" s="30">
        <v>45401.477361111109</v>
      </c>
      <c r="B2171" s="32"/>
      <c r="C2171" s="32" t="s">
        <v>12</v>
      </c>
      <c r="D2171" s="27">
        <v>600000</v>
      </c>
      <c r="E2171" s="28"/>
      <c r="F2171" s="29">
        <f t="shared" si="35"/>
        <v>141342509</v>
      </c>
    </row>
    <row r="2172" spans="1:6">
      <c r="A2172" s="30">
        <v>45401.541134259256</v>
      </c>
      <c r="B2172" s="32"/>
      <c r="C2172" s="32" t="s">
        <v>12</v>
      </c>
      <c r="D2172" s="27">
        <v>1200000</v>
      </c>
      <c r="E2172" s="28"/>
      <c r="F2172" s="29">
        <f t="shared" si="35"/>
        <v>142542509</v>
      </c>
    </row>
    <row r="2173" spans="1:6">
      <c r="A2173" s="30">
        <v>45401.582916666666</v>
      </c>
      <c r="B2173" s="32"/>
      <c r="C2173" s="32" t="s">
        <v>12</v>
      </c>
      <c r="D2173" s="27">
        <v>650000</v>
      </c>
      <c r="E2173" s="28"/>
      <c r="F2173" s="29">
        <f t="shared" si="35"/>
        <v>143192509</v>
      </c>
    </row>
    <row r="2174" spans="1:6">
      <c r="A2174" s="30">
        <v>45401.590011574073</v>
      </c>
      <c r="B2174" s="32"/>
      <c r="C2174" s="32" t="s">
        <v>12</v>
      </c>
      <c r="D2174" s="27">
        <v>2550000</v>
      </c>
      <c r="E2174" s="28"/>
      <c r="F2174" s="29">
        <f t="shared" si="35"/>
        <v>145742509</v>
      </c>
    </row>
    <row r="2175" spans="1:6">
      <c r="A2175" s="30">
        <v>45401.622569444444</v>
      </c>
      <c r="B2175" s="32"/>
      <c r="C2175" s="32" t="s">
        <v>12</v>
      </c>
      <c r="D2175" s="27">
        <v>585000</v>
      </c>
      <c r="E2175" s="28"/>
      <c r="F2175" s="29">
        <f t="shared" si="35"/>
        <v>146327509</v>
      </c>
    </row>
    <row r="2176" spans="1:6">
      <c r="A2176" s="30">
        <v>45401.626967592594</v>
      </c>
      <c r="B2176" s="32"/>
      <c r="C2176" s="32" t="s">
        <v>12</v>
      </c>
      <c r="D2176" s="27">
        <v>585000</v>
      </c>
      <c r="E2176" s="28"/>
      <c r="F2176" s="29">
        <f t="shared" si="35"/>
        <v>146912509</v>
      </c>
    </row>
    <row r="2177" spans="1:6">
      <c r="A2177" s="30">
        <v>45401.627500000002</v>
      </c>
      <c r="B2177" s="32"/>
      <c r="C2177" s="32" t="s">
        <v>12</v>
      </c>
      <c r="D2177" s="27">
        <v>575000</v>
      </c>
      <c r="E2177" s="28"/>
      <c r="F2177" s="29">
        <f t="shared" si="35"/>
        <v>147487509</v>
      </c>
    </row>
    <row r="2178" spans="1:6">
      <c r="A2178" s="30">
        <v>45401.63244212963</v>
      </c>
      <c r="B2178" s="32"/>
      <c r="C2178" s="32" t="s">
        <v>12</v>
      </c>
      <c r="D2178" s="27">
        <v>575000</v>
      </c>
      <c r="E2178" s="28"/>
      <c r="F2178" s="29">
        <f t="shared" si="35"/>
        <v>148062509</v>
      </c>
    </row>
    <row r="2179" spans="1:6">
      <c r="A2179" s="30">
        <v>45402.384085648147</v>
      </c>
      <c r="B2179" s="32"/>
      <c r="C2179" s="32" t="s">
        <v>145</v>
      </c>
      <c r="D2179" s="27">
        <v>16050000</v>
      </c>
      <c r="E2179" s="28"/>
      <c r="F2179" s="29">
        <f t="shared" si="35"/>
        <v>164112509</v>
      </c>
    </row>
    <row r="2180" spans="1:6">
      <c r="A2180" s="30">
        <v>45402.500868055555</v>
      </c>
      <c r="B2180" s="32"/>
      <c r="C2180" s="32" t="s">
        <v>149</v>
      </c>
      <c r="D2180" s="27">
        <v>15200000</v>
      </c>
      <c r="E2180" s="28"/>
      <c r="F2180" s="29">
        <f t="shared" si="35"/>
        <v>179312509</v>
      </c>
    </row>
    <row r="2181" spans="1:6">
      <c r="A2181" s="30">
        <v>45402.533553240741</v>
      </c>
      <c r="B2181" s="32"/>
      <c r="C2181" s="32" t="s">
        <v>146</v>
      </c>
      <c r="D2181" s="27">
        <v>10200000</v>
      </c>
      <c r="E2181" s="28"/>
      <c r="F2181" s="29">
        <f t="shared" si="35"/>
        <v>189512509</v>
      </c>
    </row>
    <row r="2182" spans="1:6">
      <c r="A2182" s="30">
        <v>45402.591423611113</v>
      </c>
      <c r="B2182" s="32"/>
      <c r="C2182" s="32" t="s">
        <v>12</v>
      </c>
      <c r="D2182" s="27">
        <v>600000</v>
      </c>
      <c r="E2182" s="28"/>
      <c r="F2182" s="29">
        <f t="shared" si="35"/>
        <v>190112509</v>
      </c>
    </row>
    <row r="2183" spans="1:6">
      <c r="A2183" s="30">
        <v>45404.233680555553</v>
      </c>
      <c r="B2183" s="32"/>
      <c r="C2183" s="32" t="s">
        <v>12</v>
      </c>
      <c r="D2183" s="27">
        <v>600000</v>
      </c>
      <c r="E2183" s="28"/>
      <c r="F2183" s="29">
        <f t="shared" si="35"/>
        <v>190712509</v>
      </c>
    </row>
    <row r="2184" spans="1:6">
      <c r="A2184" s="30">
        <v>45404.306805555556</v>
      </c>
      <c r="B2184" s="32"/>
      <c r="C2184" s="32" t="s">
        <v>12</v>
      </c>
      <c r="D2184" s="27">
        <v>600000</v>
      </c>
      <c r="E2184" s="28"/>
      <c r="F2184" s="29">
        <f t="shared" si="35"/>
        <v>191312509</v>
      </c>
    </row>
    <row r="2185" spans="1:6">
      <c r="A2185" s="30">
        <v>45404.310763888891</v>
      </c>
      <c r="B2185" s="32"/>
      <c r="C2185" s="32" t="s">
        <v>12</v>
      </c>
      <c r="D2185" s="27">
        <v>930000</v>
      </c>
      <c r="E2185" s="28"/>
      <c r="F2185" s="29">
        <f t="shared" si="35"/>
        <v>192242509</v>
      </c>
    </row>
    <row r="2186" spans="1:6">
      <c r="A2186" s="30">
        <v>45404.393923611111</v>
      </c>
      <c r="B2186" s="32"/>
      <c r="C2186" s="32" t="s">
        <v>12</v>
      </c>
      <c r="D2186" s="27">
        <v>575000</v>
      </c>
      <c r="E2186" s="28"/>
      <c r="F2186" s="29">
        <f t="shared" si="35"/>
        <v>192817509</v>
      </c>
    </row>
    <row r="2187" spans="1:6">
      <c r="A2187" s="30">
        <v>45404.403275462966</v>
      </c>
      <c r="B2187" s="32"/>
      <c r="C2187" s="32" t="s">
        <v>12</v>
      </c>
      <c r="D2187" s="27">
        <v>585000</v>
      </c>
      <c r="E2187" s="28"/>
      <c r="F2187" s="29">
        <f t="shared" si="35"/>
        <v>193402509</v>
      </c>
    </row>
    <row r="2188" spans="1:6">
      <c r="A2188" s="30">
        <v>45404.416979166665</v>
      </c>
      <c r="B2188" s="32"/>
      <c r="C2188" s="32" t="s">
        <v>18</v>
      </c>
      <c r="D2188" s="27">
        <v>3250000</v>
      </c>
      <c r="E2188" s="28"/>
      <c r="F2188" s="29">
        <f t="shared" si="35"/>
        <v>196652509</v>
      </c>
    </row>
    <row r="2189" spans="1:6">
      <c r="A2189" s="30">
        <v>45404.428298611114</v>
      </c>
      <c r="B2189" s="32"/>
      <c r="C2189" s="32" t="s">
        <v>12</v>
      </c>
      <c r="D2189" s="27">
        <v>550000</v>
      </c>
      <c r="E2189" s="28"/>
      <c r="F2189" s="29">
        <f t="shared" si="35"/>
        <v>197202509</v>
      </c>
    </row>
    <row r="2190" spans="1:6">
      <c r="A2190" s="30">
        <v>45404.450787037036</v>
      </c>
      <c r="B2190" s="32"/>
      <c r="C2190" s="32" t="s">
        <v>12</v>
      </c>
      <c r="D2190" s="27">
        <v>600000</v>
      </c>
      <c r="E2190" s="28"/>
      <c r="F2190" s="29">
        <f t="shared" si="35"/>
        <v>197802509</v>
      </c>
    </row>
    <row r="2191" spans="1:6">
      <c r="A2191" s="30">
        <v>45404.451747685183</v>
      </c>
      <c r="B2191" s="32"/>
      <c r="C2191" s="32" t="s">
        <v>12</v>
      </c>
      <c r="D2191" s="27">
        <v>650000</v>
      </c>
      <c r="E2191" s="28"/>
      <c r="F2191" s="29">
        <f t="shared" si="35"/>
        <v>198452509</v>
      </c>
    </row>
    <row r="2192" spans="1:6">
      <c r="A2192" s="30">
        <v>45404.460578703707</v>
      </c>
      <c r="B2192" s="32"/>
      <c r="C2192" s="32" t="s">
        <v>12</v>
      </c>
      <c r="D2192" s="27">
        <v>585000</v>
      </c>
      <c r="E2192" s="28"/>
      <c r="F2192" s="29">
        <f t="shared" si="35"/>
        <v>199037509</v>
      </c>
    </row>
    <row r="2193" spans="1:6">
      <c r="A2193" s="30">
        <v>45404.462071759262</v>
      </c>
      <c r="B2193" s="32"/>
      <c r="C2193" s="32" t="s">
        <v>12</v>
      </c>
      <c r="D2193" s="27">
        <v>650000</v>
      </c>
      <c r="E2193" s="28"/>
      <c r="F2193" s="29">
        <f t="shared" si="35"/>
        <v>199687509</v>
      </c>
    </row>
    <row r="2194" spans="1:6">
      <c r="A2194" s="30">
        <v>45404.521793981483</v>
      </c>
      <c r="B2194" s="32"/>
      <c r="C2194" s="32" t="s">
        <v>12</v>
      </c>
      <c r="D2194" s="27">
        <v>1170000</v>
      </c>
      <c r="E2194" s="28"/>
      <c r="F2194" s="29">
        <f t="shared" si="35"/>
        <v>200857509</v>
      </c>
    </row>
    <row r="2195" spans="1:6">
      <c r="A2195" s="30">
        <v>45404.53806712963</v>
      </c>
      <c r="B2195" s="32"/>
      <c r="C2195" s="32" t="s">
        <v>12</v>
      </c>
      <c r="D2195" s="27">
        <v>585000</v>
      </c>
      <c r="E2195" s="28"/>
      <c r="F2195" s="29">
        <f t="shared" si="35"/>
        <v>201442509</v>
      </c>
    </row>
    <row r="2196" spans="1:6">
      <c r="A2196" s="30">
        <v>45404.559432870374</v>
      </c>
      <c r="B2196" s="32"/>
      <c r="C2196" s="32" t="s">
        <v>12</v>
      </c>
      <c r="D2196" s="27">
        <v>585000</v>
      </c>
      <c r="E2196" s="28"/>
      <c r="F2196" s="29">
        <f t="shared" si="35"/>
        <v>202027509</v>
      </c>
    </row>
    <row r="2197" spans="1:6">
      <c r="A2197" s="30">
        <v>45404.559953703705</v>
      </c>
      <c r="B2197" s="32"/>
      <c r="C2197" s="32" t="s">
        <v>12</v>
      </c>
      <c r="D2197" s="27">
        <v>575000</v>
      </c>
      <c r="E2197" s="28"/>
      <c r="F2197" s="29">
        <f t="shared" si="35"/>
        <v>202602509</v>
      </c>
    </row>
    <row r="2198" spans="1:6">
      <c r="A2198" s="30">
        <v>45404.566145833334</v>
      </c>
      <c r="B2198" s="32"/>
      <c r="C2198" s="32" t="s">
        <v>12</v>
      </c>
      <c r="D2198" s="27">
        <v>1700000</v>
      </c>
      <c r="E2198" s="28"/>
      <c r="F2198" s="29">
        <f t="shared" si="35"/>
        <v>204302509</v>
      </c>
    </row>
    <row r="2199" spans="1:6">
      <c r="A2199" s="30">
        <v>45404.572094907409</v>
      </c>
      <c r="B2199" s="32"/>
      <c r="C2199" s="32" t="s">
        <v>12</v>
      </c>
      <c r="D2199" s="27">
        <v>585000</v>
      </c>
      <c r="E2199" s="28"/>
      <c r="F2199" s="29">
        <f t="shared" si="35"/>
        <v>204887509</v>
      </c>
    </row>
    <row r="2200" spans="1:6">
      <c r="A2200" s="30">
        <v>45404.572638888887</v>
      </c>
      <c r="B2200" s="32"/>
      <c r="C2200" s="32" t="s">
        <v>17</v>
      </c>
      <c r="D2200" s="27">
        <v>1200000</v>
      </c>
      <c r="E2200" s="28"/>
      <c r="F2200" s="29">
        <f t="shared" si="35"/>
        <v>206087509</v>
      </c>
    </row>
    <row r="2201" spans="1:6">
      <c r="A2201" s="30">
        <v>45404.579768518517</v>
      </c>
      <c r="B2201" s="32"/>
      <c r="C2201" s="32" t="s">
        <v>12</v>
      </c>
      <c r="D2201" s="27">
        <v>600000</v>
      </c>
      <c r="E2201" s="28"/>
      <c r="F2201" s="29">
        <f t="shared" si="35"/>
        <v>206687509</v>
      </c>
    </row>
    <row r="2202" spans="1:6">
      <c r="A2202" s="30">
        <v>45404.648842592593</v>
      </c>
      <c r="B2202" s="32"/>
      <c r="C2202" s="32" t="s">
        <v>12</v>
      </c>
      <c r="D2202" s="27">
        <v>585000</v>
      </c>
      <c r="E2202" s="28"/>
      <c r="F2202" s="29">
        <f t="shared" si="35"/>
        <v>207272509</v>
      </c>
    </row>
    <row r="2203" spans="1:6">
      <c r="A2203" s="30">
        <v>45404.649247685185</v>
      </c>
      <c r="B2203" s="32"/>
      <c r="C2203" s="32" t="s">
        <v>12</v>
      </c>
      <c r="D2203" s="27">
        <v>600000</v>
      </c>
      <c r="E2203" s="28"/>
      <c r="F2203" s="29">
        <f t="shared" si="35"/>
        <v>207872509</v>
      </c>
    </row>
    <row r="2204" spans="1:6">
      <c r="A2204" s="30">
        <v>45404.653275462966</v>
      </c>
      <c r="B2204" s="32"/>
      <c r="C2204" s="32" t="s">
        <v>12</v>
      </c>
      <c r="D2204" s="27">
        <v>1200000</v>
      </c>
      <c r="E2204" s="28"/>
      <c r="F2204" s="29">
        <f t="shared" si="35"/>
        <v>209072509</v>
      </c>
    </row>
    <row r="2205" spans="1:6">
      <c r="A2205" s="30">
        <v>45404.680798611109</v>
      </c>
      <c r="B2205" s="32"/>
      <c r="C2205" s="32" t="s">
        <v>12</v>
      </c>
      <c r="D2205" s="27">
        <v>650000</v>
      </c>
      <c r="E2205" s="28"/>
      <c r="F2205" s="29">
        <f t="shared" si="35"/>
        <v>209722509</v>
      </c>
    </row>
    <row r="2206" spans="1:6">
      <c r="A2206" s="30">
        <v>45404.69771990741</v>
      </c>
      <c r="B2206" s="32"/>
      <c r="C2206" s="32" t="s">
        <v>12</v>
      </c>
      <c r="D2206" s="27">
        <v>465000</v>
      </c>
      <c r="E2206" s="28"/>
      <c r="F2206" s="29">
        <f t="shared" si="35"/>
        <v>210187509</v>
      </c>
    </row>
    <row r="2207" spans="1:6">
      <c r="A2207" s="30">
        <v>45404.920949074076</v>
      </c>
      <c r="B2207" s="32"/>
      <c r="C2207" s="32" t="s">
        <v>12</v>
      </c>
      <c r="D2207" s="27">
        <v>1745000</v>
      </c>
      <c r="E2207" s="28"/>
      <c r="F2207" s="29">
        <f t="shared" si="35"/>
        <v>211932509</v>
      </c>
    </row>
    <row r="2208" spans="1:6">
      <c r="A2208" s="30">
        <v>45404.934340277781</v>
      </c>
      <c r="B2208" s="32"/>
      <c r="C2208" s="32" t="s">
        <v>12</v>
      </c>
      <c r="D2208" s="27">
        <v>1135000</v>
      </c>
      <c r="E2208" s="28"/>
      <c r="F2208" s="29">
        <f t="shared" si="35"/>
        <v>213067509</v>
      </c>
    </row>
    <row r="2209" spans="1:6">
      <c r="A2209" s="30">
        <v>45405.008842592593</v>
      </c>
      <c r="B2209" s="32"/>
      <c r="C2209" s="32" t="s">
        <v>12</v>
      </c>
      <c r="D2209" s="27">
        <v>2400000</v>
      </c>
      <c r="E2209" s="28"/>
      <c r="F2209" s="29">
        <f t="shared" si="35"/>
        <v>215467509</v>
      </c>
    </row>
    <row r="2210" spans="1:6">
      <c r="A2210" s="30">
        <v>45405.290729166663</v>
      </c>
      <c r="B2210" s="32"/>
      <c r="C2210" s="32" t="s">
        <v>12</v>
      </c>
      <c r="D2210" s="27">
        <v>465000</v>
      </c>
      <c r="E2210" s="28"/>
      <c r="F2210" s="29">
        <f t="shared" si="35"/>
        <v>215932509</v>
      </c>
    </row>
    <row r="2211" spans="1:6">
      <c r="A2211" s="30">
        <v>45405.305578703701</v>
      </c>
      <c r="B2211" s="32"/>
      <c r="C2211" s="32" t="s">
        <v>12</v>
      </c>
      <c r="D2211" s="27">
        <v>1160000</v>
      </c>
      <c r="E2211" s="28"/>
      <c r="F2211" s="29">
        <f t="shared" si="35"/>
        <v>217092509</v>
      </c>
    </row>
    <row r="2212" spans="1:6">
      <c r="A2212" s="30">
        <v>45405.351365740738</v>
      </c>
      <c r="B2212" s="32"/>
      <c r="C2212" s="32" t="s">
        <v>12</v>
      </c>
      <c r="D2212" s="27">
        <v>585000</v>
      </c>
      <c r="E2212" s="28"/>
      <c r="F2212" s="29">
        <f t="shared" si="35"/>
        <v>217677509</v>
      </c>
    </row>
    <row r="2213" spans="1:6">
      <c r="A2213" s="30">
        <v>45405.356550925928</v>
      </c>
      <c r="B2213" s="32"/>
      <c r="C2213" s="32" t="s">
        <v>72</v>
      </c>
      <c r="D2213" s="27">
        <v>1600000</v>
      </c>
      <c r="E2213" s="28"/>
      <c r="F2213" s="29">
        <f t="shared" si="35"/>
        <v>219277509</v>
      </c>
    </row>
    <row r="2214" spans="1:6">
      <c r="A2214" s="30">
        <v>45405.372372685182</v>
      </c>
      <c r="B2214" s="32"/>
      <c r="C2214" s="32" t="s">
        <v>12</v>
      </c>
      <c r="D2214" s="27">
        <v>600000</v>
      </c>
      <c r="E2214" s="28"/>
      <c r="F2214" s="29">
        <f t="shared" si="35"/>
        <v>219877509</v>
      </c>
    </row>
    <row r="2215" spans="1:6">
      <c r="A2215" s="30">
        <v>45405.382928240739</v>
      </c>
      <c r="B2215" s="32"/>
      <c r="C2215" s="32" t="s">
        <v>12</v>
      </c>
      <c r="D2215" s="27">
        <v>1820000</v>
      </c>
      <c r="E2215" s="28"/>
      <c r="F2215" s="29">
        <f t="shared" si="35"/>
        <v>221697509</v>
      </c>
    </row>
    <row r="2216" spans="1:6">
      <c r="A2216" s="30">
        <v>45405.395162037035</v>
      </c>
      <c r="B2216" s="32"/>
      <c r="C2216" s="32" t="s">
        <v>12</v>
      </c>
      <c r="D2216" s="27">
        <v>2340000</v>
      </c>
      <c r="E2216" s="28"/>
      <c r="F2216" s="29">
        <f t="shared" si="35"/>
        <v>224037509</v>
      </c>
    </row>
    <row r="2217" spans="1:6">
      <c r="A2217" s="30">
        <v>45405.403171296297</v>
      </c>
      <c r="B2217" s="32"/>
      <c r="C2217" s="32" t="s">
        <v>12</v>
      </c>
      <c r="D2217" s="27">
        <v>1170000</v>
      </c>
      <c r="E2217" s="28"/>
      <c r="F2217" s="29">
        <f t="shared" si="35"/>
        <v>225207509</v>
      </c>
    </row>
    <row r="2218" spans="1:6">
      <c r="A2218" s="30">
        <v>45405.455787037034</v>
      </c>
      <c r="B2218" s="32"/>
      <c r="C2218" s="32" t="s">
        <v>12</v>
      </c>
      <c r="D2218" s="27">
        <v>600000</v>
      </c>
      <c r="E2218" s="28"/>
      <c r="F2218" s="29">
        <f t="shared" si="35"/>
        <v>225807509</v>
      </c>
    </row>
    <row r="2219" spans="1:6">
      <c r="A2219" s="30">
        <v>45405.46947916667</v>
      </c>
      <c r="B2219" s="32"/>
      <c r="C2219" s="32" t="s">
        <v>12</v>
      </c>
      <c r="D2219" s="27">
        <v>585000</v>
      </c>
      <c r="E2219" s="28"/>
      <c r="F2219" s="29">
        <f t="shared" si="35"/>
        <v>226392509</v>
      </c>
    </row>
    <row r="2220" spans="1:6">
      <c r="A2220" s="30">
        <v>45405.48841435185</v>
      </c>
      <c r="B2220" s="32"/>
      <c r="C2220" s="32" t="s">
        <v>12</v>
      </c>
      <c r="D2220" s="27">
        <v>600000</v>
      </c>
      <c r="E2220" s="28"/>
      <c r="F2220" s="29">
        <f t="shared" si="35"/>
        <v>226992509</v>
      </c>
    </row>
    <row r="2221" spans="1:6">
      <c r="A2221" s="30">
        <v>45405.501030092593</v>
      </c>
      <c r="B2221" s="32"/>
      <c r="C2221" s="32" t="s">
        <v>18</v>
      </c>
      <c r="D2221" s="27">
        <v>1185000</v>
      </c>
      <c r="E2221" s="28"/>
      <c r="F2221" s="29">
        <f t="shared" si="35"/>
        <v>228177509</v>
      </c>
    </row>
    <row r="2222" spans="1:6">
      <c r="A2222" s="30">
        <v>45405.507071759261</v>
      </c>
      <c r="B2222" s="32"/>
      <c r="C2222" s="32" t="s">
        <v>12</v>
      </c>
      <c r="D2222" s="27">
        <v>1800000</v>
      </c>
      <c r="E2222" s="28"/>
      <c r="F2222" s="29">
        <f t="shared" si="35"/>
        <v>229977509</v>
      </c>
    </row>
    <row r="2223" spans="1:6">
      <c r="A2223" s="30">
        <v>45405.568414351852</v>
      </c>
      <c r="B2223" s="32"/>
      <c r="C2223" s="32" t="s">
        <v>12</v>
      </c>
      <c r="D2223" s="27">
        <v>650000</v>
      </c>
      <c r="E2223" s="28"/>
      <c r="F2223" s="29">
        <f t="shared" si="35"/>
        <v>230627509</v>
      </c>
    </row>
    <row r="2224" spans="1:6">
      <c r="A2224" s="30">
        <v>45405.599606481483</v>
      </c>
      <c r="B2224" s="32"/>
      <c r="C2224" s="32" t="s">
        <v>12</v>
      </c>
      <c r="D2224" s="27">
        <v>600000</v>
      </c>
      <c r="E2224" s="28"/>
      <c r="F2224" s="29">
        <f t="shared" si="35"/>
        <v>231227509</v>
      </c>
    </row>
    <row r="2225" spans="1:8">
      <c r="A2225" s="30">
        <v>45405.60496527778</v>
      </c>
      <c r="B2225" s="32"/>
      <c r="C2225" s="32" t="s">
        <v>12</v>
      </c>
      <c r="D2225" s="27">
        <v>465000</v>
      </c>
      <c r="E2225" s="28"/>
      <c r="F2225" s="29">
        <f t="shared" si="35"/>
        <v>231692509</v>
      </c>
    </row>
    <row r="2226" spans="1:8">
      <c r="A2226" s="30">
        <v>45405.661377314813</v>
      </c>
      <c r="B2226" s="32"/>
      <c r="C2226" s="32" t="s">
        <v>12</v>
      </c>
      <c r="D2226" s="27">
        <v>1800000</v>
      </c>
      <c r="E2226" s="28"/>
      <c r="F2226" s="29">
        <f t="shared" si="35"/>
        <v>233492509</v>
      </c>
    </row>
    <row r="2227" spans="1:8">
      <c r="A2227" s="30">
        <v>45405.673518518517</v>
      </c>
      <c r="B2227" s="32"/>
      <c r="C2227" s="32" t="s">
        <v>12</v>
      </c>
      <c r="D2227" s="27">
        <v>1235000</v>
      </c>
      <c r="E2227" s="28"/>
      <c r="F2227" s="29">
        <f t="shared" si="35"/>
        <v>234727509</v>
      </c>
    </row>
    <row r="2228" spans="1:8">
      <c r="A2228" s="30">
        <v>45405.681446759256</v>
      </c>
      <c r="B2228" s="32"/>
      <c r="C2228" s="32" t="s">
        <v>12</v>
      </c>
      <c r="D2228" s="27">
        <v>585000</v>
      </c>
      <c r="E2228" s="28"/>
      <c r="F2228" s="29">
        <f t="shared" si="35"/>
        <v>235312509</v>
      </c>
    </row>
    <row r="2229" spans="1:8">
      <c r="A2229" s="30">
        <v>45404</v>
      </c>
      <c r="B2229" s="32"/>
      <c r="C2229" s="32" t="s">
        <v>116</v>
      </c>
      <c r="D2229" s="27"/>
      <c r="E2229" s="28">
        <v>120095000</v>
      </c>
      <c r="F2229" s="29">
        <f t="shared" si="35"/>
        <v>115217509</v>
      </c>
    </row>
    <row r="2230" spans="1:8">
      <c r="A2230" s="30">
        <v>45404</v>
      </c>
      <c r="B2230" s="32"/>
      <c r="C2230" s="32" t="s">
        <v>588</v>
      </c>
      <c r="D2230" s="27"/>
      <c r="E2230" s="28">
        <v>5000000</v>
      </c>
      <c r="F2230" s="29">
        <f t="shared" si="35"/>
        <v>110217509</v>
      </c>
      <c r="H2230" s="38"/>
    </row>
    <row r="2231" spans="1:8">
      <c r="A2231" s="30">
        <v>45404</v>
      </c>
      <c r="B2231" s="32"/>
      <c r="C2231" s="32" t="s">
        <v>790</v>
      </c>
      <c r="D2231" s="27"/>
      <c r="E2231" s="28">
        <v>8350000</v>
      </c>
      <c r="F2231" s="29">
        <f t="shared" si="35"/>
        <v>101867509</v>
      </c>
    </row>
    <row r="2232" spans="1:8">
      <c r="A2232" s="30">
        <v>45404</v>
      </c>
      <c r="B2232" s="32"/>
      <c r="C2232" s="32" t="s">
        <v>500</v>
      </c>
      <c r="D2232" s="27"/>
      <c r="E2232" s="28">
        <v>1250000</v>
      </c>
      <c r="F2232" s="29">
        <f t="shared" si="35"/>
        <v>100617509</v>
      </c>
    </row>
    <row r="2233" spans="1:8">
      <c r="A2233" s="30">
        <v>45404</v>
      </c>
      <c r="B2233" s="32"/>
      <c r="C2233" s="32" t="s">
        <v>561</v>
      </c>
      <c r="D2233" s="27"/>
      <c r="E2233" s="28">
        <v>1250000</v>
      </c>
      <c r="F2233" s="29">
        <f t="shared" si="35"/>
        <v>99367509</v>
      </c>
    </row>
    <row r="2234" spans="1:8">
      <c r="A2234" s="30">
        <v>45404</v>
      </c>
      <c r="B2234" s="32"/>
      <c r="C2234" s="32" t="s">
        <v>464</v>
      </c>
      <c r="D2234" s="27"/>
      <c r="E2234" s="28">
        <v>1250000</v>
      </c>
      <c r="F2234" s="29">
        <f t="shared" si="35"/>
        <v>98117509</v>
      </c>
    </row>
    <row r="2235" spans="1:8">
      <c r="A2235" s="30">
        <v>45404</v>
      </c>
      <c r="B2235" s="32"/>
      <c r="C2235" s="32" t="s">
        <v>922</v>
      </c>
      <c r="D2235" s="27"/>
      <c r="E2235" s="28">
        <f>(2*2500)+(3*2900)</f>
        <v>13700</v>
      </c>
      <c r="F2235" s="29">
        <f t="shared" si="35"/>
        <v>98103809</v>
      </c>
      <c r="H2235" s="21"/>
    </row>
    <row r="2236" spans="1:8">
      <c r="A2236" s="30">
        <v>45404</v>
      </c>
      <c r="B2236" s="32"/>
      <c r="C2236" s="32" t="s">
        <v>925</v>
      </c>
      <c r="D2236" s="27">
        <v>3000000</v>
      </c>
      <c r="E2236" s="28"/>
      <c r="F2236" s="29">
        <f t="shared" si="35"/>
        <v>101103809</v>
      </c>
    </row>
    <row r="2237" spans="1:8">
      <c r="A2237" s="30">
        <v>45406.334016203706</v>
      </c>
      <c r="B2237" s="32"/>
      <c r="C2237" s="32" t="s">
        <v>12</v>
      </c>
      <c r="D2237" s="27">
        <v>465000</v>
      </c>
      <c r="E2237" s="28"/>
      <c r="F2237" s="29">
        <f t="shared" ref="F2237:F2300" si="36">F2236+D2237-E2237</f>
        <v>101568809</v>
      </c>
    </row>
    <row r="2238" spans="1:8">
      <c r="A2238" s="30">
        <v>45406.336539351854</v>
      </c>
      <c r="B2238" s="32"/>
      <c r="C2238" s="32" t="s">
        <v>12</v>
      </c>
      <c r="D2238" s="27">
        <v>650000</v>
      </c>
      <c r="E2238" s="28"/>
      <c r="F2238" s="29">
        <f t="shared" si="36"/>
        <v>102218809</v>
      </c>
      <c r="H2238" s="38"/>
    </row>
    <row r="2239" spans="1:8">
      <c r="A2239" s="30">
        <v>45406.347592592596</v>
      </c>
      <c r="B2239" s="32"/>
      <c r="C2239" s="32" t="s">
        <v>12</v>
      </c>
      <c r="D2239" s="27">
        <v>650000</v>
      </c>
      <c r="E2239" s="28"/>
      <c r="F2239" s="29">
        <f t="shared" si="36"/>
        <v>102868809</v>
      </c>
    </row>
    <row r="2240" spans="1:8">
      <c r="A2240" s="30">
        <v>45406.393796296295</v>
      </c>
      <c r="B2240" s="32"/>
      <c r="C2240" s="32" t="s">
        <v>12</v>
      </c>
      <c r="D2240" s="27">
        <v>1235000</v>
      </c>
      <c r="E2240" s="28"/>
      <c r="F2240" s="29">
        <f t="shared" si="36"/>
        <v>104103809</v>
      </c>
    </row>
    <row r="2241" spans="1:6">
      <c r="A2241" s="30">
        <v>45406.43378472222</v>
      </c>
      <c r="B2241" s="32"/>
      <c r="C2241" s="32" t="s">
        <v>18</v>
      </c>
      <c r="D2241" s="27">
        <v>3050000</v>
      </c>
      <c r="E2241" s="28"/>
      <c r="F2241" s="29">
        <f t="shared" si="36"/>
        <v>107153809</v>
      </c>
    </row>
    <row r="2242" spans="1:6">
      <c r="A2242" s="30">
        <v>45406.456180555557</v>
      </c>
      <c r="B2242" s="32"/>
      <c r="C2242" s="32" t="s">
        <v>12</v>
      </c>
      <c r="D2242" s="27">
        <v>600000</v>
      </c>
      <c r="E2242" s="28"/>
      <c r="F2242" s="29">
        <f t="shared" si="36"/>
        <v>107753809</v>
      </c>
    </row>
    <row r="2243" spans="1:6">
      <c r="A2243" s="30">
        <v>45406.51939814815</v>
      </c>
      <c r="B2243" s="32"/>
      <c r="C2243" s="32" t="s">
        <v>12</v>
      </c>
      <c r="D2243" s="27">
        <v>1200000</v>
      </c>
      <c r="E2243" s="28"/>
      <c r="F2243" s="29">
        <f t="shared" si="36"/>
        <v>108953809</v>
      </c>
    </row>
    <row r="2244" spans="1:6">
      <c r="A2244" s="30">
        <v>45406.521585648145</v>
      </c>
      <c r="B2244" s="32"/>
      <c r="C2244" s="32" t="s">
        <v>12</v>
      </c>
      <c r="D2244" s="27">
        <v>600000</v>
      </c>
      <c r="E2244" s="28"/>
      <c r="F2244" s="29">
        <f t="shared" si="36"/>
        <v>109553809</v>
      </c>
    </row>
    <row r="2245" spans="1:6">
      <c r="A2245" s="30">
        <v>45406.529085648152</v>
      </c>
      <c r="B2245" s="32"/>
      <c r="C2245" s="32" t="s">
        <v>12</v>
      </c>
      <c r="D2245" s="27">
        <v>585000</v>
      </c>
      <c r="E2245" s="28"/>
      <c r="F2245" s="29">
        <f t="shared" si="36"/>
        <v>110138809</v>
      </c>
    </row>
    <row r="2246" spans="1:6">
      <c r="A2246" s="30">
        <v>45406.533622685187</v>
      </c>
      <c r="B2246" s="32"/>
      <c r="C2246" s="32" t="s">
        <v>12</v>
      </c>
      <c r="D2246" s="27">
        <v>1015000</v>
      </c>
      <c r="E2246" s="28"/>
      <c r="F2246" s="29">
        <f t="shared" si="36"/>
        <v>111153809</v>
      </c>
    </row>
    <row r="2247" spans="1:6">
      <c r="A2247" s="30">
        <v>45406.556192129632</v>
      </c>
      <c r="B2247" s="32"/>
      <c r="C2247" s="32" t="s">
        <v>12</v>
      </c>
      <c r="D2247" s="27">
        <v>650000</v>
      </c>
      <c r="E2247" s="28"/>
      <c r="F2247" s="29">
        <f t="shared" si="36"/>
        <v>111803809</v>
      </c>
    </row>
    <row r="2248" spans="1:6">
      <c r="A2248" s="30">
        <v>45406.559155092589</v>
      </c>
      <c r="B2248" s="32"/>
      <c r="C2248" s="32" t="s">
        <v>12</v>
      </c>
      <c r="D2248" s="27">
        <v>650000</v>
      </c>
      <c r="E2248" s="28"/>
      <c r="F2248" s="29">
        <f t="shared" si="36"/>
        <v>112453809</v>
      </c>
    </row>
    <row r="2249" spans="1:6">
      <c r="A2249" s="30">
        <v>45406.581076388888</v>
      </c>
      <c r="B2249" s="32"/>
      <c r="C2249" s="32" t="s">
        <v>12</v>
      </c>
      <c r="D2249" s="27">
        <v>600000</v>
      </c>
      <c r="E2249" s="28"/>
      <c r="F2249" s="29">
        <f t="shared" si="36"/>
        <v>113053809</v>
      </c>
    </row>
    <row r="2250" spans="1:6">
      <c r="A2250" s="30">
        <v>45406.610543981478</v>
      </c>
      <c r="B2250" s="32"/>
      <c r="C2250" s="32" t="s">
        <v>12</v>
      </c>
      <c r="D2250" s="27">
        <v>585000</v>
      </c>
      <c r="E2250" s="28"/>
      <c r="F2250" s="29">
        <f t="shared" si="36"/>
        <v>113638809</v>
      </c>
    </row>
    <row r="2251" spans="1:6">
      <c r="A2251" s="30">
        <v>45406.614895833336</v>
      </c>
      <c r="B2251" s="32"/>
      <c r="C2251" s="32" t="s">
        <v>12</v>
      </c>
      <c r="D2251" s="27">
        <v>465000</v>
      </c>
      <c r="E2251" s="28"/>
      <c r="F2251" s="29">
        <f t="shared" si="36"/>
        <v>114103809</v>
      </c>
    </row>
    <row r="2252" spans="1:6">
      <c r="A2252" s="30">
        <v>45406.633761574078</v>
      </c>
      <c r="B2252" s="32"/>
      <c r="C2252" s="32" t="s">
        <v>12</v>
      </c>
      <c r="D2252" s="27">
        <v>600000</v>
      </c>
      <c r="E2252" s="28"/>
      <c r="F2252" s="29">
        <f t="shared" si="36"/>
        <v>114703809</v>
      </c>
    </row>
    <row r="2253" spans="1:6">
      <c r="A2253" s="30">
        <v>45406.655312499999</v>
      </c>
      <c r="B2253" s="32"/>
      <c r="C2253" s="32" t="s">
        <v>12</v>
      </c>
      <c r="D2253" s="27">
        <v>585000</v>
      </c>
      <c r="E2253" s="28"/>
      <c r="F2253" s="29">
        <f t="shared" si="36"/>
        <v>115288809</v>
      </c>
    </row>
    <row r="2254" spans="1:6">
      <c r="A2254" s="30">
        <v>45406.689317129632</v>
      </c>
      <c r="B2254" s="32"/>
      <c r="C2254" s="32" t="s">
        <v>12</v>
      </c>
      <c r="D2254" s="27">
        <v>600000</v>
      </c>
      <c r="E2254" s="28"/>
      <c r="F2254" s="29">
        <f t="shared" si="36"/>
        <v>115888809</v>
      </c>
    </row>
    <row r="2255" spans="1:6">
      <c r="A2255" s="30">
        <v>45406.699236111112</v>
      </c>
      <c r="B2255" s="32"/>
      <c r="C2255" s="32" t="s">
        <v>12</v>
      </c>
      <c r="D2255" s="27">
        <v>585000</v>
      </c>
      <c r="E2255" s="28"/>
      <c r="F2255" s="29">
        <f t="shared" si="36"/>
        <v>116473809</v>
      </c>
    </row>
    <row r="2256" spans="1:6">
      <c r="A2256" s="30">
        <v>45406.728159722225</v>
      </c>
      <c r="B2256" s="32"/>
      <c r="C2256" s="32" t="s">
        <v>12</v>
      </c>
      <c r="D2256" s="27">
        <v>600000</v>
      </c>
      <c r="E2256" s="28"/>
      <c r="F2256" s="29">
        <f t="shared" si="36"/>
        <v>117073809</v>
      </c>
    </row>
    <row r="2257" spans="1:6">
      <c r="A2257" s="30">
        <v>45406.832013888888</v>
      </c>
      <c r="B2257" s="32"/>
      <c r="C2257" s="32" t="s">
        <v>12</v>
      </c>
      <c r="D2257" s="27">
        <v>1100000</v>
      </c>
      <c r="E2257" s="28"/>
      <c r="F2257" s="29">
        <f t="shared" si="36"/>
        <v>118173809</v>
      </c>
    </row>
    <row r="2258" spans="1:6">
      <c r="A2258" s="30">
        <v>45407.252337962964</v>
      </c>
      <c r="B2258" s="32"/>
      <c r="C2258" s="32" t="s">
        <v>12</v>
      </c>
      <c r="D2258" s="27">
        <v>650000</v>
      </c>
      <c r="E2258" s="28"/>
      <c r="F2258" s="29">
        <f t="shared" si="36"/>
        <v>118823809</v>
      </c>
    </row>
    <row r="2259" spans="1:6">
      <c r="A2259" s="30">
        <v>45407.25582175926</v>
      </c>
      <c r="B2259" s="32"/>
      <c r="C2259" s="32" t="s">
        <v>17</v>
      </c>
      <c r="D2259" s="27">
        <v>1200000</v>
      </c>
      <c r="E2259" s="28"/>
      <c r="F2259" s="29">
        <f t="shared" si="36"/>
        <v>120023809</v>
      </c>
    </row>
    <row r="2260" spans="1:6">
      <c r="A2260" s="30">
        <v>45407.300034722219</v>
      </c>
      <c r="B2260" s="32"/>
      <c r="C2260" s="32" t="s">
        <v>12</v>
      </c>
      <c r="D2260" s="27">
        <v>550000</v>
      </c>
      <c r="E2260" s="28"/>
      <c r="F2260" s="29">
        <f t="shared" si="36"/>
        <v>120573809</v>
      </c>
    </row>
    <row r="2261" spans="1:6">
      <c r="A2261" s="30">
        <v>45407.38790509259</v>
      </c>
      <c r="B2261" s="32"/>
      <c r="C2261" s="32" t="s">
        <v>12</v>
      </c>
      <c r="D2261" s="27">
        <v>1250000</v>
      </c>
      <c r="E2261" s="28"/>
      <c r="F2261" s="29">
        <f t="shared" si="36"/>
        <v>121823809</v>
      </c>
    </row>
    <row r="2262" spans="1:6">
      <c r="A2262" s="30">
        <v>45407.393217592595</v>
      </c>
      <c r="B2262" s="32"/>
      <c r="C2262" s="32" t="s">
        <v>12</v>
      </c>
      <c r="D2262" s="27">
        <v>585000</v>
      </c>
      <c r="E2262" s="28"/>
      <c r="F2262" s="29">
        <f t="shared" si="36"/>
        <v>122408809</v>
      </c>
    </row>
    <row r="2263" spans="1:6">
      <c r="A2263" s="30">
        <v>45407.410324074073</v>
      </c>
      <c r="B2263" s="32"/>
      <c r="C2263" s="32" t="s">
        <v>12</v>
      </c>
      <c r="D2263" s="27">
        <v>575000</v>
      </c>
      <c r="E2263" s="28"/>
      <c r="F2263" s="29">
        <f t="shared" si="36"/>
        <v>122983809</v>
      </c>
    </row>
    <row r="2264" spans="1:6">
      <c r="A2264" s="30">
        <v>45407.415532407409</v>
      </c>
      <c r="B2264" s="32"/>
      <c r="C2264" s="32" t="s">
        <v>12</v>
      </c>
      <c r="D2264" s="27">
        <v>575000</v>
      </c>
      <c r="E2264" s="28"/>
      <c r="F2264" s="29">
        <f t="shared" si="36"/>
        <v>123558809</v>
      </c>
    </row>
    <row r="2265" spans="1:6">
      <c r="A2265" s="30">
        <v>45407.417372685188</v>
      </c>
      <c r="B2265" s="32"/>
      <c r="C2265" s="32" t="s">
        <v>12</v>
      </c>
      <c r="D2265" s="27">
        <v>585000</v>
      </c>
      <c r="E2265" s="28"/>
      <c r="F2265" s="29">
        <f t="shared" si="36"/>
        <v>124143809</v>
      </c>
    </row>
    <row r="2266" spans="1:6">
      <c r="A2266" s="30">
        <v>45407.425925925927</v>
      </c>
      <c r="B2266" s="32"/>
      <c r="C2266" s="32" t="s">
        <v>18</v>
      </c>
      <c r="D2266" s="27">
        <v>1015000</v>
      </c>
      <c r="E2266" s="28"/>
      <c r="F2266" s="29">
        <f t="shared" si="36"/>
        <v>125158809</v>
      </c>
    </row>
    <row r="2267" spans="1:6">
      <c r="A2267" s="30">
        <v>45407.433287037034</v>
      </c>
      <c r="B2267" s="32"/>
      <c r="C2267" s="32" t="s">
        <v>12</v>
      </c>
      <c r="D2267" s="27">
        <v>550000</v>
      </c>
      <c r="E2267" s="28"/>
      <c r="F2267" s="29">
        <f t="shared" si="36"/>
        <v>125708809</v>
      </c>
    </row>
    <row r="2268" spans="1:6">
      <c r="A2268" s="30">
        <v>45407.437314814815</v>
      </c>
      <c r="B2268" s="32"/>
      <c r="C2268" s="32" t="s">
        <v>12</v>
      </c>
      <c r="D2268" s="27">
        <v>650000</v>
      </c>
      <c r="E2268" s="28"/>
      <c r="F2268" s="29">
        <f t="shared" si="36"/>
        <v>126358809</v>
      </c>
    </row>
    <row r="2269" spans="1:6">
      <c r="A2269" s="30">
        <v>45407.455196759256</v>
      </c>
      <c r="B2269" s="32"/>
      <c r="C2269" s="32" t="s">
        <v>12</v>
      </c>
      <c r="D2269" s="27">
        <v>600000</v>
      </c>
      <c r="E2269" s="28"/>
      <c r="F2269" s="29">
        <f t="shared" si="36"/>
        <v>126958809</v>
      </c>
    </row>
    <row r="2270" spans="1:6">
      <c r="A2270" s="30">
        <v>45407.484363425923</v>
      </c>
      <c r="B2270" s="32"/>
      <c r="C2270" s="32" t="s">
        <v>12</v>
      </c>
      <c r="D2270" s="27">
        <v>1300000</v>
      </c>
      <c r="E2270" s="28"/>
      <c r="F2270" s="29">
        <f t="shared" si="36"/>
        <v>128258809</v>
      </c>
    </row>
    <row r="2271" spans="1:6">
      <c r="A2271" s="30">
        <v>45407.524398148147</v>
      </c>
      <c r="B2271" s="32"/>
      <c r="C2271" s="32" t="s">
        <v>12</v>
      </c>
      <c r="D2271" s="27">
        <v>1160000</v>
      </c>
      <c r="E2271" s="28"/>
      <c r="F2271" s="29">
        <f t="shared" si="36"/>
        <v>129418809</v>
      </c>
    </row>
    <row r="2272" spans="1:6">
      <c r="A2272" s="30">
        <v>45407.54451388889</v>
      </c>
      <c r="B2272" s="32"/>
      <c r="C2272" s="32" t="s">
        <v>12</v>
      </c>
      <c r="D2272" s="27">
        <v>650000</v>
      </c>
      <c r="E2272" s="28"/>
      <c r="F2272" s="29">
        <f t="shared" si="36"/>
        <v>130068809</v>
      </c>
    </row>
    <row r="2273" spans="1:6">
      <c r="A2273" s="30">
        <v>45407.549490740741</v>
      </c>
      <c r="B2273" s="32"/>
      <c r="C2273" s="32" t="s">
        <v>12</v>
      </c>
      <c r="D2273" s="27">
        <v>465000</v>
      </c>
      <c r="E2273" s="28"/>
      <c r="F2273" s="29">
        <f t="shared" si="36"/>
        <v>130533809</v>
      </c>
    </row>
    <row r="2274" spans="1:6">
      <c r="A2274" s="30">
        <v>45407.561192129629</v>
      </c>
      <c r="B2274" s="32"/>
      <c r="C2274" s="32" t="s">
        <v>12</v>
      </c>
      <c r="D2274" s="27">
        <v>650000</v>
      </c>
      <c r="E2274" s="28"/>
      <c r="F2274" s="29">
        <f t="shared" si="36"/>
        <v>131183809</v>
      </c>
    </row>
    <row r="2275" spans="1:6">
      <c r="A2275" s="30">
        <v>45407.593449074076</v>
      </c>
      <c r="B2275" s="32"/>
      <c r="C2275" s="32" t="s">
        <v>12</v>
      </c>
      <c r="D2275" s="27">
        <v>585000</v>
      </c>
      <c r="E2275" s="28"/>
      <c r="F2275" s="29">
        <f t="shared" si="36"/>
        <v>131768809</v>
      </c>
    </row>
    <row r="2276" spans="1:6">
      <c r="A2276" s="30">
        <v>45407.597696759258</v>
      </c>
      <c r="B2276" s="32"/>
      <c r="C2276" s="32" t="s">
        <v>12</v>
      </c>
      <c r="D2276" s="27">
        <v>1135000</v>
      </c>
      <c r="E2276" s="28"/>
      <c r="F2276" s="29">
        <f t="shared" si="36"/>
        <v>132903809</v>
      </c>
    </row>
    <row r="2277" spans="1:6">
      <c r="A2277" s="30">
        <v>45407.601956018516</v>
      </c>
      <c r="B2277" s="32"/>
      <c r="C2277" s="32" t="s">
        <v>17</v>
      </c>
      <c r="D2277" s="27">
        <v>600000</v>
      </c>
      <c r="E2277" s="28"/>
      <c r="F2277" s="29">
        <f t="shared" si="36"/>
        <v>133503809</v>
      </c>
    </row>
    <row r="2278" spans="1:6">
      <c r="A2278" s="30">
        <v>45407.61991898148</v>
      </c>
      <c r="B2278" s="32"/>
      <c r="C2278" s="32" t="s">
        <v>12</v>
      </c>
      <c r="D2278" s="27">
        <v>650000</v>
      </c>
      <c r="E2278" s="28"/>
      <c r="F2278" s="29">
        <f t="shared" si="36"/>
        <v>134153809</v>
      </c>
    </row>
    <row r="2279" spans="1:6">
      <c r="A2279" s="30">
        <v>45407.623333333337</v>
      </c>
      <c r="B2279" s="32"/>
      <c r="C2279" s="32" t="s">
        <v>12</v>
      </c>
      <c r="D2279" s="27">
        <v>575000</v>
      </c>
      <c r="E2279" s="28"/>
      <c r="F2279" s="29">
        <f t="shared" si="36"/>
        <v>134728809</v>
      </c>
    </row>
    <row r="2280" spans="1:6">
      <c r="A2280" s="30">
        <v>45407.623715277776</v>
      </c>
      <c r="B2280" s="32"/>
      <c r="C2280" s="32" t="s">
        <v>12</v>
      </c>
      <c r="D2280" s="27">
        <v>550000</v>
      </c>
      <c r="E2280" s="28"/>
      <c r="F2280" s="29">
        <f t="shared" si="36"/>
        <v>135278809</v>
      </c>
    </row>
    <row r="2281" spans="1:6">
      <c r="A2281" s="30">
        <v>45407.624108796299</v>
      </c>
      <c r="B2281" s="32"/>
      <c r="C2281" s="32" t="s">
        <v>12</v>
      </c>
      <c r="D2281" s="27">
        <v>550000</v>
      </c>
      <c r="E2281" s="28"/>
      <c r="F2281" s="29">
        <f t="shared" si="36"/>
        <v>135828809</v>
      </c>
    </row>
    <row r="2282" spans="1:6">
      <c r="A2282" s="30">
        <v>45407.629328703704</v>
      </c>
      <c r="B2282" s="32"/>
      <c r="C2282" s="32" t="s">
        <v>12</v>
      </c>
      <c r="D2282" s="27">
        <v>1150000</v>
      </c>
      <c r="E2282" s="28"/>
      <c r="F2282" s="29">
        <f t="shared" si="36"/>
        <v>136978809</v>
      </c>
    </row>
    <row r="2283" spans="1:6">
      <c r="A2283" s="30">
        <v>45407.66642361111</v>
      </c>
      <c r="B2283" s="32"/>
      <c r="C2283" s="32" t="s">
        <v>12</v>
      </c>
      <c r="D2283" s="27">
        <v>1800000</v>
      </c>
      <c r="E2283" s="28"/>
      <c r="F2283" s="29">
        <f t="shared" si="36"/>
        <v>138778809</v>
      </c>
    </row>
    <row r="2284" spans="1:6">
      <c r="A2284" s="30">
        <v>45407.700567129628</v>
      </c>
      <c r="B2284" s="32"/>
      <c r="C2284" s="32" t="s">
        <v>12</v>
      </c>
      <c r="D2284" s="27">
        <v>650000</v>
      </c>
      <c r="E2284" s="28"/>
      <c r="F2284" s="29">
        <f t="shared" si="36"/>
        <v>139428809</v>
      </c>
    </row>
    <row r="2285" spans="1:6">
      <c r="A2285" s="30">
        <v>45407.706990740742</v>
      </c>
      <c r="B2285" s="32"/>
      <c r="C2285" s="32" t="s">
        <v>12</v>
      </c>
      <c r="D2285" s="27">
        <v>585000</v>
      </c>
      <c r="E2285" s="28"/>
      <c r="F2285" s="29">
        <f t="shared" si="36"/>
        <v>140013809</v>
      </c>
    </row>
    <row r="2286" spans="1:6">
      <c r="A2286" s="30">
        <v>45407.837789351855</v>
      </c>
      <c r="B2286" s="32"/>
      <c r="C2286" s="32" t="s">
        <v>12</v>
      </c>
      <c r="D2286" s="27">
        <v>600000</v>
      </c>
      <c r="E2286" s="28"/>
      <c r="F2286" s="29">
        <f t="shared" si="36"/>
        <v>140613809</v>
      </c>
    </row>
    <row r="2287" spans="1:6">
      <c r="A2287" s="30">
        <v>45407.883530092593</v>
      </c>
      <c r="B2287" s="32"/>
      <c r="C2287" s="32" t="s">
        <v>12</v>
      </c>
      <c r="D2287" s="27">
        <v>1185000</v>
      </c>
      <c r="E2287" s="28"/>
      <c r="F2287" s="29">
        <f t="shared" si="36"/>
        <v>141798809</v>
      </c>
    </row>
    <row r="2288" spans="1:6">
      <c r="A2288" s="30">
        <v>45408.171805555554</v>
      </c>
      <c r="B2288" s="32"/>
      <c r="C2288" s="32" t="s">
        <v>12</v>
      </c>
      <c r="D2288" s="27">
        <v>1770000</v>
      </c>
      <c r="E2288" s="28"/>
      <c r="F2288" s="29">
        <f t="shared" si="36"/>
        <v>143568809</v>
      </c>
    </row>
    <row r="2289" spans="1:6">
      <c r="A2289" s="30">
        <v>45408.253784722219</v>
      </c>
      <c r="B2289" s="32"/>
      <c r="C2289" s="32" t="s">
        <v>12</v>
      </c>
      <c r="D2289" s="27">
        <v>585000</v>
      </c>
      <c r="E2289" s="28"/>
      <c r="F2289" s="29">
        <f t="shared" si="36"/>
        <v>144153809</v>
      </c>
    </row>
    <row r="2290" spans="1:6">
      <c r="A2290" s="30">
        <v>45408.26090277778</v>
      </c>
      <c r="B2290" s="32"/>
      <c r="C2290" s="32" t="s">
        <v>12</v>
      </c>
      <c r="D2290" s="27">
        <v>1200000</v>
      </c>
      <c r="E2290" s="28"/>
      <c r="F2290" s="29">
        <f t="shared" si="36"/>
        <v>145353809</v>
      </c>
    </row>
    <row r="2291" spans="1:6">
      <c r="A2291" s="30">
        <v>45408.273333333331</v>
      </c>
      <c r="B2291" s="32"/>
      <c r="C2291" s="32" t="s">
        <v>12</v>
      </c>
      <c r="D2291" s="27">
        <v>600000</v>
      </c>
      <c r="E2291" s="28"/>
      <c r="F2291" s="29">
        <f t="shared" si="36"/>
        <v>145953809</v>
      </c>
    </row>
    <row r="2292" spans="1:6">
      <c r="A2292" s="30">
        <v>45408.321643518517</v>
      </c>
      <c r="B2292" s="32"/>
      <c r="C2292" s="32" t="s">
        <v>12</v>
      </c>
      <c r="D2292" s="27">
        <v>1185000</v>
      </c>
      <c r="E2292" s="28"/>
      <c r="F2292" s="29">
        <f t="shared" si="36"/>
        <v>147138809</v>
      </c>
    </row>
    <row r="2293" spans="1:6">
      <c r="A2293" s="30">
        <v>45408.337210648147</v>
      </c>
      <c r="B2293" s="32"/>
      <c r="C2293" s="32" t="s">
        <v>12</v>
      </c>
      <c r="D2293" s="27">
        <v>585000</v>
      </c>
      <c r="E2293" s="28"/>
      <c r="F2293" s="29">
        <f t="shared" si="36"/>
        <v>147723809</v>
      </c>
    </row>
    <row r="2294" spans="1:6">
      <c r="A2294" s="30">
        <v>45408.338761574072</v>
      </c>
      <c r="B2294" s="32"/>
      <c r="C2294" s="32" t="s">
        <v>12</v>
      </c>
      <c r="D2294" s="27">
        <v>575000</v>
      </c>
      <c r="E2294" s="28"/>
      <c r="F2294" s="29">
        <f t="shared" si="36"/>
        <v>148298809</v>
      </c>
    </row>
    <row r="2295" spans="1:6">
      <c r="A2295" s="30">
        <v>45408.34815972222</v>
      </c>
      <c r="B2295" s="32"/>
      <c r="C2295" s="32" t="s">
        <v>12</v>
      </c>
      <c r="D2295" s="27">
        <v>1200000</v>
      </c>
      <c r="E2295" s="28"/>
      <c r="F2295" s="29">
        <f t="shared" si="36"/>
        <v>149498809</v>
      </c>
    </row>
    <row r="2296" spans="1:6">
      <c r="A2296" s="30">
        <v>45408.349722222221</v>
      </c>
      <c r="B2296" s="32"/>
      <c r="C2296" s="32" t="s">
        <v>12</v>
      </c>
      <c r="D2296" s="27">
        <v>585000</v>
      </c>
      <c r="E2296" s="28"/>
      <c r="F2296" s="29">
        <f t="shared" si="36"/>
        <v>150083809</v>
      </c>
    </row>
    <row r="2297" spans="1:6">
      <c r="A2297" s="30">
        <v>45408.351909722223</v>
      </c>
      <c r="B2297" s="32"/>
      <c r="C2297" s="32" t="s">
        <v>12</v>
      </c>
      <c r="D2297" s="27">
        <v>600000</v>
      </c>
      <c r="E2297" s="28"/>
      <c r="F2297" s="29">
        <f t="shared" si="36"/>
        <v>150683809</v>
      </c>
    </row>
    <row r="2298" spans="1:6">
      <c r="A2298" s="30">
        <v>45408.35696759259</v>
      </c>
      <c r="B2298" s="32"/>
      <c r="C2298" s="32" t="s">
        <v>12</v>
      </c>
      <c r="D2298" s="27">
        <v>1235000</v>
      </c>
      <c r="E2298" s="28"/>
      <c r="F2298" s="29">
        <f t="shared" si="36"/>
        <v>151918809</v>
      </c>
    </row>
    <row r="2299" spans="1:6">
      <c r="A2299" s="30">
        <v>45408.377349537041</v>
      </c>
      <c r="B2299" s="32"/>
      <c r="C2299" s="32"/>
      <c r="D2299" s="27">
        <v>558000</v>
      </c>
      <c r="E2299" s="28"/>
      <c r="F2299" s="29">
        <f t="shared" si="36"/>
        <v>152476809</v>
      </c>
    </row>
    <row r="2300" spans="1:6">
      <c r="A2300" s="30">
        <v>45408.381076388891</v>
      </c>
      <c r="B2300" s="32"/>
      <c r="C2300" s="32" t="s">
        <v>12</v>
      </c>
      <c r="D2300" s="27">
        <v>1200000</v>
      </c>
      <c r="E2300" s="28"/>
      <c r="F2300" s="29">
        <f t="shared" si="36"/>
        <v>153676809</v>
      </c>
    </row>
    <row r="2301" spans="1:6">
      <c r="A2301" s="30">
        <v>45408.384756944448</v>
      </c>
      <c r="B2301" s="32"/>
      <c r="C2301" s="32" t="s">
        <v>12</v>
      </c>
      <c r="D2301" s="27">
        <v>1170000</v>
      </c>
      <c r="E2301" s="28"/>
      <c r="F2301" s="29">
        <f t="shared" ref="F2301:F2364" si="37">F2300+D2301-E2301</f>
        <v>154846809</v>
      </c>
    </row>
    <row r="2302" spans="1:6">
      <c r="A2302" s="30">
        <v>45408.393252314818</v>
      </c>
      <c r="B2302" s="32"/>
      <c r="C2302" s="32" t="s">
        <v>17</v>
      </c>
      <c r="D2302" s="27">
        <v>600000</v>
      </c>
      <c r="E2302" s="28"/>
      <c r="F2302" s="29">
        <f t="shared" si="37"/>
        <v>155446809</v>
      </c>
    </row>
    <row r="2303" spans="1:6">
      <c r="A2303" s="30">
        <v>45408.39775462963</v>
      </c>
      <c r="B2303" s="32"/>
      <c r="C2303" s="32" t="s">
        <v>17</v>
      </c>
      <c r="D2303" s="27">
        <v>550000</v>
      </c>
      <c r="E2303" s="28"/>
      <c r="F2303" s="29">
        <f t="shared" si="37"/>
        <v>155996809</v>
      </c>
    </row>
    <row r="2304" spans="1:6">
      <c r="A2304" s="30">
        <v>45408.398692129631</v>
      </c>
      <c r="B2304" s="32"/>
      <c r="C2304" s="32" t="s">
        <v>12</v>
      </c>
      <c r="D2304" s="27">
        <v>465000</v>
      </c>
      <c r="E2304" s="28"/>
      <c r="F2304" s="29">
        <f t="shared" si="37"/>
        <v>156461809</v>
      </c>
    </row>
    <row r="2305" spans="1:6">
      <c r="A2305" s="30">
        <v>45408.399872685186</v>
      </c>
      <c r="B2305" s="32"/>
      <c r="C2305" s="32" t="s">
        <v>12</v>
      </c>
      <c r="D2305" s="27">
        <v>1300000</v>
      </c>
      <c r="E2305" s="28"/>
      <c r="F2305" s="29">
        <f t="shared" si="37"/>
        <v>157761809</v>
      </c>
    </row>
    <row r="2306" spans="1:6">
      <c r="A2306" s="30">
        <v>45408.400057870371</v>
      </c>
      <c r="B2306" s="32"/>
      <c r="C2306" s="32" t="s">
        <v>12</v>
      </c>
      <c r="D2306" s="27">
        <v>465000</v>
      </c>
      <c r="E2306" s="28"/>
      <c r="F2306" s="29">
        <f t="shared" si="37"/>
        <v>158226809</v>
      </c>
    </row>
    <row r="2307" spans="1:6">
      <c r="A2307" s="30">
        <v>45408.4065625</v>
      </c>
      <c r="B2307" s="32"/>
      <c r="C2307" s="32" t="s">
        <v>12</v>
      </c>
      <c r="D2307" s="27">
        <v>1200000</v>
      </c>
      <c r="E2307" s="28"/>
      <c r="F2307" s="29">
        <f t="shared" si="37"/>
        <v>159426809</v>
      </c>
    </row>
    <row r="2308" spans="1:6">
      <c r="A2308" s="30">
        <v>45408.407152777778</v>
      </c>
      <c r="B2308" s="32"/>
      <c r="C2308" s="32" t="s">
        <v>17</v>
      </c>
      <c r="D2308" s="27">
        <v>750000</v>
      </c>
      <c r="E2308" s="28"/>
      <c r="F2308" s="29">
        <f t="shared" si="37"/>
        <v>160176809</v>
      </c>
    </row>
    <row r="2309" spans="1:6">
      <c r="A2309" s="30">
        <v>45408.419328703705</v>
      </c>
      <c r="B2309" s="32"/>
      <c r="C2309" s="32" t="s">
        <v>17</v>
      </c>
      <c r="D2309" s="27">
        <v>1500000</v>
      </c>
      <c r="E2309" s="28"/>
      <c r="F2309" s="29">
        <f t="shared" si="37"/>
        <v>161676809</v>
      </c>
    </row>
    <row r="2310" spans="1:6">
      <c r="A2310" s="30">
        <v>45408.424340277779</v>
      </c>
      <c r="B2310" s="32"/>
      <c r="C2310" s="32" t="s">
        <v>12</v>
      </c>
      <c r="D2310" s="27">
        <v>650000</v>
      </c>
      <c r="E2310" s="28"/>
      <c r="F2310" s="29">
        <f t="shared" si="37"/>
        <v>162326809</v>
      </c>
    </row>
    <row r="2311" spans="1:6">
      <c r="A2311" s="30">
        <v>45408.426053240742</v>
      </c>
      <c r="B2311" s="32"/>
      <c r="C2311" s="32" t="s">
        <v>12</v>
      </c>
      <c r="D2311" s="27">
        <v>1135000</v>
      </c>
      <c r="E2311" s="28"/>
      <c r="F2311" s="29">
        <f t="shared" si="37"/>
        <v>163461809</v>
      </c>
    </row>
    <row r="2312" spans="1:6">
      <c r="A2312" s="30">
        <v>45408.434178240743</v>
      </c>
      <c r="B2312" s="32"/>
      <c r="C2312" s="32" t="s">
        <v>12</v>
      </c>
      <c r="D2312" s="27">
        <v>1200000</v>
      </c>
      <c r="E2312" s="28"/>
      <c r="F2312" s="29">
        <f t="shared" si="37"/>
        <v>164661809</v>
      </c>
    </row>
    <row r="2313" spans="1:6">
      <c r="A2313" s="30">
        <v>45408.456863425927</v>
      </c>
      <c r="B2313" s="32"/>
      <c r="C2313" s="32" t="s">
        <v>12</v>
      </c>
      <c r="D2313" s="27">
        <v>1200000</v>
      </c>
      <c r="E2313" s="28"/>
      <c r="F2313" s="29">
        <f t="shared" si="37"/>
        <v>165861809</v>
      </c>
    </row>
    <row r="2314" spans="1:6">
      <c r="A2314" s="30">
        <v>45408.471087962964</v>
      </c>
      <c r="B2314" s="32"/>
      <c r="C2314" s="32" t="s">
        <v>12</v>
      </c>
      <c r="D2314" s="27">
        <v>575000</v>
      </c>
      <c r="E2314" s="28"/>
      <c r="F2314" s="29">
        <f t="shared" si="37"/>
        <v>166436809</v>
      </c>
    </row>
    <row r="2315" spans="1:6">
      <c r="A2315" s="30">
        <v>45408.535740740743</v>
      </c>
      <c r="B2315" s="32"/>
      <c r="C2315" s="32" t="s">
        <v>12</v>
      </c>
      <c r="D2315" s="27">
        <v>600000</v>
      </c>
      <c r="E2315" s="28"/>
      <c r="F2315" s="29">
        <f t="shared" si="37"/>
        <v>167036809</v>
      </c>
    </row>
    <row r="2316" spans="1:6">
      <c r="A2316" s="30">
        <v>45408.594988425924</v>
      </c>
      <c r="B2316" s="32"/>
      <c r="C2316" s="32" t="s">
        <v>12</v>
      </c>
      <c r="D2316" s="27">
        <v>600000</v>
      </c>
      <c r="E2316" s="28"/>
      <c r="F2316" s="29">
        <f t="shared" si="37"/>
        <v>167636809</v>
      </c>
    </row>
    <row r="2317" spans="1:6">
      <c r="A2317" s="30">
        <v>45408.600115740737</v>
      </c>
      <c r="B2317" s="32"/>
      <c r="C2317" s="32" t="s">
        <v>12</v>
      </c>
      <c r="D2317" s="27">
        <v>600000</v>
      </c>
      <c r="E2317" s="28"/>
      <c r="F2317" s="29">
        <f t="shared" si="37"/>
        <v>168236809</v>
      </c>
    </row>
    <row r="2318" spans="1:6">
      <c r="A2318" s="30">
        <v>45408.600671296299</v>
      </c>
      <c r="B2318" s="32"/>
      <c r="C2318" s="32" t="s">
        <v>12</v>
      </c>
      <c r="D2318" s="27">
        <v>600000</v>
      </c>
      <c r="E2318" s="28"/>
      <c r="F2318" s="29">
        <f t="shared" si="37"/>
        <v>168836809</v>
      </c>
    </row>
    <row r="2319" spans="1:6">
      <c r="A2319" s="30">
        <v>45408.602314814816</v>
      </c>
      <c r="B2319" s="32"/>
      <c r="C2319" s="32" t="s">
        <v>12</v>
      </c>
      <c r="D2319" s="27">
        <v>600000</v>
      </c>
      <c r="E2319" s="28"/>
      <c r="F2319" s="29">
        <f t="shared" si="37"/>
        <v>169436809</v>
      </c>
    </row>
    <row r="2320" spans="1:6">
      <c r="A2320" s="30">
        <v>45408.619085648148</v>
      </c>
      <c r="B2320" s="32"/>
      <c r="C2320" s="32" t="s">
        <v>12</v>
      </c>
      <c r="D2320" s="27">
        <v>550000</v>
      </c>
      <c r="E2320" s="28"/>
      <c r="F2320" s="29">
        <f t="shared" si="37"/>
        <v>169986809</v>
      </c>
    </row>
    <row r="2321" spans="1:6">
      <c r="A2321" s="30">
        <v>45408.630393518521</v>
      </c>
      <c r="B2321" s="32"/>
      <c r="C2321" s="32" t="s">
        <v>12</v>
      </c>
      <c r="D2321" s="27">
        <v>1800000</v>
      </c>
      <c r="E2321" s="28"/>
      <c r="F2321" s="29">
        <f t="shared" si="37"/>
        <v>171786809</v>
      </c>
    </row>
    <row r="2322" spans="1:6">
      <c r="A2322" s="30">
        <v>45408.655590277776</v>
      </c>
      <c r="B2322" s="32"/>
      <c r="C2322" s="32" t="s">
        <v>12</v>
      </c>
      <c r="D2322" s="27">
        <v>600000</v>
      </c>
      <c r="E2322" s="28"/>
      <c r="F2322" s="29">
        <f t="shared" si="37"/>
        <v>172386809</v>
      </c>
    </row>
    <row r="2323" spans="1:6">
      <c r="A2323" s="30">
        <v>45408.657731481479</v>
      </c>
      <c r="B2323" s="32"/>
      <c r="C2323" s="32" t="s">
        <v>12</v>
      </c>
      <c r="D2323" s="27">
        <v>600000</v>
      </c>
      <c r="E2323" s="28"/>
      <c r="F2323" s="29">
        <f t="shared" si="37"/>
        <v>172986809</v>
      </c>
    </row>
    <row r="2324" spans="1:6">
      <c r="A2324" s="30">
        <v>45408.673437500001</v>
      </c>
      <c r="B2324" s="32"/>
      <c r="C2324" s="32" t="s">
        <v>12</v>
      </c>
      <c r="D2324" s="27">
        <v>600000</v>
      </c>
      <c r="E2324" s="28"/>
      <c r="F2324" s="29">
        <f t="shared" si="37"/>
        <v>173586809</v>
      </c>
    </row>
    <row r="2325" spans="1:6">
      <c r="A2325" s="30">
        <v>45408.68346064815</v>
      </c>
      <c r="B2325" s="32"/>
      <c r="C2325" s="32" t="s">
        <v>935</v>
      </c>
      <c r="D2325" s="27">
        <v>1950000</v>
      </c>
      <c r="E2325" s="28"/>
      <c r="F2325" s="29">
        <f t="shared" si="37"/>
        <v>175536809</v>
      </c>
    </row>
    <row r="2326" spans="1:6">
      <c r="A2326" s="30">
        <v>45408.759930555556</v>
      </c>
      <c r="B2326" s="32"/>
      <c r="C2326" s="32" t="s">
        <v>12</v>
      </c>
      <c r="D2326" s="27">
        <v>465000</v>
      </c>
      <c r="E2326" s="28"/>
      <c r="F2326" s="29">
        <f t="shared" si="37"/>
        <v>176001809</v>
      </c>
    </row>
    <row r="2327" spans="1:6">
      <c r="A2327" s="30">
        <v>45408.894282407404</v>
      </c>
      <c r="B2327" s="32"/>
      <c r="C2327" s="32" t="s">
        <v>12</v>
      </c>
      <c r="D2327" s="27">
        <v>650000</v>
      </c>
      <c r="E2327" s="28"/>
      <c r="F2327" s="29">
        <f t="shared" si="37"/>
        <v>176651809</v>
      </c>
    </row>
    <row r="2328" spans="1:6">
      <c r="A2328" s="30">
        <v>45409.236701388887</v>
      </c>
      <c r="B2328" s="32"/>
      <c r="C2328" s="32" t="s">
        <v>12</v>
      </c>
      <c r="D2328" s="27">
        <v>1100000</v>
      </c>
      <c r="E2328" s="28"/>
      <c r="F2328" s="29">
        <f t="shared" si="37"/>
        <v>177751809</v>
      </c>
    </row>
    <row r="2329" spans="1:6">
      <c r="A2329" s="30">
        <v>45409.362592592595</v>
      </c>
      <c r="B2329" s="32"/>
      <c r="C2329" s="32" t="s">
        <v>12</v>
      </c>
      <c r="D2329" s="27">
        <v>600000</v>
      </c>
      <c r="E2329" s="28"/>
      <c r="F2329" s="29">
        <f t="shared" si="37"/>
        <v>178351809</v>
      </c>
    </row>
    <row r="2330" spans="1:6">
      <c r="A2330" s="30">
        <v>45409.377418981479</v>
      </c>
      <c r="B2330" s="32"/>
      <c r="C2330" s="32" t="s">
        <v>12</v>
      </c>
      <c r="D2330" s="27">
        <v>600000</v>
      </c>
      <c r="E2330" s="28"/>
      <c r="F2330" s="29">
        <f t="shared" si="37"/>
        <v>178951809</v>
      </c>
    </row>
    <row r="2331" spans="1:6">
      <c r="A2331" s="30">
        <v>45409.393888888888</v>
      </c>
      <c r="B2331" s="32"/>
      <c r="C2331" s="32" t="s">
        <v>12</v>
      </c>
      <c r="D2331" s="27">
        <v>650000</v>
      </c>
      <c r="E2331" s="28"/>
      <c r="F2331" s="29">
        <f t="shared" si="37"/>
        <v>179601809</v>
      </c>
    </row>
    <row r="2332" spans="1:6">
      <c r="A2332" s="30">
        <v>45409.411469907405</v>
      </c>
      <c r="B2332" s="32"/>
      <c r="C2332" s="32" t="s">
        <v>6</v>
      </c>
      <c r="D2332" s="27">
        <v>600000</v>
      </c>
      <c r="E2332" s="28"/>
      <c r="F2332" s="29">
        <f t="shared" si="37"/>
        <v>180201809</v>
      </c>
    </row>
    <row r="2333" spans="1:6">
      <c r="A2333" s="30">
        <v>45409.413275462961</v>
      </c>
      <c r="B2333" s="32"/>
      <c r="C2333" s="32" t="s">
        <v>12</v>
      </c>
      <c r="D2333" s="27">
        <v>650000</v>
      </c>
      <c r="E2333" s="28"/>
      <c r="F2333" s="29">
        <f t="shared" si="37"/>
        <v>180851809</v>
      </c>
    </row>
    <row r="2334" spans="1:6">
      <c r="A2334" s="30">
        <v>45409.426527777781</v>
      </c>
      <c r="B2334" s="32"/>
      <c r="C2334" s="32" t="s">
        <v>12</v>
      </c>
      <c r="D2334" s="210">
        <v>600000</v>
      </c>
      <c r="E2334" s="211"/>
      <c r="F2334" s="29">
        <f t="shared" si="37"/>
        <v>181451809</v>
      </c>
    </row>
    <row r="2335" spans="1:6">
      <c r="A2335" s="30">
        <v>45409.430104166669</v>
      </c>
      <c r="B2335" s="32"/>
      <c r="C2335" s="32" t="s">
        <v>97</v>
      </c>
      <c r="D2335" s="27">
        <v>10200000</v>
      </c>
      <c r="E2335" s="28"/>
      <c r="F2335" s="209">
        <f t="shared" si="37"/>
        <v>191651809</v>
      </c>
    </row>
    <row r="2336" spans="1:6">
      <c r="A2336" s="30">
        <v>45409.433692129627</v>
      </c>
      <c r="B2336" s="32"/>
      <c r="C2336" s="32" t="s">
        <v>12</v>
      </c>
      <c r="D2336" s="27">
        <v>650000</v>
      </c>
      <c r="E2336" s="28"/>
      <c r="F2336" s="209">
        <f t="shared" si="37"/>
        <v>192301809</v>
      </c>
    </row>
    <row r="2337" spans="1:6">
      <c r="A2337" s="30">
        <v>45411</v>
      </c>
      <c r="B2337" s="32"/>
      <c r="C2337" s="32" t="s">
        <v>942</v>
      </c>
      <c r="D2337" s="27">
        <v>50000000</v>
      </c>
      <c r="E2337" s="28"/>
      <c r="F2337" s="209">
        <f t="shared" si="37"/>
        <v>242301809</v>
      </c>
    </row>
    <row r="2338" spans="1:6">
      <c r="A2338" s="30">
        <v>45411</v>
      </c>
      <c r="B2338" s="32"/>
      <c r="C2338" s="208" t="s">
        <v>116</v>
      </c>
      <c r="D2338" s="27"/>
      <c r="E2338" s="28">
        <v>130670000</v>
      </c>
      <c r="F2338" s="209">
        <f t="shared" si="37"/>
        <v>111631809</v>
      </c>
    </row>
    <row r="2339" spans="1:6">
      <c r="A2339" s="30">
        <v>45411</v>
      </c>
      <c r="B2339" s="32"/>
      <c r="C2339" s="32" t="s">
        <v>645</v>
      </c>
      <c r="D2339" s="212"/>
      <c r="E2339" s="213">
        <v>4350000</v>
      </c>
      <c r="F2339" s="29">
        <f t="shared" si="37"/>
        <v>107281809</v>
      </c>
    </row>
    <row r="2340" spans="1:6">
      <c r="A2340" s="30">
        <v>45411</v>
      </c>
      <c r="B2340" s="32"/>
      <c r="C2340" s="32" t="s">
        <v>588</v>
      </c>
      <c r="D2340" s="27"/>
      <c r="E2340" s="28">
        <v>34750000</v>
      </c>
      <c r="F2340" s="29">
        <f t="shared" si="37"/>
        <v>72531809</v>
      </c>
    </row>
    <row r="2341" spans="1:6">
      <c r="A2341" s="30">
        <v>45411</v>
      </c>
      <c r="B2341" s="32"/>
      <c r="C2341" s="32" t="s">
        <v>790</v>
      </c>
      <c r="D2341" s="27"/>
      <c r="E2341" s="28">
        <v>13700000</v>
      </c>
      <c r="F2341" s="29">
        <f t="shared" si="37"/>
        <v>58831809</v>
      </c>
    </row>
    <row r="2342" spans="1:6">
      <c r="A2342" s="30">
        <v>45411</v>
      </c>
      <c r="B2342" s="32"/>
      <c r="C2342" s="32" t="s">
        <v>500</v>
      </c>
      <c r="D2342" s="27"/>
      <c r="E2342" s="28">
        <v>8500000</v>
      </c>
      <c r="F2342" s="29">
        <f t="shared" si="37"/>
        <v>50331809</v>
      </c>
    </row>
    <row r="2343" spans="1:6">
      <c r="A2343" s="30">
        <v>45411</v>
      </c>
      <c r="B2343" s="32"/>
      <c r="C2343" s="32" t="s">
        <v>561</v>
      </c>
      <c r="D2343" s="27"/>
      <c r="E2343" s="28">
        <v>9200000</v>
      </c>
      <c r="F2343" s="29">
        <f t="shared" si="37"/>
        <v>41131809</v>
      </c>
    </row>
    <row r="2344" spans="1:6">
      <c r="A2344" s="30">
        <v>45411</v>
      </c>
      <c r="B2344" s="32"/>
      <c r="C2344" s="32" t="s">
        <v>464</v>
      </c>
      <c r="D2344" s="27"/>
      <c r="E2344" s="28">
        <v>11500000</v>
      </c>
      <c r="F2344" s="29">
        <f t="shared" si="37"/>
        <v>29631809</v>
      </c>
    </row>
    <row r="2345" spans="1:6">
      <c r="A2345" s="30">
        <v>45411</v>
      </c>
      <c r="B2345" s="32"/>
      <c r="C2345" s="32" t="s">
        <v>625</v>
      </c>
      <c r="D2345" s="27"/>
      <c r="E2345" s="28">
        <v>3880000</v>
      </c>
      <c r="F2345" s="29">
        <f t="shared" si="37"/>
        <v>25751809</v>
      </c>
    </row>
    <row r="2346" spans="1:6">
      <c r="A2346" s="30">
        <v>45411</v>
      </c>
      <c r="B2346" s="32"/>
      <c r="C2346" s="32" t="s">
        <v>943</v>
      </c>
      <c r="D2346" s="27"/>
      <c r="E2346" s="28">
        <f>(4*2500)+(3*2900)</f>
        <v>18700</v>
      </c>
      <c r="F2346" s="29">
        <f t="shared" si="37"/>
        <v>25733109</v>
      </c>
    </row>
    <row r="2347" spans="1:6">
      <c r="A2347" s="98">
        <v>45409.439467592594</v>
      </c>
      <c r="B2347" s="32"/>
      <c r="C2347" s="32" t="s">
        <v>12</v>
      </c>
      <c r="D2347" s="27">
        <v>1150000</v>
      </c>
      <c r="E2347" s="28"/>
      <c r="F2347" s="29">
        <f t="shared" si="37"/>
        <v>26883109</v>
      </c>
    </row>
    <row r="2348" spans="1:6">
      <c r="A2348" s="98">
        <v>45409.462685185186</v>
      </c>
      <c r="B2348" s="32"/>
      <c r="C2348" s="32" t="s">
        <v>12</v>
      </c>
      <c r="D2348" s="27">
        <v>600000</v>
      </c>
      <c r="E2348" s="28"/>
      <c r="F2348" s="29">
        <f t="shared" si="37"/>
        <v>27483109</v>
      </c>
    </row>
    <row r="2349" spans="1:6">
      <c r="A2349" s="98">
        <v>45409.472245370373</v>
      </c>
      <c r="B2349" s="32"/>
      <c r="C2349" s="32" t="s">
        <v>12</v>
      </c>
      <c r="D2349" s="27">
        <v>585000</v>
      </c>
      <c r="E2349" s="28"/>
      <c r="F2349" s="29">
        <f t="shared" si="37"/>
        <v>28068109</v>
      </c>
    </row>
    <row r="2350" spans="1:6">
      <c r="A2350" s="98">
        <v>45409.536458333336</v>
      </c>
      <c r="B2350" s="32"/>
      <c r="C2350" s="32" t="s">
        <v>12</v>
      </c>
      <c r="D2350" s="27">
        <v>1800000</v>
      </c>
      <c r="E2350" s="28"/>
      <c r="F2350" s="29">
        <f t="shared" si="37"/>
        <v>29868109</v>
      </c>
    </row>
    <row r="2351" spans="1:6">
      <c r="A2351" s="98">
        <v>45409.762638888889</v>
      </c>
      <c r="B2351" s="32"/>
      <c r="C2351" s="32" t="s">
        <v>17</v>
      </c>
      <c r="D2351" s="27">
        <v>1200000</v>
      </c>
      <c r="E2351" s="28"/>
      <c r="F2351" s="29">
        <f t="shared" si="37"/>
        <v>31068109</v>
      </c>
    </row>
    <row r="2352" spans="1:6">
      <c r="A2352" s="98">
        <v>45409.874861111108</v>
      </c>
      <c r="B2352" s="32"/>
      <c r="C2352" s="32" t="s">
        <v>18</v>
      </c>
      <c r="D2352" s="27">
        <v>1015000</v>
      </c>
      <c r="E2352" s="28"/>
      <c r="F2352" s="29">
        <f t="shared" si="37"/>
        <v>32083109</v>
      </c>
    </row>
    <row r="2353" spans="1:6">
      <c r="A2353" s="98">
        <v>45409.913599537038</v>
      </c>
      <c r="B2353" s="32"/>
      <c r="C2353" s="32" t="s">
        <v>12</v>
      </c>
      <c r="D2353" s="27">
        <v>650000</v>
      </c>
      <c r="E2353" s="28"/>
      <c r="F2353" s="29">
        <f t="shared" si="37"/>
        <v>32733109</v>
      </c>
    </row>
    <row r="2354" spans="1:6">
      <c r="A2354" s="98">
        <v>45410.202569444446</v>
      </c>
      <c r="B2354" s="32"/>
      <c r="C2354" s="32" t="s">
        <v>12</v>
      </c>
      <c r="D2354" s="27">
        <v>650000</v>
      </c>
      <c r="E2354" s="28"/>
      <c r="F2354" s="29">
        <f t="shared" si="37"/>
        <v>33383109</v>
      </c>
    </row>
    <row r="2355" spans="1:6">
      <c r="A2355" s="98">
        <v>45410.377638888887</v>
      </c>
      <c r="B2355" s="32"/>
      <c r="C2355" s="32" t="s">
        <v>12</v>
      </c>
      <c r="D2355" s="27">
        <v>650000</v>
      </c>
      <c r="E2355" s="28"/>
      <c r="F2355" s="29">
        <f t="shared" si="37"/>
        <v>34033109</v>
      </c>
    </row>
    <row r="2356" spans="1:6">
      <c r="A2356" s="98">
        <v>45410.379062499997</v>
      </c>
      <c r="B2356" s="32"/>
      <c r="C2356" s="32" t="s">
        <v>12</v>
      </c>
      <c r="D2356" s="27">
        <v>585000</v>
      </c>
      <c r="E2356" s="28"/>
      <c r="F2356" s="29">
        <f t="shared" si="37"/>
        <v>34618109</v>
      </c>
    </row>
    <row r="2357" spans="1:6">
      <c r="A2357" s="98">
        <v>45410.507326388892</v>
      </c>
      <c r="B2357" s="32"/>
      <c r="C2357" s="32" t="s">
        <v>12</v>
      </c>
      <c r="D2357" s="27">
        <v>600000</v>
      </c>
      <c r="E2357" s="28"/>
      <c r="F2357" s="29">
        <f t="shared" si="37"/>
        <v>35218109</v>
      </c>
    </row>
    <row r="2358" spans="1:6">
      <c r="A2358" s="98">
        <v>45410.514293981483</v>
      </c>
      <c r="B2358" s="32"/>
      <c r="C2358" s="32" t="s">
        <v>18</v>
      </c>
      <c r="D2358" s="27">
        <v>1350000</v>
      </c>
      <c r="E2358" s="28"/>
      <c r="F2358" s="29">
        <f t="shared" si="37"/>
        <v>36568109</v>
      </c>
    </row>
    <row r="2359" spans="1:6">
      <c r="A2359" s="98">
        <v>45410.520312499997</v>
      </c>
      <c r="B2359" s="32"/>
      <c r="C2359" s="32" t="s">
        <v>12</v>
      </c>
      <c r="D2359" s="27">
        <v>600000</v>
      </c>
      <c r="E2359" s="28"/>
      <c r="F2359" s="29">
        <f t="shared" si="37"/>
        <v>37168109</v>
      </c>
    </row>
    <row r="2360" spans="1:6">
      <c r="A2360" s="98">
        <v>45410.560254629629</v>
      </c>
      <c r="B2360" s="32"/>
      <c r="C2360" s="32" t="s">
        <v>12</v>
      </c>
      <c r="D2360" s="27">
        <v>600000</v>
      </c>
      <c r="E2360" s="28"/>
      <c r="F2360" s="29">
        <f t="shared" si="37"/>
        <v>37768109</v>
      </c>
    </row>
    <row r="2361" spans="1:6">
      <c r="A2361" s="98">
        <v>45410.560798611114</v>
      </c>
      <c r="B2361" s="32"/>
      <c r="C2361" s="32" t="s">
        <v>12</v>
      </c>
      <c r="D2361" s="27">
        <v>600000</v>
      </c>
      <c r="E2361" s="28"/>
      <c r="F2361" s="29">
        <f t="shared" si="37"/>
        <v>38368109</v>
      </c>
    </row>
    <row r="2362" spans="1:6">
      <c r="A2362" s="98">
        <v>45410.599988425929</v>
      </c>
      <c r="B2362" s="32"/>
      <c r="C2362" s="32" t="s">
        <v>12</v>
      </c>
      <c r="D2362" s="27">
        <v>2270000</v>
      </c>
      <c r="E2362" s="28"/>
      <c r="F2362" s="29">
        <f t="shared" si="37"/>
        <v>40638109</v>
      </c>
    </row>
    <row r="2363" spans="1:6">
      <c r="A2363" s="98">
        <v>45410.766203703701</v>
      </c>
      <c r="B2363" s="32"/>
      <c r="C2363" s="32" t="s">
        <v>12</v>
      </c>
      <c r="D2363" s="27">
        <v>1050000</v>
      </c>
      <c r="E2363" s="28"/>
      <c r="F2363" s="29">
        <f t="shared" si="37"/>
        <v>41688109</v>
      </c>
    </row>
    <row r="2364" spans="1:6">
      <c r="A2364" s="98">
        <v>45410.818043981482</v>
      </c>
      <c r="B2364" s="32"/>
      <c r="C2364" s="32" t="s">
        <v>12</v>
      </c>
      <c r="D2364" s="27">
        <v>600000</v>
      </c>
      <c r="E2364" s="28"/>
      <c r="F2364" s="29">
        <f t="shared" si="37"/>
        <v>42288109</v>
      </c>
    </row>
    <row r="2365" spans="1:6">
      <c r="A2365" s="98">
        <v>45410.818935185183</v>
      </c>
      <c r="B2365" s="32"/>
      <c r="C2365" s="32" t="s">
        <v>12</v>
      </c>
      <c r="D2365" s="27">
        <v>650000</v>
      </c>
      <c r="E2365" s="28"/>
      <c r="F2365" s="29">
        <f t="shared" ref="F2365:F2440" si="38">F2364+D2365-E2365</f>
        <v>42938109</v>
      </c>
    </row>
    <row r="2366" spans="1:6">
      <c r="A2366" s="98">
        <v>45410.984756944446</v>
      </c>
      <c r="B2366" s="32"/>
      <c r="C2366" s="32" t="s">
        <v>17</v>
      </c>
      <c r="D2366" s="27">
        <v>700000</v>
      </c>
      <c r="E2366" s="28"/>
      <c r="F2366" s="29">
        <f t="shared" si="38"/>
        <v>43638109</v>
      </c>
    </row>
    <row r="2367" spans="1:6">
      <c r="A2367" s="98">
        <v>45411.275335648148</v>
      </c>
      <c r="B2367" s="32"/>
      <c r="C2367" s="32" t="s">
        <v>17</v>
      </c>
      <c r="D2367" s="27">
        <v>550000</v>
      </c>
      <c r="E2367" s="28"/>
      <c r="F2367" s="29">
        <f t="shared" si="38"/>
        <v>44188109</v>
      </c>
    </row>
    <row r="2368" spans="1:6">
      <c r="A2368" s="98">
        <v>45411.282962962963</v>
      </c>
      <c r="B2368" s="32"/>
      <c r="C2368" s="32" t="s">
        <v>12</v>
      </c>
      <c r="D2368" s="27">
        <v>1200000</v>
      </c>
      <c r="E2368" s="28"/>
      <c r="F2368" s="29">
        <f t="shared" si="38"/>
        <v>45388109</v>
      </c>
    </row>
    <row r="2369" spans="1:6">
      <c r="A2369" s="98">
        <v>45411.318472222221</v>
      </c>
      <c r="B2369" s="32"/>
      <c r="C2369" s="32" t="s">
        <v>12</v>
      </c>
      <c r="D2369" s="27">
        <v>600000</v>
      </c>
      <c r="E2369" s="28"/>
      <c r="F2369" s="29">
        <f t="shared" si="38"/>
        <v>45988109</v>
      </c>
    </row>
    <row r="2370" spans="1:6">
      <c r="A2370" s="98">
        <v>45411.31863425926</v>
      </c>
      <c r="B2370" s="32"/>
      <c r="C2370" s="32" t="s">
        <v>12</v>
      </c>
      <c r="D2370" s="27">
        <v>600000</v>
      </c>
      <c r="E2370" s="28"/>
      <c r="F2370" s="29">
        <f t="shared" si="38"/>
        <v>46588109</v>
      </c>
    </row>
    <row r="2371" spans="1:6">
      <c r="A2371" s="98">
        <v>45411.319189814814</v>
      </c>
      <c r="B2371" s="32"/>
      <c r="C2371" s="32" t="s">
        <v>12</v>
      </c>
      <c r="D2371" s="27">
        <v>600000</v>
      </c>
      <c r="E2371" s="28"/>
      <c r="F2371" s="29">
        <f t="shared" si="38"/>
        <v>47188109</v>
      </c>
    </row>
    <row r="2372" spans="1:6">
      <c r="A2372" s="98">
        <v>45411.3203587963</v>
      </c>
      <c r="B2372" s="32"/>
      <c r="C2372" s="32" t="s">
        <v>12</v>
      </c>
      <c r="D2372" s="27">
        <v>600000</v>
      </c>
      <c r="E2372" s="28"/>
      <c r="F2372" s="29">
        <f t="shared" si="38"/>
        <v>47788109</v>
      </c>
    </row>
    <row r="2373" spans="1:6">
      <c r="A2373" s="98">
        <v>45411.320486111108</v>
      </c>
      <c r="B2373" s="32"/>
      <c r="C2373" s="32" t="s">
        <v>12</v>
      </c>
      <c r="D2373" s="27">
        <v>600000</v>
      </c>
      <c r="E2373" s="28"/>
      <c r="F2373" s="29">
        <f t="shared" si="38"/>
        <v>48388109</v>
      </c>
    </row>
    <row r="2374" spans="1:6">
      <c r="A2374" s="98">
        <v>45411.324282407404</v>
      </c>
      <c r="B2374" s="32"/>
      <c r="C2374" s="32" t="s">
        <v>12</v>
      </c>
      <c r="D2374" s="27">
        <v>600000</v>
      </c>
      <c r="E2374" s="28"/>
      <c r="F2374" s="29">
        <f t="shared" si="38"/>
        <v>48988109</v>
      </c>
    </row>
    <row r="2375" spans="1:6">
      <c r="A2375" s="98">
        <v>45411.325671296298</v>
      </c>
      <c r="B2375" s="32"/>
      <c r="C2375" s="32" t="s">
        <v>12</v>
      </c>
      <c r="D2375" s="27">
        <v>650000</v>
      </c>
      <c r="E2375" s="28"/>
      <c r="F2375" s="29">
        <f t="shared" si="38"/>
        <v>49638109</v>
      </c>
    </row>
    <row r="2376" spans="1:6">
      <c r="A2376" s="98">
        <v>45411.331597222219</v>
      </c>
      <c r="B2376" s="32"/>
      <c r="C2376" s="32" t="s">
        <v>12</v>
      </c>
      <c r="D2376" s="27">
        <v>600000</v>
      </c>
      <c r="E2376" s="28"/>
      <c r="F2376" s="29">
        <f t="shared" si="38"/>
        <v>50238109</v>
      </c>
    </row>
    <row r="2377" spans="1:6">
      <c r="A2377" s="98">
        <v>45411.342743055553</v>
      </c>
      <c r="B2377" s="32"/>
      <c r="C2377" s="32" t="s">
        <v>12</v>
      </c>
      <c r="D2377" s="27">
        <v>1800000</v>
      </c>
      <c r="E2377" s="28"/>
      <c r="F2377" s="29">
        <f t="shared" si="38"/>
        <v>52038109</v>
      </c>
    </row>
    <row r="2378" spans="1:6">
      <c r="A2378" s="98">
        <v>45411.342939814815</v>
      </c>
      <c r="B2378" s="32"/>
      <c r="C2378" s="32" t="s">
        <v>12</v>
      </c>
      <c r="D2378" s="27">
        <v>600000</v>
      </c>
      <c r="E2378" s="28"/>
      <c r="F2378" s="29">
        <f t="shared" si="38"/>
        <v>52638109</v>
      </c>
    </row>
    <row r="2379" spans="1:6">
      <c r="A2379" s="98">
        <v>45411.345601851855</v>
      </c>
      <c r="B2379" s="32"/>
      <c r="C2379" s="32" t="s">
        <v>12</v>
      </c>
      <c r="D2379" s="27">
        <v>1300000</v>
      </c>
      <c r="E2379" s="28"/>
      <c r="F2379" s="29">
        <f t="shared" si="38"/>
        <v>53938109</v>
      </c>
    </row>
    <row r="2380" spans="1:6">
      <c r="A2380" s="98">
        <v>45411.347141203703</v>
      </c>
      <c r="B2380" s="32"/>
      <c r="C2380" s="32" t="s">
        <v>12</v>
      </c>
      <c r="D2380" s="27">
        <v>600000</v>
      </c>
      <c r="E2380" s="28"/>
      <c r="F2380" s="29">
        <f t="shared" si="38"/>
        <v>54538109</v>
      </c>
    </row>
    <row r="2381" spans="1:6">
      <c r="A2381" s="98">
        <v>45411.352002314816</v>
      </c>
      <c r="B2381" s="32"/>
      <c r="C2381" s="32" t="s">
        <v>12</v>
      </c>
      <c r="D2381" s="27">
        <v>1200000</v>
      </c>
      <c r="E2381" s="28"/>
      <c r="F2381" s="29">
        <f t="shared" si="38"/>
        <v>55738109</v>
      </c>
    </row>
    <row r="2382" spans="1:6">
      <c r="A2382" s="98">
        <v>45411.354618055557</v>
      </c>
      <c r="B2382" s="32"/>
      <c r="C2382" s="32" t="s">
        <v>12</v>
      </c>
      <c r="D2382" s="27">
        <v>600000</v>
      </c>
      <c r="E2382" s="28"/>
      <c r="F2382" s="29">
        <f t="shared" si="38"/>
        <v>56338109</v>
      </c>
    </row>
    <row r="2383" spans="1:6">
      <c r="A2383" s="98">
        <v>45411.377418981479</v>
      </c>
      <c r="B2383" s="32"/>
      <c r="C2383" s="32" t="s">
        <v>16</v>
      </c>
      <c r="D2383" s="27">
        <v>1069000</v>
      </c>
      <c r="E2383" s="28"/>
      <c r="F2383" s="29">
        <f t="shared" si="38"/>
        <v>57407109</v>
      </c>
    </row>
    <row r="2384" spans="1:6">
      <c r="A2384" s="98">
        <v>45411.404224537036</v>
      </c>
      <c r="B2384" s="32"/>
      <c r="C2384" s="32" t="s">
        <v>12</v>
      </c>
      <c r="D2384" s="27">
        <v>650000</v>
      </c>
      <c r="E2384" s="28"/>
      <c r="F2384" s="29">
        <f t="shared" si="38"/>
        <v>58057109</v>
      </c>
    </row>
    <row r="2385" spans="1:6">
      <c r="A2385" s="98">
        <v>45411.405150462961</v>
      </c>
      <c r="B2385" s="32"/>
      <c r="C2385" s="32" t="s">
        <v>12</v>
      </c>
      <c r="D2385" s="27">
        <v>585000</v>
      </c>
      <c r="E2385" s="28"/>
      <c r="F2385" s="29">
        <f t="shared" si="38"/>
        <v>58642109</v>
      </c>
    </row>
    <row r="2386" spans="1:6">
      <c r="A2386" s="98">
        <v>45411.408668981479</v>
      </c>
      <c r="B2386" s="32"/>
      <c r="C2386" s="32" t="s">
        <v>17</v>
      </c>
      <c r="D2386" s="27">
        <v>750000</v>
      </c>
      <c r="E2386" s="28"/>
      <c r="F2386" s="29">
        <f t="shared" si="38"/>
        <v>59392109</v>
      </c>
    </row>
    <row r="2387" spans="1:6">
      <c r="A2387" s="98">
        <v>45411.409247685187</v>
      </c>
      <c r="B2387" s="32"/>
      <c r="C2387" s="32" t="s">
        <v>17</v>
      </c>
      <c r="D2387" s="27">
        <v>750000</v>
      </c>
      <c r="E2387" s="28"/>
      <c r="F2387" s="29">
        <f t="shared" si="38"/>
        <v>60142109</v>
      </c>
    </row>
    <row r="2388" spans="1:6">
      <c r="A2388" s="98">
        <v>45411.414490740739</v>
      </c>
      <c r="B2388" s="32"/>
      <c r="C2388" s="32" t="s">
        <v>17</v>
      </c>
      <c r="D2388" s="27">
        <v>750000</v>
      </c>
      <c r="E2388" s="28"/>
      <c r="F2388" s="29">
        <f t="shared" si="38"/>
        <v>60892109</v>
      </c>
    </row>
    <row r="2389" spans="1:6">
      <c r="A2389" s="98">
        <v>45411.432523148149</v>
      </c>
      <c r="B2389" s="32"/>
      <c r="C2389" s="32" t="s">
        <v>12</v>
      </c>
      <c r="D2389" s="27">
        <v>1300000</v>
      </c>
      <c r="E2389" s="28"/>
      <c r="F2389" s="29">
        <f t="shared" si="38"/>
        <v>62192109</v>
      </c>
    </row>
    <row r="2390" spans="1:6">
      <c r="A2390" s="98">
        <v>45411.450069444443</v>
      </c>
      <c r="B2390" s="32"/>
      <c r="C2390" s="32" t="s">
        <v>12</v>
      </c>
      <c r="D2390" s="27">
        <v>600000</v>
      </c>
      <c r="E2390" s="28"/>
      <c r="F2390" s="29">
        <f t="shared" si="38"/>
        <v>62792109</v>
      </c>
    </row>
    <row r="2391" spans="1:6">
      <c r="A2391" s="98">
        <v>45411.45894675926</v>
      </c>
      <c r="B2391" s="32"/>
      <c r="C2391" s="32" t="s">
        <v>12</v>
      </c>
      <c r="D2391" s="27">
        <v>585000</v>
      </c>
      <c r="E2391" s="28"/>
      <c r="F2391" s="29">
        <f t="shared" si="38"/>
        <v>63377109</v>
      </c>
    </row>
    <row r="2392" spans="1:6">
      <c r="A2392" s="98">
        <v>45411.464594907404</v>
      </c>
      <c r="B2392" s="32"/>
      <c r="C2392" s="32" t="s">
        <v>12</v>
      </c>
      <c r="D2392" s="27">
        <v>600000</v>
      </c>
      <c r="E2392" s="28"/>
      <c r="F2392" s="29">
        <f t="shared" si="38"/>
        <v>63977109</v>
      </c>
    </row>
    <row r="2393" spans="1:6">
      <c r="A2393" s="98">
        <v>45411.483553240738</v>
      </c>
      <c r="B2393" s="32"/>
      <c r="C2393" s="32" t="s">
        <v>149</v>
      </c>
      <c r="D2393" s="27">
        <v>11500000</v>
      </c>
      <c r="E2393" s="28"/>
      <c r="F2393" s="29">
        <f t="shared" si="38"/>
        <v>75477109</v>
      </c>
    </row>
    <row r="2394" spans="1:6">
      <c r="A2394" s="98">
        <v>45411.483738425923</v>
      </c>
      <c r="B2394" s="32"/>
      <c r="C2394" s="32" t="s">
        <v>12</v>
      </c>
      <c r="D2394" s="27">
        <v>1300000</v>
      </c>
      <c r="E2394" s="28"/>
      <c r="F2394" s="29">
        <f t="shared" si="38"/>
        <v>76777109</v>
      </c>
    </row>
    <row r="2395" spans="1:6">
      <c r="A2395" s="98">
        <v>45411.520358796297</v>
      </c>
      <c r="B2395" s="32"/>
      <c r="C2395" s="32" t="s">
        <v>12</v>
      </c>
      <c r="D2395" s="27">
        <v>585000</v>
      </c>
      <c r="E2395" s="28"/>
      <c r="F2395" s="29">
        <f t="shared" si="38"/>
        <v>77362109</v>
      </c>
    </row>
    <row r="2396" spans="1:6">
      <c r="A2396" s="98">
        <v>45411.532546296294</v>
      </c>
      <c r="B2396" s="32"/>
      <c r="C2396" s="32" t="s">
        <v>957</v>
      </c>
      <c r="D2396" s="27">
        <v>1400000</v>
      </c>
      <c r="E2396" s="28"/>
      <c r="F2396" s="29">
        <f t="shared" si="38"/>
        <v>78762109</v>
      </c>
    </row>
    <row r="2397" spans="1:6">
      <c r="A2397" s="98">
        <v>45411.562245370369</v>
      </c>
      <c r="B2397" s="32"/>
      <c r="C2397" s="32" t="s">
        <v>12</v>
      </c>
      <c r="D2397" s="27">
        <v>575000</v>
      </c>
      <c r="E2397" s="28"/>
      <c r="F2397" s="29">
        <f t="shared" si="38"/>
        <v>79337109</v>
      </c>
    </row>
    <row r="2398" spans="1:6">
      <c r="A2398" s="98">
        <v>45411.601064814815</v>
      </c>
      <c r="B2398" s="32"/>
      <c r="C2398" s="32" t="s">
        <v>12</v>
      </c>
      <c r="D2398" s="27">
        <v>600000</v>
      </c>
      <c r="E2398" s="28"/>
      <c r="F2398" s="29">
        <f t="shared" si="38"/>
        <v>79937109</v>
      </c>
    </row>
    <row r="2399" spans="1:6">
      <c r="A2399" s="98">
        <v>45411.637233796297</v>
      </c>
      <c r="B2399" s="32"/>
      <c r="C2399" s="32" t="s">
        <v>12</v>
      </c>
      <c r="D2399" s="27">
        <v>650000</v>
      </c>
      <c r="E2399" s="28"/>
      <c r="F2399" s="29">
        <f t="shared" si="38"/>
        <v>80587109</v>
      </c>
    </row>
    <row r="2400" spans="1:6">
      <c r="A2400" s="98">
        <v>45411.653599537036</v>
      </c>
      <c r="B2400" s="32"/>
      <c r="C2400" s="32" t="s">
        <v>12</v>
      </c>
      <c r="D2400" s="27">
        <v>575000</v>
      </c>
      <c r="E2400" s="28"/>
      <c r="F2400" s="29">
        <f t="shared" si="38"/>
        <v>81162109</v>
      </c>
    </row>
    <row r="2401" spans="1:6">
      <c r="A2401" s="98">
        <v>45411.653622685182</v>
      </c>
      <c r="B2401" s="32"/>
      <c r="C2401" s="32" t="s">
        <v>12</v>
      </c>
      <c r="D2401" s="27">
        <v>585000</v>
      </c>
      <c r="E2401" s="28"/>
      <c r="F2401" s="29">
        <f t="shared" si="38"/>
        <v>81747109</v>
      </c>
    </row>
    <row r="2402" spans="1:6">
      <c r="A2402" s="98">
        <v>45411.653680555559</v>
      </c>
      <c r="B2402" s="32"/>
      <c r="C2402" s="32" t="s">
        <v>12</v>
      </c>
      <c r="D2402" s="27">
        <v>600000</v>
      </c>
      <c r="E2402" s="28"/>
      <c r="F2402" s="29">
        <f t="shared" si="38"/>
        <v>82347109</v>
      </c>
    </row>
    <row r="2403" spans="1:6">
      <c r="A2403" s="98">
        <v>45411.665439814817</v>
      </c>
      <c r="B2403" s="32"/>
      <c r="C2403" s="32" t="s">
        <v>12</v>
      </c>
      <c r="D2403" s="27">
        <v>585000</v>
      </c>
      <c r="E2403" s="28"/>
      <c r="F2403" s="29">
        <f t="shared" si="38"/>
        <v>82932109</v>
      </c>
    </row>
    <row r="2404" spans="1:6">
      <c r="A2404" s="98">
        <v>45411.667372685188</v>
      </c>
      <c r="B2404" s="32"/>
      <c r="C2404" s="32" t="s">
        <v>12</v>
      </c>
      <c r="D2404" s="27">
        <v>650000</v>
      </c>
      <c r="E2404" s="28"/>
      <c r="F2404" s="29">
        <f t="shared" si="38"/>
        <v>83582109</v>
      </c>
    </row>
    <row r="2405" spans="1:6">
      <c r="A2405" s="98">
        <v>45411.689560185187</v>
      </c>
      <c r="B2405" s="32"/>
      <c r="C2405" s="32" t="s">
        <v>12</v>
      </c>
      <c r="D2405" s="27">
        <v>575000</v>
      </c>
      <c r="E2405" s="28"/>
      <c r="F2405" s="29">
        <f t="shared" si="38"/>
        <v>84157109</v>
      </c>
    </row>
    <row r="2406" spans="1:6">
      <c r="A2406" s="98">
        <v>45411.711423611108</v>
      </c>
      <c r="B2406" s="32"/>
      <c r="C2406" s="32" t="s">
        <v>12</v>
      </c>
      <c r="D2406" s="27">
        <v>600000</v>
      </c>
      <c r="E2406" s="28"/>
      <c r="F2406" s="29">
        <f t="shared" si="38"/>
        <v>84757109</v>
      </c>
    </row>
    <row r="2407" spans="1:6">
      <c r="A2407" s="98">
        <v>45411.798043981478</v>
      </c>
      <c r="B2407" s="32"/>
      <c r="C2407" s="32" t="s">
        <v>12</v>
      </c>
      <c r="D2407" s="27">
        <v>1770000</v>
      </c>
      <c r="E2407" s="28"/>
      <c r="F2407" s="29">
        <f t="shared" si="38"/>
        <v>86527109</v>
      </c>
    </row>
    <row r="2408" spans="1:6">
      <c r="A2408" s="98">
        <v>45411.83085648148</v>
      </c>
      <c r="B2408" s="32"/>
      <c r="C2408" s="32" t="s">
        <v>12</v>
      </c>
      <c r="D2408" s="27">
        <v>600000</v>
      </c>
      <c r="E2408" s="28"/>
      <c r="F2408" s="29">
        <f t="shared" si="38"/>
        <v>87127109</v>
      </c>
    </row>
    <row r="2409" spans="1:6">
      <c r="A2409" s="98">
        <v>45411.863715277781</v>
      </c>
      <c r="B2409" s="32"/>
      <c r="C2409" s="32" t="s">
        <v>12</v>
      </c>
      <c r="D2409" s="27">
        <v>650000</v>
      </c>
      <c r="E2409" s="28"/>
      <c r="F2409" s="29">
        <f t="shared" si="38"/>
        <v>87777109</v>
      </c>
    </row>
    <row r="2410" spans="1:6">
      <c r="A2410" s="98">
        <v>45411.863749999997</v>
      </c>
      <c r="B2410" s="32"/>
      <c r="C2410" s="32" t="s">
        <v>12</v>
      </c>
      <c r="D2410" s="27">
        <v>600000</v>
      </c>
      <c r="E2410" s="28"/>
      <c r="F2410" s="29">
        <f t="shared" si="38"/>
        <v>88377109</v>
      </c>
    </row>
    <row r="2411" spans="1:6">
      <c r="A2411" s="98">
        <v>45412.279652777775</v>
      </c>
      <c r="B2411" s="32"/>
      <c r="C2411" s="32" t="s">
        <v>12</v>
      </c>
      <c r="D2411" s="27">
        <v>1250000</v>
      </c>
      <c r="E2411" s="28"/>
      <c r="F2411" s="29">
        <f t="shared" si="38"/>
        <v>89627109</v>
      </c>
    </row>
    <row r="2412" spans="1:6">
      <c r="A2412" s="98">
        <v>45412.292812500003</v>
      </c>
      <c r="B2412" s="32"/>
      <c r="C2412" s="32" t="s">
        <v>12</v>
      </c>
      <c r="D2412" s="27">
        <v>1200000</v>
      </c>
      <c r="E2412" s="28"/>
      <c r="F2412" s="29">
        <f t="shared" si="38"/>
        <v>90827109</v>
      </c>
    </row>
    <row r="2413" spans="1:6">
      <c r="A2413" s="98">
        <v>45412.293912037036</v>
      </c>
      <c r="B2413" s="32"/>
      <c r="C2413" s="32" t="s">
        <v>12</v>
      </c>
      <c r="D2413" s="27">
        <v>1100000</v>
      </c>
      <c r="E2413" s="28"/>
      <c r="F2413" s="29">
        <f t="shared" si="38"/>
        <v>91927109</v>
      </c>
    </row>
    <row r="2414" spans="1:6">
      <c r="A2414" s="98">
        <v>45412.332083333335</v>
      </c>
      <c r="B2414" s="32"/>
      <c r="C2414" s="32" t="s">
        <v>12</v>
      </c>
      <c r="D2414" s="27">
        <v>600000</v>
      </c>
      <c r="E2414" s="28"/>
      <c r="F2414" s="29">
        <f t="shared" si="38"/>
        <v>92527109</v>
      </c>
    </row>
    <row r="2415" spans="1:6">
      <c r="A2415" s="98">
        <v>45412.34710648148</v>
      </c>
      <c r="B2415" s="32"/>
      <c r="C2415" s="32" t="s">
        <v>17</v>
      </c>
      <c r="D2415" s="27">
        <v>600000</v>
      </c>
      <c r="E2415" s="28"/>
      <c r="F2415" s="29">
        <f t="shared" si="38"/>
        <v>93127109</v>
      </c>
    </row>
    <row r="2416" spans="1:6">
      <c r="A2416" s="98">
        <v>45412.36409722222</v>
      </c>
      <c r="B2416" s="32"/>
      <c r="C2416" s="32" t="s">
        <v>12</v>
      </c>
      <c r="D2416" s="27">
        <v>600000</v>
      </c>
      <c r="E2416" s="28"/>
      <c r="F2416" s="29">
        <f t="shared" si="38"/>
        <v>93727109</v>
      </c>
    </row>
    <row r="2417" spans="1:6">
      <c r="A2417" s="98">
        <v>45412.401597222219</v>
      </c>
      <c r="B2417" s="32"/>
      <c r="C2417" s="32" t="s">
        <v>17</v>
      </c>
      <c r="D2417" s="27">
        <v>1100000</v>
      </c>
      <c r="E2417" s="28"/>
      <c r="F2417" s="29">
        <f t="shared" si="38"/>
        <v>94827109</v>
      </c>
    </row>
    <row r="2418" spans="1:6">
      <c r="A2418" s="98">
        <v>45412.411817129629</v>
      </c>
      <c r="B2418" s="32"/>
      <c r="C2418" s="32" t="s">
        <v>12</v>
      </c>
      <c r="D2418" s="27">
        <v>1200000</v>
      </c>
      <c r="E2418" s="28"/>
      <c r="F2418" s="29">
        <f t="shared" si="38"/>
        <v>96027109</v>
      </c>
    </row>
    <row r="2419" spans="1:6">
      <c r="A2419" s="98">
        <v>45412.429085648146</v>
      </c>
      <c r="B2419" s="32"/>
      <c r="C2419" s="32" t="s">
        <v>12</v>
      </c>
      <c r="D2419" s="27">
        <v>600000</v>
      </c>
      <c r="E2419" s="28"/>
      <c r="F2419" s="29">
        <f t="shared" si="38"/>
        <v>96627109</v>
      </c>
    </row>
    <row r="2420" spans="1:6">
      <c r="A2420" s="98">
        <v>45412.466574074075</v>
      </c>
      <c r="B2420" s="32"/>
      <c r="C2420" s="32" t="s">
        <v>30</v>
      </c>
      <c r="D2420" s="27">
        <v>350000</v>
      </c>
      <c r="E2420" s="28"/>
      <c r="F2420" s="29">
        <f t="shared" si="38"/>
        <v>96977109</v>
      </c>
    </row>
    <row r="2421" spans="1:6">
      <c r="A2421" s="98">
        <v>45412.476701388892</v>
      </c>
      <c r="B2421" s="32"/>
      <c r="C2421" s="32" t="s">
        <v>12</v>
      </c>
      <c r="D2421" s="27">
        <v>585000</v>
      </c>
      <c r="E2421" s="28"/>
      <c r="F2421" s="29">
        <f t="shared" si="38"/>
        <v>97562109</v>
      </c>
    </row>
    <row r="2422" spans="1:6">
      <c r="A2422" s="98">
        <v>45412.477222222224</v>
      </c>
      <c r="B2422" s="32"/>
      <c r="C2422" s="32" t="s">
        <v>12</v>
      </c>
      <c r="D2422" s="27">
        <v>650000</v>
      </c>
      <c r="E2422" s="28"/>
      <c r="F2422" s="29">
        <f t="shared" si="38"/>
        <v>98212109</v>
      </c>
    </row>
    <row r="2423" spans="1:6">
      <c r="A2423" s="98">
        <v>45412.483483796299</v>
      </c>
      <c r="B2423" s="32"/>
      <c r="C2423" s="32" t="s">
        <v>12</v>
      </c>
      <c r="D2423" s="27">
        <v>1050000</v>
      </c>
      <c r="E2423" s="28"/>
      <c r="F2423" s="29">
        <f t="shared" si="38"/>
        <v>99262109</v>
      </c>
    </row>
    <row r="2424" spans="1:6">
      <c r="A2424" s="98">
        <v>45412.523379629631</v>
      </c>
      <c r="B2424" s="32"/>
      <c r="C2424" s="32" t="s">
        <v>12</v>
      </c>
      <c r="D2424" s="27">
        <v>650000</v>
      </c>
      <c r="E2424" s="28"/>
      <c r="F2424" s="29">
        <f t="shared" si="38"/>
        <v>99912109</v>
      </c>
    </row>
    <row r="2425" spans="1:6">
      <c r="A2425" s="98">
        <v>45412.55332175926</v>
      </c>
      <c r="B2425" s="32"/>
      <c r="C2425" s="32" t="s">
        <v>12</v>
      </c>
      <c r="D2425" s="27">
        <v>2100000</v>
      </c>
      <c r="E2425" s="28"/>
      <c r="F2425" s="29">
        <f t="shared" si="38"/>
        <v>102012109</v>
      </c>
    </row>
    <row r="2426" spans="1:6">
      <c r="A2426" s="98">
        <v>45412.557881944442</v>
      </c>
      <c r="B2426" s="32"/>
      <c r="C2426" s="32" t="s">
        <v>12</v>
      </c>
      <c r="D2426" s="27">
        <v>1300000</v>
      </c>
      <c r="E2426" s="28"/>
      <c r="F2426" s="29">
        <f t="shared" si="38"/>
        <v>103312109</v>
      </c>
    </row>
    <row r="2427" spans="1:6">
      <c r="A2427" s="98">
        <v>45412.570335648146</v>
      </c>
      <c r="B2427" s="32"/>
      <c r="C2427" s="32" t="s">
        <v>17</v>
      </c>
      <c r="D2427" s="27">
        <v>750000</v>
      </c>
      <c r="E2427" s="28"/>
      <c r="F2427" s="29">
        <f t="shared" si="38"/>
        <v>104062109</v>
      </c>
    </row>
    <row r="2428" spans="1:6">
      <c r="A2428" s="98">
        <v>45412.582337962966</v>
      </c>
      <c r="B2428" s="32"/>
      <c r="C2428" s="32" t="s">
        <v>12</v>
      </c>
      <c r="D2428" s="27">
        <v>585000</v>
      </c>
      <c r="E2428" s="28"/>
      <c r="F2428" s="29">
        <f t="shared" si="38"/>
        <v>104647109</v>
      </c>
    </row>
    <row r="2429" spans="1:6">
      <c r="A2429" s="98">
        <v>45412.608240740738</v>
      </c>
      <c r="B2429" s="32"/>
      <c r="C2429" s="32" t="s">
        <v>12</v>
      </c>
      <c r="D2429" s="27">
        <v>585000</v>
      </c>
      <c r="E2429" s="28"/>
      <c r="F2429" s="29">
        <f t="shared" si="38"/>
        <v>105232109</v>
      </c>
    </row>
    <row r="2430" spans="1:6">
      <c r="A2430" s="98">
        <v>45412.704699074071</v>
      </c>
      <c r="B2430" s="32"/>
      <c r="C2430" s="32" t="s">
        <v>17</v>
      </c>
      <c r="D2430" s="27">
        <v>750000</v>
      </c>
      <c r="E2430" s="28"/>
      <c r="F2430" s="29">
        <f t="shared" si="38"/>
        <v>105982109</v>
      </c>
    </row>
    <row r="2431" spans="1:6">
      <c r="A2431" s="98">
        <v>45412.785960648151</v>
      </c>
      <c r="B2431" s="32"/>
      <c r="C2431" s="32" t="s">
        <v>12</v>
      </c>
      <c r="D2431" s="27">
        <v>1300000</v>
      </c>
      <c r="E2431" s="28"/>
      <c r="F2431" s="29">
        <f t="shared" si="38"/>
        <v>107282109</v>
      </c>
    </row>
    <row r="2432" spans="1:6">
      <c r="A2432" s="98">
        <v>45412.789907407408</v>
      </c>
      <c r="B2432" s="32"/>
      <c r="C2432" s="32" t="s">
        <v>12</v>
      </c>
      <c r="D2432" s="27">
        <v>1170000</v>
      </c>
      <c r="E2432" s="28"/>
      <c r="F2432" s="29">
        <f t="shared" si="38"/>
        <v>108452109</v>
      </c>
    </row>
    <row r="2433" spans="1:6">
      <c r="A2433" s="98">
        <v>45412.817650462966</v>
      </c>
      <c r="B2433" s="32"/>
      <c r="C2433" s="32" t="s">
        <v>12</v>
      </c>
      <c r="D2433" s="27">
        <v>600000</v>
      </c>
      <c r="E2433" s="28"/>
      <c r="F2433" s="29">
        <f t="shared" si="38"/>
        <v>109052109</v>
      </c>
    </row>
    <row r="2434" spans="1:6">
      <c r="A2434" s="98">
        <v>45412.85292824074</v>
      </c>
      <c r="B2434" s="32"/>
      <c r="C2434" s="32" t="s">
        <v>12</v>
      </c>
      <c r="D2434" s="27">
        <v>585000</v>
      </c>
      <c r="E2434" s="28"/>
      <c r="F2434" s="29">
        <f t="shared" si="38"/>
        <v>109637109</v>
      </c>
    </row>
    <row r="2435" spans="1:6">
      <c r="A2435" s="98">
        <v>45412.894965277781</v>
      </c>
      <c r="B2435" s="32"/>
      <c r="C2435" s="32" t="s">
        <v>12</v>
      </c>
      <c r="D2435" s="27">
        <v>650000</v>
      </c>
      <c r="E2435" s="28"/>
      <c r="F2435" s="29">
        <f t="shared" si="38"/>
        <v>110287109</v>
      </c>
    </row>
    <row r="2436" spans="1:6">
      <c r="A2436" s="98">
        <v>45412</v>
      </c>
      <c r="B2436" s="32"/>
      <c r="C2436" s="32" t="s">
        <v>961</v>
      </c>
      <c r="D2436" s="27"/>
      <c r="E2436" s="28">
        <v>60000000</v>
      </c>
      <c r="F2436" s="29">
        <f t="shared" si="38"/>
        <v>50287109</v>
      </c>
    </row>
    <row r="2437" spans="1:6">
      <c r="A2437" s="98">
        <v>45412</v>
      </c>
      <c r="B2437" s="32"/>
      <c r="C2437" s="32" t="s">
        <v>26</v>
      </c>
      <c r="D2437" s="27"/>
      <c r="E2437" s="28">
        <v>2900</v>
      </c>
      <c r="F2437" s="29">
        <f t="shared" si="38"/>
        <v>50284209</v>
      </c>
    </row>
    <row r="2438" spans="1:6">
      <c r="A2438" s="98">
        <v>45412.34710648148</v>
      </c>
      <c r="B2438" s="32"/>
      <c r="C2438" s="32" t="s">
        <v>742</v>
      </c>
      <c r="D2438" s="27">
        <v>103517</v>
      </c>
      <c r="E2438" s="28"/>
      <c r="F2438" s="29">
        <f t="shared" si="38"/>
        <v>50387726</v>
      </c>
    </row>
    <row r="2439" spans="1:6">
      <c r="A2439" s="98">
        <v>45412.34710648148</v>
      </c>
      <c r="B2439" s="32"/>
      <c r="C2439" s="32" t="s">
        <v>54</v>
      </c>
      <c r="D2439" s="27"/>
      <c r="E2439" s="28">
        <v>20704</v>
      </c>
      <c r="F2439" s="29">
        <f t="shared" si="38"/>
        <v>50367022</v>
      </c>
    </row>
    <row r="2440" spans="1:6">
      <c r="A2440" s="98">
        <v>45412.34710648148</v>
      </c>
      <c r="B2440" s="32"/>
      <c r="C2440" s="32" t="s">
        <v>749</v>
      </c>
      <c r="D2440" s="27"/>
      <c r="E2440" s="28">
        <v>25000</v>
      </c>
      <c r="F2440" s="29">
        <f t="shared" si="38"/>
        <v>50342022</v>
      </c>
    </row>
    <row r="2441" spans="1:6">
      <c r="A2441" s="243" t="s">
        <v>34</v>
      </c>
      <c r="B2441" s="243"/>
      <c r="C2441" s="243"/>
      <c r="D2441" s="79">
        <f>SUM(D1708:D2440)</f>
        <v>1569865196</v>
      </c>
      <c r="E2441" s="79">
        <f>SUM(E1708:E2440)</f>
        <v>1865973808</v>
      </c>
      <c r="F2441" s="185"/>
    </row>
    <row r="2442" spans="1:6">
      <c r="A2442" s="30"/>
      <c r="B2442" s="244" t="s">
        <v>5</v>
      </c>
      <c r="C2442" s="244"/>
      <c r="D2442" s="87"/>
      <c r="E2442" s="81"/>
      <c r="F2442" s="26">
        <f>F2440</f>
        <v>50342022</v>
      </c>
    </row>
    <row r="2443" spans="1:6">
      <c r="A2443" s="30">
        <v>45418</v>
      </c>
      <c r="B2443" s="32"/>
      <c r="C2443" s="32" t="s">
        <v>960</v>
      </c>
      <c r="D2443" s="27"/>
      <c r="E2443" s="28">
        <v>13000000</v>
      </c>
      <c r="F2443" s="29">
        <f t="shared" ref="F2443:F2506" si="39">F2442+D2443-E2443</f>
        <v>37342022</v>
      </c>
    </row>
    <row r="2444" spans="1:6">
      <c r="A2444" s="30">
        <v>45413.257777777777</v>
      </c>
      <c r="B2444" s="32"/>
      <c r="C2444" s="32" t="s">
        <v>12</v>
      </c>
      <c r="D2444" s="27">
        <v>585000</v>
      </c>
      <c r="E2444" s="28"/>
      <c r="F2444" s="29">
        <f t="shared" si="39"/>
        <v>37927022</v>
      </c>
    </row>
    <row r="2445" spans="1:6">
      <c r="A2445" s="30">
        <v>45413.30028935185</v>
      </c>
      <c r="B2445" s="32"/>
      <c r="C2445" s="32" t="s">
        <v>12</v>
      </c>
      <c r="D2445" s="27">
        <v>1250000</v>
      </c>
      <c r="E2445" s="28"/>
      <c r="F2445" s="29">
        <f t="shared" si="39"/>
        <v>39177022</v>
      </c>
    </row>
    <row r="2446" spans="1:6">
      <c r="A2446" s="30">
        <v>45413.316099537034</v>
      </c>
      <c r="B2446" s="32"/>
      <c r="C2446" s="32" t="s">
        <v>12</v>
      </c>
      <c r="D2446" s="27">
        <v>650000</v>
      </c>
      <c r="E2446" s="28"/>
      <c r="F2446" s="29">
        <f t="shared" si="39"/>
        <v>39827022</v>
      </c>
    </row>
    <row r="2447" spans="1:6">
      <c r="A2447" s="30">
        <v>45413.3281712963</v>
      </c>
      <c r="B2447" s="32"/>
      <c r="C2447" s="32" t="s">
        <v>12</v>
      </c>
      <c r="D2447" s="27">
        <v>650000</v>
      </c>
      <c r="E2447" s="28"/>
      <c r="F2447" s="29">
        <f t="shared" si="39"/>
        <v>40477022</v>
      </c>
    </row>
    <row r="2448" spans="1:6">
      <c r="A2448" s="30">
        <v>45413.334618055553</v>
      </c>
      <c r="B2448" s="32"/>
      <c r="C2448" s="32" t="s">
        <v>12</v>
      </c>
      <c r="D2448" s="27">
        <v>585000</v>
      </c>
      <c r="E2448" s="28"/>
      <c r="F2448" s="29">
        <f t="shared" si="39"/>
        <v>41062022</v>
      </c>
    </row>
    <row r="2449" spans="1:6">
      <c r="A2449" s="30">
        <v>45413.341932870368</v>
      </c>
      <c r="B2449" s="32"/>
      <c r="C2449" s="32" t="s">
        <v>12</v>
      </c>
      <c r="D2449" s="27">
        <v>600000</v>
      </c>
      <c r="E2449" s="28"/>
      <c r="F2449" s="29">
        <f t="shared" si="39"/>
        <v>41662022</v>
      </c>
    </row>
    <row r="2450" spans="1:6">
      <c r="A2450" s="30">
        <v>45413.349629629629</v>
      </c>
      <c r="B2450" s="32"/>
      <c r="C2450" s="32" t="s">
        <v>12</v>
      </c>
      <c r="D2450" s="27">
        <v>585000</v>
      </c>
      <c r="E2450" s="28"/>
      <c r="F2450" s="29">
        <f t="shared" si="39"/>
        <v>42247022</v>
      </c>
    </row>
    <row r="2451" spans="1:6">
      <c r="A2451" s="30">
        <v>45413.350636574076</v>
      </c>
      <c r="B2451" s="32"/>
      <c r="C2451" s="32" t="s">
        <v>12</v>
      </c>
      <c r="D2451" s="27">
        <v>575000</v>
      </c>
      <c r="E2451" s="28"/>
      <c r="F2451" s="29">
        <f t="shared" si="39"/>
        <v>42822022</v>
      </c>
    </row>
    <row r="2452" spans="1:6">
      <c r="A2452" s="30">
        <v>45413.351412037038</v>
      </c>
      <c r="B2452" s="32"/>
      <c r="C2452" s="32" t="s">
        <v>12</v>
      </c>
      <c r="D2452" s="27">
        <v>575000</v>
      </c>
      <c r="E2452" s="28"/>
      <c r="F2452" s="29">
        <f t="shared" si="39"/>
        <v>43397022</v>
      </c>
    </row>
    <row r="2453" spans="1:6">
      <c r="A2453" s="30">
        <v>45413.359305555554</v>
      </c>
      <c r="B2453" s="32"/>
      <c r="C2453" s="32" t="s">
        <v>12</v>
      </c>
      <c r="D2453" s="27">
        <v>1185000</v>
      </c>
      <c r="E2453" s="28"/>
      <c r="F2453" s="29">
        <f t="shared" si="39"/>
        <v>44582022</v>
      </c>
    </row>
    <row r="2454" spans="1:6">
      <c r="A2454" s="30">
        <v>45413.361643518518</v>
      </c>
      <c r="B2454" s="32"/>
      <c r="C2454" s="32" t="s">
        <v>12</v>
      </c>
      <c r="D2454" s="27">
        <v>1650000</v>
      </c>
      <c r="E2454" s="28"/>
      <c r="F2454" s="29">
        <f t="shared" si="39"/>
        <v>46232022</v>
      </c>
    </row>
    <row r="2455" spans="1:6" ht="14.5">
      <c r="A2455" s="30">
        <v>45413.365289351852</v>
      </c>
      <c r="B2455" s="32"/>
      <c r="C2455" s="192" t="s">
        <v>12</v>
      </c>
      <c r="D2455" s="27">
        <v>600000</v>
      </c>
      <c r="E2455" s="28"/>
      <c r="F2455" s="29">
        <f t="shared" si="39"/>
        <v>46832022</v>
      </c>
    </row>
    <row r="2456" spans="1:6" ht="14.5">
      <c r="A2456" s="30">
        <v>45413.375671296293</v>
      </c>
      <c r="B2456" s="32"/>
      <c r="C2456" s="192" t="s">
        <v>12</v>
      </c>
      <c r="D2456" s="27">
        <v>650000</v>
      </c>
      <c r="E2456" s="28"/>
      <c r="F2456" s="29">
        <f t="shared" si="39"/>
        <v>47482022</v>
      </c>
    </row>
    <row r="2457" spans="1:6">
      <c r="A2457" s="30">
        <v>45413.376493055555</v>
      </c>
      <c r="B2457" s="32"/>
      <c r="C2457" s="32" t="s">
        <v>12</v>
      </c>
      <c r="D2457" s="27">
        <v>650000</v>
      </c>
      <c r="E2457" s="28"/>
      <c r="F2457" s="29">
        <f t="shared" si="39"/>
        <v>48132022</v>
      </c>
    </row>
    <row r="2458" spans="1:6">
      <c r="A2458" s="30">
        <v>45413.382581018515</v>
      </c>
      <c r="B2458" s="32"/>
      <c r="C2458" s="32" t="s">
        <v>12</v>
      </c>
      <c r="D2458" s="27">
        <v>650000</v>
      </c>
      <c r="E2458" s="28"/>
      <c r="F2458" s="29">
        <f t="shared" si="39"/>
        <v>48782022</v>
      </c>
    </row>
    <row r="2459" spans="1:6">
      <c r="A2459" s="30">
        <v>45413.464363425926</v>
      </c>
      <c r="B2459" s="32"/>
      <c r="C2459" s="32" t="s">
        <v>12</v>
      </c>
      <c r="D2459" s="27">
        <v>585000</v>
      </c>
      <c r="E2459" s="28"/>
      <c r="F2459" s="29">
        <f t="shared" si="39"/>
        <v>49367022</v>
      </c>
    </row>
    <row r="2460" spans="1:6">
      <c r="A2460" s="30">
        <v>45413.473807870374</v>
      </c>
      <c r="B2460" s="32"/>
      <c r="C2460" s="32" t="s">
        <v>18</v>
      </c>
      <c r="D2460" s="27">
        <v>1350000</v>
      </c>
      <c r="E2460" s="28"/>
      <c r="F2460" s="29">
        <f t="shared" si="39"/>
        <v>50717022</v>
      </c>
    </row>
    <row r="2461" spans="1:6">
      <c r="A2461" s="30">
        <v>45413.512777777774</v>
      </c>
      <c r="B2461" s="32"/>
      <c r="C2461" s="32" t="s">
        <v>12</v>
      </c>
      <c r="D2461" s="27">
        <v>585000</v>
      </c>
      <c r="E2461" s="28"/>
      <c r="F2461" s="29">
        <f t="shared" si="39"/>
        <v>51302022</v>
      </c>
    </row>
    <row r="2462" spans="1:6">
      <c r="A2462" s="30">
        <v>45413.516643518517</v>
      </c>
      <c r="B2462" s="32"/>
      <c r="C2462" s="32" t="s">
        <v>12</v>
      </c>
      <c r="D2462" s="27">
        <v>1185000</v>
      </c>
      <c r="E2462" s="28"/>
      <c r="F2462" s="29">
        <f t="shared" si="39"/>
        <v>52487022</v>
      </c>
    </row>
    <row r="2463" spans="1:6">
      <c r="A2463" s="30">
        <v>45413.53869212963</v>
      </c>
      <c r="B2463" s="32"/>
      <c r="C2463" s="32" t="s">
        <v>12</v>
      </c>
      <c r="D2463" s="27">
        <v>575000</v>
      </c>
      <c r="E2463" s="28"/>
      <c r="F2463" s="29">
        <f t="shared" si="39"/>
        <v>53062022</v>
      </c>
    </row>
    <row r="2464" spans="1:6">
      <c r="A2464" s="30">
        <v>45413.56046296296</v>
      </c>
      <c r="B2464" s="32"/>
      <c r="C2464" s="32" t="s">
        <v>12</v>
      </c>
      <c r="D2464" s="27">
        <v>1200000</v>
      </c>
      <c r="E2464" s="28"/>
      <c r="F2464" s="29">
        <f t="shared" si="39"/>
        <v>54262022</v>
      </c>
    </row>
    <row r="2465" spans="1:6">
      <c r="A2465" s="30">
        <v>45413.577962962961</v>
      </c>
      <c r="B2465" s="32"/>
      <c r="C2465" s="32" t="s">
        <v>12</v>
      </c>
      <c r="D2465" s="27">
        <v>1235000</v>
      </c>
      <c r="E2465" s="28"/>
      <c r="F2465" s="29">
        <f t="shared" si="39"/>
        <v>55497022</v>
      </c>
    </row>
    <row r="2466" spans="1:6">
      <c r="A2466" s="30">
        <v>45413.57880787037</v>
      </c>
      <c r="B2466" s="32"/>
      <c r="C2466" s="32" t="s">
        <v>12</v>
      </c>
      <c r="D2466" s="27">
        <v>600000</v>
      </c>
      <c r="E2466" s="28"/>
      <c r="F2466" s="29">
        <f t="shared" si="39"/>
        <v>56097022</v>
      </c>
    </row>
    <row r="2467" spans="1:6">
      <c r="A2467" s="30">
        <v>45413.579918981479</v>
      </c>
      <c r="B2467" s="32"/>
      <c r="C2467" s="32" t="s">
        <v>12</v>
      </c>
      <c r="D2467" s="27">
        <v>650000</v>
      </c>
      <c r="E2467" s="28"/>
      <c r="F2467" s="29">
        <f t="shared" si="39"/>
        <v>56747022</v>
      </c>
    </row>
    <row r="2468" spans="1:6">
      <c r="A2468" s="30">
        <v>45413.58525462963</v>
      </c>
      <c r="B2468" s="32"/>
      <c r="C2468" s="32" t="s">
        <v>12</v>
      </c>
      <c r="D2468" s="27">
        <v>600000</v>
      </c>
      <c r="E2468" s="28"/>
      <c r="F2468" s="29">
        <f t="shared" si="39"/>
        <v>57347022</v>
      </c>
    </row>
    <row r="2469" spans="1:6">
      <c r="A2469" s="30">
        <v>45413.588553240741</v>
      </c>
      <c r="B2469" s="32"/>
      <c r="C2469" s="32" t="s">
        <v>12</v>
      </c>
      <c r="D2469" s="27">
        <v>650000</v>
      </c>
      <c r="E2469" s="28"/>
      <c r="F2469" s="29">
        <f t="shared" si="39"/>
        <v>57997022</v>
      </c>
    </row>
    <row r="2470" spans="1:6">
      <c r="A2470" s="30">
        <v>45413.68954861111</v>
      </c>
      <c r="B2470" s="32"/>
      <c r="C2470" s="32" t="s">
        <v>12</v>
      </c>
      <c r="D2470" s="27">
        <v>1135000</v>
      </c>
      <c r="E2470" s="28"/>
      <c r="F2470" s="29">
        <f t="shared" si="39"/>
        <v>59132022</v>
      </c>
    </row>
    <row r="2471" spans="1:6">
      <c r="A2471" s="30">
        <v>45413.691400462965</v>
      </c>
      <c r="B2471" s="32"/>
      <c r="C2471" s="32" t="s">
        <v>12</v>
      </c>
      <c r="D2471" s="27">
        <v>585000</v>
      </c>
      <c r="E2471" s="28"/>
      <c r="F2471" s="29">
        <f t="shared" si="39"/>
        <v>59717022</v>
      </c>
    </row>
    <row r="2472" spans="1:6">
      <c r="A2472" s="30">
        <v>45413.745636574073</v>
      </c>
      <c r="B2472" s="32"/>
      <c r="C2472" s="32" t="s">
        <v>12</v>
      </c>
      <c r="D2472" s="27">
        <v>575000</v>
      </c>
      <c r="E2472" s="28"/>
      <c r="F2472" s="29">
        <f t="shared" si="39"/>
        <v>60292022</v>
      </c>
    </row>
    <row r="2473" spans="1:6">
      <c r="A2473" s="30">
        <v>45413.756979166668</v>
      </c>
      <c r="B2473" s="32"/>
      <c r="C2473" s="32" t="s">
        <v>12</v>
      </c>
      <c r="D2473" s="27">
        <v>600000</v>
      </c>
      <c r="E2473" s="28"/>
      <c r="F2473" s="29">
        <f t="shared" si="39"/>
        <v>60892022</v>
      </c>
    </row>
    <row r="2474" spans="1:6">
      <c r="A2474" s="30">
        <v>45413.777557870373</v>
      </c>
      <c r="B2474" s="32"/>
      <c r="C2474" s="32" t="s">
        <v>12</v>
      </c>
      <c r="D2474" s="27">
        <v>650000</v>
      </c>
      <c r="E2474" s="28"/>
      <c r="F2474" s="29">
        <f t="shared" si="39"/>
        <v>61542022</v>
      </c>
    </row>
    <row r="2475" spans="1:6">
      <c r="A2475" s="30">
        <v>45413.813391203701</v>
      </c>
      <c r="B2475" s="32"/>
      <c r="C2475" s="32" t="s">
        <v>12</v>
      </c>
      <c r="D2475" s="27">
        <v>1200000</v>
      </c>
      <c r="E2475" s="28"/>
      <c r="F2475" s="29">
        <f t="shared" si="39"/>
        <v>62742022</v>
      </c>
    </row>
    <row r="2476" spans="1:6">
      <c r="A2476" s="30">
        <v>45413.885682870372</v>
      </c>
      <c r="B2476" s="32"/>
      <c r="C2476" s="32" t="s">
        <v>12</v>
      </c>
      <c r="D2476" s="27">
        <v>585000</v>
      </c>
      <c r="E2476" s="28"/>
      <c r="F2476" s="29">
        <f t="shared" si="39"/>
        <v>63327022</v>
      </c>
    </row>
    <row r="2477" spans="1:6">
      <c r="A2477" s="30">
        <v>45413.900127314817</v>
      </c>
      <c r="B2477" s="32"/>
      <c r="C2477" s="32" t="s">
        <v>149</v>
      </c>
      <c r="D2477" s="27">
        <v>11500000</v>
      </c>
      <c r="E2477" s="28"/>
      <c r="F2477" s="29">
        <f t="shared" si="39"/>
        <v>74827022</v>
      </c>
    </row>
    <row r="2478" spans="1:6">
      <c r="A2478" s="30">
        <v>45413.917893518519</v>
      </c>
      <c r="B2478" s="32"/>
      <c r="C2478" s="32" t="s">
        <v>12</v>
      </c>
      <c r="D2478" s="27">
        <v>1250000</v>
      </c>
      <c r="E2478" s="28"/>
      <c r="F2478" s="29">
        <f t="shared" si="39"/>
        <v>76077022</v>
      </c>
    </row>
    <row r="2479" spans="1:6">
      <c r="A2479" s="30">
        <v>45414.225023148145</v>
      </c>
      <c r="B2479" s="32"/>
      <c r="C2479" s="32" t="s">
        <v>12</v>
      </c>
      <c r="D2479" s="27">
        <v>600000</v>
      </c>
      <c r="E2479" s="28"/>
      <c r="F2479" s="29">
        <f t="shared" si="39"/>
        <v>76677022</v>
      </c>
    </row>
    <row r="2480" spans="1:6">
      <c r="A2480" s="30">
        <v>45414.22828703704</v>
      </c>
      <c r="B2480" s="32"/>
      <c r="C2480" s="32" t="s">
        <v>12</v>
      </c>
      <c r="D2480" s="27">
        <v>600000</v>
      </c>
      <c r="E2480" s="28"/>
      <c r="F2480" s="29">
        <f t="shared" si="39"/>
        <v>77277022</v>
      </c>
    </row>
    <row r="2481" spans="1:6">
      <c r="A2481" s="30">
        <v>45414.247164351851</v>
      </c>
      <c r="B2481" s="32"/>
      <c r="C2481" s="32" t="s">
        <v>12</v>
      </c>
      <c r="D2481" s="27">
        <v>1050000</v>
      </c>
      <c r="E2481" s="28"/>
      <c r="F2481" s="29">
        <f t="shared" si="39"/>
        <v>78327022</v>
      </c>
    </row>
    <row r="2482" spans="1:6">
      <c r="A2482" s="30">
        <v>45414.249837962961</v>
      </c>
      <c r="B2482" s="32"/>
      <c r="C2482" s="32" t="s">
        <v>12</v>
      </c>
      <c r="D2482" s="27">
        <v>650000</v>
      </c>
      <c r="E2482" s="28"/>
      <c r="F2482" s="29">
        <f t="shared" si="39"/>
        <v>78977022</v>
      </c>
    </row>
    <row r="2483" spans="1:6">
      <c r="A2483" s="30">
        <v>45414.255185185182</v>
      </c>
      <c r="B2483" s="32"/>
      <c r="C2483" s="32" t="s">
        <v>12</v>
      </c>
      <c r="D2483" s="27">
        <v>600000</v>
      </c>
      <c r="E2483" s="28"/>
      <c r="F2483" s="29">
        <f t="shared" si="39"/>
        <v>79577022</v>
      </c>
    </row>
    <row r="2484" spans="1:6">
      <c r="A2484" s="30">
        <v>45414.256377314814</v>
      </c>
      <c r="B2484" s="32"/>
      <c r="C2484" s="32" t="s">
        <v>12</v>
      </c>
      <c r="D2484" s="27">
        <v>650000</v>
      </c>
      <c r="E2484" s="28"/>
      <c r="F2484" s="29">
        <f t="shared" si="39"/>
        <v>80227022</v>
      </c>
    </row>
    <row r="2485" spans="1:6">
      <c r="A2485" s="30">
        <v>45414.267002314817</v>
      </c>
      <c r="B2485" s="32"/>
      <c r="C2485" s="32" t="s">
        <v>12</v>
      </c>
      <c r="D2485" s="27">
        <v>600000</v>
      </c>
      <c r="E2485" s="28"/>
      <c r="F2485" s="29">
        <f t="shared" si="39"/>
        <v>80827022</v>
      </c>
    </row>
    <row r="2486" spans="1:6">
      <c r="A2486" s="30">
        <v>45414.270312499997</v>
      </c>
      <c r="B2486" s="32"/>
      <c r="C2486" s="32" t="s">
        <v>12</v>
      </c>
      <c r="D2486" s="27">
        <v>1900000</v>
      </c>
      <c r="E2486" s="28"/>
      <c r="F2486" s="29">
        <f t="shared" si="39"/>
        <v>82727022</v>
      </c>
    </row>
    <row r="2487" spans="1:6">
      <c r="A2487" s="30">
        <v>45414.277118055557</v>
      </c>
      <c r="B2487" s="32"/>
      <c r="C2487" s="32" t="s">
        <v>12</v>
      </c>
      <c r="D2487" s="27">
        <v>600000</v>
      </c>
      <c r="E2487" s="28"/>
      <c r="F2487" s="29">
        <f t="shared" si="39"/>
        <v>83327022</v>
      </c>
    </row>
    <row r="2488" spans="1:6">
      <c r="A2488" s="30">
        <v>45414.292314814818</v>
      </c>
      <c r="B2488" s="32"/>
      <c r="C2488" s="32" t="s">
        <v>12</v>
      </c>
      <c r="D2488" s="27">
        <v>575000</v>
      </c>
      <c r="E2488" s="28"/>
      <c r="F2488" s="29">
        <f t="shared" si="39"/>
        <v>83902022</v>
      </c>
    </row>
    <row r="2489" spans="1:6">
      <c r="A2489" s="30">
        <v>45414.30232638889</v>
      </c>
      <c r="B2489" s="32"/>
      <c r="C2489" s="32" t="s">
        <v>12</v>
      </c>
      <c r="D2489" s="27">
        <v>650000</v>
      </c>
      <c r="E2489" s="28"/>
      <c r="F2489" s="29">
        <f t="shared" si="39"/>
        <v>84552022</v>
      </c>
    </row>
    <row r="2490" spans="1:6">
      <c r="A2490" s="30">
        <v>45414.314502314817</v>
      </c>
      <c r="B2490" s="32"/>
      <c r="C2490" s="32" t="s">
        <v>12</v>
      </c>
      <c r="D2490" s="27">
        <v>1185000</v>
      </c>
      <c r="E2490" s="28"/>
      <c r="F2490" s="29">
        <f t="shared" si="39"/>
        <v>85737022</v>
      </c>
    </row>
    <row r="2491" spans="1:6">
      <c r="A2491" s="30">
        <v>45414.316921296297</v>
      </c>
      <c r="B2491" s="32"/>
      <c r="C2491" s="32" t="s">
        <v>12</v>
      </c>
      <c r="D2491" s="27">
        <v>600000</v>
      </c>
      <c r="E2491" s="28"/>
      <c r="F2491" s="29">
        <f t="shared" si="39"/>
        <v>86337022</v>
      </c>
    </row>
    <row r="2492" spans="1:6">
      <c r="A2492" s="30">
        <v>45414.317326388889</v>
      </c>
      <c r="B2492" s="32"/>
      <c r="C2492" s="32" t="s">
        <v>12</v>
      </c>
      <c r="D2492" s="27">
        <v>650000</v>
      </c>
      <c r="E2492" s="28"/>
      <c r="F2492" s="29">
        <f t="shared" si="39"/>
        <v>86987022</v>
      </c>
    </row>
    <row r="2493" spans="1:6">
      <c r="A2493" s="30">
        <v>45414.3202662037</v>
      </c>
      <c r="B2493" s="32"/>
      <c r="C2493" s="32" t="s">
        <v>12</v>
      </c>
      <c r="D2493" s="27">
        <v>650000</v>
      </c>
      <c r="E2493" s="28"/>
      <c r="F2493" s="29">
        <f t="shared" si="39"/>
        <v>87637022</v>
      </c>
    </row>
    <row r="2494" spans="1:6">
      <c r="A2494" s="30">
        <v>45414.321006944447</v>
      </c>
      <c r="B2494" s="32"/>
      <c r="C2494" s="32" t="s">
        <v>12</v>
      </c>
      <c r="D2494" s="27">
        <v>600000</v>
      </c>
      <c r="E2494" s="28"/>
      <c r="F2494" s="29">
        <f t="shared" si="39"/>
        <v>88237022</v>
      </c>
    </row>
    <row r="2495" spans="1:6">
      <c r="A2495" s="30">
        <v>45414.323912037034</v>
      </c>
      <c r="B2495" s="32"/>
      <c r="C2495" s="32" t="s">
        <v>12</v>
      </c>
      <c r="D2495" s="27">
        <v>1185000</v>
      </c>
      <c r="E2495" s="28"/>
      <c r="F2495" s="29">
        <f t="shared" si="39"/>
        <v>89422022</v>
      </c>
    </row>
    <row r="2496" spans="1:6">
      <c r="A2496" s="30">
        <v>45414.324814814812</v>
      </c>
      <c r="B2496" s="32"/>
      <c r="C2496" s="32" t="s">
        <v>12</v>
      </c>
      <c r="D2496" s="27">
        <v>1170000</v>
      </c>
      <c r="E2496" s="28"/>
      <c r="F2496" s="29">
        <f t="shared" si="39"/>
        <v>90592022</v>
      </c>
    </row>
    <row r="2497" spans="1:6">
      <c r="A2497" s="30">
        <v>45414.339398148149</v>
      </c>
      <c r="B2497" s="32"/>
      <c r="C2497" s="32" t="s">
        <v>12</v>
      </c>
      <c r="D2497" s="27">
        <v>600000</v>
      </c>
      <c r="E2497" s="28"/>
      <c r="F2497" s="29">
        <f t="shared" si="39"/>
        <v>91192022</v>
      </c>
    </row>
    <row r="2498" spans="1:6">
      <c r="A2498" s="30">
        <v>45414.344340277778</v>
      </c>
      <c r="B2498" s="32"/>
      <c r="C2498" s="32" t="s">
        <v>12</v>
      </c>
      <c r="D2498" s="27">
        <v>1170000</v>
      </c>
      <c r="E2498" s="28"/>
      <c r="F2498" s="29">
        <f t="shared" si="39"/>
        <v>92362022</v>
      </c>
    </row>
    <row r="2499" spans="1:6">
      <c r="A2499" s="30">
        <v>45414.34815972222</v>
      </c>
      <c r="B2499" s="32"/>
      <c r="C2499" s="32" t="s">
        <v>17</v>
      </c>
      <c r="D2499" s="27">
        <v>750000</v>
      </c>
      <c r="E2499" s="28"/>
      <c r="F2499" s="29">
        <f t="shared" si="39"/>
        <v>93112022</v>
      </c>
    </row>
    <row r="2500" spans="1:6">
      <c r="A2500" s="30">
        <v>45414.349733796298</v>
      </c>
      <c r="B2500" s="32"/>
      <c r="C2500" s="32" t="s">
        <v>12</v>
      </c>
      <c r="D2500" s="27">
        <v>1170000</v>
      </c>
      <c r="E2500" s="28"/>
      <c r="F2500" s="29">
        <f t="shared" si="39"/>
        <v>94282022</v>
      </c>
    </row>
    <row r="2501" spans="1:6">
      <c r="A2501" s="30">
        <v>45414.35292824074</v>
      </c>
      <c r="B2501" s="32"/>
      <c r="C2501" s="32" t="s">
        <v>12</v>
      </c>
      <c r="D2501" s="27">
        <v>585000</v>
      </c>
      <c r="E2501" s="28"/>
      <c r="F2501" s="29">
        <f t="shared" si="39"/>
        <v>94867022</v>
      </c>
    </row>
    <row r="2502" spans="1:6">
      <c r="A2502" s="30">
        <v>45414.362743055557</v>
      </c>
      <c r="B2502" s="32"/>
      <c r="C2502" s="32" t="s">
        <v>12</v>
      </c>
      <c r="D2502" s="27">
        <v>600000</v>
      </c>
      <c r="E2502" s="28"/>
      <c r="F2502" s="29">
        <f t="shared" si="39"/>
        <v>95467022</v>
      </c>
    </row>
    <row r="2503" spans="1:6">
      <c r="A2503" s="30">
        <v>45414.367546296293</v>
      </c>
      <c r="B2503" s="32"/>
      <c r="C2503" s="32" t="s">
        <v>12</v>
      </c>
      <c r="D2503" s="27">
        <v>575000</v>
      </c>
      <c r="E2503" s="28"/>
      <c r="F2503" s="29">
        <f t="shared" si="39"/>
        <v>96042022</v>
      </c>
    </row>
    <row r="2504" spans="1:6">
      <c r="A2504" s="30">
        <v>45414.37736111111</v>
      </c>
      <c r="B2504" s="32"/>
      <c r="C2504" s="32" t="s">
        <v>12</v>
      </c>
      <c r="D2504" s="27">
        <v>575000</v>
      </c>
      <c r="E2504" s="28"/>
      <c r="F2504" s="29">
        <f t="shared" si="39"/>
        <v>96617022</v>
      </c>
    </row>
    <row r="2505" spans="1:6">
      <c r="A2505" s="30">
        <v>45414.382372685184</v>
      </c>
      <c r="B2505" s="32"/>
      <c r="C2505" s="32" t="s">
        <v>12</v>
      </c>
      <c r="D2505" s="27">
        <v>585000</v>
      </c>
      <c r="E2505" s="28"/>
      <c r="F2505" s="29">
        <f t="shared" si="39"/>
        <v>97202022</v>
      </c>
    </row>
    <row r="2506" spans="1:6">
      <c r="A2506" s="30">
        <v>45414.387719907405</v>
      </c>
      <c r="B2506" s="32"/>
      <c r="C2506" s="32" t="s">
        <v>12</v>
      </c>
      <c r="D2506" s="27">
        <v>650000</v>
      </c>
      <c r="E2506" s="28"/>
      <c r="F2506" s="29">
        <f t="shared" si="39"/>
        <v>97852022</v>
      </c>
    </row>
    <row r="2507" spans="1:6">
      <c r="A2507" s="30">
        <v>45414.395254629628</v>
      </c>
      <c r="B2507" s="32"/>
      <c r="C2507" s="32" t="s">
        <v>12</v>
      </c>
      <c r="D2507" s="27">
        <v>575000</v>
      </c>
      <c r="E2507" s="28"/>
      <c r="F2507" s="29">
        <f t="shared" ref="F2507:F2570" si="40">F2506+D2507-E2507</f>
        <v>98427022</v>
      </c>
    </row>
    <row r="2508" spans="1:6">
      <c r="A2508" s="30">
        <v>45414.397418981483</v>
      </c>
      <c r="B2508" s="32"/>
      <c r="C2508" s="32" t="s">
        <v>12</v>
      </c>
      <c r="D2508" s="27">
        <v>585000</v>
      </c>
      <c r="E2508" s="28"/>
      <c r="F2508" s="29">
        <f t="shared" si="40"/>
        <v>99012022</v>
      </c>
    </row>
    <row r="2509" spans="1:6">
      <c r="A2509" s="30">
        <v>45414.415613425925</v>
      </c>
      <c r="B2509" s="32"/>
      <c r="C2509" s="32" t="s">
        <v>12</v>
      </c>
      <c r="D2509" s="27">
        <v>600000</v>
      </c>
      <c r="E2509" s="28"/>
      <c r="F2509" s="29">
        <f t="shared" si="40"/>
        <v>99612022</v>
      </c>
    </row>
    <row r="2510" spans="1:6">
      <c r="A2510" s="30">
        <v>45414.423067129632</v>
      </c>
      <c r="B2510" s="32"/>
      <c r="C2510" s="32" t="s">
        <v>12</v>
      </c>
      <c r="D2510" s="27">
        <v>585000</v>
      </c>
      <c r="E2510" s="28"/>
      <c r="F2510" s="29">
        <f t="shared" si="40"/>
        <v>100197022</v>
      </c>
    </row>
    <row r="2511" spans="1:6">
      <c r="A2511" s="30">
        <v>45414.424317129633</v>
      </c>
      <c r="B2511" s="32"/>
      <c r="C2511" s="32" t="s">
        <v>12</v>
      </c>
      <c r="D2511" s="27">
        <v>1135000</v>
      </c>
      <c r="E2511" s="28"/>
      <c r="F2511" s="29">
        <f t="shared" si="40"/>
        <v>101332022</v>
      </c>
    </row>
    <row r="2512" spans="1:6">
      <c r="A2512" s="30">
        <v>45414.42560185185</v>
      </c>
      <c r="B2512" s="32"/>
      <c r="C2512" s="32" t="s">
        <v>12</v>
      </c>
      <c r="D2512" s="27">
        <v>1770000</v>
      </c>
      <c r="E2512" s="28"/>
      <c r="F2512" s="29">
        <f t="shared" si="40"/>
        <v>103102022</v>
      </c>
    </row>
    <row r="2513" spans="1:6">
      <c r="A2513" s="30">
        <v>45414.42633101852</v>
      </c>
      <c r="B2513" s="32"/>
      <c r="C2513" s="32" t="s">
        <v>12</v>
      </c>
      <c r="D2513" s="27">
        <v>1200000</v>
      </c>
      <c r="E2513" s="28"/>
      <c r="F2513" s="29">
        <f t="shared" si="40"/>
        <v>104302022</v>
      </c>
    </row>
    <row r="2514" spans="1:6">
      <c r="A2514" s="30">
        <v>45414.435104166667</v>
      </c>
      <c r="B2514" s="32"/>
      <c r="C2514" s="32" t="s">
        <v>12</v>
      </c>
      <c r="D2514" s="27">
        <v>650000</v>
      </c>
      <c r="E2514" s="28"/>
      <c r="F2514" s="29">
        <f t="shared" si="40"/>
        <v>104952022</v>
      </c>
    </row>
    <row r="2515" spans="1:6">
      <c r="A2515" s="30">
        <v>45414.436747685184</v>
      </c>
      <c r="B2515" s="32"/>
      <c r="C2515" s="32" t="s">
        <v>12</v>
      </c>
      <c r="D2515" s="27">
        <v>600000</v>
      </c>
      <c r="E2515" s="28"/>
      <c r="F2515" s="29">
        <f t="shared" si="40"/>
        <v>105552022</v>
      </c>
    </row>
    <row r="2516" spans="1:6">
      <c r="A2516" s="30">
        <v>45414.442881944444</v>
      </c>
      <c r="B2516" s="32"/>
      <c r="C2516" s="32" t="s">
        <v>12</v>
      </c>
      <c r="D2516" s="27">
        <v>650000</v>
      </c>
      <c r="E2516" s="28"/>
      <c r="F2516" s="29">
        <f t="shared" si="40"/>
        <v>106202022</v>
      </c>
    </row>
    <row r="2517" spans="1:6">
      <c r="A2517" s="30">
        <v>45414.466319444444</v>
      </c>
      <c r="B2517" s="32"/>
      <c r="C2517" s="32" t="s">
        <v>12</v>
      </c>
      <c r="D2517" s="27">
        <v>585000</v>
      </c>
      <c r="E2517" s="28"/>
      <c r="F2517" s="29">
        <f t="shared" si="40"/>
        <v>106787022</v>
      </c>
    </row>
    <row r="2518" spans="1:6">
      <c r="A2518" s="30">
        <v>45414.47929398148</v>
      </c>
      <c r="B2518" s="32"/>
      <c r="C2518" s="32" t="s">
        <v>12</v>
      </c>
      <c r="D2518" s="27">
        <v>585000</v>
      </c>
      <c r="E2518" s="28"/>
      <c r="F2518" s="29">
        <f t="shared" si="40"/>
        <v>107372022</v>
      </c>
    </row>
    <row r="2519" spans="1:6">
      <c r="A2519" s="30">
        <v>45414.479907407411</v>
      </c>
      <c r="B2519" s="32"/>
      <c r="C2519" s="32" t="s">
        <v>12</v>
      </c>
      <c r="D2519" s="27">
        <v>600000</v>
      </c>
      <c r="E2519" s="28"/>
      <c r="F2519" s="29">
        <f t="shared" si="40"/>
        <v>107972022</v>
      </c>
    </row>
    <row r="2520" spans="1:6">
      <c r="A2520" s="30">
        <v>45414.484027777777</v>
      </c>
      <c r="B2520" s="32"/>
      <c r="C2520" s="32" t="s">
        <v>12</v>
      </c>
      <c r="D2520" s="27">
        <v>650000</v>
      </c>
      <c r="E2520" s="28"/>
      <c r="F2520" s="29">
        <f t="shared" si="40"/>
        <v>108622022</v>
      </c>
    </row>
    <row r="2521" spans="1:6">
      <c r="A2521" s="30">
        <v>45414.484305555554</v>
      </c>
      <c r="B2521" s="32"/>
      <c r="C2521" s="32" t="s">
        <v>12</v>
      </c>
      <c r="D2521" s="27">
        <v>650000</v>
      </c>
      <c r="E2521" s="28"/>
      <c r="F2521" s="29">
        <f t="shared" si="40"/>
        <v>109272022</v>
      </c>
    </row>
    <row r="2522" spans="1:6">
      <c r="A2522" s="30">
        <v>45414.486770833333</v>
      </c>
      <c r="B2522" s="32"/>
      <c r="C2522" s="32" t="s">
        <v>12</v>
      </c>
      <c r="D2522" s="27">
        <v>600000</v>
      </c>
      <c r="E2522" s="28"/>
      <c r="F2522" s="29">
        <f t="shared" si="40"/>
        <v>109872022</v>
      </c>
    </row>
    <row r="2523" spans="1:6">
      <c r="A2523" s="30">
        <v>45414.502696759257</v>
      </c>
      <c r="B2523" s="32"/>
      <c r="C2523" s="32" t="s">
        <v>12</v>
      </c>
      <c r="D2523" s="27">
        <v>575000</v>
      </c>
      <c r="E2523" s="28"/>
      <c r="F2523" s="29">
        <f t="shared" si="40"/>
        <v>110447022</v>
      </c>
    </row>
    <row r="2524" spans="1:6">
      <c r="A2524" s="30">
        <v>45414.527997685182</v>
      </c>
      <c r="B2524" s="32"/>
      <c r="C2524" s="32" t="s">
        <v>12</v>
      </c>
      <c r="D2524" s="27">
        <v>1235000</v>
      </c>
      <c r="E2524" s="28"/>
      <c r="F2524" s="29">
        <f t="shared" si="40"/>
        <v>111682022</v>
      </c>
    </row>
    <row r="2525" spans="1:6">
      <c r="A2525" s="30">
        <v>45414.530787037038</v>
      </c>
      <c r="B2525" s="32"/>
      <c r="C2525" s="32" t="s">
        <v>12</v>
      </c>
      <c r="D2525" s="27">
        <v>1135000</v>
      </c>
      <c r="E2525" s="28"/>
      <c r="F2525" s="29">
        <f t="shared" si="40"/>
        <v>112817022</v>
      </c>
    </row>
    <row r="2526" spans="1:6">
      <c r="A2526" s="30">
        <v>45414.534155092595</v>
      </c>
      <c r="B2526" s="32"/>
      <c r="C2526" s="32" t="s">
        <v>12</v>
      </c>
      <c r="D2526" s="27">
        <v>650000</v>
      </c>
      <c r="E2526" s="28"/>
      <c r="F2526" s="29">
        <f t="shared" si="40"/>
        <v>113467022</v>
      </c>
    </row>
    <row r="2527" spans="1:6">
      <c r="A2527" s="30">
        <v>45414.551203703704</v>
      </c>
      <c r="B2527" s="32"/>
      <c r="C2527" s="32" t="s">
        <v>12</v>
      </c>
      <c r="D2527" s="27">
        <v>650000</v>
      </c>
      <c r="E2527" s="28"/>
      <c r="F2527" s="29">
        <f t="shared" si="40"/>
        <v>114117022</v>
      </c>
    </row>
    <row r="2528" spans="1:6">
      <c r="A2528" s="30">
        <v>45414.552824074075</v>
      </c>
      <c r="B2528" s="32"/>
      <c r="C2528" s="32" t="s">
        <v>12</v>
      </c>
      <c r="D2528" s="27">
        <v>1135000</v>
      </c>
      <c r="E2528" s="28"/>
      <c r="F2528" s="29">
        <f t="shared" si="40"/>
        <v>115252022</v>
      </c>
    </row>
    <row r="2529" spans="1:6">
      <c r="A2529" s="30">
        <v>45414.557812500003</v>
      </c>
      <c r="B2529" s="32"/>
      <c r="C2529" s="32" t="s">
        <v>12</v>
      </c>
      <c r="D2529" s="27">
        <v>1170000</v>
      </c>
      <c r="E2529" s="28"/>
      <c r="F2529" s="29">
        <f t="shared" si="40"/>
        <v>116422022</v>
      </c>
    </row>
    <row r="2530" spans="1:6">
      <c r="A2530" s="30">
        <v>45414.56386574074</v>
      </c>
      <c r="B2530" s="32"/>
      <c r="C2530" s="32" t="s">
        <v>12</v>
      </c>
      <c r="D2530" s="27">
        <v>1225000</v>
      </c>
      <c r="E2530" s="28"/>
      <c r="F2530" s="29">
        <f t="shared" si="40"/>
        <v>117647022</v>
      </c>
    </row>
    <row r="2531" spans="1:6">
      <c r="A2531" s="30">
        <v>45414.607916666668</v>
      </c>
      <c r="B2531" s="32"/>
      <c r="C2531" s="32" t="s">
        <v>12</v>
      </c>
      <c r="D2531" s="27">
        <v>600000</v>
      </c>
      <c r="E2531" s="28"/>
      <c r="F2531" s="29">
        <f t="shared" si="40"/>
        <v>118247022</v>
      </c>
    </row>
    <row r="2532" spans="1:6">
      <c r="A2532" s="30">
        <v>45414.615682870368</v>
      </c>
      <c r="B2532" s="32"/>
      <c r="C2532" s="32" t="s">
        <v>12</v>
      </c>
      <c r="D2532" s="27">
        <v>600000</v>
      </c>
      <c r="E2532" s="28"/>
      <c r="F2532" s="29">
        <f t="shared" si="40"/>
        <v>118847022</v>
      </c>
    </row>
    <row r="2533" spans="1:6">
      <c r="A2533" s="30">
        <v>45414.625219907408</v>
      </c>
      <c r="B2533" s="32"/>
      <c r="C2533" s="32" t="s">
        <v>30</v>
      </c>
      <c r="D2533" s="27">
        <v>350000</v>
      </c>
      <c r="E2533" s="28"/>
      <c r="F2533" s="29">
        <f t="shared" si="40"/>
        <v>119197022</v>
      </c>
    </row>
    <row r="2534" spans="1:6">
      <c r="A2534" s="30">
        <v>45414.62636574074</v>
      </c>
      <c r="B2534" s="32"/>
      <c r="C2534" s="32" t="s">
        <v>12</v>
      </c>
      <c r="D2534" s="27">
        <v>600000</v>
      </c>
      <c r="E2534" s="28"/>
      <c r="F2534" s="29">
        <f t="shared" si="40"/>
        <v>119797022</v>
      </c>
    </row>
    <row r="2535" spans="1:6">
      <c r="A2535" s="30">
        <v>45414.630416666667</v>
      </c>
      <c r="B2535" s="32"/>
      <c r="C2535" s="32" t="s">
        <v>12</v>
      </c>
      <c r="D2535" s="27">
        <v>600000</v>
      </c>
      <c r="E2535" s="28"/>
      <c r="F2535" s="29">
        <f t="shared" si="40"/>
        <v>120397022</v>
      </c>
    </row>
    <row r="2536" spans="1:6">
      <c r="A2536" s="30">
        <v>45414.63417824074</v>
      </c>
      <c r="B2536" s="32"/>
      <c r="C2536" s="32" t="s">
        <v>17</v>
      </c>
      <c r="D2536" s="27">
        <v>750000</v>
      </c>
      <c r="E2536" s="28"/>
      <c r="F2536" s="29">
        <f t="shared" si="40"/>
        <v>121147022</v>
      </c>
    </row>
    <row r="2537" spans="1:6">
      <c r="A2537" s="30">
        <v>45414.642916666664</v>
      </c>
      <c r="B2537" s="32"/>
      <c r="C2537" s="32" t="s">
        <v>149</v>
      </c>
      <c r="D2537" s="27">
        <v>13950000</v>
      </c>
      <c r="E2537" s="28"/>
      <c r="F2537" s="29">
        <f t="shared" si="40"/>
        <v>135097022</v>
      </c>
    </row>
    <row r="2538" spans="1:6">
      <c r="A2538" s="30">
        <v>45414.674884259257</v>
      </c>
      <c r="B2538" s="32"/>
      <c r="C2538" s="32" t="s">
        <v>12</v>
      </c>
      <c r="D2538" s="27">
        <v>600000</v>
      </c>
      <c r="E2538" s="28"/>
      <c r="F2538" s="29">
        <f t="shared" si="40"/>
        <v>135697022</v>
      </c>
    </row>
    <row r="2539" spans="1:6">
      <c r="A2539" s="30">
        <v>45414.676261574074</v>
      </c>
      <c r="B2539" s="32"/>
      <c r="C2539" s="32" t="s">
        <v>12</v>
      </c>
      <c r="D2539" s="27">
        <v>650000</v>
      </c>
      <c r="E2539" s="28"/>
      <c r="F2539" s="29">
        <f t="shared" si="40"/>
        <v>136347022</v>
      </c>
    </row>
    <row r="2540" spans="1:6">
      <c r="A2540" s="30">
        <v>45414.676817129628</v>
      </c>
      <c r="B2540" s="32"/>
      <c r="C2540" s="32" t="s">
        <v>18</v>
      </c>
      <c r="D2540" s="27">
        <v>1150000</v>
      </c>
      <c r="E2540" s="28"/>
      <c r="F2540" s="29">
        <f t="shared" si="40"/>
        <v>137497022</v>
      </c>
    </row>
    <row r="2541" spans="1:6">
      <c r="A2541" s="30">
        <v>45414.689710648148</v>
      </c>
      <c r="B2541" s="32"/>
      <c r="C2541" s="32" t="s">
        <v>12</v>
      </c>
      <c r="D2541" s="27">
        <v>650000</v>
      </c>
      <c r="E2541" s="28"/>
      <c r="F2541" s="29">
        <f t="shared" si="40"/>
        <v>138147022</v>
      </c>
    </row>
    <row r="2542" spans="1:6">
      <c r="A2542" s="30">
        <v>45414.704791666663</v>
      </c>
      <c r="B2542" s="32"/>
      <c r="C2542" s="32" t="s">
        <v>12</v>
      </c>
      <c r="D2542" s="27">
        <v>585000</v>
      </c>
      <c r="E2542" s="28"/>
      <c r="F2542" s="29">
        <f t="shared" si="40"/>
        <v>138732022</v>
      </c>
    </row>
    <row r="2543" spans="1:6">
      <c r="A2543" s="30">
        <v>45414.779560185183</v>
      </c>
      <c r="B2543" s="32"/>
      <c r="C2543" s="32" t="s">
        <v>12</v>
      </c>
      <c r="D2543" s="27">
        <v>1800000</v>
      </c>
      <c r="E2543" s="28"/>
      <c r="F2543" s="29">
        <f t="shared" si="40"/>
        <v>140532022</v>
      </c>
    </row>
    <row r="2544" spans="1:6">
      <c r="A2544" s="30">
        <v>45414.821851851855</v>
      </c>
      <c r="B2544" s="32"/>
      <c r="C2544" s="32" t="s">
        <v>17</v>
      </c>
      <c r="D2544" s="27">
        <v>700000</v>
      </c>
      <c r="E2544" s="28"/>
      <c r="F2544" s="29">
        <f t="shared" si="40"/>
        <v>141232022</v>
      </c>
    </row>
    <row r="2545" spans="1:6">
      <c r="A2545" s="30">
        <v>45414.822557870371</v>
      </c>
      <c r="B2545" s="32"/>
      <c r="C2545" s="32" t="s">
        <v>17</v>
      </c>
      <c r="D2545" s="27">
        <v>700000</v>
      </c>
      <c r="E2545" s="28"/>
      <c r="F2545" s="29">
        <f t="shared" si="40"/>
        <v>141932022</v>
      </c>
    </row>
    <row r="2546" spans="1:6">
      <c r="A2546" s="30">
        <v>45414.827951388892</v>
      </c>
      <c r="B2546" s="32"/>
      <c r="C2546" s="32" t="s">
        <v>17</v>
      </c>
      <c r="D2546" s="27">
        <v>50000</v>
      </c>
      <c r="E2546" s="28"/>
      <c r="F2546" s="29">
        <f t="shared" si="40"/>
        <v>141982022</v>
      </c>
    </row>
    <row r="2547" spans="1:6">
      <c r="A2547" s="30">
        <v>45414.886689814812</v>
      </c>
      <c r="B2547" s="32"/>
      <c r="C2547" s="32" t="s">
        <v>962</v>
      </c>
      <c r="D2547" s="27">
        <v>3819000</v>
      </c>
      <c r="E2547" s="28"/>
      <c r="F2547" s="29">
        <f t="shared" si="40"/>
        <v>145801022</v>
      </c>
    </row>
    <row r="2548" spans="1:6">
      <c r="A2548" s="30">
        <v>45414.892638888887</v>
      </c>
      <c r="B2548" s="32"/>
      <c r="C2548" s="32" t="s">
        <v>12</v>
      </c>
      <c r="D2548" s="27">
        <v>1170000</v>
      </c>
      <c r="E2548" s="28"/>
      <c r="F2548" s="29">
        <f t="shared" si="40"/>
        <v>146971022</v>
      </c>
    </row>
    <row r="2549" spans="1:6">
      <c r="A2549" s="30">
        <v>45414.905497685184</v>
      </c>
      <c r="B2549" s="32"/>
      <c r="C2549" s="32" t="s">
        <v>12</v>
      </c>
      <c r="D2549" s="27">
        <v>650000</v>
      </c>
      <c r="E2549" s="28"/>
      <c r="F2549" s="29">
        <f t="shared" si="40"/>
        <v>147621022</v>
      </c>
    </row>
    <row r="2550" spans="1:6">
      <c r="A2550" s="30">
        <v>45414.920717592591</v>
      </c>
      <c r="B2550" s="32"/>
      <c r="C2550" s="32" t="s">
        <v>18</v>
      </c>
      <c r="D2550" s="27">
        <v>2485000</v>
      </c>
      <c r="E2550" s="28"/>
      <c r="F2550" s="29">
        <f t="shared" si="40"/>
        <v>150106022</v>
      </c>
    </row>
    <row r="2551" spans="1:6">
      <c r="A2551" s="30">
        <v>45414.924571759257</v>
      </c>
      <c r="B2551" s="32"/>
      <c r="C2551" s="32" t="s">
        <v>17</v>
      </c>
      <c r="D2551" s="27">
        <v>700000</v>
      </c>
      <c r="E2551" s="28"/>
      <c r="F2551" s="29">
        <f t="shared" si="40"/>
        <v>150806022</v>
      </c>
    </row>
    <row r="2552" spans="1:6">
      <c r="A2552" s="30">
        <v>45414.925104166665</v>
      </c>
      <c r="B2552" s="32"/>
      <c r="C2552" s="32" t="s">
        <v>12</v>
      </c>
      <c r="D2552" s="27">
        <v>1170000</v>
      </c>
      <c r="E2552" s="28"/>
      <c r="F2552" s="29">
        <f t="shared" si="40"/>
        <v>151976022</v>
      </c>
    </row>
    <row r="2553" spans="1:6">
      <c r="A2553" s="30">
        <v>45414.926168981481</v>
      </c>
      <c r="B2553" s="32"/>
      <c r="C2553" s="32" t="s">
        <v>12</v>
      </c>
      <c r="D2553" s="27">
        <v>1300000</v>
      </c>
      <c r="E2553" s="28"/>
      <c r="F2553" s="29">
        <f t="shared" si="40"/>
        <v>153276022</v>
      </c>
    </row>
    <row r="2554" spans="1:6">
      <c r="A2554" s="30">
        <v>45415.232499999998</v>
      </c>
      <c r="B2554" s="32"/>
      <c r="C2554" s="32" t="s">
        <v>12</v>
      </c>
      <c r="D2554" s="27">
        <v>600000</v>
      </c>
      <c r="E2554" s="28"/>
      <c r="F2554" s="29">
        <f t="shared" si="40"/>
        <v>153876022</v>
      </c>
    </row>
    <row r="2555" spans="1:6">
      <c r="A2555" s="30">
        <v>45415.245428240742</v>
      </c>
      <c r="B2555" s="32"/>
      <c r="C2555" s="32" t="s">
        <v>12</v>
      </c>
      <c r="D2555" s="27">
        <v>650000</v>
      </c>
      <c r="E2555" s="28"/>
      <c r="F2555" s="29">
        <f t="shared" si="40"/>
        <v>154526022</v>
      </c>
    </row>
    <row r="2556" spans="1:6">
      <c r="A2556" s="30">
        <v>45415.300775462965</v>
      </c>
      <c r="B2556" s="32"/>
      <c r="C2556" s="32" t="s">
        <v>12</v>
      </c>
      <c r="D2556" s="27">
        <v>465000</v>
      </c>
      <c r="E2556" s="28"/>
      <c r="F2556" s="29">
        <f t="shared" si="40"/>
        <v>154991022</v>
      </c>
    </row>
    <row r="2557" spans="1:6">
      <c r="A2557" s="30">
        <v>45415.314525462964</v>
      </c>
      <c r="B2557" s="32"/>
      <c r="C2557" s="32" t="s">
        <v>12</v>
      </c>
      <c r="D2557" s="27">
        <v>575000</v>
      </c>
      <c r="E2557" s="28"/>
      <c r="F2557" s="29">
        <f t="shared" si="40"/>
        <v>155566022</v>
      </c>
    </row>
    <row r="2558" spans="1:6">
      <c r="A2558" s="30">
        <v>45415.319513888891</v>
      </c>
      <c r="B2558" s="32"/>
      <c r="C2558" s="32" t="s">
        <v>12</v>
      </c>
      <c r="D2558" s="27">
        <v>550000</v>
      </c>
      <c r="E2558" s="28"/>
      <c r="F2558" s="29">
        <f t="shared" si="40"/>
        <v>156116022</v>
      </c>
    </row>
    <row r="2559" spans="1:6">
      <c r="A2559" s="30">
        <v>45415.33384259259</v>
      </c>
      <c r="B2559" s="32"/>
      <c r="C2559" s="32" t="s">
        <v>12</v>
      </c>
      <c r="D2559" s="27">
        <v>1820000</v>
      </c>
      <c r="E2559" s="28"/>
      <c r="F2559" s="29">
        <f t="shared" si="40"/>
        <v>157936022</v>
      </c>
    </row>
    <row r="2560" spans="1:6">
      <c r="A2560" s="30">
        <v>45415.339942129627</v>
      </c>
      <c r="B2560" s="32"/>
      <c r="C2560" s="32" t="s">
        <v>12</v>
      </c>
      <c r="D2560" s="27">
        <v>1200000</v>
      </c>
      <c r="E2560" s="28"/>
      <c r="F2560" s="29">
        <f t="shared" si="40"/>
        <v>159136022</v>
      </c>
    </row>
    <row r="2561" spans="1:6">
      <c r="A2561" s="30">
        <v>45415.34306712963</v>
      </c>
      <c r="B2561" s="32"/>
      <c r="C2561" s="32" t="s">
        <v>12</v>
      </c>
      <c r="D2561" s="27">
        <v>600000</v>
      </c>
      <c r="E2561" s="28"/>
      <c r="F2561" s="29">
        <f t="shared" si="40"/>
        <v>159736022</v>
      </c>
    </row>
    <row r="2562" spans="1:6">
      <c r="A2562" s="30">
        <v>45415.347962962966</v>
      </c>
      <c r="B2562" s="32"/>
      <c r="C2562" s="32" t="s">
        <v>12</v>
      </c>
      <c r="D2562" s="27">
        <v>575000</v>
      </c>
      <c r="E2562" s="28"/>
      <c r="F2562" s="29">
        <f t="shared" si="40"/>
        <v>160311022</v>
      </c>
    </row>
    <row r="2563" spans="1:6">
      <c r="A2563" s="30">
        <v>45415.349918981483</v>
      </c>
      <c r="B2563" s="32"/>
      <c r="C2563" s="32" t="s">
        <v>12</v>
      </c>
      <c r="D2563" s="27">
        <v>2300000</v>
      </c>
      <c r="E2563" s="28"/>
      <c r="F2563" s="29">
        <f t="shared" si="40"/>
        <v>162611022</v>
      </c>
    </row>
    <row r="2564" spans="1:6">
      <c r="A2564" s="30">
        <v>45415.358518518522</v>
      </c>
      <c r="B2564" s="32"/>
      <c r="C2564" s="32" t="s">
        <v>12</v>
      </c>
      <c r="D2564" s="27">
        <v>575000</v>
      </c>
      <c r="E2564" s="28"/>
      <c r="F2564" s="29">
        <f t="shared" si="40"/>
        <v>163186022</v>
      </c>
    </row>
    <row r="2565" spans="1:6">
      <c r="A2565" s="30">
        <v>45415.362210648149</v>
      </c>
      <c r="B2565" s="32"/>
      <c r="C2565" s="32" t="s">
        <v>12</v>
      </c>
      <c r="D2565" s="27">
        <v>1200000</v>
      </c>
      <c r="E2565" s="28"/>
      <c r="F2565" s="29">
        <f t="shared" si="40"/>
        <v>164386022</v>
      </c>
    </row>
    <row r="2566" spans="1:6">
      <c r="A2566" s="30">
        <v>45415.363680555558</v>
      </c>
      <c r="B2566" s="32"/>
      <c r="C2566" s="32" t="s">
        <v>12</v>
      </c>
      <c r="D2566" s="27">
        <v>585000</v>
      </c>
      <c r="E2566" s="28"/>
      <c r="F2566" s="29">
        <f t="shared" si="40"/>
        <v>164971022</v>
      </c>
    </row>
    <row r="2567" spans="1:6">
      <c r="A2567" s="30">
        <v>45415.377488425926</v>
      </c>
      <c r="B2567" s="32"/>
      <c r="C2567" s="32" t="s">
        <v>12</v>
      </c>
      <c r="D2567" s="27">
        <v>600000</v>
      </c>
      <c r="E2567" s="28"/>
      <c r="F2567" s="29">
        <f t="shared" si="40"/>
        <v>165571022</v>
      </c>
    </row>
    <row r="2568" spans="1:6">
      <c r="A2568" s="30">
        <v>45415.379247685189</v>
      </c>
      <c r="B2568" s="32"/>
      <c r="C2568" s="32" t="s">
        <v>12</v>
      </c>
      <c r="D2568" s="27">
        <v>1300000</v>
      </c>
      <c r="E2568" s="28"/>
      <c r="F2568" s="29">
        <f t="shared" si="40"/>
        <v>166871022</v>
      </c>
    </row>
    <row r="2569" spans="1:6">
      <c r="A2569" s="30">
        <v>45415.388298611113</v>
      </c>
      <c r="B2569" s="32"/>
      <c r="C2569" s="32" t="s">
        <v>12</v>
      </c>
      <c r="D2569" s="27">
        <v>650000</v>
      </c>
      <c r="E2569" s="28"/>
      <c r="F2569" s="29">
        <f t="shared" si="40"/>
        <v>167521022</v>
      </c>
    </row>
    <row r="2570" spans="1:6">
      <c r="A2570" s="30">
        <v>45415.39298611111</v>
      </c>
      <c r="B2570" s="32"/>
      <c r="C2570" s="32" t="s">
        <v>12</v>
      </c>
      <c r="D2570" s="27">
        <v>600000</v>
      </c>
      <c r="E2570" s="28"/>
      <c r="F2570" s="29">
        <f t="shared" si="40"/>
        <v>168121022</v>
      </c>
    </row>
    <row r="2571" spans="1:6">
      <c r="A2571" s="30">
        <v>45415.395277777781</v>
      </c>
      <c r="B2571" s="32"/>
      <c r="C2571" s="32" t="s">
        <v>12</v>
      </c>
      <c r="D2571" s="27">
        <v>600000</v>
      </c>
      <c r="E2571" s="28"/>
      <c r="F2571" s="29">
        <f t="shared" ref="F2571:F2634" si="41">F2570+D2571-E2571</f>
        <v>168721022</v>
      </c>
    </row>
    <row r="2572" spans="1:6">
      <c r="A2572" s="30">
        <v>45415.398865740739</v>
      </c>
      <c r="B2572" s="32"/>
      <c r="C2572" s="32" t="s">
        <v>12</v>
      </c>
      <c r="D2572" s="27">
        <v>1235000</v>
      </c>
      <c r="E2572" s="28"/>
      <c r="F2572" s="29">
        <f t="shared" si="41"/>
        <v>169956022</v>
      </c>
    </row>
    <row r="2573" spans="1:6">
      <c r="A2573" s="30">
        <v>45415.400543981479</v>
      </c>
      <c r="B2573" s="32"/>
      <c r="C2573" s="32" t="s">
        <v>12</v>
      </c>
      <c r="D2573" s="27">
        <v>585000</v>
      </c>
      <c r="E2573" s="28"/>
      <c r="F2573" s="29">
        <f t="shared" si="41"/>
        <v>170541022</v>
      </c>
    </row>
    <row r="2574" spans="1:6">
      <c r="A2574" s="30">
        <v>45415.423541666663</v>
      </c>
      <c r="B2574" s="32"/>
      <c r="C2574" s="32" t="s">
        <v>12</v>
      </c>
      <c r="D2574" s="27">
        <v>550000</v>
      </c>
      <c r="E2574" s="28"/>
      <c r="F2574" s="29">
        <f t="shared" si="41"/>
        <v>171091022</v>
      </c>
    </row>
    <row r="2575" spans="1:6">
      <c r="A2575" s="30">
        <v>45415.440416666665</v>
      </c>
      <c r="B2575" s="32"/>
      <c r="C2575" s="32" t="s">
        <v>12</v>
      </c>
      <c r="D2575" s="27">
        <v>585000</v>
      </c>
      <c r="E2575" s="28"/>
      <c r="F2575" s="29">
        <f t="shared" si="41"/>
        <v>171676022</v>
      </c>
    </row>
    <row r="2576" spans="1:6">
      <c r="A2576" s="30">
        <v>45415.454988425925</v>
      </c>
      <c r="B2576" s="32"/>
      <c r="C2576" s="32" t="s">
        <v>12</v>
      </c>
      <c r="D2576" s="27">
        <v>650000</v>
      </c>
      <c r="E2576" s="28"/>
      <c r="F2576" s="29">
        <f t="shared" si="41"/>
        <v>172326022</v>
      </c>
    </row>
    <row r="2577" spans="1:6">
      <c r="A2577" s="30">
        <v>45415.456030092595</v>
      </c>
      <c r="B2577" s="32"/>
      <c r="C2577" s="32" t="s">
        <v>17</v>
      </c>
      <c r="D2577" s="27">
        <v>1950000</v>
      </c>
      <c r="E2577" s="28"/>
      <c r="F2577" s="29">
        <f t="shared" si="41"/>
        <v>174276022</v>
      </c>
    </row>
    <row r="2578" spans="1:6">
      <c r="A2578" s="30">
        <v>45415.456122685187</v>
      </c>
      <c r="B2578" s="32"/>
      <c r="C2578" s="32" t="s">
        <v>12</v>
      </c>
      <c r="D2578" s="27">
        <v>1185000</v>
      </c>
      <c r="E2578" s="28"/>
      <c r="F2578" s="29">
        <f t="shared" si="41"/>
        <v>175461022</v>
      </c>
    </row>
    <row r="2579" spans="1:6">
      <c r="A2579" s="30">
        <v>45415.472395833334</v>
      </c>
      <c r="B2579" s="32"/>
      <c r="C2579" s="32" t="s">
        <v>17</v>
      </c>
      <c r="D2579" s="27">
        <v>600000</v>
      </c>
      <c r="E2579" s="28"/>
      <c r="F2579" s="29">
        <f t="shared" si="41"/>
        <v>176061022</v>
      </c>
    </row>
    <row r="2580" spans="1:6">
      <c r="A2580" s="30">
        <v>45415.47488425926</v>
      </c>
      <c r="B2580" s="32"/>
      <c r="C2580" s="32" t="s">
        <v>12</v>
      </c>
      <c r="D2580" s="27">
        <v>585000</v>
      </c>
      <c r="E2580" s="28"/>
      <c r="F2580" s="29">
        <f t="shared" si="41"/>
        <v>176646022</v>
      </c>
    </row>
    <row r="2581" spans="1:6">
      <c r="A2581" s="30">
        <v>45415.528912037036</v>
      </c>
      <c r="B2581" s="32"/>
      <c r="C2581" s="32" t="s">
        <v>12</v>
      </c>
      <c r="D2581" s="27">
        <v>585000</v>
      </c>
      <c r="E2581" s="28"/>
      <c r="F2581" s="29">
        <f t="shared" si="41"/>
        <v>177231022</v>
      </c>
    </row>
    <row r="2582" spans="1:6">
      <c r="A2582" s="30">
        <v>45415.562314814815</v>
      </c>
      <c r="B2582" s="32"/>
      <c r="C2582" s="32" t="s">
        <v>12</v>
      </c>
      <c r="D2582" s="27">
        <v>1185000</v>
      </c>
      <c r="E2582" s="28"/>
      <c r="F2582" s="29">
        <f t="shared" si="41"/>
        <v>178416022</v>
      </c>
    </row>
    <row r="2583" spans="1:6">
      <c r="A2583" s="30">
        <v>45415.626250000001</v>
      </c>
      <c r="B2583" s="32"/>
      <c r="C2583" s="32" t="s">
        <v>12</v>
      </c>
      <c r="D2583" s="27">
        <v>550000</v>
      </c>
      <c r="E2583" s="28"/>
      <c r="F2583" s="29">
        <f t="shared" si="41"/>
        <v>178966022</v>
      </c>
    </row>
    <row r="2584" spans="1:6">
      <c r="A2584" s="30">
        <v>45415.62771990741</v>
      </c>
      <c r="B2584" s="32"/>
      <c r="C2584" s="32" t="s">
        <v>12</v>
      </c>
      <c r="D2584" s="27">
        <v>650000</v>
      </c>
      <c r="E2584" s="28"/>
      <c r="F2584" s="29">
        <f t="shared" si="41"/>
        <v>179616022</v>
      </c>
    </row>
    <row r="2585" spans="1:6">
      <c r="A2585" s="30">
        <v>45415.648611111108</v>
      </c>
      <c r="B2585" s="32"/>
      <c r="C2585" s="32" t="s">
        <v>146</v>
      </c>
      <c r="D2585" s="27">
        <v>4100000</v>
      </c>
      <c r="E2585" s="28"/>
      <c r="F2585" s="29">
        <f t="shared" si="41"/>
        <v>183716022</v>
      </c>
    </row>
    <row r="2586" spans="1:6">
      <c r="A2586" s="30">
        <v>45415.649918981479</v>
      </c>
      <c r="B2586" s="32"/>
      <c r="C2586" s="32" t="s">
        <v>12</v>
      </c>
      <c r="D2586" s="27">
        <v>1235000</v>
      </c>
      <c r="E2586" s="28"/>
      <c r="F2586" s="29">
        <f t="shared" si="41"/>
        <v>184951022</v>
      </c>
    </row>
    <row r="2587" spans="1:6">
      <c r="A2587" s="30">
        <v>45415.6874537037</v>
      </c>
      <c r="B2587" s="32"/>
      <c r="C2587" s="32" t="s">
        <v>12</v>
      </c>
      <c r="D2587" s="27">
        <v>465000</v>
      </c>
      <c r="E2587" s="28"/>
      <c r="F2587" s="29">
        <f t="shared" si="41"/>
        <v>185416022</v>
      </c>
    </row>
    <row r="2588" spans="1:6">
      <c r="A2588" s="30">
        <v>45415.782337962963</v>
      </c>
      <c r="B2588" s="32"/>
      <c r="C2588" s="32" t="s">
        <v>12</v>
      </c>
      <c r="D2588" s="27">
        <v>465000</v>
      </c>
      <c r="E2588" s="28"/>
      <c r="F2588" s="29">
        <f t="shared" si="41"/>
        <v>185881022</v>
      </c>
    </row>
    <row r="2589" spans="1:6">
      <c r="A2589" s="30">
        <v>45415.884791666664</v>
      </c>
      <c r="B2589" s="32"/>
      <c r="C2589" s="32" t="s">
        <v>18</v>
      </c>
      <c r="D2589" s="27">
        <v>1150000</v>
      </c>
      <c r="E2589" s="28"/>
      <c r="F2589" s="29">
        <f t="shared" si="41"/>
        <v>187031022</v>
      </c>
    </row>
    <row r="2590" spans="1:6">
      <c r="A2590" s="30">
        <v>45416.213333333333</v>
      </c>
      <c r="B2590" s="32"/>
      <c r="C2590" s="32" t="s">
        <v>12</v>
      </c>
      <c r="D2590" s="27">
        <v>550000</v>
      </c>
      <c r="E2590" s="28"/>
      <c r="F2590" s="29">
        <f t="shared" si="41"/>
        <v>187581022</v>
      </c>
    </row>
    <row r="2591" spans="1:6">
      <c r="A2591" s="30">
        <v>45416.271701388891</v>
      </c>
      <c r="B2591" s="32"/>
      <c r="C2591" s="32" t="s">
        <v>12</v>
      </c>
      <c r="D2591" s="27">
        <v>1235000</v>
      </c>
      <c r="E2591" s="28"/>
      <c r="F2591" s="29">
        <f t="shared" si="41"/>
        <v>188816022</v>
      </c>
    </row>
    <row r="2592" spans="1:6">
      <c r="A2592" s="30">
        <v>45416.333252314813</v>
      </c>
      <c r="B2592" s="32"/>
      <c r="C2592" s="32" t="s">
        <v>12</v>
      </c>
      <c r="D2592" s="27">
        <v>600000</v>
      </c>
      <c r="E2592" s="28"/>
      <c r="F2592" s="29">
        <f t="shared" si="41"/>
        <v>189416022</v>
      </c>
    </row>
    <row r="2593" spans="1:6">
      <c r="A2593" s="30">
        <v>45416.383969907409</v>
      </c>
      <c r="B2593" s="32"/>
      <c r="C2593" s="32" t="s">
        <v>12</v>
      </c>
      <c r="D2593" s="27">
        <v>585000</v>
      </c>
      <c r="E2593" s="28"/>
      <c r="F2593" s="29">
        <f t="shared" si="41"/>
        <v>190001022</v>
      </c>
    </row>
    <row r="2594" spans="1:6">
      <c r="A2594" s="30">
        <v>45416.384756944448</v>
      </c>
      <c r="B2594" s="32"/>
      <c r="C2594" s="32" t="s">
        <v>12</v>
      </c>
      <c r="D2594" s="27">
        <v>575000</v>
      </c>
      <c r="E2594" s="28"/>
      <c r="F2594" s="29">
        <f t="shared" si="41"/>
        <v>190576022</v>
      </c>
    </row>
    <row r="2595" spans="1:6">
      <c r="A2595" s="30">
        <v>45416.386828703704</v>
      </c>
      <c r="B2595" s="32"/>
      <c r="C2595" s="32" t="s">
        <v>12</v>
      </c>
      <c r="D2595" s="27">
        <v>1300000</v>
      </c>
      <c r="E2595" s="28"/>
      <c r="F2595" s="29">
        <f t="shared" si="41"/>
        <v>191876022</v>
      </c>
    </row>
    <row r="2596" spans="1:6">
      <c r="A2596" s="30">
        <v>45416.425451388888</v>
      </c>
      <c r="B2596" s="32"/>
      <c r="C2596" s="32" t="s">
        <v>12</v>
      </c>
      <c r="D2596" s="27">
        <v>465000</v>
      </c>
      <c r="E2596" s="28"/>
      <c r="F2596" s="29">
        <f t="shared" si="41"/>
        <v>192341022</v>
      </c>
    </row>
    <row r="2597" spans="1:6">
      <c r="A2597" s="30">
        <v>45416.556631944448</v>
      </c>
      <c r="B2597" s="32"/>
      <c r="C2597" s="32" t="s">
        <v>12</v>
      </c>
      <c r="D2597" s="27">
        <v>550000</v>
      </c>
      <c r="E2597" s="28"/>
      <c r="F2597" s="29">
        <f t="shared" si="41"/>
        <v>192891022</v>
      </c>
    </row>
    <row r="2598" spans="1:6">
      <c r="A2598" s="30">
        <v>45416.595486111109</v>
      </c>
      <c r="B2598" s="32"/>
      <c r="C2598" s="32" t="s">
        <v>12</v>
      </c>
      <c r="D2598" s="27">
        <v>575000</v>
      </c>
      <c r="E2598" s="28"/>
      <c r="F2598" s="29">
        <f t="shared" si="41"/>
        <v>193466022</v>
      </c>
    </row>
    <row r="2599" spans="1:6">
      <c r="A2599" s="30">
        <v>45416.612962962965</v>
      </c>
      <c r="B2599" s="32"/>
      <c r="C2599" s="32" t="s">
        <v>12</v>
      </c>
      <c r="D2599" s="27">
        <v>465000</v>
      </c>
      <c r="E2599" s="28"/>
      <c r="F2599" s="29">
        <f t="shared" si="41"/>
        <v>193931022</v>
      </c>
    </row>
    <row r="2600" spans="1:6">
      <c r="A2600" s="30">
        <v>45416.613287037035</v>
      </c>
      <c r="B2600" s="32"/>
      <c r="C2600" s="32" t="s">
        <v>17</v>
      </c>
      <c r="D2600" s="27">
        <v>550000</v>
      </c>
      <c r="E2600" s="28"/>
      <c r="F2600" s="29">
        <f t="shared" si="41"/>
        <v>194481022</v>
      </c>
    </row>
    <row r="2601" spans="1:6">
      <c r="A2601" s="30">
        <v>45416.63559027778</v>
      </c>
      <c r="B2601" s="32"/>
      <c r="C2601" s="32" t="s">
        <v>12</v>
      </c>
      <c r="D2601" s="27">
        <v>1150000</v>
      </c>
      <c r="E2601" s="28"/>
      <c r="F2601" s="29">
        <f t="shared" si="41"/>
        <v>195631022</v>
      </c>
    </row>
    <row r="2602" spans="1:6">
      <c r="A2602" s="30">
        <v>45416.638194444444</v>
      </c>
      <c r="B2602" s="32"/>
      <c r="C2602" s="32" t="s">
        <v>12</v>
      </c>
      <c r="D2602" s="27">
        <v>1200000</v>
      </c>
      <c r="E2602" s="28"/>
      <c r="F2602" s="29">
        <f t="shared" si="41"/>
        <v>196831022</v>
      </c>
    </row>
    <row r="2603" spans="1:6">
      <c r="A2603" s="30">
        <v>45416.722013888888</v>
      </c>
      <c r="B2603" s="32"/>
      <c r="C2603" s="32" t="s">
        <v>12</v>
      </c>
      <c r="D2603" s="27">
        <v>550000</v>
      </c>
      <c r="E2603" s="28"/>
      <c r="F2603" s="29">
        <f t="shared" si="41"/>
        <v>197381022</v>
      </c>
    </row>
    <row r="2604" spans="1:6">
      <c r="A2604" s="30">
        <v>45416.741562499999</v>
      </c>
      <c r="B2604" s="32"/>
      <c r="C2604" s="32" t="s">
        <v>12</v>
      </c>
      <c r="D2604" s="27">
        <v>650000</v>
      </c>
      <c r="E2604" s="28"/>
      <c r="F2604" s="29">
        <f t="shared" si="41"/>
        <v>198031022</v>
      </c>
    </row>
    <row r="2605" spans="1:6">
      <c r="A2605" s="30">
        <v>45416.743888888886</v>
      </c>
      <c r="B2605" s="32"/>
      <c r="C2605" s="32" t="s">
        <v>12</v>
      </c>
      <c r="D2605" s="27">
        <v>585000</v>
      </c>
      <c r="E2605" s="28"/>
      <c r="F2605" s="29">
        <f t="shared" si="41"/>
        <v>198616022</v>
      </c>
    </row>
    <row r="2606" spans="1:6">
      <c r="A2606" s="30">
        <v>45416.851504629631</v>
      </c>
      <c r="B2606" s="32"/>
      <c r="C2606" s="32" t="s">
        <v>12</v>
      </c>
      <c r="D2606" s="27">
        <v>650000</v>
      </c>
      <c r="E2606" s="28"/>
      <c r="F2606" s="29">
        <f t="shared" si="41"/>
        <v>199266022</v>
      </c>
    </row>
    <row r="2607" spans="1:6">
      <c r="A2607" s="30">
        <v>45416.959745370368</v>
      </c>
      <c r="B2607" s="32"/>
      <c r="C2607" s="32" t="s">
        <v>12</v>
      </c>
      <c r="D2607" s="27">
        <v>1745000</v>
      </c>
      <c r="E2607" s="28"/>
      <c r="F2607" s="29">
        <f t="shared" si="41"/>
        <v>201011022</v>
      </c>
    </row>
    <row r="2608" spans="1:6">
      <c r="A2608" s="30">
        <v>45416.974016203705</v>
      </c>
      <c r="B2608" s="32"/>
      <c r="C2608" s="32" t="s">
        <v>12</v>
      </c>
      <c r="D2608" s="27">
        <v>600000</v>
      </c>
      <c r="E2608" s="28"/>
      <c r="F2608" s="29">
        <f t="shared" si="41"/>
        <v>201611022</v>
      </c>
    </row>
    <row r="2609" spans="1:6">
      <c r="A2609" s="30">
        <v>45417.287395833337</v>
      </c>
      <c r="B2609" s="32"/>
      <c r="C2609" s="32" t="s">
        <v>12</v>
      </c>
      <c r="D2609" s="27">
        <v>585000</v>
      </c>
      <c r="E2609" s="28"/>
      <c r="F2609" s="29">
        <f t="shared" si="41"/>
        <v>202196022</v>
      </c>
    </row>
    <row r="2610" spans="1:6">
      <c r="A2610" s="30">
        <v>45417.36855324074</v>
      </c>
      <c r="B2610" s="32"/>
      <c r="C2610" s="32" t="s">
        <v>12</v>
      </c>
      <c r="D2610" s="27">
        <v>1185000</v>
      </c>
      <c r="E2610" s="28"/>
      <c r="F2610" s="29">
        <f t="shared" si="41"/>
        <v>203381022</v>
      </c>
    </row>
    <row r="2611" spans="1:6">
      <c r="A2611" s="30">
        <v>45417.492199074077</v>
      </c>
      <c r="B2611" s="32"/>
      <c r="C2611" s="32" t="s">
        <v>12</v>
      </c>
      <c r="D2611" s="27">
        <v>600000</v>
      </c>
      <c r="E2611" s="28"/>
      <c r="F2611" s="29">
        <f t="shared" si="41"/>
        <v>203981022</v>
      </c>
    </row>
    <row r="2612" spans="1:6">
      <c r="A2612" s="30">
        <v>45417.577986111108</v>
      </c>
      <c r="B2612" s="32"/>
      <c r="C2612" s="32" t="s">
        <v>12</v>
      </c>
      <c r="D2612" s="27">
        <v>1185000</v>
      </c>
      <c r="E2612" s="28"/>
      <c r="F2612" s="29">
        <f t="shared" si="41"/>
        <v>205166022</v>
      </c>
    </row>
    <row r="2613" spans="1:6">
      <c r="A2613" s="30">
        <v>45417.781157407408</v>
      </c>
      <c r="B2613" s="32"/>
      <c r="C2613" s="32" t="s">
        <v>12</v>
      </c>
      <c r="D2613" s="27">
        <v>585000</v>
      </c>
      <c r="E2613" s="28"/>
      <c r="F2613" s="29">
        <f t="shared" si="41"/>
        <v>205751022</v>
      </c>
    </row>
    <row r="2614" spans="1:6">
      <c r="A2614" s="30">
        <v>45417.813564814816</v>
      </c>
      <c r="B2614" s="32"/>
      <c r="C2614" s="32" t="s">
        <v>12</v>
      </c>
      <c r="D2614" s="27">
        <v>600000</v>
      </c>
      <c r="E2614" s="28"/>
      <c r="F2614" s="29">
        <f t="shared" si="41"/>
        <v>206351022</v>
      </c>
    </row>
    <row r="2615" spans="1:6">
      <c r="A2615" s="30">
        <v>45417.814756944441</v>
      </c>
      <c r="B2615" s="32"/>
      <c r="C2615" s="32" t="s">
        <v>12</v>
      </c>
      <c r="D2615" s="27">
        <v>650000</v>
      </c>
      <c r="E2615" s="28"/>
      <c r="F2615" s="29">
        <f t="shared" si="41"/>
        <v>207001022</v>
      </c>
    </row>
    <row r="2616" spans="1:6">
      <c r="A2616" s="30">
        <v>45417.815671296295</v>
      </c>
      <c r="B2616" s="32"/>
      <c r="C2616" s="32" t="s">
        <v>12</v>
      </c>
      <c r="D2616" s="27">
        <v>585000</v>
      </c>
      <c r="E2616" s="28"/>
      <c r="F2616" s="29">
        <f t="shared" si="41"/>
        <v>207586022</v>
      </c>
    </row>
    <row r="2617" spans="1:6">
      <c r="A2617" s="30">
        <v>45417.817407407405</v>
      </c>
      <c r="B2617" s="32"/>
      <c r="C2617" s="32" t="s">
        <v>12</v>
      </c>
      <c r="D2617" s="27">
        <v>600000</v>
      </c>
      <c r="E2617" s="28"/>
      <c r="F2617" s="29">
        <f t="shared" si="41"/>
        <v>208186022</v>
      </c>
    </row>
    <row r="2618" spans="1:6">
      <c r="A2618" s="30">
        <v>45417.826180555552</v>
      </c>
      <c r="B2618" s="32"/>
      <c r="C2618" s="32" t="s">
        <v>12</v>
      </c>
      <c r="D2618" s="27">
        <v>585000</v>
      </c>
      <c r="E2618" s="28"/>
      <c r="F2618" s="29">
        <f t="shared" si="41"/>
        <v>208771022</v>
      </c>
    </row>
    <row r="2619" spans="1:6">
      <c r="A2619" s="30">
        <v>45417.863807870373</v>
      </c>
      <c r="B2619" s="32"/>
      <c r="C2619" s="32" t="s">
        <v>18</v>
      </c>
      <c r="D2619" s="27">
        <v>1350000</v>
      </c>
      <c r="E2619" s="28"/>
      <c r="F2619" s="29">
        <f t="shared" si="41"/>
        <v>210121022</v>
      </c>
    </row>
    <row r="2620" spans="1:6">
      <c r="A2620" s="30">
        <v>45417.864768518521</v>
      </c>
      <c r="B2620" s="32"/>
      <c r="C2620" s="32" t="s">
        <v>12</v>
      </c>
      <c r="D2620" s="27">
        <v>600000</v>
      </c>
      <c r="E2620" s="28"/>
      <c r="F2620" s="29">
        <f t="shared" si="41"/>
        <v>210721022</v>
      </c>
    </row>
    <row r="2621" spans="1:6">
      <c r="A2621" s="30">
        <v>45418.24590277778</v>
      </c>
      <c r="B2621" s="32"/>
      <c r="C2621" s="32" t="s">
        <v>17</v>
      </c>
      <c r="D2621" s="27">
        <v>600000</v>
      </c>
      <c r="E2621" s="28"/>
      <c r="F2621" s="29">
        <f t="shared" si="41"/>
        <v>211321022</v>
      </c>
    </row>
    <row r="2622" spans="1:6">
      <c r="A2622" s="30">
        <v>45418.26116898148</v>
      </c>
      <c r="B2622" s="32"/>
      <c r="C2622" s="32" t="s">
        <v>12</v>
      </c>
      <c r="D2622" s="27">
        <v>1200000</v>
      </c>
      <c r="E2622" s="28"/>
      <c r="F2622" s="29">
        <f t="shared" si="41"/>
        <v>212521022</v>
      </c>
    </row>
    <row r="2623" spans="1:6">
      <c r="A2623" s="30">
        <v>45418.279745370368</v>
      </c>
      <c r="B2623" s="32"/>
      <c r="C2623" s="32" t="s">
        <v>12</v>
      </c>
      <c r="D2623" s="27">
        <v>1050000</v>
      </c>
      <c r="E2623" s="28"/>
      <c r="F2623" s="29">
        <f t="shared" si="41"/>
        <v>213571022</v>
      </c>
    </row>
    <row r="2624" spans="1:6" ht="14.5">
      <c r="A2624" s="30">
        <v>45418.293553240743</v>
      </c>
      <c r="B2624" s="32"/>
      <c r="C2624" s="207" t="s">
        <v>1058</v>
      </c>
      <c r="D2624" s="27">
        <v>3170000</v>
      </c>
      <c r="E2624" s="28"/>
      <c r="F2624" s="29">
        <f t="shared" si="41"/>
        <v>216741022</v>
      </c>
    </row>
    <row r="2625" spans="1:6">
      <c r="A2625" s="30">
        <v>45418.304756944446</v>
      </c>
      <c r="B2625" s="32"/>
      <c r="C2625" s="32" t="s">
        <v>12</v>
      </c>
      <c r="D2625" s="27">
        <v>1250000</v>
      </c>
      <c r="E2625" s="28"/>
      <c r="F2625" s="29">
        <f t="shared" si="41"/>
        <v>217991022</v>
      </c>
    </row>
    <row r="2626" spans="1:6">
      <c r="A2626" s="30">
        <v>45418.320370370369</v>
      </c>
      <c r="B2626" s="32"/>
      <c r="C2626" s="32" t="s">
        <v>12</v>
      </c>
      <c r="D2626" s="27">
        <v>650000</v>
      </c>
      <c r="E2626" s="28"/>
      <c r="F2626" s="29">
        <f t="shared" si="41"/>
        <v>218641022</v>
      </c>
    </row>
    <row r="2627" spans="1:6">
      <c r="A2627" s="30">
        <v>45418.328252314815</v>
      </c>
      <c r="B2627" s="32"/>
      <c r="C2627" s="32" t="s">
        <v>12</v>
      </c>
      <c r="D2627" s="27">
        <v>600000</v>
      </c>
      <c r="E2627" s="28"/>
      <c r="F2627" s="29">
        <f t="shared" si="41"/>
        <v>219241022</v>
      </c>
    </row>
    <row r="2628" spans="1:6">
      <c r="A2628" s="30">
        <v>45418.333055555559</v>
      </c>
      <c r="B2628" s="32"/>
      <c r="C2628" s="32" t="s">
        <v>12</v>
      </c>
      <c r="D2628" s="27">
        <v>600000</v>
      </c>
      <c r="E2628" s="28"/>
      <c r="F2628" s="29">
        <f t="shared" si="41"/>
        <v>219841022</v>
      </c>
    </row>
    <row r="2629" spans="1:6">
      <c r="A2629" s="30">
        <v>45418.345023148147</v>
      </c>
      <c r="B2629" s="32"/>
      <c r="C2629" s="32" t="s">
        <v>12</v>
      </c>
      <c r="D2629" s="27">
        <v>600000</v>
      </c>
      <c r="E2629" s="28"/>
      <c r="F2629" s="29">
        <f t="shared" si="41"/>
        <v>220441022</v>
      </c>
    </row>
    <row r="2630" spans="1:6">
      <c r="A2630" s="30">
        <v>45418.345335648148</v>
      </c>
      <c r="B2630" s="32"/>
      <c r="C2630" s="32" t="s">
        <v>17</v>
      </c>
      <c r="D2630" s="27">
        <v>750000</v>
      </c>
      <c r="E2630" s="28"/>
      <c r="F2630" s="29">
        <f t="shared" si="41"/>
        <v>221191022</v>
      </c>
    </row>
    <row r="2631" spans="1:6">
      <c r="A2631" s="30">
        <v>45418.345659722225</v>
      </c>
      <c r="B2631" s="32"/>
      <c r="C2631" s="32" t="s">
        <v>12</v>
      </c>
      <c r="D2631" s="27">
        <v>650000</v>
      </c>
      <c r="E2631" s="28"/>
      <c r="F2631" s="29">
        <f t="shared" si="41"/>
        <v>221841022</v>
      </c>
    </row>
    <row r="2632" spans="1:6">
      <c r="A2632" s="30">
        <v>45418.349398148152</v>
      </c>
      <c r="B2632" s="32"/>
      <c r="C2632" s="32" t="s">
        <v>12</v>
      </c>
      <c r="D2632" s="27">
        <v>550000</v>
      </c>
      <c r="E2632" s="28"/>
      <c r="F2632" s="29">
        <f t="shared" si="41"/>
        <v>222391022</v>
      </c>
    </row>
    <row r="2633" spans="1:6">
      <c r="A2633" s="30">
        <v>45418.350405092591</v>
      </c>
      <c r="B2633" s="32"/>
      <c r="C2633" s="32" t="s">
        <v>12</v>
      </c>
      <c r="D2633" s="27">
        <v>650000</v>
      </c>
      <c r="E2633" s="28"/>
      <c r="F2633" s="29">
        <f t="shared" si="41"/>
        <v>223041022</v>
      </c>
    </row>
    <row r="2634" spans="1:6">
      <c r="A2634" s="30">
        <v>45418.351481481484</v>
      </c>
      <c r="B2634" s="32"/>
      <c r="C2634" s="32" t="s">
        <v>12</v>
      </c>
      <c r="D2634" s="27">
        <v>650000</v>
      </c>
      <c r="E2634" s="28"/>
      <c r="F2634" s="29">
        <f t="shared" si="41"/>
        <v>223691022</v>
      </c>
    </row>
    <row r="2635" spans="1:6">
      <c r="A2635" s="30">
        <v>45418.352337962962</v>
      </c>
      <c r="B2635" s="32"/>
      <c r="C2635" s="32" t="s">
        <v>12</v>
      </c>
      <c r="D2635" s="27">
        <v>575000</v>
      </c>
      <c r="E2635" s="28"/>
      <c r="F2635" s="29">
        <f t="shared" ref="F2635:F2698" si="42">F2634+D2635-E2635</f>
        <v>224266022</v>
      </c>
    </row>
    <row r="2636" spans="1:6">
      <c r="A2636" s="30">
        <v>45418.3590625</v>
      </c>
      <c r="B2636" s="32"/>
      <c r="C2636" s="32" t="s">
        <v>17</v>
      </c>
      <c r="D2636" s="27">
        <v>750000</v>
      </c>
      <c r="E2636" s="28"/>
      <c r="F2636" s="29">
        <f t="shared" si="42"/>
        <v>225016022</v>
      </c>
    </row>
    <row r="2637" spans="1:6">
      <c r="A2637" s="30">
        <v>45418.359953703701</v>
      </c>
      <c r="B2637" s="32"/>
      <c r="C2637" s="32" t="s">
        <v>12</v>
      </c>
      <c r="D2637" s="27">
        <v>600000</v>
      </c>
      <c r="E2637" s="28"/>
      <c r="F2637" s="29">
        <f t="shared" si="42"/>
        <v>225616022</v>
      </c>
    </row>
    <row r="2638" spans="1:6">
      <c r="A2638" s="30">
        <v>45418.378981481481</v>
      </c>
      <c r="B2638" s="32"/>
      <c r="C2638" s="32" t="s">
        <v>12</v>
      </c>
      <c r="D2638" s="27">
        <v>600000</v>
      </c>
      <c r="E2638" s="28"/>
      <c r="F2638" s="29">
        <f t="shared" si="42"/>
        <v>226216022</v>
      </c>
    </row>
    <row r="2639" spans="1:6">
      <c r="A2639" s="30">
        <v>45418.379166666666</v>
      </c>
      <c r="B2639" s="32"/>
      <c r="C2639" s="32" t="s">
        <v>12</v>
      </c>
      <c r="D2639" s="27">
        <v>650000</v>
      </c>
      <c r="E2639" s="28"/>
      <c r="F2639" s="29">
        <f t="shared" si="42"/>
        <v>226866022</v>
      </c>
    </row>
    <row r="2640" spans="1:6">
      <c r="A2640" s="30">
        <v>45418.382453703707</v>
      </c>
      <c r="B2640" s="32"/>
      <c r="C2640" s="32" t="s">
        <v>12</v>
      </c>
      <c r="D2640" s="27">
        <v>600000</v>
      </c>
      <c r="E2640" s="28"/>
      <c r="F2640" s="29">
        <f t="shared" si="42"/>
        <v>227466022</v>
      </c>
    </row>
    <row r="2641" spans="1:6">
      <c r="A2641" s="30">
        <v>45418.385925925926</v>
      </c>
      <c r="B2641" s="32"/>
      <c r="C2641" s="32" t="s">
        <v>12</v>
      </c>
      <c r="D2641" s="27">
        <v>650000</v>
      </c>
      <c r="E2641" s="28"/>
      <c r="F2641" s="29">
        <f t="shared" si="42"/>
        <v>228116022</v>
      </c>
    </row>
    <row r="2642" spans="1:6">
      <c r="A2642" s="30">
        <v>45418.409039351849</v>
      </c>
      <c r="B2642" s="32"/>
      <c r="C2642" s="32" t="s">
        <v>12</v>
      </c>
      <c r="D2642" s="27">
        <v>650000</v>
      </c>
      <c r="E2642" s="28"/>
      <c r="F2642" s="29">
        <f t="shared" si="42"/>
        <v>228766022</v>
      </c>
    </row>
    <row r="2643" spans="1:6">
      <c r="A2643" s="30">
        <v>45418.410949074074</v>
      </c>
      <c r="B2643" s="32"/>
      <c r="C2643" s="32" t="s">
        <v>13</v>
      </c>
      <c r="D2643" s="27">
        <v>20000</v>
      </c>
      <c r="E2643" s="28"/>
      <c r="F2643" s="29">
        <f t="shared" si="42"/>
        <v>228786022</v>
      </c>
    </row>
    <row r="2644" spans="1:6">
      <c r="A2644" s="30">
        <v>45418.412199074075</v>
      </c>
      <c r="B2644" s="32"/>
      <c r="C2644" s="32" t="s">
        <v>12</v>
      </c>
      <c r="D2644" s="27">
        <v>1235000</v>
      </c>
      <c r="E2644" s="28"/>
      <c r="F2644" s="29">
        <f t="shared" si="42"/>
        <v>230021022</v>
      </c>
    </row>
    <row r="2645" spans="1:6">
      <c r="A2645" s="30">
        <v>45418.44390046296</v>
      </c>
      <c r="B2645" s="32"/>
      <c r="C2645" s="32" t="s">
        <v>12</v>
      </c>
      <c r="D2645" s="27">
        <v>650000</v>
      </c>
      <c r="E2645" s="28"/>
      <c r="F2645" s="29">
        <f t="shared" si="42"/>
        <v>230671022</v>
      </c>
    </row>
    <row r="2646" spans="1:6">
      <c r="A2646" s="30">
        <v>45418.444027777776</v>
      </c>
      <c r="B2646" s="32"/>
      <c r="C2646" s="32" t="s">
        <v>12</v>
      </c>
      <c r="D2646" s="27">
        <v>600000</v>
      </c>
      <c r="E2646" s="28"/>
      <c r="F2646" s="29">
        <f t="shared" si="42"/>
        <v>231271022</v>
      </c>
    </row>
    <row r="2647" spans="1:6">
      <c r="A2647" s="30">
        <v>45418.455497685187</v>
      </c>
      <c r="B2647" s="32"/>
      <c r="C2647" s="32" t="s">
        <v>12</v>
      </c>
      <c r="D2647" s="27">
        <v>600000</v>
      </c>
      <c r="E2647" s="28"/>
      <c r="F2647" s="29">
        <f t="shared" si="42"/>
        <v>231871022</v>
      </c>
    </row>
    <row r="2648" spans="1:6">
      <c r="A2648" s="30">
        <v>45418.474641203706</v>
      </c>
      <c r="B2648" s="32"/>
      <c r="C2648" s="32" t="s">
        <v>12</v>
      </c>
      <c r="D2648" s="27">
        <v>650000</v>
      </c>
      <c r="E2648" s="28"/>
      <c r="F2648" s="29">
        <f t="shared" si="42"/>
        <v>232521022</v>
      </c>
    </row>
    <row r="2649" spans="1:6">
      <c r="A2649" s="30">
        <v>45418.504490740743</v>
      </c>
      <c r="B2649" s="32"/>
      <c r="C2649" s="32" t="s">
        <v>12</v>
      </c>
      <c r="D2649" s="27">
        <v>600000</v>
      </c>
      <c r="E2649" s="28"/>
      <c r="F2649" s="29">
        <f t="shared" si="42"/>
        <v>233121022</v>
      </c>
    </row>
    <row r="2650" spans="1:6">
      <c r="A2650" s="30">
        <v>45420</v>
      </c>
      <c r="B2650" s="32"/>
      <c r="C2650" s="32" t="s">
        <v>116</v>
      </c>
      <c r="D2650" s="27"/>
      <c r="E2650" s="28">
        <v>148475000</v>
      </c>
      <c r="F2650" s="29">
        <f t="shared" si="42"/>
        <v>84646022</v>
      </c>
    </row>
    <row r="2651" spans="1:6">
      <c r="A2651" s="30">
        <v>45420</v>
      </c>
      <c r="B2651" s="32"/>
      <c r="C2651" s="32" t="s">
        <v>645</v>
      </c>
      <c r="D2651" s="27"/>
      <c r="E2651" s="28">
        <v>2600000</v>
      </c>
      <c r="F2651" s="29">
        <f t="shared" si="42"/>
        <v>82046022</v>
      </c>
    </row>
    <row r="2652" spans="1:6">
      <c r="A2652" s="30">
        <v>45420</v>
      </c>
      <c r="B2652" s="32"/>
      <c r="C2652" s="32" t="s">
        <v>588</v>
      </c>
      <c r="D2652" s="27"/>
      <c r="E2652" s="28">
        <v>17500000</v>
      </c>
      <c r="F2652" s="29">
        <f t="shared" si="42"/>
        <v>64546022</v>
      </c>
    </row>
    <row r="2653" spans="1:6">
      <c r="A2653" s="30">
        <v>45420</v>
      </c>
      <c r="B2653" s="32"/>
      <c r="C2653" s="32" t="s">
        <v>589</v>
      </c>
      <c r="D2653" s="27"/>
      <c r="E2653" s="28">
        <v>2138000</v>
      </c>
      <c r="F2653" s="29">
        <f t="shared" si="42"/>
        <v>62408022</v>
      </c>
    </row>
    <row r="2654" spans="1:6">
      <c r="A2654" s="30">
        <v>45420</v>
      </c>
      <c r="B2654" s="32"/>
      <c r="C2654" s="32" t="s">
        <v>760</v>
      </c>
      <c r="D2654" s="27"/>
      <c r="E2654" s="28">
        <v>22200000</v>
      </c>
      <c r="F2654" s="29">
        <f t="shared" si="42"/>
        <v>40208022</v>
      </c>
    </row>
    <row r="2655" spans="1:6">
      <c r="A2655" s="30">
        <v>45420</v>
      </c>
      <c r="B2655" s="32"/>
      <c r="C2655" s="32" t="s">
        <v>500</v>
      </c>
      <c r="D2655" s="27"/>
      <c r="E2655" s="28">
        <v>7250000</v>
      </c>
      <c r="F2655" s="29">
        <f t="shared" si="42"/>
        <v>32958022</v>
      </c>
    </row>
    <row r="2656" spans="1:6">
      <c r="A2656" s="30">
        <v>45420</v>
      </c>
      <c r="B2656" s="32"/>
      <c r="C2656" s="32" t="s">
        <v>561</v>
      </c>
      <c r="D2656" s="27"/>
      <c r="E2656" s="28">
        <v>3450000</v>
      </c>
      <c r="F2656" s="29">
        <f t="shared" si="42"/>
        <v>29508022</v>
      </c>
    </row>
    <row r="2657" spans="1:6">
      <c r="A2657" s="30">
        <v>45420</v>
      </c>
      <c r="B2657" s="32"/>
      <c r="C2657" s="32" t="s">
        <v>426</v>
      </c>
      <c r="D2657" s="27"/>
      <c r="E2657" s="28">
        <v>1400000</v>
      </c>
      <c r="F2657" s="29">
        <f t="shared" si="42"/>
        <v>28108022</v>
      </c>
    </row>
    <row r="2658" spans="1:6">
      <c r="A2658" s="30">
        <v>45420</v>
      </c>
      <c r="B2658" s="32"/>
      <c r="C2658" s="32" t="s">
        <v>464</v>
      </c>
      <c r="D2658" s="27"/>
      <c r="E2658" s="28">
        <v>10250000</v>
      </c>
      <c r="F2658" s="29">
        <f t="shared" si="42"/>
        <v>17858022</v>
      </c>
    </row>
    <row r="2659" spans="1:6">
      <c r="A2659" s="30">
        <v>45420</v>
      </c>
      <c r="B2659" s="32"/>
      <c r="C2659" s="32" t="s">
        <v>977</v>
      </c>
      <c r="D2659" s="27"/>
      <c r="E2659" s="28">
        <f>(3*2900)+(5*2500)</f>
        <v>21200</v>
      </c>
      <c r="F2659" s="29">
        <f t="shared" si="42"/>
        <v>17836822</v>
      </c>
    </row>
    <row r="2660" spans="1:6">
      <c r="A2660" s="30">
        <v>45420</v>
      </c>
      <c r="B2660" s="32"/>
      <c r="C2660" s="32" t="s">
        <v>925</v>
      </c>
      <c r="D2660" s="27">
        <v>500000</v>
      </c>
      <c r="E2660" s="28"/>
      <c r="F2660" s="29">
        <f t="shared" si="42"/>
        <v>18336822</v>
      </c>
    </row>
    <row r="2661" spans="1:6">
      <c r="A2661" s="30">
        <v>45418.515844907408</v>
      </c>
      <c r="B2661" s="32"/>
      <c r="C2661" s="32" t="s">
        <v>12</v>
      </c>
      <c r="D2661" s="27">
        <v>600000</v>
      </c>
      <c r="E2661" s="28"/>
      <c r="F2661" s="29">
        <f t="shared" si="42"/>
        <v>18936822</v>
      </c>
    </row>
    <row r="2662" spans="1:6">
      <c r="A2662" s="30">
        <v>45418.565844907411</v>
      </c>
      <c r="B2662" s="32"/>
      <c r="C2662" s="32" t="s">
        <v>12</v>
      </c>
      <c r="D2662" s="27">
        <v>650000</v>
      </c>
      <c r="E2662" s="28"/>
      <c r="F2662" s="29">
        <f t="shared" si="42"/>
        <v>19586822</v>
      </c>
    </row>
    <row r="2663" spans="1:6">
      <c r="A2663" s="30">
        <v>45418.568449074075</v>
      </c>
      <c r="B2663" s="32"/>
      <c r="C2663" s="32" t="s">
        <v>12</v>
      </c>
      <c r="D2663" s="27">
        <v>585000</v>
      </c>
      <c r="E2663" s="28"/>
      <c r="F2663" s="29">
        <f t="shared" si="42"/>
        <v>20171822</v>
      </c>
    </row>
    <row r="2664" spans="1:6">
      <c r="A2664" s="30">
        <v>45418.569988425923</v>
      </c>
      <c r="B2664" s="32"/>
      <c r="C2664" s="32" t="s">
        <v>12</v>
      </c>
      <c r="D2664" s="27">
        <v>650000</v>
      </c>
      <c r="E2664" s="28"/>
      <c r="F2664" s="29">
        <f t="shared" si="42"/>
        <v>20821822</v>
      </c>
    </row>
    <row r="2665" spans="1:6">
      <c r="A2665" s="30">
        <v>45418.572268518517</v>
      </c>
      <c r="B2665" s="32"/>
      <c r="C2665" s="32" t="s">
        <v>12</v>
      </c>
      <c r="D2665" s="27">
        <v>465000</v>
      </c>
      <c r="E2665" s="28"/>
      <c r="F2665" s="29">
        <f t="shared" si="42"/>
        <v>21286822</v>
      </c>
    </row>
    <row r="2666" spans="1:6">
      <c r="A2666" s="30">
        <v>45418.58016203704</v>
      </c>
      <c r="B2666" s="32"/>
      <c r="C2666" s="32" t="s">
        <v>12</v>
      </c>
      <c r="D2666" s="27">
        <v>600000</v>
      </c>
      <c r="E2666" s="28"/>
      <c r="F2666" s="29">
        <f t="shared" si="42"/>
        <v>21886822</v>
      </c>
    </row>
    <row r="2667" spans="1:6">
      <c r="A2667" s="30">
        <v>45418.594756944447</v>
      </c>
      <c r="B2667" s="32"/>
      <c r="C2667" s="32" t="s">
        <v>12</v>
      </c>
      <c r="D2667" s="27">
        <v>600000</v>
      </c>
      <c r="E2667" s="28"/>
      <c r="F2667" s="29">
        <f t="shared" si="42"/>
        <v>22486822</v>
      </c>
    </row>
    <row r="2668" spans="1:6">
      <c r="A2668" s="30">
        <v>45418.618495370371</v>
      </c>
      <c r="B2668" s="32"/>
      <c r="C2668" s="32" t="s">
        <v>12</v>
      </c>
      <c r="D2668" s="27">
        <v>575000</v>
      </c>
      <c r="E2668" s="28"/>
      <c r="F2668" s="29">
        <f t="shared" si="42"/>
        <v>23061822</v>
      </c>
    </row>
    <row r="2669" spans="1:6">
      <c r="A2669" s="30">
        <v>45418.621874999997</v>
      </c>
      <c r="B2669" s="32"/>
      <c r="C2669" s="32" t="s">
        <v>12</v>
      </c>
      <c r="D2669" s="27">
        <v>550000</v>
      </c>
      <c r="E2669" s="28"/>
      <c r="F2669" s="29">
        <f t="shared" si="42"/>
        <v>23611822</v>
      </c>
    </row>
    <row r="2670" spans="1:6">
      <c r="A2670" s="30">
        <v>45418.637361111112</v>
      </c>
      <c r="B2670" s="32"/>
      <c r="C2670" s="32" t="s">
        <v>12</v>
      </c>
      <c r="D2670" s="27">
        <v>575000</v>
      </c>
      <c r="E2670" s="28"/>
      <c r="F2670" s="29">
        <f t="shared" si="42"/>
        <v>24186822</v>
      </c>
    </row>
    <row r="2671" spans="1:6">
      <c r="A2671" s="30">
        <v>45418.649409722224</v>
      </c>
      <c r="B2671" s="32"/>
      <c r="C2671" s="32" t="s">
        <v>30</v>
      </c>
      <c r="D2671" s="27">
        <v>350000</v>
      </c>
      <c r="E2671" s="28"/>
      <c r="F2671" s="29">
        <f t="shared" si="42"/>
        <v>24536822</v>
      </c>
    </row>
    <row r="2672" spans="1:6">
      <c r="A2672" s="30">
        <v>45418.69866898148</v>
      </c>
      <c r="B2672" s="32"/>
      <c r="C2672" s="32" t="s">
        <v>12</v>
      </c>
      <c r="D2672" s="27">
        <v>1170000</v>
      </c>
      <c r="E2672" s="28"/>
      <c r="F2672" s="29">
        <f t="shared" si="42"/>
        <v>25706822</v>
      </c>
    </row>
    <row r="2673" spans="1:6">
      <c r="A2673" s="30">
        <v>45418.82508101852</v>
      </c>
      <c r="B2673" s="32"/>
      <c r="C2673" s="32" t="s">
        <v>12</v>
      </c>
      <c r="D2673" s="27">
        <v>650000</v>
      </c>
      <c r="E2673" s="28"/>
      <c r="F2673" s="29">
        <f t="shared" si="42"/>
        <v>26356822</v>
      </c>
    </row>
    <row r="2674" spans="1:6">
      <c r="A2674" s="30">
        <v>45418.844756944447</v>
      </c>
      <c r="B2674" s="32"/>
      <c r="C2674" s="32" t="s">
        <v>12</v>
      </c>
      <c r="D2674" s="27">
        <v>585000</v>
      </c>
      <c r="E2674" s="28"/>
      <c r="F2674" s="29">
        <f t="shared" si="42"/>
        <v>26941822</v>
      </c>
    </row>
    <row r="2675" spans="1:6">
      <c r="A2675" s="30">
        <v>45418.909560185188</v>
      </c>
      <c r="B2675" s="32"/>
      <c r="C2675" s="32" t="s">
        <v>12</v>
      </c>
      <c r="D2675" s="27">
        <v>550000</v>
      </c>
      <c r="E2675" s="28"/>
      <c r="F2675" s="29">
        <f t="shared" si="42"/>
        <v>27491822</v>
      </c>
    </row>
    <row r="2676" spans="1:6">
      <c r="A2676" s="30">
        <v>45418.998055555552</v>
      </c>
      <c r="B2676" s="32"/>
      <c r="C2676" s="32" t="s">
        <v>12</v>
      </c>
      <c r="D2676" s="27">
        <v>465000</v>
      </c>
      <c r="E2676" s="28"/>
      <c r="F2676" s="29">
        <f t="shared" si="42"/>
        <v>27956822</v>
      </c>
    </row>
    <row r="2677" spans="1:6">
      <c r="A2677" s="30">
        <v>45419.283206018517</v>
      </c>
      <c r="B2677" s="32"/>
      <c r="C2677" s="32" t="s">
        <v>12</v>
      </c>
      <c r="D2677" s="27">
        <v>650000</v>
      </c>
      <c r="E2677" s="28"/>
      <c r="F2677" s="29">
        <f t="shared" si="42"/>
        <v>28606822</v>
      </c>
    </row>
    <row r="2678" spans="1:6">
      <c r="A2678" s="30">
        <v>45419.307384259257</v>
      </c>
      <c r="B2678" s="32"/>
      <c r="C2678" s="32" t="s">
        <v>12</v>
      </c>
      <c r="D2678" s="27">
        <v>585000</v>
      </c>
      <c r="E2678" s="28"/>
      <c r="F2678" s="29">
        <f t="shared" si="42"/>
        <v>29191822</v>
      </c>
    </row>
    <row r="2679" spans="1:6">
      <c r="A2679" s="30">
        <v>45419.374652777777</v>
      </c>
      <c r="B2679" s="32"/>
      <c r="C2679" s="32" t="s">
        <v>12</v>
      </c>
      <c r="D2679" s="27">
        <v>1235000</v>
      </c>
      <c r="E2679" s="28"/>
      <c r="F2679" s="29">
        <f t="shared" si="42"/>
        <v>30426822</v>
      </c>
    </row>
    <row r="2680" spans="1:6">
      <c r="A2680" s="30">
        <v>45419.381469907406</v>
      </c>
      <c r="B2680" s="32"/>
      <c r="C2680" s="32" t="s">
        <v>12</v>
      </c>
      <c r="D2680" s="27">
        <v>600000</v>
      </c>
      <c r="E2680" s="28"/>
      <c r="F2680" s="29">
        <f t="shared" si="42"/>
        <v>31026822</v>
      </c>
    </row>
    <row r="2681" spans="1:6">
      <c r="A2681" s="30">
        <v>45419.392685185187</v>
      </c>
      <c r="B2681" s="32"/>
      <c r="C2681" s="32" t="s">
        <v>12</v>
      </c>
      <c r="D2681" s="27">
        <v>575000</v>
      </c>
      <c r="E2681" s="28"/>
      <c r="F2681" s="29">
        <f t="shared" si="42"/>
        <v>31601822</v>
      </c>
    </row>
    <row r="2682" spans="1:6">
      <c r="A2682" s="30">
        <v>45419.412511574075</v>
      </c>
      <c r="B2682" s="32"/>
      <c r="C2682" s="32" t="s">
        <v>12</v>
      </c>
      <c r="D2682" s="27">
        <v>600000</v>
      </c>
      <c r="E2682" s="28"/>
      <c r="F2682" s="29">
        <f t="shared" si="42"/>
        <v>32201822</v>
      </c>
    </row>
    <row r="2683" spans="1:6">
      <c r="A2683" s="30">
        <v>45419.434305555558</v>
      </c>
      <c r="B2683" s="32"/>
      <c r="C2683" s="32" t="s">
        <v>17</v>
      </c>
      <c r="D2683" s="27">
        <v>750000</v>
      </c>
      <c r="E2683" s="28"/>
      <c r="F2683" s="29">
        <f t="shared" si="42"/>
        <v>32951822</v>
      </c>
    </row>
    <row r="2684" spans="1:6">
      <c r="A2684" s="30">
        <v>45419.439039351855</v>
      </c>
      <c r="B2684" s="32"/>
      <c r="C2684" s="32" t="s">
        <v>12</v>
      </c>
      <c r="D2684" s="27">
        <v>585000</v>
      </c>
      <c r="E2684" s="28"/>
      <c r="F2684" s="29">
        <f t="shared" si="42"/>
        <v>33536822</v>
      </c>
    </row>
    <row r="2685" spans="1:6">
      <c r="A2685" s="30">
        <v>45419.464386574073</v>
      </c>
      <c r="B2685" s="32"/>
      <c r="C2685" s="32" t="s">
        <v>18</v>
      </c>
      <c r="D2685" s="27">
        <v>1735000</v>
      </c>
      <c r="E2685" s="28"/>
      <c r="F2685" s="29">
        <f t="shared" si="42"/>
        <v>35271822</v>
      </c>
    </row>
    <row r="2686" spans="1:6">
      <c r="A2686" s="30">
        <v>45419.469548611109</v>
      </c>
      <c r="B2686" s="32"/>
      <c r="C2686" s="32" t="s">
        <v>12</v>
      </c>
      <c r="D2686" s="27">
        <v>1135000</v>
      </c>
      <c r="E2686" s="28"/>
      <c r="F2686" s="29">
        <f t="shared" si="42"/>
        <v>36406822</v>
      </c>
    </row>
    <row r="2687" spans="1:6">
      <c r="A2687" s="30">
        <v>45419.472511574073</v>
      </c>
      <c r="B2687" s="32"/>
      <c r="C2687" s="32" t="s">
        <v>12</v>
      </c>
      <c r="D2687" s="27">
        <v>1200000</v>
      </c>
      <c r="E2687" s="28"/>
      <c r="F2687" s="29">
        <f t="shared" si="42"/>
        <v>37606822</v>
      </c>
    </row>
    <row r="2688" spans="1:6">
      <c r="A2688" s="30">
        <v>45419.494259259256</v>
      </c>
      <c r="B2688" s="32"/>
      <c r="C2688" s="32" t="s">
        <v>12</v>
      </c>
      <c r="D2688" s="27">
        <v>585000</v>
      </c>
      <c r="E2688" s="28"/>
      <c r="F2688" s="29">
        <f t="shared" si="42"/>
        <v>38191822</v>
      </c>
    </row>
    <row r="2689" spans="1:6">
      <c r="A2689" s="30">
        <v>45419.500891203701</v>
      </c>
      <c r="B2689" s="32"/>
      <c r="C2689" s="32" t="s">
        <v>12</v>
      </c>
      <c r="D2689" s="27">
        <v>600000</v>
      </c>
      <c r="E2689" s="28"/>
      <c r="F2689" s="29">
        <f t="shared" si="42"/>
        <v>38791822</v>
      </c>
    </row>
    <row r="2690" spans="1:6">
      <c r="A2690" s="30">
        <v>45419.543749999997</v>
      </c>
      <c r="B2690" s="32"/>
      <c r="C2690" s="32" t="s">
        <v>12</v>
      </c>
      <c r="D2690" s="27">
        <v>650000</v>
      </c>
      <c r="E2690" s="28"/>
      <c r="F2690" s="29">
        <f t="shared" si="42"/>
        <v>39441822</v>
      </c>
    </row>
    <row r="2691" spans="1:6">
      <c r="A2691" s="30">
        <v>45419.545810185184</v>
      </c>
      <c r="B2691" s="32"/>
      <c r="C2691" s="32" t="s">
        <v>12</v>
      </c>
      <c r="D2691" s="27">
        <v>1185000</v>
      </c>
      <c r="E2691" s="28"/>
      <c r="F2691" s="29">
        <f t="shared" si="42"/>
        <v>40626822</v>
      </c>
    </row>
    <row r="2692" spans="1:6">
      <c r="A2692" s="30">
        <v>45419.575266203705</v>
      </c>
      <c r="B2692" s="32"/>
      <c r="C2692" s="32" t="s">
        <v>12</v>
      </c>
      <c r="D2692" s="27">
        <v>550000</v>
      </c>
      <c r="E2692" s="28"/>
      <c r="F2692" s="29">
        <f t="shared" si="42"/>
        <v>41176822</v>
      </c>
    </row>
    <row r="2693" spans="1:6">
      <c r="A2693" s="30">
        <v>45419.604467592595</v>
      </c>
      <c r="B2693" s="32"/>
      <c r="C2693" s="32" t="s">
        <v>12</v>
      </c>
      <c r="D2693" s="27">
        <v>1300000</v>
      </c>
      <c r="E2693" s="28"/>
      <c r="F2693" s="29">
        <f t="shared" si="42"/>
        <v>42476822</v>
      </c>
    </row>
    <row r="2694" spans="1:6">
      <c r="A2694" s="30">
        <v>45419.740081018521</v>
      </c>
      <c r="B2694" s="32"/>
      <c r="C2694" s="32" t="s">
        <v>12</v>
      </c>
      <c r="D2694" s="27">
        <v>1800000</v>
      </c>
      <c r="E2694" s="28"/>
      <c r="F2694" s="29">
        <f t="shared" si="42"/>
        <v>44276822</v>
      </c>
    </row>
    <row r="2695" spans="1:6">
      <c r="A2695" s="30">
        <v>45419.832824074074</v>
      </c>
      <c r="B2695" s="32"/>
      <c r="C2695" s="32" t="s">
        <v>12</v>
      </c>
      <c r="D2695" s="27">
        <v>585000</v>
      </c>
      <c r="E2695" s="28"/>
      <c r="F2695" s="29">
        <f t="shared" si="42"/>
        <v>44861822</v>
      </c>
    </row>
    <row r="2696" spans="1:6">
      <c r="A2696" s="30">
        <v>45419.833043981482</v>
      </c>
      <c r="B2696" s="32"/>
      <c r="C2696" s="32" t="s">
        <v>12</v>
      </c>
      <c r="D2696" s="27">
        <v>600000</v>
      </c>
      <c r="E2696" s="28"/>
      <c r="F2696" s="29">
        <f t="shared" si="42"/>
        <v>45461822</v>
      </c>
    </row>
    <row r="2697" spans="1:6">
      <c r="A2697" s="30">
        <v>45420.271111111113</v>
      </c>
      <c r="B2697" s="32"/>
      <c r="C2697" s="32" t="s">
        <v>12</v>
      </c>
      <c r="D2697" s="27">
        <v>650000</v>
      </c>
      <c r="E2697" s="28"/>
      <c r="F2697" s="29">
        <f t="shared" si="42"/>
        <v>46111822</v>
      </c>
    </row>
    <row r="2698" spans="1:6">
      <c r="A2698" s="30">
        <v>45420.330023148148</v>
      </c>
      <c r="B2698" s="32"/>
      <c r="C2698" s="32" t="s">
        <v>12</v>
      </c>
      <c r="D2698" s="27">
        <v>1160000</v>
      </c>
      <c r="E2698" s="28"/>
      <c r="F2698" s="29">
        <f t="shared" si="42"/>
        <v>47271822</v>
      </c>
    </row>
    <row r="2699" spans="1:6">
      <c r="A2699" s="30">
        <v>45420.349733796298</v>
      </c>
      <c r="B2699" s="32"/>
      <c r="C2699" s="32" t="s">
        <v>18</v>
      </c>
      <c r="D2699" s="27">
        <v>1950000</v>
      </c>
      <c r="E2699" s="28"/>
      <c r="F2699" s="29">
        <f t="shared" ref="F2699:F2762" si="43">F2698+D2699-E2699</f>
        <v>49221822</v>
      </c>
    </row>
    <row r="2700" spans="1:6">
      <c r="A2700" s="30">
        <v>45420.37232638889</v>
      </c>
      <c r="B2700" s="32"/>
      <c r="C2700" s="32" t="s">
        <v>12</v>
      </c>
      <c r="D2700" s="27">
        <v>650000</v>
      </c>
      <c r="E2700" s="28"/>
      <c r="F2700" s="29">
        <f t="shared" si="43"/>
        <v>49871822</v>
      </c>
    </row>
    <row r="2701" spans="1:6">
      <c r="A2701" s="30">
        <v>45420.381354166668</v>
      </c>
      <c r="B2701" s="32"/>
      <c r="C2701" s="32" t="s">
        <v>18</v>
      </c>
      <c r="D2701" s="27">
        <v>1350000</v>
      </c>
      <c r="E2701" s="28"/>
      <c r="F2701" s="29">
        <f t="shared" si="43"/>
        <v>51221822</v>
      </c>
    </row>
    <row r="2702" spans="1:6">
      <c r="A2702" s="30">
        <v>45420.562465277777</v>
      </c>
      <c r="B2702" s="32"/>
      <c r="C2702" s="32" t="s">
        <v>17</v>
      </c>
      <c r="D2702" s="27">
        <v>600000</v>
      </c>
      <c r="E2702" s="28"/>
      <c r="F2702" s="29">
        <f t="shared" si="43"/>
        <v>51821822</v>
      </c>
    </row>
    <row r="2703" spans="1:6">
      <c r="A2703" s="30">
        <v>45420.586192129631</v>
      </c>
      <c r="B2703" s="32"/>
      <c r="C2703" s="32" t="s">
        <v>12</v>
      </c>
      <c r="D2703" s="27">
        <v>2270000</v>
      </c>
      <c r="E2703" s="28"/>
      <c r="F2703" s="29">
        <f t="shared" si="43"/>
        <v>54091822</v>
      </c>
    </row>
    <row r="2704" spans="1:6">
      <c r="A2704" s="30">
        <v>45420.588738425926</v>
      </c>
      <c r="B2704" s="32"/>
      <c r="C2704" s="32" t="s">
        <v>12</v>
      </c>
      <c r="D2704" s="27">
        <v>600000</v>
      </c>
      <c r="E2704" s="28"/>
      <c r="F2704" s="29">
        <f t="shared" si="43"/>
        <v>54691822</v>
      </c>
    </row>
    <row r="2705" spans="1:6">
      <c r="A2705" s="30">
        <v>45420.589756944442</v>
      </c>
      <c r="B2705" s="32"/>
      <c r="C2705" s="32" t="s">
        <v>12</v>
      </c>
      <c r="D2705" s="27">
        <v>600000</v>
      </c>
      <c r="E2705" s="28"/>
      <c r="F2705" s="29">
        <f t="shared" si="43"/>
        <v>55291822</v>
      </c>
    </row>
    <row r="2706" spans="1:6">
      <c r="A2706" s="30">
        <v>45420.605138888888</v>
      </c>
      <c r="B2706" s="32"/>
      <c r="C2706" s="32" t="s">
        <v>12</v>
      </c>
      <c r="D2706" s="27">
        <v>575000</v>
      </c>
      <c r="E2706" s="28"/>
      <c r="F2706" s="29">
        <f t="shared" si="43"/>
        <v>55866822</v>
      </c>
    </row>
    <row r="2707" spans="1:6">
      <c r="A2707" s="30">
        <v>45420.607789351852</v>
      </c>
      <c r="B2707" s="32"/>
      <c r="C2707" s="32" t="s">
        <v>12</v>
      </c>
      <c r="D2707" s="27">
        <v>1300000</v>
      </c>
      <c r="E2707" s="28"/>
      <c r="F2707" s="29">
        <f t="shared" si="43"/>
        <v>57166822</v>
      </c>
    </row>
    <row r="2708" spans="1:6">
      <c r="A2708" s="30">
        <v>45420.62431712963</v>
      </c>
      <c r="B2708" s="32"/>
      <c r="C2708" s="32" t="s">
        <v>12</v>
      </c>
      <c r="D2708" s="27">
        <v>1250000</v>
      </c>
      <c r="E2708" s="28"/>
      <c r="F2708" s="29">
        <f t="shared" si="43"/>
        <v>58416822</v>
      </c>
    </row>
    <row r="2709" spans="1:6">
      <c r="A2709" s="30">
        <v>45420.625601851854</v>
      </c>
      <c r="B2709" s="32"/>
      <c r="C2709" s="32" t="s">
        <v>12</v>
      </c>
      <c r="D2709" s="27">
        <v>550000</v>
      </c>
      <c r="E2709" s="28"/>
      <c r="F2709" s="29">
        <f t="shared" si="43"/>
        <v>58966822</v>
      </c>
    </row>
    <row r="2710" spans="1:6">
      <c r="A2710" s="30">
        <v>45420.643379629626</v>
      </c>
      <c r="B2710" s="32"/>
      <c r="C2710" s="32" t="s">
        <v>12</v>
      </c>
      <c r="D2710" s="27">
        <v>585000</v>
      </c>
      <c r="E2710" s="28"/>
      <c r="F2710" s="29">
        <f t="shared" si="43"/>
        <v>59551822</v>
      </c>
    </row>
    <row r="2711" spans="1:6">
      <c r="A2711" s="30">
        <v>45420.655648148146</v>
      </c>
      <c r="B2711" s="32"/>
      <c r="C2711" s="32" t="s">
        <v>149</v>
      </c>
      <c r="D2711" s="27">
        <v>13750000</v>
      </c>
      <c r="E2711" s="28"/>
      <c r="F2711" s="29">
        <f t="shared" si="43"/>
        <v>73301822</v>
      </c>
    </row>
    <row r="2712" spans="1:6">
      <c r="A2712" s="30">
        <v>45420.681331018517</v>
      </c>
      <c r="B2712" s="32"/>
      <c r="C2712" s="32" t="s">
        <v>12</v>
      </c>
      <c r="D2712" s="27">
        <v>600000</v>
      </c>
      <c r="E2712" s="28"/>
      <c r="F2712" s="29">
        <f t="shared" si="43"/>
        <v>73901822</v>
      </c>
    </row>
    <row r="2713" spans="1:6">
      <c r="A2713" s="30">
        <v>45420.702175925922</v>
      </c>
      <c r="B2713" s="32"/>
      <c r="C2713" s="32" t="s">
        <v>12</v>
      </c>
      <c r="D2713" s="27">
        <v>585000</v>
      </c>
      <c r="E2713" s="28"/>
      <c r="F2713" s="29">
        <f t="shared" si="43"/>
        <v>74486822</v>
      </c>
    </row>
    <row r="2714" spans="1:6">
      <c r="A2714" s="30">
        <v>45420.702881944446</v>
      </c>
      <c r="B2714" s="32"/>
      <c r="C2714" s="32" t="s">
        <v>12</v>
      </c>
      <c r="D2714" s="27">
        <v>600000</v>
      </c>
      <c r="E2714" s="28"/>
      <c r="F2714" s="29">
        <f t="shared" si="43"/>
        <v>75086822</v>
      </c>
    </row>
    <row r="2715" spans="1:6">
      <c r="A2715" s="30">
        <v>45420.87872685185</v>
      </c>
      <c r="B2715" s="32"/>
      <c r="C2715" s="32" t="s">
        <v>12</v>
      </c>
      <c r="D2715" s="27">
        <v>600000</v>
      </c>
      <c r="E2715" s="28"/>
      <c r="F2715" s="29">
        <f t="shared" si="43"/>
        <v>75686822</v>
      </c>
    </row>
    <row r="2716" spans="1:6">
      <c r="A2716" s="30">
        <v>45420.897662037038</v>
      </c>
      <c r="B2716" s="32"/>
      <c r="C2716" s="32" t="s">
        <v>12</v>
      </c>
      <c r="D2716" s="27">
        <v>650000</v>
      </c>
      <c r="E2716" s="28"/>
      <c r="F2716" s="29">
        <f t="shared" si="43"/>
        <v>76336822</v>
      </c>
    </row>
    <row r="2717" spans="1:6">
      <c r="A2717" s="30">
        <v>45421.62363425926</v>
      </c>
      <c r="B2717" s="32"/>
      <c r="C2717" s="32" t="s">
        <v>12</v>
      </c>
      <c r="D2717" s="27">
        <v>1755000</v>
      </c>
      <c r="E2717" s="28"/>
      <c r="F2717" s="29">
        <f t="shared" si="43"/>
        <v>78091822</v>
      </c>
    </row>
    <row r="2718" spans="1:6">
      <c r="A2718" s="30">
        <v>45422.386990740742</v>
      </c>
      <c r="B2718" s="32"/>
      <c r="C2718" s="32" t="s">
        <v>12</v>
      </c>
      <c r="D2718" s="27">
        <v>585000</v>
      </c>
      <c r="E2718" s="28"/>
      <c r="F2718" s="29">
        <f t="shared" si="43"/>
        <v>78676822</v>
      </c>
    </row>
    <row r="2719" spans="1:6">
      <c r="A2719" s="30">
        <v>45422.442303240743</v>
      </c>
      <c r="B2719" s="32"/>
      <c r="C2719" s="32" t="s">
        <v>12</v>
      </c>
      <c r="D2719" s="27">
        <v>650000</v>
      </c>
      <c r="E2719" s="28"/>
      <c r="F2719" s="29">
        <f t="shared" si="43"/>
        <v>79326822</v>
      </c>
    </row>
    <row r="2720" spans="1:6">
      <c r="A2720" s="30">
        <v>45422.443391203706</v>
      </c>
      <c r="B2720" s="32"/>
      <c r="C2720" s="32" t="s">
        <v>12</v>
      </c>
      <c r="D2720" s="27">
        <v>650000</v>
      </c>
      <c r="E2720" s="28"/>
      <c r="F2720" s="29">
        <f t="shared" si="43"/>
        <v>79976822</v>
      </c>
    </row>
    <row r="2721" spans="1:6">
      <c r="A2721" s="30">
        <v>45422.489849537036</v>
      </c>
      <c r="B2721" s="32"/>
      <c r="C2721" s="32" t="s">
        <v>12</v>
      </c>
      <c r="D2721" s="27">
        <v>1200000</v>
      </c>
      <c r="E2721" s="28"/>
      <c r="F2721" s="29">
        <f t="shared" si="43"/>
        <v>81176822</v>
      </c>
    </row>
    <row r="2722" spans="1:6">
      <c r="A2722" s="30">
        <v>45422.574444444443</v>
      </c>
      <c r="B2722" s="32"/>
      <c r="C2722" s="32" t="s">
        <v>17</v>
      </c>
      <c r="D2722" s="27">
        <v>600000</v>
      </c>
      <c r="E2722" s="28"/>
      <c r="F2722" s="29">
        <f t="shared" si="43"/>
        <v>81776822</v>
      </c>
    </row>
    <row r="2723" spans="1:6">
      <c r="A2723" s="30">
        <v>45422.604062500002</v>
      </c>
      <c r="B2723" s="32"/>
      <c r="C2723" s="32" t="s">
        <v>12</v>
      </c>
      <c r="D2723" s="27">
        <v>650000</v>
      </c>
      <c r="E2723" s="28"/>
      <c r="F2723" s="29">
        <f t="shared" si="43"/>
        <v>82426822</v>
      </c>
    </row>
    <row r="2724" spans="1:6">
      <c r="A2724" s="30">
        <v>45422.632511574076</v>
      </c>
      <c r="B2724" s="32"/>
      <c r="C2724" s="32" t="s">
        <v>963</v>
      </c>
      <c r="D2724" s="27">
        <v>1500000</v>
      </c>
      <c r="E2724" s="28"/>
      <c r="F2724" s="29">
        <f t="shared" si="43"/>
        <v>83926822</v>
      </c>
    </row>
    <row r="2725" spans="1:6">
      <c r="A2725" s="30">
        <v>45422.639016203706</v>
      </c>
      <c r="B2725" s="32"/>
      <c r="C2725" s="32" t="s">
        <v>963</v>
      </c>
      <c r="D2725" s="27">
        <v>1500000</v>
      </c>
      <c r="E2725" s="28"/>
      <c r="F2725" s="29">
        <f t="shared" si="43"/>
        <v>85426822</v>
      </c>
    </row>
    <row r="2726" spans="1:6">
      <c r="A2726" s="30">
        <v>45423.522013888891</v>
      </c>
      <c r="B2726" s="32"/>
      <c r="C2726" s="32" t="s">
        <v>18</v>
      </c>
      <c r="D2726" s="27">
        <v>1015000</v>
      </c>
      <c r="E2726" s="28"/>
      <c r="F2726" s="29">
        <f t="shared" si="43"/>
        <v>86441822</v>
      </c>
    </row>
    <row r="2727" spans="1:6">
      <c r="A2727" s="30">
        <v>45423.527939814812</v>
      </c>
      <c r="B2727" s="32"/>
      <c r="C2727" s="32" t="s">
        <v>12</v>
      </c>
      <c r="D2727" s="27">
        <v>600000</v>
      </c>
      <c r="E2727" s="28"/>
      <c r="F2727" s="29">
        <f t="shared" si="43"/>
        <v>87041822</v>
      </c>
    </row>
    <row r="2728" spans="1:6">
      <c r="A2728" s="30">
        <v>45423.83116898148</v>
      </c>
      <c r="B2728" s="32"/>
      <c r="C2728" s="32" t="s">
        <v>12</v>
      </c>
      <c r="D2728" s="27">
        <v>550000</v>
      </c>
      <c r="E2728" s="28"/>
      <c r="F2728" s="29">
        <f t="shared" si="43"/>
        <v>87591822</v>
      </c>
    </row>
    <row r="2729" spans="1:6">
      <c r="A2729" s="30">
        <v>45424.500613425924</v>
      </c>
      <c r="B2729" s="32"/>
      <c r="C2729" s="32" t="s">
        <v>12</v>
      </c>
      <c r="D2729" s="27">
        <v>650000</v>
      </c>
      <c r="E2729" s="28"/>
      <c r="F2729" s="29">
        <f t="shared" si="43"/>
        <v>88241822</v>
      </c>
    </row>
    <row r="2730" spans="1:6">
      <c r="A2730" s="30">
        <v>45424.564675925925</v>
      </c>
      <c r="B2730" s="32"/>
      <c r="C2730" s="32" t="s">
        <v>12</v>
      </c>
      <c r="D2730" s="27">
        <v>1135000</v>
      </c>
      <c r="E2730" s="28"/>
      <c r="F2730" s="29">
        <f t="shared" si="43"/>
        <v>89376822</v>
      </c>
    </row>
    <row r="2731" spans="1:6">
      <c r="A2731" s="30">
        <v>45424.568796296298</v>
      </c>
      <c r="B2731" s="32"/>
      <c r="C2731" s="32" t="s">
        <v>12</v>
      </c>
      <c r="D2731" s="27">
        <v>585000</v>
      </c>
      <c r="E2731" s="28"/>
      <c r="F2731" s="29">
        <f t="shared" si="43"/>
        <v>89961822</v>
      </c>
    </row>
    <row r="2732" spans="1:6">
      <c r="A2732" s="30">
        <v>45424.60428240741</v>
      </c>
      <c r="B2732" s="32"/>
      <c r="C2732" s="32" t="s">
        <v>12</v>
      </c>
      <c r="D2732" s="27">
        <v>600000</v>
      </c>
      <c r="E2732" s="28"/>
      <c r="F2732" s="29">
        <f t="shared" si="43"/>
        <v>90561822</v>
      </c>
    </row>
    <row r="2733" spans="1:6">
      <c r="A2733" s="30">
        <v>45424.657939814817</v>
      </c>
      <c r="B2733" s="32"/>
      <c r="C2733" s="32" t="s">
        <v>12</v>
      </c>
      <c r="D2733" s="27">
        <v>650000</v>
      </c>
      <c r="E2733" s="28"/>
      <c r="F2733" s="29">
        <f t="shared" si="43"/>
        <v>91211822</v>
      </c>
    </row>
    <row r="2734" spans="1:6">
      <c r="A2734" s="30">
        <v>45424.673101851855</v>
      </c>
      <c r="B2734" s="32"/>
      <c r="C2734" s="32" t="s">
        <v>12</v>
      </c>
      <c r="D2734" s="27">
        <v>580000</v>
      </c>
      <c r="E2734" s="28"/>
      <c r="F2734" s="29">
        <f t="shared" si="43"/>
        <v>91791822</v>
      </c>
    </row>
    <row r="2735" spans="1:6">
      <c r="A2735" s="30">
        <v>45424.767280092594</v>
      </c>
      <c r="B2735" s="32"/>
      <c r="C2735" s="32" t="s">
        <v>12</v>
      </c>
      <c r="D2735" s="27">
        <v>600000</v>
      </c>
      <c r="E2735" s="28"/>
      <c r="F2735" s="29">
        <f t="shared" si="43"/>
        <v>92391822</v>
      </c>
    </row>
    <row r="2736" spans="1:6">
      <c r="A2736" s="30">
        <v>45425.281643518516</v>
      </c>
      <c r="B2736" s="32"/>
      <c r="C2736" s="32" t="s">
        <v>12</v>
      </c>
      <c r="D2736" s="27">
        <v>1200000</v>
      </c>
      <c r="E2736" s="28"/>
      <c r="F2736" s="29">
        <f t="shared" si="43"/>
        <v>93591822</v>
      </c>
    </row>
    <row r="2737" spans="1:6">
      <c r="A2737" s="30">
        <v>45425.295590277776</v>
      </c>
      <c r="B2737" s="32"/>
      <c r="C2737" s="32" t="s">
        <v>12</v>
      </c>
      <c r="D2737" s="27">
        <v>600000</v>
      </c>
      <c r="E2737" s="28"/>
      <c r="F2737" s="29">
        <f t="shared" si="43"/>
        <v>94191822</v>
      </c>
    </row>
    <row r="2738" spans="1:6">
      <c r="A2738" s="30">
        <v>45425.302048611113</v>
      </c>
      <c r="B2738" s="32"/>
      <c r="C2738" s="32" t="s">
        <v>12</v>
      </c>
      <c r="D2738" s="27">
        <v>585000</v>
      </c>
      <c r="E2738" s="28"/>
      <c r="F2738" s="29">
        <f t="shared" si="43"/>
        <v>94776822</v>
      </c>
    </row>
    <row r="2739" spans="1:6">
      <c r="A2739" s="30">
        <v>45425.353263888886</v>
      </c>
      <c r="B2739" s="32"/>
      <c r="C2739" s="32" t="s">
        <v>12</v>
      </c>
      <c r="D2739" s="27">
        <v>650000</v>
      </c>
      <c r="E2739" s="28"/>
      <c r="F2739" s="29">
        <f t="shared" si="43"/>
        <v>95426822</v>
      </c>
    </row>
    <row r="2740" spans="1:6">
      <c r="A2740" s="30">
        <v>45425.360995370371</v>
      </c>
      <c r="B2740" s="32"/>
      <c r="C2740" s="32" t="s">
        <v>12</v>
      </c>
      <c r="D2740" s="27">
        <v>650000</v>
      </c>
      <c r="E2740" s="28"/>
      <c r="F2740" s="29">
        <f t="shared" si="43"/>
        <v>96076822</v>
      </c>
    </row>
    <row r="2741" spans="1:6">
      <c r="A2741" s="30">
        <v>45425.36787037037</v>
      </c>
      <c r="B2741" s="32"/>
      <c r="C2741" s="32" t="s">
        <v>12</v>
      </c>
      <c r="D2741" s="27">
        <v>650000</v>
      </c>
      <c r="E2741" s="28"/>
      <c r="F2741" s="29">
        <f t="shared" si="43"/>
        <v>96726822</v>
      </c>
    </row>
    <row r="2742" spans="1:6">
      <c r="A2742" s="30">
        <v>45425.414467592593</v>
      </c>
      <c r="B2742" s="32"/>
      <c r="C2742" s="32" t="s">
        <v>12</v>
      </c>
      <c r="D2742" s="27">
        <v>600000</v>
      </c>
      <c r="E2742" s="28"/>
      <c r="F2742" s="29">
        <f t="shared" si="43"/>
        <v>97326822</v>
      </c>
    </row>
    <row r="2743" spans="1:6">
      <c r="A2743" s="30">
        <v>45425.420208333337</v>
      </c>
      <c r="B2743" s="32"/>
      <c r="C2743" s="32" t="s">
        <v>12</v>
      </c>
      <c r="D2743" s="27">
        <v>575000</v>
      </c>
      <c r="E2743" s="28"/>
      <c r="F2743" s="29">
        <f t="shared" si="43"/>
        <v>97901822</v>
      </c>
    </row>
    <row r="2744" spans="1:6">
      <c r="A2744" s="30">
        <v>45425.43037037037</v>
      </c>
      <c r="B2744" s="32"/>
      <c r="C2744" s="32" t="s">
        <v>12</v>
      </c>
      <c r="D2744" s="27">
        <v>1170000</v>
      </c>
      <c r="E2744" s="28"/>
      <c r="F2744" s="29">
        <f t="shared" si="43"/>
        <v>99071822</v>
      </c>
    </row>
    <row r="2745" spans="1:6">
      <c r="A2745" s="30">
        <v>45425.462939814817</v>
      </c>
      <c r="B2745" s="32"/>
      <c r="C2745" s="32" t="s">
        <v>30</v>
      </c>
      <c r="D2745" s="27">
        <v>350000</v>
      </c>
      <c r="E2745" s="28"/>
      <c r="F2745" s="29">
        <f t="shared" si="43"/>
        <v>99421822</v>
      </c>
    </row>
    <row r="2746" spans="1:6">
      <c r="A2746" s="30">
        <v>45425.468611111108</v>
      </c>
      <c r="B2746" s="32"/>
      <c r="C2746" s="32" t="s">
        <v>12</v>
      </c>
      <c r="D2746" s="27">
        <v>600000</v>
      </c>
      <c r="E2746" s="28"/>
      <c r="F2746" s="29">
        <f t="shared" si="43"/>
        <v>100021822</v>
      </c>
    </row>
    <row r="2747" spans="1:6">
      <c r="A2747" s="30">
        <v>45425.477800925924</v>
      </c>
      <c r="B2747" s="32"/>
      <c r="C2747" s="32" t="s">
        <v>12</v>
      </c>
      <c r="D2747" s="27">
        <v>1235000</v>
      </c>
      <c r="E2747" s="28"/>
      <c r="F2747" s="29">
        <f t="shared" si="43"/>
        <v>101256822</v>
      </c>
    </row>
    <row r="2748" spans="1:6">
      <c r="A2748" s="30">
        <v>45425.495046296295</v>
      </c>
      <c r="B2748" s="32"/>
      <c r="C2748" s="32" t="s">
        <v>12</v>
      </c>
      <c r="D2748" s="27">
        <v>650000</v>
      </c>
      <c r="E2748" s="28"/>
      <c r="F2748" s="29">
        <f t="shared" si="43"/>
        <v>101906822</v>
      </c>
    </row>
    <row r="2749" spans="1:6">
      <c r="A2749" s="30">
        <v>45425.594687500001</v>
      </c>
      <c r="B2749" s="32"/>
      <c r="C2749" s="32" t="s">
        <v>12</v>
      </c>
      <c r="D2749" s="27">
        <v>1170000</v>
      </c>
      <c r="E2749" s="28"/>
      <c r="F2749" s="29">
        <f t="shared" si="43"/>
        <v>103076822</v>
      </c>
    </row>
    <row r="2750" spans="1:6">
      <c r="A2750" s="30">
        <v>45425.672719907408</v>
      </c>
      <c r="B2750" s="32"/>
      <c r="C2750" s="32" t="s">
        <v>12</v>
      </c>
      <c r="D2750" s="27">
        <v>1650000</v>
      </c>
      <c r="E2750" s="28"/>
      <c r="F2750" s="29">
        <f t="shared" si="43"/>
        <v>104726822</v>
      </c>
    </row>
    <row r="2751" spans="1:6">
      <c r="A2751" s="30">
        <v>45425.679247685184</v>
      </c>
      <c r="B2751" s="32"/>
      <c r="C2751" s="32" t="s">
        <v>12</v>
      </c>
      <c r="D2751" s="27">
        <v>650000</v>
      </c>
      <c r="E2751" s="28"/>
      <c r="F2751" s="29">
        <f t="shared" si="43"/>
        <v>105376822</v>
      </c>
    </row>
    <row r="2752" spans="1:6">
      <c r="A2752" s="30">
        <v>45425.686620370368</v>
      </c>
      <c r="B2752" s="32"/>
      <c r="C2752" s="32" t="s">
        <v>12</v>
      </c>
      <c r="D2752" s="27">
        <v>600000</v>
      </c>
      <c r="E2752" s="28"/>
      <c r="F2752" s="29">
        <f t="shared" si="43"/>
        <v>105976822</v>
      </c>
    </row>
    <row r="2753" spans="1:6">
      <c r="A2753" s="30">
        <v>45427</v>
      </c>
      <c r="B2753" s="32"/>
      <c r="C2753" s="32" t="s">
        <v>116</v>
      </c>
      <c r="D2753" s="27"/>
      <c r="E2753" s="28">
        <v>63360000</v>
      </c>
      <c r="F2753" s="29">
        <f t="shared" si="43"/>
        <v>42616822</v>
      </c>
    </row>
    <row r="2754" spans="1:6">
      <c r="A2754" s="30">
        <v>45427</v>
      </c>
      <c r="B2754" s="32"/>
      <c r="C2754" s="32" t="s">
        <v>588</v>
      </c>
      <c r="D2754" s="27"/>
      <c r="E2754" s="28">
        <v>8000000</v>
      </c>
      <c r="F2754" s="29">
        <f t="shared" si="43"/>
        <v>34616822</v>
      </c>
    </row>
    <row r="2755" spans="1:6">
      <c r="A2755" s="30">
        <v>45427</v>
      </c>
      <c r="B2755" s="32"/>
      <c r="C2755" s="32" t="s">
        <v>760</v>
      </c>
      <c r="D2755" s="27"/>
      <c r="E2755" s="28">
        <v>6400000</v>
      </c>
      <c r="F2755" s="29">
        <f t="shared" si="43"/>
        <v>28216822</v>
      </c>
    </row>
    <row r="2756" spans="1:6">
      <c r="A2756" s="30">
        <v>45427</v>
      </c>
      <c r="B2756" s="32"/>
      <c r="C2756" s="32" t="s">
        <v>500</v>
      </c>
      <c r="D2756" s="27"/>
      <c r="E2756" s="28">
        <v>2000000</v>
      </c>
      <c r="F2756" s="29">
        <f t="shared" si="43"/>
        <v>26216822</v>
      </c>
    </row>
    <row r="2757" spans="1:6">
      <c r="A2757" s="30">
        <v>45427</v>
      </c>
      <c r="B2757" s="32"/>
      <c r="C2757" s="32" t="s">
        <v>464</v>
      </c>
      <c r="D2757" s="27"/>
      <c r="E2757" s="28">
        <v>3000000</v>
      </c>
      <c r="F2757" s="29">
        <f t="shared" si="43"/>
        <v>23216822</v>
      </c>
    </row>
    <row r="2758" spans="1:6">
      <c r="A2758" s="30">
        <v>45427</v>
      </c>
      <c r="B2758" s="32"/>
      <c r="C2758" s="32" t="s">
        <v>997</v>
      </c>
      <c r="D2758" s="27"/>
      <c r="E2758" s="28">
        <v>6800000</v>
      </c>
      <c r="F2758" s="29">
        <f t="shared" si="43"/>
        <v>16416822</v>
      </c>
    </row>
    <row r="2759" spans="1:6">
      <c r="A2759" s="30">
        <v>45427</v>
      </c>
      <c r="B2759" s="32"/>
      <c r="C2759" s="32" t="s">
        <v>998</v>
      </c>
      <c r="D2759" s="27"/>
      <c r="E2759" s="28">
        <v>7850000</v>
      </c>
      <c r="F2759" s="29">
        <f t="shared" si="43"/>
        <v>8566822</v>
      </c>
    </row>
    <row r="2760" spans="1:6">
      <c r="A2760" s="30">
        <v>45427</v>
      </c>
      <c r="B2760" s="32"/>
      <c r="C2760" s="32" t="s">
        <v>999</v>
      </c>
      <c r="D2760" s="27"/>
      <c r="E2760" s="28">
        <f>(2*2900)+(4*2500)</f>
        <v>15800</v>
      </c>
      <c r="F2760" s="29">
        <f t="shared" si="43"/>
        <v>8551022</v>
      </c>
    </row>
    <row r="2761" spans="1:6">
      <c r="A2761" s="30">
        <v>45425.81690972222</v>
      </c>
      <c r="B2761" s="32"/>
      <c r="C2761" s="32" t="s">
        <v>12</v>
      </c>
      <c r="D2761" s="27">
        <v>1760000</v>
      </c>
      <c r="E2761" s="28"/>
      <c r="F2761" s="29">
        <f t="shared" si="43"/>
        <v>10311022</v>
      </c>
    </row>
    <row r="2762" spans="1:6">
      <c r="A2762" s="30">
        <v>45425.873657407406</v>
      </c>
      <c r="B2762" s="32"/>
      <c r="C2762" s="32" t="s">
        <v>12</v>
      </c>
      <c r="D2762" s="27">
        <v>585000</v>
      </c>
      <c r="E2762" s="28"/>
      <c r="F2762" s="29">
        <f t="shared" si="43"/>
        <v>10896022</v>
      </c>
    </row>
    <row r="2763" spans="1:6">
      <c r="A2763" s="30">
        <v>45426.212835648148</v>
      </c>
      <c r="B2763" s="32"/>
      <c r="C2763" s="32" t="s">
        <v>12</v>
      </c>
      <c r="D2763" s="27">
        <v>650000</v>
      </c>
      <c r="E2763" s="28"/>
      <c r="F2763" s="29">
        <f t="shared" ref="F2763:F2826" si="44">F2762+D2763-E2763</f>
        <v>11546022</v>
      </c>
    </row>
    <row r="2764" spans="1:6">
      <c r="A2764" s="30">
        <v>45426.317280092589</v>
      </c>
      <c r="B2764" s="32"/>
      <c r="C2764" s="32" t="s">
        <v>12</v>
      </c>
      <c r="D2764" s="27">
        <v>600000</v>
      </c>
      <c r="E2764" s="28"/>
      <c r="F2764" s="29">
        <f t="shared" si="44"/>
        <v>12146022</v>
      </c>
    </row>
    <row r="2765" spans="1:6">
      <c r="A2765" s="30">
        <v>45426.331562500003</v>
      </c>
      <c r="B2765" s="32"/>
      <c r="C2765" s="32" t="s">
        <v>12</v>
      </c>
      <c r="D2765" s="27">
        <v>1170000</v>
      </c>
      <c r="E2765" s="28"/>
      <c r="F2765" s="29">
        <f t="shared" si="44"/>
        <v>13316022</v>
      </c>
    </row>
    <row r="2766" spans="1:6">
      <c r="A2766" s="30">
        <v>45426.400682870371</v>
      </c>
      <c r="B2766" s="32"/>
      <c r="C2766" s="32" t="s">
        <v>611</v>
      </c>
      <c r="D2766" s="27">
        <v>1150000</v>
      </c>
      <c r="E2766" s="28"/>
      <c r="F2766" s="29">
        <f t="shared" si="44"/>
        <v>14466022</v>
      </c>
    </row>
    <row r="2767" spans="1:6">
      <c r="A2767" s="30">
        <v>45426.412361111114</v>
      </c>
      <c r="B2767" s="32"/>
      <c r="C2767" s="32" t="s">
        <v>12</v>
      </c>
      <c r="D2767" s="27">
        <v>575000</v>
      </c>
      <c r="E2767" s="28"/>
      <c r="F2767" s="29">
        <f t="shared" si="44"/>
        <v>15041022</v>
      </c>
    </row>
    <row r="2768" spans="1:6">
      <c r="A2768" s="30">
        <v>45426.413136574076</v>
      </c>
      <c r="B2768" s="32"/>
      <c r="C2768" s="32" t="s">
        <v>12</v>
      </c>
      <c r="D2768" s="27">
        <v>585000</v>
      </c>
      <c r="E2768" s="28"/>
      <c r="F2768" s="29">
        <f t="shared" si="44"/>
        <v>15626022</v>
      </c>
    </row>
    <row r="2769" spans="1:6">
      <c r="A2769" s="30">
        <v>45426.441203703704</v>
      </c>
      <c r="B2769" s="32"/>
      <c r="C2769" s="32" t="s">
        <v>12</v>
      </c>
      <c r="D2769" s="27">
        <v>1250000</v>
      </c>
      <c r="E2769" s="28"/>
      <c r="F2769" s="29">
        <f t="shared" si="44"/>
        <v>16876022</v>
      </c>
    </row>
    <row r="2770" spans="1:6">
      <c r="A2770" s="30">
        <v>45426.465509259258</v>
      </c>
      <c r="B2770" s="32"/>
      <c r="C2770" s="32" t="s">
        <v>12</v>
      </c>
      <c r="D2770" s="27">
        <v>1125000</v>
      </c>
      <c r="E2770" s="28"/>
      <c r="F2770" s="29">
        <f t="shared" si="44"/>
        <v>18001022</v>
      </c>
    </row>
    <row r="2771" spans="1:6">
      <c r="A2771" s="30">
        <v>45426.481238425928</v>
      </c>
      <c r="B2771" s="32"/>
      <c r="C2771" s="32" t="s">
        <v>12</v>
      </c>
      <c r="D2771" s="27">
        <v>650000</v>
      </c>
      <c r="E2771" s="28"/>
      <c r="F2771" s="29">
        <f t="shared" si="44"/>
        <v>18651022</v>
      </c>
    </row>
    <row r="2772" spans="1:6">
      <c r="A2772" s="30">
        <v>45426.481886574074</v>
      </c>
      <c r="B2772" s="32"/>
      <c r="C2772" s="32" t="s">
        <v>12</v>
      </c>
      <c r="D2772" s="27">
        <v>600000</v>
      </c>
      <c r="E2772" s="28"/>
      <c r="F2772" s="29">
        <f t="shared" si="44"/>
        <v>19251022</v>
      </c>
    </row>
    <row r="2773" spans="1:6">
      <c r="A2773" s="30">
        <v>45426.485300925924</v>
      </c>
      <c r="B2773" s="32"/>
      <c r="C2773" s="32" t="s">
        <v>12</v>
      </c>
      <c r="D2773" s="27">
        <v>585000</v>
      </c>
      <c r="E2773" s="28"/>
      <c r="F2773" s="29">
        <f t="shared" si="44"/>
        <v>19836022</v>
      </c>
    </row>
    <row r="2774" spans="1:6">
      <c r="A2774" s="30">
        <v>45426.486284722225</v>
      </c>
      <c r="B2774" s="32"/>
      <c r="C2774" s="32" t="s">
        <v>17</v>
      </c>
      <c r="D2774" s="27">
        <v>750000</v>
      </c>
      <c r="E2774" s="28"/>
      <c r="F2774" s="29">
        <f t="shared" si="44"/>
        <v>20586022</v>
      </c>
    </row>
    <row r="2775" spans="1:6">
      <c r="A2775" s="30">
        <v>45426.486932870372</v>
      </c>
      <c r="B2775" s="32"/>
      <c r="C2775" s="32" t="s">
        <v>17</v>
      </c>
      <c r="D2775" s="27">
        <v>600000</v>
      </c>
      <c r="E2775" s="28"/>
      <c r="F2775" s="29">
        <f t="shared" si="44"/>
        <v>21186022</v>
      </c>
    </row>
    <row r="2776" spans="1:6">
      <c r="A2776" s="30">
        <v>45426.487199074072</v>
      </c>
      <c r="B2776" s="32"/>
      <c r="C2776" s="32" t="s">
        <v>17</v>
      </c>
      <c r="D2776" s="27">
        <v>600000</v>
      </c>
      <c r="E2776" s="28"/>
      <c r="F2776" s="29">
        <f t="shared" si="44"/>
        <v>21786022</v>
      </c>
    </row>
    <row r="2777" spans="1:6">
      <c r="A2777" s="30">
        <v>45426.491423611114</v>
      </c>
      <c r="B2777" s="32"/>
      <c r="C2777" s="32" t="s">
        <v>12</v>
      </c>
      <c r="D2777" s="27">
        <v>585000</v>
      </c>
      <c r="E2777" s="28"/>
      <c r="F2777" s="29">
        <f t="shared" si="44"/>
        <v>22371022</v>
      </c>
    </row>
    <row r="2778" spans="1:6">
      <c r="A2778" s="30">
        <v>45426.498923611114</v>
      </c>
      <c r="B2778" s="32"/>
      <c r="C2778" s="32" t="s">
        <v>30</v>
      </c>
      <c r="D2778" s="27">
        <v>300000</v>
      </c>
      <c r="E2778" s="28"/>
      <c r="F2778" s="29">
        <f t="shared" si="44"/>
        <v>22671022</v>
      </c>
    </row>
    <row r="2779" spans="1:6">
      <c r="A2779" s="30">
        <v>45426.50104166667</v>
      </c>
      <c r="B2779" s="32"/>
      <c r="C2779" s="32" t="s">
        <v>1009</v>
      </c>
      <c r="D2779" s="27">
        <v>50000</v>
      </c>
      <c r="E2779" s="28"/>
      <c r="F2779" s="29">
        <f t="shared" si="44"/>
        <v>22721022</v>
      </c>
    </row>
    <row r="2780" spans="1:6">
      <c r="A2780" s="30">
        <v>45426.52443287037</v>
      </c>
      <c r="B2780" s="32"/>
      <c r="C2780" s="32" t="s">
        <v>13</v>
      </c>
      <c r="D2780" s="27">
        <v>27000</v>
      </c>
      <c r="E2780" s="28"/>
      <c r="F2780" s="29">
        <f t="shared" si="44"/>
        <v>22748022</v>
      </c>
    </row>
    <row r="2781" spans="1:6">
      <c r="A2781" s="30">
        <v>45426.560543981483</v>
      </c>
      <c r="B2781" s="32"/>
      <c r="C2781" s="32" t="s">
        <v>12</v>
      </c>
      <c r="D2781" s="27">
        <v>600000</v>
      </c>
      <c r="E2781" s="28"/>
      <c r="F2781" s="29">
        <f t="shared" si="44"/>
        <v>23348022</v>
      </c>
    </row>
    <row r="2782" spans="1:6">
      <c r="A2782" s="30">
        <v>45426.598321759258</v>
      </c>
      <c r="B2782" s="32"/>
      <c r="C2782" s="32" t="s">
        <v>12</v>
      </c>
      <c r="D2782" s="27">
        <v>550000</v>
      </c>
      <c r="E2782" s="28"/>
      <c r="F2782" s="29">
        <f t="shared" si="44"/>
        <v>23898022</v>
      </c>
    </row>
    <row r="2783" spans="1:6">
      <c r="A2783" s="30">
        <v>45426.599351851852</v>
      </c>
      <c r="B2783" s="32"/>
      <c r="C2783" s="32" t="s">
        <v>611</v>
      </c>
      <c r="D2783" s="27">
        <v>1015000</v>
      </c>
      <c r="E2783" s="28"/>
      <c r="F2783" s="29">
        <f t="shared" si="44"/>
        <v>24913022</v>
      </c>
    </row>
    <row r="2784" spans="1:6">
      <c r="A2784" s="30">
        <v>45426.89234953704</v>
      </c>
      <c r="B2784" s="32"/>
      <c r="C2784" s="32" t="s">
        <v>611</v>
      </c>
      <c r="D2784" s="27">
        <v>3525000</v>
      </c>
      <c r="E2784" s="28"/>
      <c r="F2784" s="29">
        <f t="shared" si="44"/>
        <v>28438022</v>
      </c>
    </row>
    <row r="2785" spans="1:6">
      <c r="A2785" s="30">
        <v>45427.302893518521</v>
      </c>
      <c r="B2785" s="32"/>
      <c r="C2785" s="32" t="s">
        <v>12</v>
      </c>
      <c r="D2785" s="27">
        <v>600000</v>
      </c>
      <c r="E2785" s="28"/>
      <c r="F2785" s="29">
        <f t="shared" si="44"/>
        <v>29038022</v>
      </c>
    </row>
    <row r="2786" spans="1:6">
      <c r="A2786" s="30">
        <v>45427.311793981484</v>
      </c>
      <c r="B2786" s="32"/>
      <c r="C2786" s="32" t="s">
        <v>12</v>
      </c>
      <c r="D2786" s="27">
        <v>585000</v>
      </c>
      <c r="E2786" s="28"/>
      <c r="F2786" s="29">
        <f t="shared" si="44"/>
        <v>29623022</v>
      </c>
    </row>
    <row r="2787" spans="1:6">
      <c r="A2787" s="30">
        <v>45427.3122337963</v>
      </c>
      <c r="B2787" s="32"/>
      <c r="C2787" s="32" t="s">
        <v>12</v>
      </c>
      <c r="D2787" s="27">
        <v>575000</v>
      </c>
      <c r="E2787" s="28"/>
      <c r="F2787" s="29">
        <f t="shared" si="44"/>
        <v>30198022</v>
      </c>
    </row>
    <row r="2788" spans="1:6">
      <c r="A2788" s="30">
        <v>45427.312604166669</v>
      </c>
      <c r="B2788" s="32"/>
      <c r="C2788" s="32" t="s">
        <v>12</v>
      </c>
      <c r="D2788" s="27">
        <v>575000</v>
      </c>
      <c r="E2788" s="28"/>
      <c r="F2788" s="29">
        <f t="shared" si="44"/>
        <v>30773022</v>
      </c>
    </row>
    <row r="2789" spans="1:6">
      <c r="A2789" s="30">
        <v>45427.338472222225</v>
      </c>
      <c r="B2789" s="32"/>
      <c r="C2789" s="32" t="s">
        <v>12</v>
      </c>
      <c r="D2789" s="27">
        <v>1300000</v>
      </c>
      <c r="E2789" s="28"/>
      <c r="F2789" s="29">
        <f t="shared" si="44"/>
        <v>32073022</v>
      </c>
    </row>
    <row r="2790" spans="1:6">
      <c r="A2790" s="30">
        <v>45427.347604166665</v>
      </c>
      <c r="B2790" s="32"/>
      <c r="C2790" s="32" t="s">
        <v>12</v>
      </c>
      <c r="D2790" s="27">
        <v>1200000</v>
      </c>
      <c r="E2790" s="28"/>
      <c r="F2790" s="29">
        <f t="shared" si="44"/>
        <v>33273022</v>
      </c>
    </row>
    <row r="2791" spans="1:6">
      <c r="A2791" s="30">
        <v>45427.41673611111</v>
      </c>
      <c r="B2791" s="32"/>
      <c r="C2791" s="32" t="s">
        <v>12</v>
      </c>
      <c r="D2791" s="27">
        <v>1285000</v>
      </c>
      <c r="E2791" s="28"/>
      <c r="F2791" s="29">
        <f t="shared" si="44"/>
        <v>34558022</v>
      </c>
    </row>
    <row r="2792" spans="1:6">
      <c r="A2792" s="30">
        <v>45427.461909722224</v>
      </c>
      <c r="B2792" s="32"/>
      <c r="C2792" s="32" t="s">
        <v>611</v>
      </c>
      <c r="D2792" s="27">
        <v>1185000</v>
      </c>
      <c r="E2792" s="28"/>
      <c r="F2792" s="29">
        <f t="shared" si="44"/>
        <v>35743022</v>
      </c>
    </row>
    <row r="2793" spans="1:6">
      <c r="A2793" s="30">
        <v>45427.46912037037</v>
      </c>
      <c r="B2793" s="32"/>
      <c r="C2793" s="32" t="s">
        <v>12</v>
      </c>
      <c r="D2793" s="27">
        <v>585000</v>
      </c>
      <c r="E2793" s="28"/>
      <c r="F2793" s="29">
        <f t="shared" si="44"/>
        <v>36328022</v>
      </c>
    </row>
    <row r="2794" spans="1:6">
      <c r="A2794" s="30">
        <v>45427.488171296296</v>
      </c>
      <c r="B2794" s="32"/>
      <c r="C2794" s="32" t="s">
        <v>12</v>
      </c>
      <c r="D2794" s="27">
        <v>2270000</v>
      </c>
      <c r="E2794" s="28"/>
      <c r="F2794" s="29">
        <f t="shared" si="44"/>
        <v>38598022</v>
      </c>
    </row>
    <row r="2795" spans="1:6">
      <c r="A2795" s="30">
        <v>45427.559942129628</v>
      </c>
      <c r="B2795" s="32"/>
      <c r="C2795" s="32" t="s">
        <v>17</v>
      </c>
      <c r="D2795" s="27">
        <v>750000</v>
      </c>
      <c r="E2795" s="28"/>
      <c r="F2795" s="29">
        <f t="shared" si="44"/>
        <v>39348022</v>
      </c>
    </row>
    <row r="2796" spans="1:6">
      <c r="A2796" s="30">
        <v>45427.653032407405</v>
      </c>
      <c r="B2796" s="32"/>
      <c r="C2796" s="32" t="s">
        <v>12</v>
      </c>
      <c r="D2796" s="27">
        <v>1235000</v>
      </c>
      <c r="E2796" s="28"/>
      <c r="F2796" s="29">
        <f t="shared" si="44"/>
        <v>40583022</v>
      </c>
    </row>
    <row r="2797" spans="1:6">
      <c r="A2797" s="30">
        <v>45427.656898148147</v>
      </c>
      <c r="B2797" s="32"/>
      <c r="C2797" s="32" t="s">
        <v>611</v>
      </c>
      <c r="D2797" s="27">
        <v>1350000</v>
      </c>
      <c r="E2797" s="28"/>
      <c r="F2797" s="29">
        <f t="shared" si="44"/>
        <v>41933022</v>
      </c>
    </row>
    <row r="2798" spans="1:6">
      <c r="A2798" s="30">
        <v>45427.66920138889</v>
      </c>
      <c r="B2798" s="32"/>
      <c r="C2798" s="32" t="s">
        <v>17</v>
      </c>
      <c r="D2798" s="27">
        <v>750000</v>
      </c>
      <c r="E2798" s="28"/>
      <c r="F2798" s="29">
        <f t="shared" si="44"/>
        <v>42683022</v>
      </c>
    </row>
    <row r="2799" spans="1:6">
      <c r="A2799" s="30">
        <v>45427.719004629631</v>
      </c>
      <c r="B2799" s="32"/>
      <c r="C2799" s="32" t="s">
        <v>12</v>
      </c>
      <c r="D2799" s="27">
        <v>1170000</v>
      </c>
      <c r="E2799" s="28"/>
      <c r="F2799" s="29">
        <f t="shared" si="44"/>
        <v>43853022</v>
      </c>
    </row>
    <row r="2800" spans="1:6">
      <c r="A2800" s="30">
        <v>45427.839363425926</v>
      </c>
      <c r="B2800" s="32"/>
      <c r="C2800" s="32" t="s">
        <v>12</v>
      </c>
      <c r="D2800" s="27">
        <v>650000</v>
      </c>
      <c r="E2800" s="28"/>
      <c r="F2800" s="29">
        <f t="shared" si="44"/>
        <v>44503022</v>
      </c>
    </row>
    <row r="2801" spans="1:8">
      <c r="A2801" s="30">
        <v>45428.229305555556</v>
      </c>
      <c r="B2801" s="32"/>
      <c r="C2801" s="32" t="s">
        <v>611</v>
      </c>
      <c r="D2801" s="27">
        <v>1150000</v>
      </c>
      <c r="E2801" s="28"/>
      <c r="F2801" s="29">
        <f t="shared" si="44"/>
        <v>45653022</v>
      </c>
    </row>
    <row r="2802" spans="1:8">
      <c r="A2802" s="30">
        <v>45428.3049537037</v>
      </c>
      <c r="B2802" s="32"/>
      <c r="C2802" s="32" t="s">
        <v>12</v>
      </c>
      <c r="D2802" s="27">
        <v>1100000</v>
      </c>
      <c r="E2802" s="28"/>
      <c r="F2802" s="29">
        <f t="shared" si="44"/>
        <v>46753022</v>
      </c>
    </row>
    <row r="2803" spans="1:8">
      <c r="A2803" s="30">
        <v>45428.397546296299</v>
      </c>
      <c r="B2803" s="32"/>
      <c r="C2803" s="32" t="s">
        <v>12</v>
      </c>
      <c r="D2803" s="27">
        <v>1170000</v>
      </c>
      <c r="E2803" s="28"/>
      <c r="F2803" s="29">
        <f t="shared" si="44"/>
        <v>47923022</v>
      </c>
      <c r="H2803" s="38"/>
    </row>
    <row r="2804" spans="1:8">
      <c r="A2804" s="30">
        <v>45428.422569444447</v>
      </c>
      <c r="B2804" s="32"/>
      <c r="C2804" s="32" t="s">
        <v>12</v>
      </c>
      <c r="D2804" s="27">
        <v>1100000</v>
      </c>
      <c r="E2804" s="28"/>
      <c r="F2804" s="29">
        <f t="shared" si="44"/>
        <v>49023022</v>
      </c>
    </row>
    <row r="2805" spans="1:8">
      <c r="A2805" s="30">
        <v>45428.427233796298</v>
      </c>
      <c r="B2805" s="32"/>
      <c r="C2805" s="32" t="s">
        <v>30</v>
      </c>
      <c r="D2805" s="27">
        <v>350000</v>
      </c>
      <c r="E2805" s="28"/>
      <c r="F2805" s="29">
        <f t="shared" si="44"/>
        <v>49373022</v>
      </c>
    </row>
    <row r="2806" spans="1:8">
      <c r="A2806" s="30">
        <v>45428.439525462964</v>
      </c>
      <c r="B2806" s="32"/>
      <c r="C2806" s="32" t="s">
        <v>12</v>
      </c>
      <c r="D2806" s="27">
        <v>585000</v>
      </c>
      <c r="E2806" s="28"/>
      <c r="F2806" s="29">
        <f t="shared" si="44"/>
        <v>49958022</v>
      </c>
    </row>
    <row r="2807" spans="1:8">
      <c r="A2807" s="30">
        <v>45428.470092592594</v>
      </c>
      <c r="B2807" s="32"/>
      <c r="C2807" s="32" t="s">
        <v>12</v>
      </c>
      <c r="D2807" s="27">
        <v>1065000</v>
      </c>
      <c r="E2807" s="28"/>
      <c r="F2807" s="29">
        <f t="shared" si="44"/>
        <v>51023022</v>
      </c>
    </row>
    <row r="2808" spans="1:8">
      <c r="A2808" s="30">
        <v>45428.518564814818</v>
      </c>
      <c r="B2808" s="32"/>
      <c r="C2808" s="32" t="s">
        <v>12</v>
      </c>
      <c r="D2808" s="27">
        <v>1170000</v>
      </c>
      <c r="E2808" s="28"/>
      <c r="F2808" s="29">
        <f t="shared" si="44"/>
        <v>52193022</v>
      </c>
    </row>
    <row r="2809" spans="1:8">
      <c r="A2809" s="30">
        <v>45428.604074074072</v>
      </c>
      <c r="B2809" s="32"/>
      <c r="C2809" s="32" t="s">
        <v>18</v>
      </c>
      <c r="D2809" s="27">
        <v>1735000</v>
      </c>
      <c r="E2809" s="28"/>
      <c r="F2809" s="29">
        <f t="shared" si="44"/>
        <v>53928022</v>
      </c>
    </row>
    <row r="2810" spans="1:8">
      <c r="A2810" s="30">
        <v>45428.738611111112</v>
      </c>
      <c r="B2810" s="32"/>
      <c r="C2810" s="32" t="s">
        <v>12</v>
      </c>
      <c r="D2810" s="27">
        <v>550000</v>
      </c>
      <c r="E2810" s="28"/>
      <c r="F2810" s="29">
        <f t="shared" si="44"/>
        <v>54478022</v>
      </c>
    </row>
    <row r="2811" spans="1:8">
      <c r="A2811" s="30">
        <v>45429.295081018521</v>
      </c>
      <c r="B2811" s="32"/>
      <c r="C2811" s="32" t="s">
        <v>12</v>
      </c>
      <c r="D2811" s="27">
        <v>585000</v>
      </c>
      <c r="E2811" s="28"/>
      <c r="F2811" s="29">
        <f t="shared" si="44"/>
        <v>55063022</v>
      </c>
    </row>
    <row r="2812" spans="1:8">
      <c r="A2812" s="30">
        <v>45429.295682870368</v>
      </c>
      <c r="B2812" s="32"/>
      <c r="C2812" s="32" t="s">
        <v>12</v>
      </c>
      <c r="D2812" s="27">
        <v>585000</v>
      </c>
      <c r="E2812" s="28"/>
      <c r="F2812" s="29">
        <f t="shared" si="44"/>
        <v>55648022</v>
      </c>
    </row>
    <row r="2813" spans="1:8">
      <c r="A2813" s="30">
        <v>45429.385439814818</v>
      </c>
      <c r="B2813" s="32"/>
      <c r="C2813" s="32" t="s">
        <v>12</v>
      </c>
      <c r="D2813" s="27">
        <v>1760000</v>
      </c>
      <c r="E2813" s="28"/>
      <c r="F2813" s="29">
        <f t="shared" si="44"/>
        <v>57408022</v>
      </c>
    </row>
    <row r="2814" spans="1:8">
      <c r="A2814" s="30">
        <v>45429.390740740739</v>
      </c>
      <c r="B2814" s="32"/>
      <c r="C2814" s="32" t="s">
        <v>12</v>
      </c>
      <c r="D2814" s="27">
        <v>1770000</v>
      </c>
      <c r="E2814" s="28"/>
      <c r="F2814" s="29">
        <f t="shared" si="44"/>
        <v>59178022</v>
      </c>
    </row>
    <row r="2815" spans="1:8">
      <c r="A2815" s="30">
        <v>45429.39234953704</v>
      </c>
      <c r="B2815" s="32"/>
      <c r="C2815" s="32" t="s">
        <v>149</v>
      </c>
      <c r="D2815" s="27">
        <v>15950000</v>
      </c>
      <c r="E2815" s="28"/>
      <c r="F2815" s="29">
        <f t="shared" si="44"/>
        <v>75128022</v>
      </c>
    </row>
    <row r="2816" spans="1:8">
      <c r="A2816" s="30">
        <v>45429.416932870372</v>
      </c>
      <c r="B2816" s="32"/>
      <c r="C2816" s="32" t="s">
        <v>12</v>
      </c>
      <c r="D2816" s="27">
        <v>585000</v>
      </c>
      <c r="E2816" s="28"/>
      <c r="F2816" s="29">
        <f t="shared" si="44"/>
        <v>75713022</v>
      </c>
    </row>
    <row r="2817" spans="1:6">
      <c r="A2817" s="30">
        <v>45429.424155092594</v>
      </c>
      <c r="B2817" s="32"/>
      <c r="C2817" s="32" t="s">
        <v>12</v>
      </c>
      <c r="D2817" s="27">
        <v>650000</v>
      </c>
      <c r="E2817" s="28"/>
      <c r="F2817" s="29">
        <f t="shared" si="44"/>
        <v>76363022</v>
      </c>
    </row>
    <row r="2818" spans="1:6">
      <c r="A2818" s="30">
        <v>45429.585613425923</v>
      </c>
      <c r="B2818" s="32"/>
      <c r="C2818" s="32" t="s">
        <v>12</v>
      </c>
      <c r="D2818" s="27">
        <v>1200000</v>
      </c>
      <c r="E2818" s="28"/>
      <c r="F2818" s="29">
        <f t="shared" si="44"/>
        <v>77563022</v>
      </c>
    </row>
    <row r="2819" spans="1:6">
      <c r="A2819" s="30">
        <v>45429.643958333334</v>
      </c>
      <c r="B2819" s="32"/>
      <c r="C2819" s="32" t="s">
        <v>12</v>
      </c>
      <c r="D2819" s="27">
        <v>575000</v>
      </c>
      <c r="E2819" s="28"/>
      <c r="F2819" s="29">
        <f t="shared" si="44"/>
        <v>78138022</v>
      </c>
    </row>
    <row r="2820" spans="1:6">
      <c r="A2820" s="30">
        <v>45432</v>
      </c>
      <c r="B2820" s="32"/>
      <c r="C2820" s="32" t="s">
        <v>116</v>
      </c>
      <c r="D2820" s="27"/>
      <c r="E2820" s="28">
        <v>45137000</v>
      </c>
      <c r="F2820" s="29">
        <f t="shared" si="44"/>
        <v>33001022</v>
      </c>
    </row>
    <row r="2821" spans="1:6">
      <c r="A2821" s="30">
        <v>45432</v>
      </c>
      <c r="B2821" s="32"/>
      <c r="C2821" s="32" t="s">
        <v>588</v>
      </c>
      <c r="D2821" s="27"/>
      <c r="E2821" s="28">
        <v>8000000</v>
      </c>
      <c r="F2821" s="29">
        <f t="shared" si="44"/>
        <v>25001022</v>
      </c>
    </row>
    <row r="2822" spans="1:6">
      <c r="A2822" s="30">
        <v>45432</v>
      </c>
      <c r="B2822" s="32"/>
      <c r="C2822" s="32" t="s">
        <v>760</v>
      </c>
      <c r="D2822" s="27"/>
      <c r="E2822" s="28">
        <v>7750000</v>
      </c>
      <c r="F2822" s="29">
        <f t="shared" si="44"/>
        <v>17251022</v>
      </c>
    </row>
    <row r="2823" spans="1:6">
      <c r="A2823" s="30">
        <v>45432</v>
      </c>
      <c r="B2823" s="32"/>
      <c r="C2823" s="32" t="s">
        <v>500</v>
      </c>
      <c r="D2823" s="27"/>
      <c r="E2823" s="28">
        <v>2000000</v>
      </c>
      <c r="F2823" s="29">
        <f t="shared" si="44"/>
        <v>15251022</v>
      </c>
    </row>
    <row r="2824" spans="1:6">
      <c r="A2824" s="30">
        <v>45432</v>
      </c>
      <c r="B2824" s="32"/>
      <c r="C2824" s="32" t="s">
        <v>464</v>
      </c>
      <c r="D2824" s="27"/>
      <c r="E2824" s="28">
        <v>3000000</v>
      </c>
      <c r="F2824" s="29">
        <f t="shared" si="44"/>
        <v>12251022</v>
      </c>
    </row>
    <row r="2825" spans="1:6">
      <c r="A2825" s="30">
        <v>45432</v>
      </c>
      <c r="B2825" s="32"/>
      <c r="C2825" s="32" t="s">
        <v>645</v>
      </c>
      <c r="D2825" s="27"/>
      <c r="E2825" s="28">
        <v>1500000</v>
      </c>
      <c r="F2825" s="29">
        <f t="shared" si="44"/>
        <v>10751022</v>
      </c>
    </row>
    <row r="2826" spans="1:6">
      <c r="A2826" s="30">
        <v>45432</v>
      </c>
      <c r="B2826" s="32"/>
      <c r="C2826" s="32" t="s">
        <v>561</v>
      </c>
      <c r="D2826" s="27"/>
      <c r="E2826" s="28">
        <v>2200000</v>
      </c>
      <c r="F2826" s="29">
        <f t="shared" si="44"/>
        <v>8551022</v>
      </c>
    </row>
    <row r="2827" spans="1:6">
      <c r="A2827" s="30">
        <v>45432</v>
      </c>
      <c r="B2827" s="32"/>
      <c r="C2827" s="32" t="s">
        <v>426</v>
      </c>
      <c r="D2827" s="27"/>
      <c r="E2827" s="28">
        <v>1400000</v>
      </c>
      <c r="F2827" s="29">
        <f t="shared" ref="F2827:F2890" si="45">F2826+D2827-E2827</f>
        <v>7151022</v>
      </c>
    </row>
    <row r="2828" spans="1:6">
      <c r="A2828" s="30">
        <v>45432</v>
      </c>
      <c r="B2828" s="32"/>
      <c r="C2828" s="32" t="s">
        <v>1016</v>
      </c>
      <c r="D2828" s="27"/>
      <c r="E2828" s="28">
        <f>(3*2900)+(4*2500)</f>
        <v>18700</v>
      </c>
      <c r="F2828" s="29">
        <f t="shared" si="45"/>
        <v>7132322</v>
      </c>
    </row>
    <row r="2829" spans="1:6">
      <c r="A2829" s="30">
        <v>45434</v>
      </c>
      <c r="B2829" s="32"/>
      <c r="C2829" s="32" t="s">
        <v>1024</v>
      </c>
      <c r="D2829" s="27">
        <v>1000000</v>
      </c>
      <c r="E2829" s="28"/>
      <c r="F2829" s="29">
        <f t="shared" si="45"/>
        <v>8132322</v>
      </c>
    </row>
    <row r="2830" spans="1:6">
      <c r="A2830" s="30">
        <v>45430.439791666664</v>
      </c>
      <c r="B2830" s="32"/>
      <c r="C2830" s="32" t="s">
        <v>12</v>
      </c>
      <c r="D2830" s="27">
        <v>1820000</v>
      </c>
      <c r="E2830" s="28"/>
      <c r="F2830" s="29">
        <f t="shared" si="45"/>
        <v>9952322</v>
      </c>
    </row>
    <row r="2831" spans="1:6">
      <c r="A2831" s="30">
        <v>45430.465138888889</v>
      </c>
      <c r="B2831" s="32"/>
      <c r="C2831" s="32" t="s">
        <v>12</v>
      </c>
      <c r="D2831" s="27">
        <v>650000</v>
      </c>
      <c r="E2831" s="28"/>
      <c r="F2831" s="29">
        <f t="shared" si="45"/>
        <v>10602322</v>
      </c>
    </row>
    <row r="2832" spans="1:6">
      <c r="A2832" s="30">
        <v>45430.491701388892</v>
      </c>
      <c r="B2832" s="32"/>
      <c r="C2832" s="32" t="s">
        <v>12</v>
      </c>
      <c r="D2832" s="27">
        <v>600000</v>
      </c>
      <c r="E2832" s="28"/>
      <c r="F2832" s="29">
        <f t="shared" si="45"/>
        <v>11202322</v>
      </c>
    </row>
    <row r="2833" spans="1:6">
      <c r="A2833" s="30">
        <v>45431.442291666666</v>
      </c>
      <c r="B2833" s="32"/>
      <c r="C2833" s="32" t="s">
        <v>12</v>
      </c>
      <c r="D2833" s="27">
        <v>650000</v>
      </c>
      <c r="E2833" s="28"/>
      <c r="F2833" s="29">
        <f t="shared" si="45"/>
        <v>11852322</v>
      </c>
    </row>
    <row r="2834" spans="1:6">
      <c r="A2834" s="30">
        <v>45431.545671296299</v>
      </c>
      <c r="B2834" s="32"/>
      <c r="C2834" s="32" t="s">
        <v>12</v>
      </c>
      <c r="D2834" s="27">
        <v>1200000</v>
      </c>
      <c r="E2834" s="28"/>
      <c r="F2834" s="29">
        <f t="shared" si="45"/>
        <v>13052322</v>
      </c>
    </row>
    <row r="2835" spans="1:6">
      <c r="A2835" s="30">
        <v>45431.603333333333</v>
      </c>
      <c r="B2835" s="32"/>
      <c r="C2835" s="32" t="s">
        <v>12</v>
      </c>
      <c r="D2835" s="27">
        <v>1100000</v>
      </c>
      <c r="E2835" s="28"/>
      <c r="F2835" s="29">
        <f t="shared" si="45"/>
        <v>14152322</v>
      </c>
    </row>
    <row r="2836" spans="1:6">
      <c r="A2836" s="30">
        <v>45431.705185185187</v>
      </c>
      <c r="B2836" s="32"/>
      <c r="C2836" s="32" t="s">
        <v>12</v>
      </c>
      <c r="D2836" s="27">
        <v>650005</v>
      </c>
      <c r="E2836" s="28"/>
      <c r="F2836" s="29">
        <f t="shared" si="45"/>
        <v>14802327</v>
      </c>
    </row>
    <row r="2837" spans="1:6">
      <c r="A2837" s="30">
        <v>45432.346006944441</v>
      </c>
      <c r="B2837" s="32"/>
      <c r="C2837" s="32" t="s">
        <v>12</v>
      </c>
      <c r="D2837" s="27">
        <v>1885000</v>
      </c>
      <c r="E2837" s="28"/>
      <c r="F2837" s="29">
        <f t="shared" si="45"/>
        <v>16687327</v>
      </c>
    </row>
    <row r="2838" spans="1:6">
      <c r="A2838" s="30">
        <v>45432.414571759262</v>
      </c>
      <c r="B2838" s="32"/>
      <c r="C2838" s="32" t="s">
        <v>12</v>
      </c>
      <c r="D2838" s="27">
        <v>1300000</v>
      </c>
      <c r="E2838" s="28"/>
      <c r="F2838" s="29">
        <f t="shared" si="45"/>
        <v>17987327</v>
      </c>
    </row>
    <row r="2839" spans="1:6">
      <c r="A2839" s="30">
        <v>45432.416458333333</v>
      </c>
      <c r="B2839" s="32"/>
      <c r="C2839" s="32" t="s">
        <v>12</v>
      </c>
      <c r="D2839" s="27">
        <v>1300000</v>
      </c>
      <c r="E2839" s="28"/>
      <c r="F2839" s="29">
        <f t="shared" si="45"/>
        <v>19287327</v>
      </c>
    </row>
    <row r="2840" spans="1:6">
      <c r="A2840" s="30">
        <v>45432.417592592596</v>
      </c>
      <c r="B2840" s="32"/>
      <c r="C2840" s="32" t="s">
        <v>12</v>
      </c>
      <c r="D2840" s="27">
        <v>650000</v>
      </c>
      <c r="E2840" s="28"/>
      <c r="F2840" s="29">
        <f t="shared" si="45"/>
        <v>19937327</v>
      </c>
    </row>
    <row r="2841" spans="1:6">
      <c r="A2841" s="30">
        <v>45432.497731481482</v>
      </c>
      <c r="B2841" s="32"/>
      <c r="C2841" s="32" t="s">
        <v>12</v>
      </c>
      <c r="D2841" s="27">
        <v>650000</v>
      </c>
      <c r="E2841" s="28"/>
      <c r="F2841" s="29">
        <f t="shared" si="45"/>
        <v>20587327</v>
      </c>
    </row>
    <row r="2842" spans="1:6">
      <c r="A2842" s="30">
        <v>45432.498807870368</v>
      </c>
      <c r="B2842" s="32"/>
      <c r="C2842" s="32" t="s">
        <v>12</v>
      </c>
      <c r="D2842" s="27">
        <v>600000</v>
      </c>
      <c r="E2842" s="28"/>
      <c r="F2842" s="29">
        <f t="shared" si="45"/>
        <v>21187327</v>
      </c>
    </row>
    <row r="2843" spans="1:6">
      <c r="A2843" s="30">
        <v>45432.564687500002</v>
      </c>
      <c r="B2843" s="32"/>
      <c r="C2843" s="32" t="s">
        <v>12</v>
      </c>
      <c r="D2843" s="27">
        <v>1200000</v>
      </c>
      <c r="E2843" s="28"/>
      <c r="F2843" s="29">
        <f t="shared" si="45"/>
        <v>22387327</v>
      </c>
    </row>
    <row r="2844" spans="1:6">
      <c r="A2844" s="30">
        <v>45432.569733796299</v>
      </c>
      <c r="B2844" s="32"/>
      <c r="C2844" s="32" t="s">
        <v>12</v>
      </c>
      <c r="D2844" s="27">
        <v>585000</v>
      </c>
      <c r="E2844" s="28"/>
      <c r="F2844" s="29">
        <f t="shared" si="45"/>
        <v>22972327</v>
      </c>
    </row>
    <row r="2845" spans="1:6">
      <c r="A2845" s="30">
        <v>45432.587650462963</v>
      </c>
      <c r="B2845" s="32"/>
      <c r="C2845" s="32" t="s">
        <v>30</v>
      </c>
      <c r="D2845" s="27">
        <v>350000</v>
      </c>
      <c r="E2845" s="28"/>
      <c r="F2845" s="29">
        <f t="shared" si="45"/>
        <v>23322327</v>
      </c>
    </row>
    <row r="2846" spans="1:6">
      <c r="A2846" s="30">
        <v>45432.606886574074</v>
      </c>
      <c r="B2846" s="32"/>
      <c r="C2846" s="32" t="s">
        <v>12</v>
      </c>
      <c r="D2846" s="27">
        <v>650000</v>
      </c>
      <c r="E2846" s="28"/>
      <c r="F2846" s="29">
        <f t="shared" si="45"/>
        <v>23972327</v>
      </c>
    </row>
    <row r="2847" spans="1:6">
      <c r="A2847" s="30">
        <v>45432.71601851852</v>
      </c>
      <c r="B2847" s="32"/>
      <c r="C2847" s="32" t="s">
        <v>12</v>
      </c>
      <c r="D2847" s="27">
        <v>585000</v>
      </c>
      <c r="E2847" s="28"/>
      <c r="F2847" s="29">
        <f t="shared" si="45"/>
        <v>24557327</v>
      </c>
    </row>
    <row r="2848" spans="1:6">
      <c r="A2848" s="30">
        <v>45432.84988425926</v>
      </c>
      <c r="B2848" s="32"/>
      <c r="C2848" s="32" t="s">
        <v>12</v>
      </c>
      <c r="D2848" s="27">
        <v>585000</v>
      </c>
      <c r="E2848" s="28"/>
      <c r="F2848" s="29">
        <f t="shared" si="45"/>
        <v>25142327</v>
      </c>
    </row>
    <row r="2849" spans="1:6">
      <c r="A2849" s="30">
        <v>45432.855428240742</v>
      </c>
      <c r="B2849" s="32"/>
      <c r="C2849" s="32" t="s">
        <v>12</v>
      </c>
      <c r="D2849" s="27">
        <v>650000</v>
      </c>
      <c r="E2849" s="28"/>
      <c r="F2849" s="29">
        <f t="shared" si="45"/>
        <v>25792327</v>
      </c>
    </row>
    <row r="2850" spans="1:6">
      <c r="A2850" s="30">
        <v>45433.260254629633</v>
      </c>
      <c r="B2850" s="32"/>
      <c r="C2850" s="32" t="s">
        <v>12</v>
      </c>
      <c r="D2850" s="27">
        <v>650000</v>
      </c>
      <c r="E2850" s="28"/>
      <c r="F2850" s="29">
        <f t="shared" si="45"/>
        <v>26442327</v>
      </c>
    </row>
    <row r="2851" spans="1:6">
      <c r="A2851" s="30">
        <v>45433.370648148149</v>
      </c>
      <c r="B2851" s="32"/>
      <c r="C2851" s="32" t="s">
        <v>12</v>
      </c>
      <c r="D2851" s="27">
        <v>585000</v>
      </c>
      <c r="E2851" s="28"/>
      <c r="F2851" s="29">
        <f t="shared" si="45"/>
        <v>27027327</v>
      </c>
    </row>
    <row r="2852" spans="1:6">
      <c r="A2852" s="30">
        <v>45433.396493055552</v>
      </c>
      <c r="B2852" s="32"/>
      <c r="C2852" s="32" t="s">
        <v>12</v>
      </c>
      <c r="D2852" s="27">
        <v>650000</v>
      </c>
      <c r="E2852" s="28"/>
      <c r="F2852" s="29">
        <f t="shared" si="45"/>
        <v>27677327</v>
      </c>
    </row>
    <row r="2853" spans="1:6">
      <c r="A2853" s="30">
        <v>45433.410995370374</v>
      </c>
      <c r="B2853" s="32"/>
      <c r="C2853" s="32" t="s">
        <v>12</v>
      </c>
      <c r="D2853" s="27">
        <v>600000</v>
      </c>
      <c r="E2853" s="28"/>
      <c r="F2853" s="29">
        <f t="shared" si="45"/>
        <v>28277327</v>
      </c>
    </row>
    <row r="2854" spans="1:6">
      <c r="A2854" s="30">
        <v>45433.42224537037</v>
      </c>
      <c r="B2854" s="32"/>
      <c r="C2854" s="32" t="s">
        <v>12</v>
      </c>
      <c r="D2854" s="27">
        <v>585000</v>
      </c>
      <c r="E2854" s="28"/>
      <c r="F2854" s="29">
        <f t="shared" si="45"/>
        <v>28862327</v>
      </c>
    </row>
    <row r="2855" spans="1:6">
      <c r="A2855" s="30">
        <v>45433.487164351849</v>
      </c>
      <c r="B2855" s="32"/>
      <c r="C2855" s="32" t="s">
        <v>12</v>
      </c>
      <c r="D2855" s="27">
        <v>600000</v>
      </c>
      <c r="E2855" s="28"/>
      <c r="F2855" s="29">
        <f t="shared" si="45"/>
        <v>29462327</v>
      </c>
    </row>
    <row r="2856" spans="1:6">
      <c r="A2856" s="30">
        <v>45433.492465277777</v>
      </c>
      <c r="B2856" s="32"/>
      <c r="C2856" s="32" t="s">
        <v>12</v>
      </c>
      <c r="D2856" s="27">
        <v>550000</v>
      </c>
      <c r="E2856" s="28"/>
      <c r="F2856" s="29">
        <f t="shared" si="45"/>
        <v>30012327</v>
      </c>
    </row>
    <row r="2857" spans="1:6">
      <c r="A2857" s="30">
        <v>45433.501215277778</v>
      </c>
      <c r="B2857" s="32"/>
      <c r="C2857" s="32" t="s">
        <v>30</v>
      </c>
      <c r="D2857" s="27">
        <v>350000</v>
      </c>
      <c r="E2857" s="28"/>
      <c r="F2857" s="29">
        <f t="shared" si="45"/>
        <v>30362327</v>
      </c>
    </row>
    <row r="2858" spans="1:6">
      <c r="A2858" s="30">
        <v>45433.538090277776</v>
      </c>
      <c r="B2858" s="32"/>
      <c r="C2858" s="32" t="s">
        <v>12</v>
      </c>
      <c r="D2858" s="27">
        <v>1200000</v>
      </c>
      <c r="E2858" s="28"/>
      <c r="F2858" s="29">
        <f t="shared" si="45"/>
        <v>31562327</v>
      </c>
    </row>
    <row r="2859" spans="1:6">
      <c r="A2859" s="30">
        <v>45433.538935185185</v>
      </c>
      <c r="B2859" s="32"/>
      <c r="C2859" s="32" t="s">
        <v>12</v>
      </c>
      <c r="D2859" s="27">
        <v>1100000</v>
      </c>
      <c r="E2859" s="28"/>
      <c r="F2859" s="29">
        <f t="shared" si="45"/>
        <v>32662327</v>
      </c>
    </row>
    <row r="2860" spans="1:6">
      <c r="A2860" s="30">
        <v>45433.577939814815</v>
      </c>
      <c r="B2860" s="32"/>
      <c r="C2860" s="32" t="s">
        <v>12</v>
      </c>
      <c r="D2860" s="27">
        <v>600000</v>
      </c>
      <c r="E2860" s="28"/>
      <c r="F2860" s="29">
        <f t="shared" si="45"/>
        <v>33262327</v>
      </c>
    </row>
    <row r="2861" spans="1:6">
      <c r="A2861" s="30">
        <v>45433.626006944447</v>
      </c>
      <c r="B2861" s="32"/>
      <c r="C2861" s="32" t="s">
        <v>12</v>
      </c>
      <c r="D2861" s="27">
        <v>600000</v>
      </c>
      <c r="E2861" s="28"/>
      <c r="F2861" s="29">
        <f t="shared" si="45"/>
        <v>33862327</v>
      </c>
    </row>
    <row r="2862" spans="1:6">
      <c r="A2862" s="30">
        <v>45433.64135416667</v>
      </c>
      <c r="B2862" s="32"/>
      <c r="C2862" s="32" t="s">
        <v>12</v>
      </c>
      <c r="D2862" s="27">
        <v>1160000</v>
      </c>
      <c r="E2862" s="28"/>
      <c r="F2862" s="29">
        <f t="shared" si="45"/>
        <v>35022327</v>
      </c>
    </row>
    <row r="2863" spans="1:6">
      <c r="A2863" s="30">
        <v>45433.652766203704</v>
      </c>
      <c r="B2863" s="32"/>
      <c r="C2863" s="32" t="s">
        <v>12</v>
      </c>
      <c r="D2863" s="27">
        <v>1235000</v>
      </c>
      <c r="E2863" s="28"/>
      <c r="F2863" s="29">
        <f t="shared" si="45"/>
        <v>36257327</v>
      </c>
    </row>
    <row r="2864" spans="1:6">
      <c r="A2864" s="30">
        <v>45433.827962962961</v>
      </c>
      <c r="B2864" s="32"/>
      <c r="C2864" s="32" t="s">
        <v>12</v>
      </c>
      <c r="D2864" s="27">
        <v>1185000</v>
      </c>
      <c r="E2864" s="28"/>
      <c r="F2864" s="29">
        <f t="shared" si="45"/>
        <v>37442327</v>
      </c>
    </row>
    <row r="2865" spans="1:6">
      <c r="A2865" s="30">
        <v>45434.322847222225</v>
      </c>
      <c r="B2865" s="32"/>
      <c r="C2865" s="32" t="s">
        <v>12</v>
      </c>
      <c r="D2865" s="27">
        <v>575000</v>
      </c>
      <c r="E2865" s="28"/>
      <c r="F2865" s="29">
        <f t="shared" si="45"/>
        <v>38017327</v>
      </c>
    </row>
    <row r="2866" spans="1:6">
      <c r="A2866" s="30">
        <v>45434.371851851851</v>
      </c>
      <c r="B2866" s="32"/>
      <c r="C2866" s="32" t="s">
        <v>145</v>
      </c>
      <c r="D2866" s="27">
        <v>14050000</v>
      </c>
      <c r="E2866" s="28"/>
      <c r="F2866" s="29">
        <f t="shared" si="45"/>
        <v>52067327</v>
      </c>
    </row>
    <row r="2867" spans="1:6">
      <c r="A2867" s="30">
        <v>45434.402337962965</v>
      </c>
      <c r="B2867" s="32"/>
      <c r="C2867" s="32" t="s">
        <v>12</v>
      </c>
      <c r="D2867" s="27">
        <v>1135000</v>
      </c>
      <c r="E2867" s="28"/>
      <c r="F2867" s="29">
        <f t="shared" si="45"/>
        <v>53202327</v>
      </c>
    </row>
    <row r="2868" spans="1:6">
      <c r="A2868" s="30">
        <v>45434.419259259259</v>
      </c>
      <c r="B2868" s="32"/>
      <c r="C2868" s="32" t="s">
        <v>12</v>
      </c>
      <c r="D2868" s="27">
        <v>600000</v>
      </c>
      <c r="E2868" s="28"/>
      <c r="F2868" s="29">
        <f t="shared" si="45"/>
        <v>53802327</v>
      </c>
    </row>
    <row r="2869" spans="1:6">
      <c r="A2869" s="30">
        <v>45434.428564814814</v>
      </c>
      <c r="B2869" s="32"/>
      <c r="C2869" s="32" t="s">
        <v>12</v>
      </c>
      <c r="D2869" s="27">
        <v>600000</v>
      </c>
      <c r="E2869" s="28"/>
      <c r="F2869" s="29">
        <f t="shared" si="45"/>
        <v>54402327</v>
      </c>
    </row>
    <row r="2870" spans="1:6">
      <c r="A2870" s="30">
        <v>45434.429907407408</v>
      </c>
      <c r="B2870" s="32"/>
      <c r="C2870" s="32" t="s">
        <v>12</v>
      </c>
      <c r="D2870" s="27">
        <v>650000</v>
      </c>
      <c r="E2870" s="28"/>
      <c r="F2870" s="29">
        <f t="shared" si="45"/>
        <v>55052327</v>
      </c>
    </row>
    <row r="2871" spans="1:6">
      <c r="A2871" s="30">
        <v>45434.430995370371</v>
      </c>
      <c r="B2871" s="32"/>
      <c r="C2871" s="32" t="s">
        <v>17</v>
      </c>
      <c r="D2871" s="27">
        <v>600000</v>
      </c>
      <c r="E2871" s="28"/>
      <c r="F2871" s="29">
        <f t="shared" si="45"/>
        <v>55652327</v>
      </c>
    </row>
    <row r="2872" spans="1:6">
      <c r="A2872" s="30">
        <v>45434.432314814818</v>
      </c>
      <c r="B2872" s="32"/>
      <c r="C2872" s="32" t="s">
        <v>17</v>
      </c>
      <c r="D2872" s="27">
        <v>600000</v>
      </c>
      <c r="E2872" s="28"/>
      <c r="F2872" s="29">
        <f t="shared" si="45"/>
        <v>56252327</v>
      </c>
    </row>
    <row r="2873" spans="1:6">
      <c r="A2873" s="30">
        <v>45434.446423611109</v>
      </c>
      <c r="B2873" s="32"/>
      <c r="C2873" s="32" t="s">
        <v>12</v>
      </c>
      <c r="D2873" s="27">
        <v>3470000</v>
      </c>
      <c r="E2873" s="28"/>
      <c r="F2873" s="29">
        <f t="shared" si="45"/>
        <v>59722327</v>
      </c>
    </row>
    <row r="2874" spans="1:6">
      <c r="A2874" s="30">
        <v>45434.461504629631</v>
      </c>
      <c r="B2874" s="32"/>
      <c r="C2874" s="32" t="s">
        <v>145</v>
      </c>
      <c r="D2874" s="27">
        <v>14050000</v>
      </c>
      <c r="E2874" s="28"/>
      <c r="F2874" s="29">
        <f t="shared" si="45"/>
        <v>73772327</v>
      </c>
    </row>
    <row r="2875" spans="1:6">
      <c r="A2875" s="30">
        <v>45434.470277777778</v>
      </c>
      <c r="B2875" s="32"/>
      <c r="C2875" s="32" t="s">
        <v>12</v>
      </c>
      <c r="D2875" s="27">
        <v>600000</v>
      </c>
      <c r="E2875" s="28"/>
      <c r="F2875" s="29">
        <f t="shared" si="45"/>
        <v>74372327</v>
      </c>
    </row>
    <row r="2876" spans="1:6">
      <c r="A2876" s="30">
        <v>45434.470451388886</v>
      </c>
      <c r="B2876" s="32"/>
      <c r="C2876" s="32" t="s">
        <v>12</v>
      </c>
      <c r="D2876" s="27">
        <v>1250000</v>
      </c>
      <c r="E2876" s="28"/>
      <c r="F2876" s="29">
        <f t="shared" si="45"/>
        <v>75622327</v>
      </c>
    </row>
    <row r="2877" spans="1:6">
      <c r="A2877" s="30">
        <v>45434.471875000003</v>
      </c>
      <c r="B2877" s="32"/>
      <c r="C2877" s="32" t="s">
        <v>12</v>
      </c>
      <c r="D2877" s="27">
        <v>3525000</v>
      </c>
      <c r="E2877" s="28"/>
      <c r="F2877" s="29">
        <f t="shared" si="45"/>
        <v>79147327</v>
      </c>
    </row>
    <row r="2878" spans="1:6">
      <c r="A2878" s="30">
        <v>45434.487638888888</v>
      </c>
      <c r="B2878" s="32"/>
      <c r="C2878" s="32" t="s">
        <v>12</v>
      </c>
      <c r="D2878" s="27">
        <v>1300000</v>
      </c>
      <c r="E2878" s="28"/>
      <c r="F2878" s="29">
        <f t="shared" si="45"/>
        <v>80447327</v>
      </c>
    </row>
    <row r="2879" spans="1:6">
      <c r="A2879" s="30">
        <v>45434.50613425926</v>
      </c>
      <c r="B2879" s="32"/>
      <c r="C2879" s="32" t="s">
        <v>12</v>
      </c>
      <c r="D2879" s="27">
        <v>1820000</v>
      </c>
      <c r="E2879" s="28"/>
      <c r="F2879" s="29">
        <f t="shared" si="45"/>
        <v>82267327</v>
      </c>
    </row>
    <row r="2880" spans="1:6">
      <c r="A2880" s="30">
        <v>45434.558148148149</v>
      </c>
      <c r="B2880" s="32"/>
      <c r="C2880" s="32" t="s">
        <v>12</v>
      </c>
      <c r="D2880" s="27">
        <v>585000</v>
      </c>
      <c r="E2880" s="28"/>
      <c r="F2880" s="29">
        <f t="shared" si="45"/>
        <v>82852327</v>
      </c>
    </row>
    <row r="2881" spans="1:6">
      <c r="A2881" s="30">
        <v>45434.653078703705</v>
      </c>
      <c r="B2881" s="32"/>
      <c r="C2881" s="32" t="s">
        <v>12</v>
      </c>
      <c r="D2881" s="27">
        <v>1135000</v>
      </c>
      <c r="E2881" s="28"/>
      <c r="F2881" s="29">
        <f t="shared" si="45"/>
        <v>83987327</v>
      </c>
    </row>
    <row r="2882" spans="1:6">
      <c r="A2882" s="30">
        <v>45434.835162037038</v>
      </c>
      <c r="B2882" s="32"/>
      <c r="C2882" s="32" t="s">
        <v>17</v>
      </c>
      <c r="D2882" s="27">
        <v>600000</v>
      </c>
      <c r="E2882" s="28"/>
      <c r="F2882" s="29">
        <f t="shared" si="45"/>
        <v>84587327</v>
      </c>
    </row>
    <row r="2883" spans="1:6">
      <c r="A2883" s="30">
        <v>45434.858217592591</v>
      </c>
      <c r="B2883" s="32"/>
      <c r="C2883" s="32" t="s">
        <v>12</v>
      </c>
      <c r="D2883" s="27">
        <v>585000</v>
      </c>
      <c r="E2883" s="28"/>
      <c r="F2883" s="29">
        <f t="shared" si="45"/>
        <v>85172327</v>
      </c>
    </row>
    <row r="2884" spans="1:6">
      <c r="A2884" s="30">
        <v>45435.432569444441</v>
      </c>
      <c r="B2884" s="32"/>
      <c r="C2884" s="32" t="s">
        <v>12</v>
      </c>
      <c r="D2884" s="27">
        <v>650000</v>
      </c>
      <c r="E2884" s="28"/>
      <c r="F2884" s="29">
        <f t="shared" si="45"/>
        <v>85822327</v>
      </c>
    </row>
    <row r="2885" spans="1:6">
      <c r="A2885" s="30">
        <v>45435.434398148151</v>
      </c>
      <c r="B2885" s="32"/>
      <c r="C2885" s="32" t="s">
        <v>12</v>
      </c>
      <c r="D2885" s="27">
        <v>585000</v>
      </c>
      <c r="E2885" s="28"/>
      <c r="F2885" s="29">
        <f t="shared" si="45"/>
        <v>86407327</v>
      </c>
    </row>
    <row r="2886" spans="1:6">
      <c r="A2886" s="30">
        <v>45435.478275462963</v>
      </c>
      <c r="B2886" s="32"/>
      <c r="C2886" s="32" t="s">
        <v>12</v>
      </c>
      <c r="D2886" s="27">
        <v>585000</v>
      </c>
      <c r="E2886" s="28"/>
      <c r="F2886" s="29">
        <f t="shared" si="45"/>
        <v>86992327</v>
      </c>
    </row>
    <row r="2887" spans="1:6">
      <c r="A2887" s="30">
        <v>45435.490844907406</v>
      </c>
      <c r="B2887" s="32"/>
      <c r="C2887" s="32" t="s">
        <v>12</v>
      </c>
      <c r="D2887" s="27">
        <v>1235000</v>
      </c>
      <c r="E2887" s="28"/>
      <c r="F2887" s="29">
        <f t="shared" si="45"/>
        <v>88227327</v>
      </c>
    </row>
    <row r="2888" spans="1:6">
      <c r="A2888" s="30">
        <v>45435.618969907409</v>
      </c>
      <c r="B2888" s="32"/>
      <c r="C2888" s="32" t="s">
        <v>12</v>
      </c>
      <c r="D2888" s="27">
        <v>585000</v>
      </c>
      <c r="E2888" s="28"/>
      <c r="F2888" s="29">
        <f t="shared" si="45"/>
        <v>88812327</v>
      </c>
    </row>
    <row r="2889" spans="1:6">
      <c r="A2889" s="30">
        <v>45435.620254629626</v>
      </c>
      <c r="B2889" s="32"/>
      <c r="C2889" s="32" t="s">
        <v>12</v>
      </c>
      <c r="D2889" s="27">
        <v>575000</v>
      </c>
      <c r="E2889" s="28"/>
      <c r="F2889" s="29">
        <f t="shared" si="45"/>
        <v>89387327</v>
      </c>
    </row>
    <row r="2890" spans="1:6">
      <c r="A2890" s="30">
        <v>45435.626307870371</v>
      </c>
      <c r="B2890" s="32"/>
      <c r="C2890" s="32" t="s">
        <v>12</v>
      </c>
      <c r="D2890" s="27">
        <v>1170000</v>
      </c>
      <c r="E2890" s="28"/>
      <c r="F2890" s="29">
        <f t="shared" si="45"/>
        <v>90557327</v>
      </c>
    </row>
    <row r="2891" spans="1:6">
      <c r="A2891" s="30">
        <v>45435.761192129627</v>
      </c>
      <c r="B2891" s="32"/>
      <c r="C2891" s="32" t="s">
        <v>12</v>
      </c>
      <c r="D2891" s="27">
        <v>2500000</v>
      </c>
      <c r="E2891" s="28"/>
      <c r="F2891" s="29">
        <f t="shared" ref="F2891:F3010" si="46">F2890+D2891-E2891</f>
        <v>93057327</v>
      </c>
    </row>
    <row r="2892" spans="1:6">
      <c r="A2892" s="30">
        <v>45435.905358796299</v>
      </c>
      <c r="B2892" s="32"/>
      <c r="C2892" s="32" t="s">
        <v>12</v>
      </c>
      <c r="D2892" s="27">
        <v>1050000</v>
      </c>
      <c r="E2892" s="28"/>
      <c r="F2892" s="29">
        <f t="shared" si="46"/>
        <v>94107327</v>
      </c>
    </row>
    <row r="2893" spans="1:6">
      <c r="A2893" s="30">
        <v>45436.328206018516</v>
      </c>
      <c r="B2893" s="32"/>
      <c r="C2893" s="32" t="s">
        <v>12</v>
      </c>
      <c r="D2893" s="27">
        <v>600000</v>
      </c>
      <c r="E2893" s="28"/>
      <c r="F2893" s="29">
        <f t="shared" si="46"/>
        <v>94707327</v>
      </c>
    </row>
    <row r="2894" spans="1:6">
      <c r="A2894" s="30">
        <v>45436.408750000002</v>
      </c>
      <c r="B2894" s="32"/>
      <c r="C2894" s="32" t="s">
        <v>12</v>
      </c>
      <c r="D2894" s="27">
        <v>585000</v>
      </c>
      <c r="E2894" s="28"/>
      <c r="F2894" s="29">
        <f t="shared" si="46"/>
        <v>95292327</v>
      </c>
    </row>
    <row r="2895" spans="1:6">
      <c r="A2895" s="30">
        <v>45436.415034722224</v>
      </c>
      <c r="B2895" s="32"/>
      <c r="C2895" s="32" t="s">
        <v>12</v>
      </c>
      <c r="D2895" s="27">
        <v>650000</v>
      </c>
      <c r="E2895" s="28"/>
      <c r="F2895" s="29">
        <f t="shared" si="46"/>
        <v>95942327</v>
      </c>
    </row>
    <row r="2896" spans="1:6">
      <c r="A2896" s="30">
        <v>45436.428576388891</v>
      </c>
      <c r="B2896" s="32"/>
      <c r="C2896" s="32" t="s">
        <v>12</v>
      </c>
      <c r="D2896" s="27">
        <v>1300000</v>
      </c>
      <c r="E2896" s="28"/>
      <c r="F2896" s="29">
        <f t="shared" si="46"/>
        <v>97242327</v>
      </c>
    </row>
    <row r="2897" spans="1:6">
      <c r="A2897" s="30">
        <v>45436.494560185187</v>
      </c>
      <c r="B2897" s="32"/>
      <c r="C2897" s="32" t="s">
        <v>12</v>
      </c>
      <c r="D2897" s="27">
        <v>650000</v>
      </c>
      <c r="E2897" s="28"/>
      <c r="F2897" s="29">
        <f t="shared" si="46"/>
        <v>97892327</v>
      </c>
    </row>
    <row r="2898" spans="1:6">
      <c r="A2898" s="30">
        <v>45436.514328703706</v>
      </c>
      <c r="B2898" s="32"/>
      <c r="C2898" s="32" t="s">
        <v>12</v>
      </c>
      <c r="D2898" s="27">
        <v>650000</v>
      </c>
      <c r="E2898" s="28"/>
      <c r="F2898" s="29">
        <f t="shared" si="46"/>
        <v>98542327</v>
      </c>
    </row>
    <row r="2899" spans="1:6">
      <c r="A2899" s="30">
        <v>45436.524421296293</v>
      </c>
      <c r="B2899" s="32"/>
      <c r="C2899" s="32" t="s">
        <v>12</v>
      </c>
      <c r="D2899" s="27">
        <v>650000</v>
      </c>
      <c r="E2899" s="28"/>
      <c r="F2899" s="29">
        <f t="shared" si="46"/>
        <v>99192327</v>
      </c>
    </row>
    <row r="2900" spans="1:6">
      <c r="A2900" s="30">
        <v>45436.548310185186</v>
      </c>
      <c r="B2900" s="32"/>
      <c r="C2900" s="32" t="s">
        <v>12</v>
      </c>
      <c r="D2900" s="27">
        <v>585000</v>
      </c>
      <c r="E2900" s="28"/>
      <c r="F2900" s="29">
        <f t="shared" si="46"/>
        <v>99777327</v>
      </c>
    </row>
    <row r="2901" spans="1:6">
      <c r="A2901" s="30">
        <v>45436.549803240741</v>
      </c>
      <c r="B2901" s="32"/>
      <c r="C2901" s="32" t="s">
        <v>12</v>
      </c>
      <c r="D2901" s="27">
        <v>575000</v>
      </c>
      <c r="E2901" s="28"/>
      <c r="F2901" s="29">
        <f t="shared" si="46"/>
        <v>100352327</v>
      </c>
    </row>
    <row r="2902" spans="1:6">
      <c r="A2902" s="30">
        <v>45437.291412037041</v>
      </c>
      <c r="B2902" s="32"/>
      <c r="C2902" s="32" t="s">
        <v>12</v>
      </c>
      <c r="D2902" s="27">
        <v>650000</v>
      </c>
      <c r="E2902" s="28"/>
      <c r="F2902" s="29">
        <f t="shared" si="46"/>
        <v>101002327</v>
      </c>
    </row>
    <row r="2903" spans="1:6">
      <c r="A2903" s="30">
        <v>45437.292812500003</v>
      </c>
      <c r="B2903" s="32"/>
      <c r="C2903" s="32" t="s">
        <v>12</v>
      </c>
      <c r="D2903" s="27">
        <v>585000</v>
      </c>
      <c r="E2903" s="28"/>
      <c r="F2903" s="29">
        <f t="shared" si="46"/>
        <v>101587327</v>
      </c>
    </row>
    <row r="2904" spans="1:6">
      <c r="A2904" s="30">
        <v>45437.32576388889</v>
      </c>
      <c r="B2904" s="32"/>
      <c r="C2904" s="32" t="s">
        <v>12</v>
      </c>
      <c r="D2904" s="27">
        <v>550000</v>
      </c>
      <c r="E2904" s="28"/>
      <c r="F2904" s="29">
        <f t="shared" si="46"/>
        <v>102137327</v>
      </c>
    </row>
    <row r="2905" spans="1:6">
      <c r="A2905" s="30">
        <v>45437.331377314818</v>
      </c>
      <c r="B2905" s="32"/>
      <c r="C2905" s="32" t="s">
        <v>17</v>
      </c>
      <c r="D2905" s="27">
        <v>600000</v>
      </c>
      <c r="E2905" s="28"/>
      <c r="F2905" s="29">
        <f t="shared" si="46"/>
        <v>102737327</v>
      </c>
    </row>
    <row r="2906" spans="1:6">
      <c r="A2906" s="30">
        <v>45437.435868055552</v>
      </c>
      <c r="B2906" s="32"/>
      <c r="C2906" s="32" t="s">
        <v>12</v>
      </c>
      <c r="D2906" s="27">
        <v>1800000</v>
      </c>
      <c r="E2906" s="28"/>
      <c r="F2906" s="29">
        <f t="shared" si="46"/>
        <v>104537327</v>
      </c>
    </row>
    <row r="2907" spans="1:6">
      <c r="A2907" s="30">
        <v>45437.46371527778</v>
      </c>
      <c r="B2907" s="32"/>
      <c r="C2907" s="32" t="s">
        <v>12</v>
      </c>
      <c r="D2907" s="27">
        <v>1150000</v>
      </c>
      <c r="E2907" s="28"/>
      <c r="F2907" s="29">
        <f t="shared" si="46"/>
        <v>105687327</v>
      </c>
    </row>
    <row r="2908" spans="1:6">
      <c r="A2908" s="30">
        <v>45437.537407407406</v>
      </c>
      <c r="B2908" s="32"/>
      <c r="C2908" s="32" t="s">
        <v>12</v>
      </c>
      <c r="D2908" s="27">
        <v>650000</v>
      </c>
      <c r="E2908" s="28"/>
      <c r="F2908" s="29">
        <f t="shared" si="46"/>
        <v>106337327</v>
      </c>
    </row>
    <row r="2909" spans="1:6" ht="14.5">
      <c r="A2909" s="30">
        <v>45437.548414351855</v>
      </c>
      <c r="B2909" s="32"/>
      <c r="C2909" s="216" t="s">
        <v>1059</v>
      </c>
      <c r="D2909" s="27">
        <v>4710000</v>
      </c>
      <c r="E2909" s="28"/>
      <c r="F2909" s="29">
        <f t="shared" si="46"/>
        <v>111047327</v>
      </c>
    </row>
    <row r="2910" spans="1:6">
      <c r="A2910" s="30">
        <v>45437.580937500003</v>
      </c>
      <c r="B2910" s="32"/>
      <c r="C2910" s="32" t="s">
        <v>12</v>
      </c>
      <c r="D2910" s="27">
        <v>650000</v>
      </c>
      <c r="E2910" s="28"/>
      <c r="F2910" s="29">
        <f t="shared" si="46"/>
        <v>111697327</v>
      </c>
    </row>
    <row r="2911" spans="1:6">
      <c r="A2911" s="30">
        <v>45437.597824074073</v>
      </c>
      <c r="B2911" s="32"/>
      <c r="C2911" s="32" t="s">
        <v>12</v>
      </c>
      <c r="D2911" s="27">
        <v>650000</v>
      </c>
      <c r="E2911" s="28"/>
      <c r="F2911" s="29">
        <f t="shared" si="46"/>
        <v>112347327</v>
      </c>
    </row>
    <row r="2912" spans="1:6">
      <c r="A2912" s="30">
        <v>45437.604062500002</v>
      </c>
      <c r="B2912" s="32"/>
      <c r="C2912" s="32" t="s">
        <v>12</v>
      </c>
      <c r="D2912" s="27">
        <v>650000</v>
      </c>
      <c r="E2912" s="28"/>
      <c r="F2912" s="29">
        <f t="shared" si="46"/>
        <v>112997327</v>
      </c>
    </row>
    <row r="2913" spans="1:6">
      <c r="A2913" s="30">
        <v>45437.621944444443</v>
      </c>
      <c r="B2913" s="32"/>
      <c r="C2913" s="32" t="s">
        <v>12</v>
      </c>
      <c r="D2913" s="27">
        <v>1135000</v>
      </c>
      <c r="E2913" s="28"/>
      <c r="F2913" s="29">
        <f t="shared" si="46"/>
        <v>114132327</v>
      </c>
    </row>
    <row r="2914" spans="1:6">
      <c r="A2914" s="30">
        <v>45437.825011574074</v>
      </c>
      <c r="B2914" s="32"/>
      <c r="C2914" s="32" t="s">
        <v>12</v>
      </c>
      <c r="D2914" s="27">
        <v>650000</v>
      </c>
      <c r="E2914" s="28"/>
      <c r="F2914" s="29">
        <f t="shared" si="46"/>
        <v>114782327</v>
      </c>
    </row>
    <row r="2915" spans="1:6">
      <c r="A2915" s="30">
        <v>45437.848298611112</v>
      </c>
      <c r="B2915" s="32"/>
      <c r="C2915" s="32" t="s">
        <v>12</v>
      </c>
      <c r="D2915" s="27">
        <v>600000</v>
      </c>
      <c r="E2915" s="28"/>
      <c r="F2915" s="29">
        <f t="shared" si="46"/>
        <v>115382327</v>
      </c>
    </row>
    <row r="2916" spans="1:6">
      <c r="A2916" s="30">
        <v>45437.898865740739</v>
      </c>
      <c r="B2916" s="32"/>
      <c r="C2916" s="32" t="s">
        <v>12</v>
      </c>
      <c r="D2916" s="27">
        <v>1185000</v>
      </c>
      <c r="E2916" s="28"/>
      <c r="F2916" s="29">
        <f t="shared" si="46"/>
        <v>116567327</v>
      </c>
    </row>
    <row r="2917" spans="1:6">
      <c r="A2917" s="30">
        <v>45437.927800925929</v>
      </c>
      <c r="B2917" s="32"/>
      <c r="C2917" s="32" t="s">
        <v>12</v>
      </c>
      <c r="D2917" s="27">
        <v>585000</v>
      </c>
      <c r="E2917" s="28"/>
      <c r="F2917" s="29">
        <f t="shared" si="46"/>
        <v>117152327</v>
      </c>
    </row>
    <row r="2918" spans="1:6">
      <c r="A2918" s="30">
        <v>45437.990937499999</v>
      </c>
      <c r="B2918" s="32"/>
      <c r="C2918" s="32" t="s">
        <v>12</v>
      </c>
      <c r="D2918" s="27">
        <v>650000</v>
      </c>
      <c r="E2918" s="28"/>
      <c r="F2918" s="29">
        <f t="shared" si="46"/>
        <v>117802327</v>
      </c>
    </row>
    <row r="2919" spans="1:6">
      <c r="A2919" s="30">
        <v>45438.383414351854</v>
      </c>
      <c r="B2919" s="32"/>
      <c r="C2919" s="32" t="s">
        <v>12</v>
      </c>
      <c r="D2919" s="27">
        <v>650000</v>
      </c>
      <c r="E2919" s="28"/>
      <c r="F2919" s="29">
        <f t="shared" si="46"/>
        <v>118452327</v>
      </c>
    </row>
    <row r="2920" spans="1:6" ht="14.5">
      <c r="A2920" s="30">
        <v>45438.398460648146</v>
      </c>
      <c r="B2920" s="32"/>
      <c r="C2920" s="207" t="s">
        <v>12</v>
      </c>
      <c r="D2920" s="27">
        <v>550000</v>
      </c>
      <c r="E2920" s="28"/>
      <c r="F2920" s="29">
        <f t="shared" si="46"/>
        <v>119002327</v>
      </c>
    </row>
    <row r="2921" spans="1:6">
      <c r="A2921" s="30">
        <v>45438.417800925927</v>
      </c>
      <c r="B2921" s="32"/>
      <c r="C2921" s="32" t="s">
        <v>12</v>
      </c>
      <c r="D2921" s="27">
        <v>600000</v>
      </c>
      <c r="E2921" s="28"/>
      <c r="F2921" s="29">
        <f t="shared" si="46"/>
        <v>119602327</v>
      </c>
    </row>
    <row r="2922" spans="1:6">
      <c r="A2922" s="30">
        <v>45438.418298611112</v>
      </c>
      <c r="B2922" s="32"/>
      <c r="C2922" s="32" t="s">
        <v>12</v>
      </c>
      <c r="D2922" s="27">
        <v>600000</v>
      </c>
      <c r="E2922" s="28"/>
      <c r="F2922" s="29">
        <f t="shared" si="46"/>
        <v>120202327</v>
      </c>
    </row>
    <row r="2923" spans="1:6">
      <c r="A2923" s="30">
        <v>45438.491840277777</v>
      </c>
      <c r="B2923" s="32"/>
      <c r="C2923" s="32" t="s">
        <v>12</v>
      </c>
      <c r="D2923" s="27">
        <v>585000</v>
      </c>
      <c r="E2923" s="28"/>
      <c r="F2923" s="29">
        <f t="shared" si="46"/>
        <v>120787327</v>
      </c>
    </row>
    <row r="2924" spans="1:6">
      <c r="A2924" s="30">
        <v>45438.49291666667</v>
      </c>
      <c r="B2924" s="32"/>
      <c r="C2924" s="32" t="s">
        <v>12</v>
      </c>
      <c r="D2924" s="27">
        <v>575000</v>
      </c>
      <c r="E2924" s="28"/>
      <c r="F2924" s="29">
        <f t="shared" si="46"/>
        <v>121362327</v>
      </c>
    </row>
    <row r="2925" spans="1:6">
      <c r="A2925" s="30">
        <v>45438.493680555555</v>
      </c>
      <c r="B2925" s="32"/>
      <c r="C2925" s="32" t="s">
        <v>12</v>
      </c>
      <c r="D2925" s="27">
        <v>585000</v>
      </c>
      <c r="E2925" s="28"/>
      <c r="F2925" s="29">
        <f t="shared" si="46"/>
        <v>121947327</v>
      </c>
    </row>
    <row r="2926" spans="1:6">
      <c r="A2926" s="30">
        <v>45438.502650462964</v>
      </c>
      <c r="B2926" s="32"/>
      <c r="C2926" s="32" t="s">
        <v>12</v>
      </c>
      <c r="D2926" s="27">
        <v>1235000</v>
      </c>
      <c r="E2926" s="28"/>
      <c r="F2926" s="29">
        <f t="shared" si="46"/>
        <v>123182327</v>
      </c>
    </row>
    <row r="2927" spans="1:6">
      <c r="A2927" s="30">
        <v>45438.554618055554</v>
      </c>
      <c r="B2927" s="32"/>
      <c r="C2927" s="32" t="s">
        <v>12</v>
      </c>
      <c r="D2927" s="27">
        <v>1300000</v>
      </c>
      <c r="E2927" s="28"/>
      <c r="F2927" s="29">
        <f t="shared" si="46"/>
        <v>124482327</v>
      </c>
    </row>
    <row r="2928" spans="1:6">
      <c r="A2928" s="30">
        <v>45438.568854166668</v>
      </c>
      <c r="B2928" s="32"/>
      <c r="C2928" s="32" t="s">
        <v>12</v>
      </c>
      <c r="D2928" s="27">
        <v>1235000</v>
      </c>
      <c r="E2928" s="28"/>
      <c r="F2928" s="29">
        <f t="shared" si="46"/>
        <v>125717327</v>
      </c>
    </row>
    <row r="2929" spans="1:6">
      <c r="A2929" s="30">
        <v>45438.598437499997</v>
      </c>
      <c r="B2929" s="32"/>
      <c r="C2929" s="32" t="s">
        <v>12</v>
      </c>
      <c r="D2929" s="27">
        <v>1820000</v>
      </c>
      <c r="E2929" s="28"/>
      <c r="F2929" s="29">
        <f t="shared" si="46"/>
        <v>127537327</v>
      </c>
    </row>
    <row r="2930" spans="1:6">
      <c r="A2930" s="30">
        <v>45438.602326388886</v>
      </c>
      <c r="B2930" s="32"/>
      <c r="C2930" s="32" t="s">
        <v>12</v>
      </c>
      <c r="D2930" s="27">
        <v>930000</v>
      </c>
      <c r="E2930" s="28"/>
      <c r="F2930" s="29">
        <f t="shared" si="46"/>
        <v>128467327</v>
      </c>
    </row>
    <row r="2931" spans="1:6">
      <c r="A2931" s="30">
        <v>45438.776747685188</v>
      </c>
      <c r="B2931" s="32"/>
      <c r="C2931" s="32" t="s">
        <v>12</v>
      </c>
      <c r="D2931" s="27">
        <v>1235000</v>
      </c>
      <c r="E2931" s="28"/>
      <c r="F2931" s="29">
        <f t="shared" si="46"/>
        <v>129702327</v>
      </c>
    </row>
    <row r="2932" spans="1:6">
      <c r="A2932" s="30">
        <v>45438.800011574072</v>
      </c>
      <c r="B2932" s="32"/>
      <c r="C2932" s="32" t="s">
        <v>12</v>
      </c>
      <c r="D2932" s="27">
        <v>585000</v>
      </c>
      <c r="E2932" s="28"/>
      <c r="F2932" s="29">
        <f t="shared" si="46"/>
        <v>130287327</v>
      </c>
    </row>
    <row r="2933" spans="1:6">
      <c r="A2933" s="30">
        <v>45438.831921296296</v>
      </c>
      <c r="B2933" s="32"/>
      <c r="C2933" s="32" t="s">
        <v>12</v>
      </c>
      <c r="D2933" s="27">
        <v>550000</v>
      </c>
      <c r="E2933" s="28"/>
      <c r="F2933" s="29">
        <f t="shared" si="46"/>
        <v>130837327</v>
      </c>
    </row>
    <row r="2934" spans="1:6">
      <c r="A2934" s="30">
        <v>45438.868298611109</v>
      </c>
      <c r="B2934" s="32"/>
      <c r="C2934" s="32" t="s">
        <v>12</v>
      </c>
      <c r="D2934" s="27">
        <v>650000</v>
      </c>
      <c r="E2934" s="28"/>
      <c r="F2934" s="29">
        <f t="shared" si="46"/>
        <v>131487327</v>
      </c>
    </row>
    <row r="2935" spans="1:6">
      <c r="A2935" s="30">
        <v>45438.891238425924</v>
      </c>
      <c r="B2935" s="32"/>
      <c r="C2935" s="32" t="s">
        <v>12</v>
      </c>
      <c r="D2935" s="27">
        <v>1300000</v>
      </c>
      <c r="E2935" s="28"/>
      <c r="F2935" s="29">
        <f t="shared" si="46"/>
        <v>132787327</v>
      </c>
    </row>
    <row r="2936" spans="1:6">
      <c r="A2936" s="30">
        <v>45438.945173611108</v>
      </c>
      <c r="B2936" s="32"/>
      <c r="C2936" s="32" t="s">
        <v>12</v>
      </c>
      <c r="D2936" s="27">
        <v>585000</v>
      </c>
      <c r="E2936" s="28"/>
      <c r="F2936" s="29">
        <f t="shared" si="46"/>
        <v>133372327</v>
      </c>
    </row>
    <row r="2937" spans="1:6">
      <c r="A2937" s="30">
        <v>45439.999918981484</v>
      </c>
      <c r="B2937" s="32"/>
      <c r="C2937" s="32" t="s">
        <v>12</v>
      </c>
      <c r="D2937" s="27">
        <v>1300000</v>
      </c>
      <c r="E2937" s="28"/>
      <c r="F2937" s="29">
        <f t="shared" si="46"/>
        <v>134672327</v>
      </c>
    </row>
    <row r="2938" spans="1:6" ht="14.5">
      <c r="A2938" s="30">
        <v>45439.014849537038</v>
      </c>
      <c r="B2938" s="32"/>
      <c r="C2938" s="207" t="s">
        <v>12</v>
      </c>
      <c r="D2938" s="27">
        <v>1200000</v>
      </c>
      <c r="E2938" s="28"/>
      <c r="F2938" s="29">
        <f t="shared" si="46"/>
        <v>135872327</v>
      </c>
    </row>
    <row r="2939" spans="1:6" ht="14.5">
      <c r="A2939" s="30">
        <v>45439.219212962962</v>
      </c>
      <c r="B2939" s="32"/>
      <c r="C2939" s="207" t="s">
        <v>12</v>
      </c>
      <c r="D2939" s="27">
        <v>3120000</v>
      </c>
      <c r="E2939" s="28"/>
      <c r="F2939" s="29">
        <f t="shared" si="46"/>
        <v>138992327</v>
      </c>
    </row>
    <row r="2940" spans="1:6">
      <c r="A2940" s="30">
        <v>45439.235324074078</v>
      </c>
      <c r="B2940" s="32"/>
      <c r="C2940" s="32" t="s">
        <v>12</v>
      </c>
      <c r="D2940" s="27">
        <v>3470000</v>
      </c>
      <c r="E2940" s="28"/>
      <c r="F2940" s="29">
        <f t="shared" si="46"/>
        <v>142462327</v>
      </c>
    </row>
    <row r="2941" spans="1:6">
      <c r="A2941" s="30">
        <v>45439.247627314813</v>
      </c>
      <c r="B2941" s="32"/>
      <c r="C2941" s="32" t="s">
        <v>12</v>
      </c>
      <c r="D2941" s="27">
        <v>1235000</v>
      </c>
      <c r="E2941" s="28"/>
      <c r="F2941" s="29">
        <f t="shared" si="46"/>
        <v>143697327</v>
      </c>
    </row>
    <row r="2942" spans="1:6" ht="14.5">
      <c r="A2942" s="30">
        <v>45439.252557870372</v>
      </c>
      <c r="B2942" s="32"/>
      <c r="C2942" s="207" t="s">
        <v>611</v>
      </c>
      <c r="D2942" s="27">
        <v>1700000</v>
      </c>
      <c r="E2942" s="28"/>
      <c r="F2942" s="29">
        <f t="shared" si="46"/>
        <v>145397327</v>
      </c>
    </row>
    <row r="2943" spans="1:6">
      <c r="A2943" s="30">
        <v>45439.271412037036</v>
      </c>
      <c r="B2943" s="32"/>
      <c r="C2943" s="32" t="s">
        <v>12</v>
      </c>
      <c r="D2943" s="27">
        <v>550000</v>
      </c>
      <c r="E2943" s="28"/>
      <c r="F2943" s="29">
        <f t="shared" si="46"/>
        <v>145947327</v>
      </c>
    </row>
    <row r="2944" spans="1:6">
      <c r="A2944" s="30">
        <v>45439.283379629633</v>
      </c>
      <c r="B2944" s="32"/>
      <c r="C2944" s="32" t="s">
        <v>12</v>
      </c>
      <c r="D2944" s="27">
        <v>650000</v>
      </c>
      <c r="E2944" s="28"/>
      <c r="F2944" s="29">
        <f t="shared" si="46"/>
        <v>146597327</v>
      </c>
    </row>
    <row r="2945" spans="1:6">
      <c r="A2945" s="30">
        <v>45439.284513888888</v>
      </c>
      <c r="B2945" s="32"/>
      <c r="C2945" s="32" t="s">
        <v>12</v>
      </c>
      <c r="D2945" s="27">
        <v>1160000</v>
      </c>
      <c r="E2945" s="28"/>
      <c r="F2945" s="29">
        <f t="shared" si="46"/>
        <v>147757327</v>
      </c>
    </row>
    <row r="2946" spans="1:6">
      <c r="A2946" s="30">
        <v>45439.297037037039</v>
      </c>
      <c r="B2946" s="32"/>
      <c r="C2946" s="32" t="s">
        <v>12</v>
      </c>
      <c r="D2946" s="27">
        <v>585000</v>
      </c>
      <c r="E2946" s="28"/>
      <c r="F2946" s="29">
        <f t="shared" si="46"/>
        <v>148342327</v>
      </c>
    </row>
    <row r="2947" spans="1:6">
      <c r="A2947" s="30">
        <v>45439.300659722219</v>
      </c>
      <c r="B2947" s="32"/>
      <c r="C2947" s="32" t="s">
        <v>12</v>
      </c>
      <c r="D2947" s="27">
        <v>650000</v>
      </c>
      <c r="E2947" s="28"/>
      <c r="F2947" s="29">
        <f t="shared" si="46"/>
        <v>148992327</v>
      </c>
    </row>
    <row r="2948" spans="1:6">
      <c r="A2948" s="30">
        <v>45439.319062499999</v>
      </c>
      <c r="B2948" s="32"/>
      <c r="C2948" s="32" t="s">
        <v>18</v>
      </c>
      <c r="D2948" s="27">
        <v>1770000</v>
      </c>
      <c r="E2948" s="28"/>
      <c r="F2948" s="29">
        <f t="shared" si="46"/>
        <v>150762327</v>
      </c>
    </row>
    <row r="2949" spans="1:6">
      <c r="A2949" s="30">
        <v>45439.32402777778</v>
      </c>
      <c r="B2949" s="32"/>
      <c r="C2949" s="32" t="s">
        <v>12</v>
      </c>
      <c r="D2949" s="27">
        <v>585000</v>
      </c>
      <c r="E2949" s="28"/>
      <c r="F2949" s="29">
        <f t="shared" si="46"/>
        <v>151347327</v>
      </c>
    </row>
    <row r="2950" spans="1:6">
      <c r="A2950" s="30">
        <v>45439.332384259258</v>
      </c>
      <c r="B2950" s="32"/>
      <c r="C2950" s="32" t="s">
        <v>12</v>
      </c>
      <c r="D2950" s="27">
        <v>585000</v>
      </c>
      <c r="E2950" s="28"/>
      <c r="F2950" s="29">
        <f t="shared" si="46"/>
        <v>151932327</v>
      </c>
    </row>
    <row r="2951" spans="1:6">
      <c r="A2951" s="30">
        <v>45439.344537037039</v>
      </c>
      <c r="B2951" s="32"/>
      <c r="C2951" s="32" t="s">
        <v>12</v>
      </c>
      <c r="D2951" s="27">
        <v>600000</v>
      </c>
      <c r="E2951" s="28"/>
      <c r="F2951" s="29">
        <f t="shared" si="46"/>
        <v>152532327</v>
      </c>
    </row>
    <row r="2952" spans="1:6">
      <c r="A2952" s="30">
        <v>45439.352303240739</v>
      </c>
      <c r="B2952" s="32"/>
      <c r="C2952" s="32" t="s">
        <v>12</v>
      </c>
      <c r="D2952" s="27">
        <v>650000</v>
      </c>
      <c r="E2952" s="28"/>
      <c r="F2952" s="29">
        <f t="shared" si="46"/>
        <v>153182327</v>
      </c>
    </row>
    <row r="2953" spans="1:6">
      <c r="A2953" s="30">
        <v>45439.353356481479</v>
      </c>
      <c r="B2953" s="32"/>
      <c r="C2953" s="32" t="s">
        <v>12</v>
      </c>
      <c r="D2953" s="27">
        <v>1170000</v>
      </c>
      <c r="E2953" s="28"/>
      <c r="F2953" s="29">
        <f t="shared" si="46"/>
        <v>154352327</v>
      </c>
    </row>
    <row r="2954" spans="1:6">
      <c r="A2954" s="30">
        <v>45439.369641203702</v>
      </c>
      <c r="B2954" s="32"/>
      <c r="C2954" s="32" t="s">
        <v>12</v>
      </c>
      <c r="D2954" s="27">
        <v>550000</v>
      </c>
      <c r="E2954" s="28"/>
      <c r="F2954" s="29">
        <f t="shared" si="46"/>
        <v>154902327</v>
      </c>
    </row>
    <row r="2955" spans="1:6">
      <c r="A2955" s="30">
        <v>45439.400335648148</v>
      </c>
      <c r="B2955" s="32"/>
      <c r="C2955" s="32" t="s">
        <v>12</v>
      </c>
      <c r="D2955" s="27">
        <v>550000</v>
      </c>
      <c r="E2955" s="28"/>
      <c r="F2955" s="29">
        <f t="shared" si="46"/>
        <v>155452327</v>
      </c>
    </row>
    <row r="2956" spans="1:6">
      <c r="A2956" s="30">
        <v>45439.418182870373</v>
      </c>
      <c r="B2956" s="32"/>
      <c r="C2956" s="32" t="s">
        <v>12</v>
      </c>
      <c r="D2956" s="27">
        <v>600000</v>
      </c>
      <c r="E2956" s="28"/>
      <c r="F2956" s="29">
        <f t="shared" si="46"/>
        <v>156052327</v>
      </c>
    </row>
    <row r="2957" spans="1:6">
      <c r="A2957" s="30">
        <v>45439.429710648146</v>
      </c>
      <c r="B2957" s="32"/>
      <c r="C2957" s="32" t="s">
        <v>12</v>
      </c>
      <c r="D2957" s="27">
        <v>585000</v>
      </c>
      <c r="E2957" s="28"/>
      <c r="F2957" s="29">
        <f t="shared" si="46"/>
        <v>156637327</v>
      </c>
    </row>
    <row r="2958" spans="1:6">
      <c r="A2958" s="30">
        <v>45439.440300925926</v>
      </c>
      <c r="B2958" s="32"/>
      <c r="C2958" s="32" t="s">
        <v>145</v>
      </c>
      <c r="D2958" s="27">
        <v>14050000</v>
      </c>
      <c r="E2958" s="28"/>
      <c r="F2958" s="29">
        <f t="shared" si="46"/>
        <v>170687327</v>
      </c>
    </row>
    <row r="2959" spans="1:6">
      <c r="A2959" s="30">
        <v>45439.490312499998</v>
      </c>
      <c r="B2959" s="32"/>
      <c r="C2959" s="32" t="s">
        <v>12</v>
      </c>
      <c r="D2959" s="27">
        <v>1235000</v>
      </c>
      <c r="E2959" s="28"/>
      <c r="F2959" s="29">
        <f t="shared" si="46"/>
        <v>171922327</v>
      </c>
    </row>
    <row r="2960" spans="1:6">
      <c r="A2960" s="30">
        <v>45439.493773148148</v>
      </c>
      <c r="B2960" s="32"/>
      <c r="C2960" s="32" t="s">
        <v>12</v>
      </c>
      <c r="D2960" s="27">
        <v>600000</v>
      </c>
      <c r="E2960" s="28"/>
      <c r="F2960" s="29">
        <f t="shared" si="46"/>
        <v>172522327</v>
      </c>
    </row>
    <row r="2961" spans="1:6">
      <c r="A2961" s="30">
        <v>45439.503032407411</v>
      </c>
      <c r="B2961" s="32"/>
      <c r="C2961" s="32" t="s">
        <v>12</v>
      </c>
      <c r="D2961" s="27">
        <v>600000</v>
      </c>
      <c r="E2961" s="28"/>
      <c r="F2961" s="29">
        <f t="shared" si="46"/>
        <v>173122327</v>
      </c>
    </row>
    <row r="2962" spans="1:6">
      <c r="A2962" s="30">
        <v>45439.50472222222</v>
      </c>
      <c r="B2962" s="32"/>
      <c r="C2962" s="32" t="s">
        <v>12</v>
      </c>
      <c r="D2962" s="27">
        <v>1235000</v>
      </c>
      <c r="E2962" s="28"/>
      <c r="F2962" s="29">
        <f t="shared" si="46"/>
        <v>174357327</v>
      </c>
    </row>
    <row r="2963" spans="1:6">
      <c r="A2963" s="30">
        <v>45439.521863425929</v>
      </c>
      <c r="B2963" s="32"/>
      <c r="C2963" s="32" t="s">
        <v>12</v>
      </c>
      <c r="D2963" s="27">
        <v>600000</v>
      </c>
      <c r="E2963" s="28"/>
      <c r="F2963" s="29">
        <f t="shared" si="46"/>
        <v>174957327</v>
      </c>
    </row>
    <row r="2964" spans="1:6">
      <c r="A2964" s="30">
        <v>45439.529953703706</v>
      </c>
      <c r="B2964" s="32"/>
      <c r="C2964" s="32" t="s">
        <v>12</v>
      </c>
      <c r="D2964" s="27">
        <v>4350000</v>
      </c>
      <c r="E2964" s="28"/>
      <c r="F2964" s="29">
        <f t="shared" si="46"/>
        <v>179307327</v>
      </c>
    </row>
    <row r="2965" spans="1:6">
      <c r="A2965" s="30">
        <v>45439.547291666669</v>
      </c>
      <c r="B2965" s="32"/>
      <c r="C2965" s="32" t="s">
        <v>12</v>
      </c>
      <c r="D2965" s="27">
        <v>4940000</v>
      </c>
      <c r="E2965" s="28"/>
      <c r="F2965" s="29">
        <f t="shared" si="46"/>
        <v>184247327</v>
      </c>
    </row>
    <row r="2966" spans="1:6">
      <c r="A2966" s="30">
        <v>45439.558217592596</v>
      </c>
      <c r="B2966" s="32"/>
      <c r="C2966" s="32" t="s">
        <v>12</v>
      </c>
      <c r="D2966" s="27">
        <v>585000</v>
      </c>
      <c r="E2966" s="28"/>
      <c r="F2966" s="29">
        <f t="shared" si="46"/>
        <v>184832327</v>
      </c>
    </row>
    <row r="2967" spans="1:6">
      <c r="A2967" s="30">
        <v>45439.571203703701</v>
      </c>
      <c r="B2967" s="32"/>
      <c r="C2967" s="32" t="s">
        <v>12</v>
      </c>
      <c r="D2967" s="27">
        <v>585000</v>
      </c>
      <c r="E2967" s="28"/>
      <c r="F2967" s="29">
        <f t="shared" si="46"/>
        <v>185417327</v>
      </c>
    </row>
    <row r="2968" spans="1:6">
      <c r="A2968" s="30">
        <v>45439.572060185186</v>
      </c>
      <c r="B2968" s="32"/>
      <c r="C2968" s="32" t="s">
        <v>12</v>
      </c>
      <c r="D2968" s="27">
        <v>585000</v>
      </c>
      <c r="E2968" s="28"/>
      <c r="F2968" s="29">
        <f t="shared" si="46"/>
        <v>186002327</v>
      </c>
    </row>
    <row r="2969" spans="1:6">
      <c r="A2969" s="30">
        <v>45439.572060185186</v>
      </c>
      <c r="B2969" s="32"/>
      <c r="C2969" s="32" t="s">
        <v>12</v>
      </c>
      <c r="D2969" s="27">
        <v>650000</v>
      </c>
      <c r="E2969" s="28"/>
      <c r="F2969" s="29">
        <f t="shared" si="46"/>
        <v>186652327</v>
      </c>
    </row>
    <row r="2970" spans="1:6">
      <c r="A2970" s="30">
        <v>45439.572743055556</v>
      </c>
      <c r="B2970" s="32"/>
      <c r="C2970" s="32" t="s">
        <v>12</v>
      </c>
      <c r="D2970" s="27">
        <v>585000</v>
      </c>
      <c r="E2970" s="28"/>
      <c r="F2970" s="29">
        <f t="shared" si="46"/>
        <v>187237327</v>
      </c>
    </row>
    <row r="2971" spans="1:6">
      <c r="A2971" s="30">
        <v>45439.574918981481</v>
      </c>
      <c r="B2971" s="32"/>
      <c r="C2971" s="32" t="s">
        <v>17</v>
      </c>
      <c r="D2971" s="27">
        <v>1200000</v>
      </c>
      <c r="E2971" s="28"/>
      <c r="F2971" s="29">
        <f t="shared" si="46"/>
        <v>188437327</v>
      </c>
    </row>
    <row r="2972" spans="1:6">
      <c r="A2972" s="30">
        <v>45439.592372685183</v>
      </c>
      <c r="B2972" s="32"/>
      <c r="C2972" s="32" t="s">
        <v>12</v>
      </c>
      <c r="D2972" s="27">
        <v>575000</v>
      </c>
      <c r="E2972" s="28"/>
      <c r="F2972" s="29">
        <f t="shared" si="46"/>
        <v>189012327</v>
      </c>
    </row>
    <row r="2973" spans="1:6">
      <c r="A2973" s="30">
        <v>45439.603101851855</v>
      </c>
      <c r="B2973" s="32"/>
      <c r="C2973" s="32" t="s">
        <v>12</v>
      </c>
      <c r="D2973" s="27">
        <v>650000</v>
      </c>
      <c r="E2973" s="28"/>
      <c r="F2973" s="29">
        <f t="shared" si="46"/>
        <v>189662327</v>
      </c>
    </row>
    <row r="2974" spans="1:6">
      <c r="A2974" s="30">
        <v>45439.611111111109</v>
      </c>
      <c r="B2974" s="32"/>
      <c r="C2974" s="32" t="s">
        <v>18</v>
      </c>
      <c r="D2974" s="27">
        <v>1185000</v>
      </c>
      <c r="E2974" s="28"/>
      <c r="F2974" s="29">
        <f t="shared" si="46"/>
        <v>190847327</v>
      </c>
    </row>
    <row r="2975" spans="1:6">
      <c r="A2975" s="30">
        <v>45439.628865740742</v>
      </c>
      <c r="B2975" s="32"/>
      <c r="C2975" s="32" t="s">
        <v>12</v>
      </c>
      <c r="D2975" s="27">
        <v>585000</v>
      </c>
      <c r="E2975" s="28"/>
      <c r="F2975" s="29">
        <f t="shared" si="46"/>
        <v>191432327</v>
      </c>
    </row>
    <row r="2976" spans="1:6">
      <c r="A2976" s="30">
        <v>45439.644212962965</v>
      </c>
      <c r="B2976" s="32"/>
      <c r="C2976" s="32" t="s">
        <v>12</v>
      </c>
      <c r="D2976" s="27">
        <v>585000</v>
      </c>
      <c r="E2976" s="28"/>
      <c r="F2976" s="29">
        <f t="shared" si="46"/>
        <v>192017327</v>
      </c>
    </row>
    <row r="2977" spans="1:6">
      <c r="A2977" s="30">
        <v>45439.746620370373</v>
      </c>
      <c r="B2977" s="32"/>
      <c r="C2977" s="32" t="s">
        <v>18</v>
      </c>
      <c r="D2977" s="27">
        <v>1185000</v>
      </c>
      <c r="E2977" s="28"/>
      <c r="F2977" s="29">
        <f t="shared" si="46"/>
        <v>193202327</v>
      </c>
    </row>
    <row r="2978" spans="1:6">
      <c r="A2978" s="30">
        <v>45439.74722222222</v>
      </c>
      <c r="B2978" s="32"/>
      <c r="C2978" s="32" t="s">
        <v>18</v>
      </c>
      <c r="D2978" s="27">
        <v>1150000</v>
      </c>
      <c r="E2978" s="28"/>
      <c r="F2978" s="29">
        <f t="shared" si="46"/>
        <v>194352327</v>
      </c>
    </row>
    <row r="2979" spans="1:6">
      <c r="A2979" s="30">
        <v>45439.762442129628</v>
      </c>
      <c r="B2979" s="32"/>
      <c r="C2979" s="32" t="s">
        <v>12</v>
      </c>
      <c r="D2979" s="27">
        <v>650000</v>
      </c>
      <c r="E2979" s="28"/>
      <c r="F2979" s="29">
        <f t="shared" si="46"/>
        <v>195002327</v>
      </c>
    </row>
    <row r="2980" spans="1:6">
      <c r="A2980" s="30">
        <v>45440.281585648147</v>
      </c>
      <c r="B2980" s="32"/>
      <c r="C2980" s="32" t="s">
        <v>12</v>
      </c>
      <c r="D2980" s="27">
        <v>585000</v>
      </c>
      <c r="E2980" s="28"/>
      <c r="F2980" s="29">
        <f t="shared" si="46"/>
        <v>195587327</v>
      </c>
    </row>
    <row r="2981" spans="1:6">
      <c r="A2981" s="30">
        <v>45440.287534722222</v>
      </c>
      <c r="B2981" s="32"/>
      <c r="C2981" s="32" t="s">
        <v>12</v>
      </c>
      <c r="D2981" s="27">
        <v>650000</v>
      </c>
      <c r="E2981" s="28"/>
      <c r="F2981" s="29">
        <f t="shared" si="46"/>
        <v>196237327</v>
      </c>
    </row>
    <row r="2982" spans="1:6">
      <c r="A2982" s="30">
        <v>45440.334039351852</v>
      </c>
      <c r="B2982" s="32"/>
      <c r="C2982" s="32" t="s">
        <v>12</v>
      </c>
      <c r="D2982" s="27">
        <v>650000</v>
      </c>
      <c r="E2982" s="28"/>
      <c r="F2982" s="29">
        <f t="shared" si="46"/>
        <v>196887327</v>
      </c>
    </row>
    <row r="2983" spans="1:6">
      <c r="A2983" s="30">
        <v>45440.399988425925</v>
      </c>
      <c r="B2983" s="32"/>
      <c r="C2983" s="32" t="s">
        <v>18</v>
      </c>
      <c r="D2983" s="27">
        <v>1200000</v>
      </c>
      <c r="E2983" s="28"/>
      <c r="F2983" s="29">
        <f t="shared" si="46"/>
        <v>198087327</v>
      </c>
    </row>
    <row r="2984" spans="1:6">
      <c r="A2984" s="30">
        <v>45440.40179398148</v>
      </c>
      <c r="B2984" s="32"/>
      <c r="C2984" s="32" t="s">
        <v>145</v>
      </c>
      <c r="D2984" s="27">
        <v>14550000</v>
      </c>
      <c r="E2984" s="28"/>
      <c r="F2984" s="29">
        <f t="shared" si="46"/>
        <v>212637327</v>
      </c>
    </row>
    <row r="2985" spans="1:6">
      <c r="A2985" s="30">
        <v>45440.410937499997</v>
      </c>
      <c r="B2985" s="32"/>
      <c r="C2985" s="32" t="s">
        <v>12</v>
      </c>
      <c r="D2985" s="27">
        <v>650000</v>
      </c>
      <c r="E2985" s="28"/>
      <c r="F2985" s="29">
        <f t="shared" si="46"/>
        <v>213287327</v>
      </c>
    </row>
    <row r="2986" spans="1:6">
      <c r="A2986" s="30">
        <v>45440.448599537034</v>
      </c>
      <c r="B2986" s="32"/>
      <c r="C2986" s="32" t="s">
        <v>12</v>
      </c>
      <c r="D2986" s="27">
        <v>650000</v>
      </c>
      <c r="E2986" s="28"/>
      <c r="F2986" s="29">
        <f t="shared" si="46"/>
        <v>213937327</v>
      </c>
    </row>
    <row r="2987" spans="1:6">
      <c r="A2987" s="30">
        <v>45440.512430555558</v>
      </c>
      <c r="B2987" s="32"/>
      <c r="C2987" s="32" t="s">
        <v>146</v>
      </c>
      <c r="D2987" s="27">
        <v>10200000</v>
      </c>
      <c r="E2987" s="28"/>
      <c r="F2987" s="29">
        <f t="shared" si="46"/>
        <v>224137327</v>
      </c>
    </row>
    <row r="2988" spans="1:6">
      <c r="A2988" s="30">
        <v>45440.59516203704</v>
      </c>
      <c r="B2988" s="32"/>
      <c r="C2988" s="32" t="s">
        <v>12</v>
      </c>
      <c r="D2988" s="27">
        <v>650000</v>
      </c>
      <c r="E2988" s="28"/>
      <c r="F2988" s="29">
        <f t="shared" si="46"/>
        <v>224787327</v>
      </c>
    </row>
    <row r="2989" spans="1:6">
      <c r="A2989" s="30">
        <v>45440.598113425927</v>
      </c>
      <c r="B2989" s="32"/>
      <c r="C2989" s="32" t="s">
        <v>12</v>
      </c>
      <c r="D2989" s="27">
        <v>600000</v>
      </c>
      <c r="E2989" s="28"/>
      <c r="F2989" s="29">
        <f t="shared" si="46"/>
        <v>225387327</v>
      </c>
    </row>
    <row r="2990" spans="1:6">
      <c r="A2990" s="30">
        <v>45440.617534722223</v>
      </c>
      <c r="B2990" s="32"/>
      <c r="C2990" s="32" t="s">
        <v>12</v>
      </c>
      <c r="D2990" s="27">
        <v>600000</v>
      </c>
      <c r="E2990" s="28"/>
      <c r="F2990" s="29">
        <f t="shared" si="46"/>
        <v>225987327</v>
      </c>
    </row>
    <row r="2991" spans="1:6">
      <c r="A2991" s="30">
        <v>45440.62263888889</v>
      </c>
      <c r="B2991" s="32"/>
      <c r="C2991" s="32" t="s">
        <v>12</v>
      </c>
      <c r="D2991" s="27">
        <v>1170000</v>
      </c>
      <c r="E2991" s="28"/>
      <c r="F2991" s="29">
        <f t="shared" si="46"/>
        <v>227157327</v>
      </c>
    </row>
    <row r="2992" spans="1:6">
      <c r="A2992" s="30">
        <v>45440.638159722221</v>
      </c>
      <c r="B2992" s="32"/>
      <c r="C2992" s="32" t="s">
        <v>13</v>
      </c>
      <c r="D2992" s="27">
        <v>50000</v>
      </c>
      <c r="E2992" s="28"/>
      <c r="F2992" s="29">
        <f t="shared" si="46"/>
        <v>227207327</v>
      </c>
    </row>
    <row r="2993" spans="1:6">
      <c r="A2993" s="30">
        <v>45440.686481481483</v>
      </c>
      <c r="B2993" s="32"/>
      <c r="C2993" s="32" t="s">
        <v>12</v>
      </c>
      <c r="D2993" s="27">
        <v>650000</v>
      </c>
      <c r="E2993" s="28"/>
      <c r="F2993" s="29">
        <f t="shared" si="46"/>
        <v>227857327</v>
      </c>
    </row>
    <row r="2994" spans="1:6">
      <c r="A2994" s="30">
        <v>45440.74554398148</v>
      </c>
      <c r="B2994" s="32"/>
      <c r="C2994" s="32" t="s">
        <v>12</v>
      </c>
      <c r="D2994" s="27">
        <v>650000</v>
      </c>
      <c r="E2994" s="28"/>
      <c r="F2994" s="29">
        <f t="shared" si="46"/>
        <v>228507327</v>
      </c>
    </row>
    <row r="2995" spans="1:6">
      <c r="A2995" s="30">
        <v>45440.924386574072</v>
      </c>
      <c r="B2995" s="32"/>
      <c r="C2995" s="32" t="s">
        <v>12</v>
      </c>
      <c r="D2995" s="27">
        <v>650000</v>
      </c>
      <c r="E2995" s="28"/>
      <c r="F2995" s="29">
        <f t="shared" si="46"/>
        <v>229157327</v>
      </c>
    </row>
    <row r="2996" spans="1:6">
      <c r="A2996" s="30">
        <v>45441.358506944445</v>
      </c>
      <c r="B2996" s="32"/>
      <c r="C2996" s="32" t="s">
        <v>30</v>
      </c>
      <c r="D2996" s="27">
        <v>700000</v>
      </c>
      <c r="E2996" s="28"/>
      <c r="F2996" s="29">
        <f t="shared" si="46"/>
        <v>229857327</v>
      </c>
    </row>
    <row r="2997" spans="1:6">
      <c r="A2997" s="30">
        <v>45441.5155787037</v>
      </c>
      <c r="B2997" s="32"/>
      <c r="C2997" s="32" t="s">
        <v>12</v>
      </c>
      <c r="D2997" s="27">
        <v>575000</v>
      </c>
      <c r="E2997" s="28"/>
      <c r="F2997" s="29">
        <f t="shared" si="46"/>
        <v>230432327</v>
      </c>
    </row>
    <row r="2998" spans="1:6">
      <c r="A2998" s="30">
        <v>45441.586122685185</v>
      </c>
      <c r="B2998" s="32"/>
      <c r="C2998" s="32" t="s">
        <v>12</v>
      </c>
      <c r="D2998" s="27">
        <v>600000</v>
      </c>
      <c r="E2998" s="28"/>
      <c r="F2998" s="29">
        <f t="shared" si="46"/>
        <v>231032327</v>
      </c>
    </row>
    <row r="2999" spans="1:6">
      <c r="A2999" s="30">
        <v>45441.675659722219</v>
      </c>
      <c r="B2999" s="32"/>
      <c r="C2999" s="32" t="s">
        <v>12</v>
      </c>
      <c r="D2999" s="27">
        <v>650000</v>
      </c>
      <c r="E2999" s="28"/>
      <c r="F2999" s="29">
        <f t="shared" si="46"/>
        <v>231682327</v>
      </c>
    </row>
    <row r="3000" spans="1:6">
      <c r="A3000" s="30">
        <v>45441.783217592594</v>
      </c>
      <c r="B3000" s="32"/>
      <c r="C3000" s="32" t="s">
        <v>16</v>
      </c>
      <c r="D3000" s="27">
        <v>955000</v>
      </c>
      <c r="E3000" s="28"/>
      <c r="F3000" s="29">
        <f t="shared" si="46"/>
        <v>232637327</v>
      </c>
    </row>
    <row r="3001" spans="1:6">
      <c r="A3001" s="30">
        <v>45441.862013888887</v>
      </c>
      <c r="B3001" s="32"/>
      <c r="C3001" s="32" t="s">
        <v>12</v>
      </c>
      <c r="D3001" s="27">
        <v>650000</v>
      </c>
      <c r="E3001" s="28"/>
      <c r="F3001" s="29">
        <f t="shared" si="46"/>
        <v>233287327</v>
      </c>
    </row>
    <row r="3002" spans="1:6">
      <c r="A3002" s="30">
        <v>45441.902557870373</v>
      </c>
      <c r="B3002" s="32"/>
      <c r="C3002" s="32" t="s">
        <v>12</v>
      </c>
      <c r="D3002" s="27">
        <v>650000</v>
      </c>
      <c r="E3002" s="28"/>
      <c r="F3002" s="29">
        <f t="shared" si="46"/>
        <v>233937327</v>
      </c>
    </row>
    <row r="3003" spans="1:6">
      <c r="A3003" s="30">
        <v>45441.916145833333</v>
      </c>
      <c r="B3003" s="32"/>
      <c r="C3003" s="32" t="s">
        <v>12</v>
      </c>
      <c r="D3003" s="27">
        <v>650000</v>
      </c>
      <c r="E3003" s="28"/>
      <c r="F3003" s="29">
        <f t="shared" si="46"/>
        <v>234587327</v>
      </c>
    </row>
    <row r="3004" spans="1:6">
      <c r="A3004" s="30">
        <v>45441.933067129627</v>
      </c>
      <c r="B3004" s="32"/>
      <c r="C3004" s="32" t="s">
        <v>12</v>
      </c>
      <c r="D3004" s="27">
        <v>2030000</v>
      </c>
      <c r="E3004" s="28"/>
      <c r="F3004" s="29">
        <f t="shared" si="46"/>
        <v>236617327</v>
      </c>
    </row>
    <row r="3005" spans="1:6">
      <c r="A3005" s="30">
        <v>45442.234537037039</v>
      </c>
      <c r="B3005" s="32"/>
      <c r="C3005" s="32" t="s">
        <v>12</v>
      </c>
      <c r="D3005" s="27">
        <v>600000</v>
      </c>
      <c r="E3005" s="28"/>
      <c r="F3005" s="29">
        <f t="shared" si="46"/>
        <v>237217327</v>
      </c>
    </row>
    <row r="3006" spans="1:6">
      <c r="A3006" s="30">
        <v>45442.328657407408</v>
      </c>
      <c r="B3006" s="32"/>
      <c r="C3006" s="32" t="s">
        <v>12</v>
      </c>
      <c r="D3006" s="27">
        <v>1950000</v>
      </c>
      <c r="E3006" s="28"/>
      <c r="F3006" s="29">
        <f t="shared" si="46"/>
        <v>239167327</v>
      </c>
    </row>
    <row r="3007" spans="1:6">
      <c r="A3007" s="30">
        <v>45442.345752314817</v>
      </c>
      <c r="B3007" s="32"/>
      <c r="C3007" s="32" t="s">
        <v>13</v>
      </c>
      <c r="D3007" s="27">
        <v>200000</v>
      </c>
      <c r="E3007" s="28"/>
      <c r="F3007" s="29">
        <f t="shared" si="46"/>
        <v>239367327</v>
      </c>
    </row>
    <row r="3008" spans="1:6">
      <c r="A3008" s="30">
        <v>45442.351863425924</v>
      </c>
      <c r="B3008" s="32"/>
      <c r="C3008" s="32" t="s">
        <v>12</v>
      </c>
      <c r="D3008" s="27">
        <v>1200000</v>
      </c>
      <c r="E3008" s="28"/>
      <c r="F3008" s="29">
        <f t="shared" si="46"/>
        <v>240567327</v>
      </c>
    </row>
    <row r="3009" spans="1:6">
      <c r="A3009" s="30">
        <v>45440</v>
      </c>
      <c r="B3009" s="32"/>
      <c r="C3009" s="32" t="s">
        <v>116</v>
      </c>
      <c r="D3009" s="27"/>
      <c r="E3009" s="28">
        <v>103055005</v>
      </c>
      <c r="F3009" s="29">
        <f t="shared" si="46"/>
        <v>137512322</v>
      </c>
    </row>
    <row r="3010" spans="1:6">
      <c r="A3010" s="30">
        <v>45440</v>
      </c>
      <c r="B3010" s="32"/>
      <c r="C3010" s="32" t="s">
        <v>49</v>
      </c>
      <c r="D3010" s="27"/>
      <c r="E3010" s="28">
        <v>2900</v>
      </c>
      <c r="F3010" s="29">
        <f t="shared" si="46"/>
        <v>137509422</v>
      </c>
    </row>
    <row r="3011" spans="1:6">
      <c r="A3011" s="30">
        <v>45442.384282407409</v>
      </c>
      <c r="B3011" s="32"/>
      <c r="C3011" s="32" t="s">
        <v>12</v>
      </c>
      <c r="D3011" s="27">
        <v>650000</v>
      </c>
      <c r="E3011" s="28"/>
      <c r="F3011" s="29">
        <f t="shared" ref="F3011:F3030" si="47">F3010+D3011-E3011</f>
        <v>138159422</v>
      </c>
    </row>
    <row r="3012" spans="1:6">
      <c r="A3012" s="30">
        <v>45442.402719907404</v>
      </c>
      <c r="B3012" s="32"/>
      <c r="C3012" s="32" t="s">
        <v>12</v>
      </c>
      <c r="D3012" s="27">
        <v>650000</v>
      </c>
      <c r="E3012" s="28"/>
      <c r="F3012" s="29">
        <f t="shared" si="47"/>
        <v>138809422</v>
      </c>
    </row>
    <row r="3013" spans="1:6">
      <c r="A3013" s="30">
        <v>45442.421319444446</v>
      </c>
      <c r="B3013" s="32"/>
      <c r="C3013" s="32" t="s">
        <v>12</v>
      </c>
      <c r="D3013" s="27">
        <v>600000</v>
      </c>
      <c r="E3013" s="28"/>
      <c r="F3013" s="29">
        <f t="shared" si="47"/>
        <v>139409422</v>
      </c>
    </row>
    <row r="3014" spans="1:6">
      <c r="A3014" s="30">
        <v>45442.446597222224</v>
      </c>
      <c r="B3014" s="32"/>
      <c r="C3014" s="32" t="s">
        <v>12</v>
      </c>
      <c r="D3014" s="27">
        <v>585000</v>
      </c>
      <c r="E3014" s="28"/>
      <c r="F3014" s="29">
        <f t="shared" si="47"/>
        <v>139994422</v>
      </c>
    </row>
    <row r="3015" spans="1:6">
      <c r="A3015" s="30">
        <v>45442.453518518516</v>
      </c>
      <c r="B3015" s="32"/>
      <c r="C3015" s="32" t="s">
        <v>12</v>
      </c>
      <c r="D3015" s="27">
        <v>650000</v>
      </c>
      <c r="E3015" s="28"/>
      <c r="F3015" s="29">
        <f t="shared" si="47"/>
        <v>140644422</v>
      </c>
    </row>
    <row r="3016" spans="1:6">
      <c r="A3016" s="30">
        <v>45442.460729166669</v>
      </c>
      <c r="B3016" s="32"/>
      <c r="C3016" s="32" t="s">
        <v>12</v>
      </c>
      <c r="D3016" s="27">
        <v>1250000</v>
      </c>
      <c r="E3016" s="28"/>
      <c r="F3016" s="29">
        <f t="shared" si="47"/>
        <v>141894422</v>
      </c>
    </row>
    <row r="3017" spans="1:6">
      <c r="A3017" s="30">
        <v>45442.466319444444</v>
      </c>
      <c r="B3017" s="32"/>
      <c r="C3017" s="32" t="s">
        <v>12</v>
      </c>
      <c r="D3017" s="27">
        <v>1200000</v>
      </c>
      <c r="E3017" s="28"/>
      <c r="F3017" s="29">
        <f t="shared" si="47"/>
        <v>143094422</v>
      </c>
    </row>
    <row r="3018" spans="1:6">
      <c r="A3018" s="30">
        <v>45442.477199074077</v>
      </c>
      <c r="B3018" s="32"/>
      <c r="C3018" s="32" t="s">
        <v>12</v>
      </c>
      <c r="D3018" s="27">
        <v>575000</v>
      </c>
      <c r="E3018" s="28"/>
      <c r="F3018" s="29">
        <f t="shared" si="47"/>
        <v>143669422</v>
      </c>
    </row>
    <row r="3019" spans="1:6">
      <c r="A3019" s="30">
        <v>45442.559560185182</v>
      </c>
      <c r="B3019" s="32"/>
      <c r="C3019" s="32" t="s">
        <v>12</v>
      </c>
      <c r="D3019" s="27">
        <v>650000</v>
      </c>
      <c r="E3019" s="28"/>
      <c r="F3019" s="29">
        <f t="shared" si="47"/>
        <v>144319422</v>
      </c>
    </row>
    <row r="3020" spans="1:6">
      <c r="A3020" s="30">
        <v>45442.631944444445</v>
      </c>
      <c r="B3020" s="32"/>
      <c r="C3020" s="32" t="s">
        <v>17</v>
      </c>
      <c r="D3020" s="27">
        <v>600000</v>
      </c>
      <c r="E3020" s="28"/>
      <c r="F3020" s="29">
        <f t="shared" si="47"/>
        <v>144919422</v>
      </c>
    </row>
    <row r="3021" spans="1:6">
      <c r="A3021" s="30">
        <v>45442.700555555559</v>
      </c>
      <c r="B3021" s="32"/>
      <c r="C3021" s="32" t="s">
        <v>12</v>
      </c>
      <c r="D3021" s="27">
        <v>650000</v>
      </c>
      <c r="E3021" s="28"/>
      <c r="F3021" s="29">
        <f t="shared" si="47"/>
        <v>145569422</v>
      </c>
    </row>
    <row r="3022" spans="1:6">
      <c r="A3022" s="30">
        <v>45442.906840277778</v>
      </c>
      <c r="B3022" s="32"/>
      <c r="C3022" s="32" t="s">
        <v>12</v>
      </c>
      <c r="D3022" s="27">
        <v>585000</v>
      </c>
      <c r="E3022" s="28"/>
      <c r="F3022" s="29">
        <f t="shared" si="47"/>
        <v>146154422</v>
      </c>
    </row>
    <row r="3023" spans="1:6">
      <c r="A3023" s="30">
        <v>45442.907627314817</v>
      </c>
      <c r="B3023" s="32"/>
      <c r="C3023" s="32" t="s">
        <v>72</v>
      </c>
      <c r="D3023" s="27">
        <v>1000000</v>
      </c>
      <c r="E3023" s="28"/>
      <c r="F3023" s="29">
        <f t="shared" si="47"/>
        <v>147154422</v>
      </c>
    </row>
    <row r="3024" spans="1:6">
      <c r="A3024" s="30">
        <v>45442.946620370371</v>
      </c>
      <c r="B3024" s="32"/>
      <c r="C3024" s="32" t="s">
        <v>12</v>
      </c>
      <c r="D3024" s="27">
        <v>600000</v>
      </c>
      <c r="E3024" s="28"/>
      <c r="F3024" s="29">
        <f t="shared" si="47"/>
        <v>147754422</v>
      </c>
    </row>
    <row r="3025" spans="1:6">
      <c r="A3025" s="30">
        <v>45443.305347222224</v>
      </c>
      <c r="B3025" s="32"/>
      <c r="C3025" s="32" t="s">
        <v>17</v>
      </c>
      <c r="D3025" s="27">
        <v>1200000</v>
      </c>
      <c r="E3025" s="28"/>
      <c r="F3025" s="29">
        <f t="shared" si="47"/>
        <v>148954422</v>
      </c>
    </row>
    <row r="3026" spans="1:6">
      <c r="A3026" s="30">
        <v>45443.341840277775</v>
      </c>
      <c r="B3026" s="32"/>
      <c r="C3026" s="32" t="s">
        <v>18</v>
      </c>
      <c r="D3026" s="27">
        <v>1185000</v>
      </c>
      <c r="E3026" s="28"/>
      <c r="F3026" s="29">
        <f t="shared" si="47"/>
        <v>150139422</v>
      </c>
    </row>
    <row r="3027" spans="1:6">
      <c r="A3027" s="30">
        <v>45443.415312500001</v>
      </c>
      <c r="B3027" s="32"/>
      <c r="C3027" s="32" t="s">
        <v>12</v>
      </c>
      <c r="D3027" s="27">
        <v>650000</v>
      </c>
      <c r="E3027" s="28"/>
      <c r="F3027" s="29">
        <f t="shared" si="47"/>
        <v>150789422</v>
      </c>
    </row>
    <row r="3028" spans="1:6">
      <c r="A3028" s="30">
        <v>45443.449780092589</v>
      </c>
      <c r="B3028" s="32"/>
      <c r="C3028" s="32" t="s">
        <v>18</v>
      </c>
      <c r="D3028" s="27">
        <v>1185000</v>
      </c>
      <c r="E3028" s="28"/>
      <c r="F3028" s="29">
        <f t="shared" si="47"/>
        <v>151974422</v>
      </c>
    </row>
    <row r="3029" spans="1:6">
      <c r="A3029" s="30">
        <v>45443.455335648148</v>
      </c>
      <c r="B3029" s="32"/>
      <c r="C3029" s="32" t="s">
        <v>12</v>
      </c>
      <c r="D3029" s="27">
        <v>600000</v>
      </c>
      <c r="E3029" s="28"/>
      <c r="F3029" s="29">
        <f t="shared" si="47"/>
        <v>152574422</v>
      </c>
    </row>
    <row r="3030" spans="1:6">
      <c r="A3030" s="30">
        <v>45443.470868055556</v>
      </c>
      <c r="B3030" s="32"/>
      <c r="C3030" s="32" t="s">
        <v>12</v>
      </c>
      <c r="D3030" s="27">
        <v>1300000</v>
      </c>
      <c r="E3030" s="28"/>
      <c r="F3030" s="29">
        <f t="shared" si="47"/>
        <v>153874422</v>
      </c>
    </row>
    <row r="3031" spans="1:6">
      <c r="A3031" s="30">
        <v>45443.484594907408</v>
      </c>
      <c r="B3031" s="32"/>
      <c r="C3031" s="32" t="s">
        <v>12</v>
      </c>
      <c r="D3031" s="27">
        <v>1170000</v>
      </c>
      <c r="E3031" s="28"/>
      <c r="F3031" s="29">
        <f t="shared" ref="F3031:F3046" si="48">F3030+D3031-E3031</f>
        <v>155044422</v>
      </c>
    </row>
    <row r="3032" spans="1:6">
      <c r="A3032" s="30">
        <v>45443.490162037036</v>
      </c>
      <c r="B3032" s="32"/>
      <c r="C3032" s="32" t="s">
        <v>12</v>
      </c>
      <c r="D3032" s="27">
        <v>600000</v>
      </c>
      <c r="E3032" s="28"/>
      <c r="F3032" s="29">
        <f t="shared" si="48"/>
        <v>155644422</v>
      </c>
    </row>
    <row r="3033" spans="1:6">
      <c r="A3033" s="30">
        <v>45443.491284722222</v>
      </c>
      <c r="B3033" s="32"/>
      <c r="C3033" s="32" t="s">
        <v>12</v>
      </c>
      <c r="D3033" s="27">
        <v>600000</v>
      </c>
      <c r="E3033" s="28"/>
      <c r="F3033" s="29">
        <f t="shared" si="48"/>
        <v>156244422</v>
      </c>
    </row>
    <row r="3034" spans="1:6">
      <c r="A3034" s="30">
        <v>45443.590358796297</v>
      </c>
      <c r="B3034" s="32"/>
      <c r="C3034" s="32" t="s">
        <v>12</v>
      </c>
      <c r="D3034" s="27">
        <v>600000</v>
      </c>
      <c r="E3034" s="28"/>
      <c r="F3034" s="29">
        <f t="shared" si="48"/>
        <v>156844422</v>
      </c>
    </row>
    <row r="3035" spans="1:6">
      <c r="A3035" s="30">
        <v>45443.60665509259</v>
      </c>
      <c r="B3035" s="32"/>
      <c r="C3035" s="32" t="s">
        <v>12</v>
      </c>
      <c r="D3035" s="27">
        <v>650000</v>
      </c>
      <c r="E3035" s="28"/>
      <c r="F3035" s="29">
        <f t="shared" si="48"/>
        <v>157494422</v>
      </c>
    </row>
    <row r="3036" spans="1:6">
      <c r="A3036" s="30">
        <v>45443.619884259257</v>
      </c>
      <c r="B3036" s="32"/>
      <c r="C3036" s="32" t="s">
        <v>149</v>
      </c>
      <c r="D3036" s="27">
        <v>15950000</v>
      </c>
      <c r="E3036" s="28"/>
      <c r="F3036" s="29">
        <f t="shared" si="48"/>
        <v>173444422</v>
      </c>
    </row>
    <row r="3037" spans="1:6">
      <c r="A3037" s="30">
        <v>45443.633101851854</v>
      </c>
      <c r="B3037" s="32"/>
      <c r="C3037" s="32" t="s">
        <v>12</v>
      </c>
      <c r="D3037" s="27">
        <v>650000</v>
      </c>
      <c r="E3037" s="28"/>
      <c r="F3037" s="29">
        <f t="shared" si="48"/>
        <v>174094422</v>
      </c>
    </row>
    <row r="3038" spans="1:6">
      <c r="A3038" s="30">
        <v>45443.666226851848</v>
      </c>
      <c r="B3038" s="32"/>
      <c r="C3038" s="32" t="s">
        <v>12</v>
      </c>
      <c r="D3038" s="27">
        <v>650000</v>
      </c>
      <c r="E3038" s="28"/>
      <c r="F3038" s="29">
        <f t="shared" si="48"/>
        <v>174744422</v>
      </c>
    </row>
    <row r="3039" spans="1:6">
      <c r="A3039" s="30">
        <v>45443.706886574073</v>
      </c>
      <c r="B3039" s="32"/>
      <c r="C3039" s="32" t="s">
        <v>12</v>
      </c>
      <c r="D3039" s="27">
        <v>600000</v>
      </c>
      <c r="E3039" s="28"/>
      <c r="F3039" s="29">
        <f t="shared" si="48"/>
        <v>175344422</v>
      </c>
    </row>
    <row r="3040" spans="1:6">
      <c r="A3040" s="30">
        <v>45443.797812500001</v>
      </c>
      <c r="B3040" s="32"/>
      <c r="C3040" s="32" t="s">
        <v>12</v>
      </c>
      <c r="D3040" s="27">
        <v>585000</v>
      </c>
      <c r="E3040" s="28"/>
      <c r="F3040" s="29">
        <f t="shared" si="48"/>
        <v>175929422</v>
      </c>
    </row>
    <row r="3041" spans="1:6">
      <c r="A3041" s="30">
        <v>45443.872604166667</v>
      </c>
      <c r="B3041" s="32"/>
      <c r="C3041" s="32" t="s">
        <v>12</v>
      </c>
      <c r="D3041" s="27">
        <v>585000</v>
      </c>
      <c r="E3041" s="28"/>
      <c r="F3041" s="29">
        <f t="shared" si="48"/>
        <v>176514422</v>
      </c>
    </row>
    <row r="3042" spans="1:6">
      <c r="A3042" s="30">
        <v>45443.873402777775</v>
      </c>
      <c r="B3042" s="32"/>
      <c r="C3042" s="32" t="s">
        <v>12</v>
      </c>
      <c r="D3042" s="27">
        <v>575000</v>
      </c>
      <c r="E3042" s="28"/>
      <c r="F3042" s="29">
        <f t="shared" si="48"/>
        <v>177089422</v>
      </c>
    </row>
    <row r="3043" spans="1:6">
      <c r="A3043" s="30">
        <v>45443.874236111114</v>
      </c>
      <c r="B3043" s="32"/>
      <c r="C3043" s="32" t="s">
        <v>12</v>
      </c>
      <c r="D3043" s="27">
        <v>575000</v>
      </c>
      <c r="E3043" s="28"/>
      <c r="F3043" s="29">
        <f t="shared" si="48"/>
        <v>177664422</v>
      </c>
    </row>
    <row r="3044" spans="1:6">
      <c r="A3044" s="30">
        <v>45443.874236111114</v>
      </c>
      <c r="B3044" s="32"/>
      <c r="C3044" s="32" t="s">
        <v>742</v>
      </c>
      <c r="D3044" s="27">
        <v>83861</v>
      </c>
      <c r="E3044" s="28"/>
      <c r="F3044" s="29">
        <f t="shared" si="48"/>
        <v>177748283</v>
      </c>
    </row>
    <row r="3045" spans="1:6">
      <c r="A3045" s="30">
        <v>45443.874236111114</v>
      </c>
      <c r="B3045" s="32"/>
      <c r="C3045" s="32" t="s">
        <v>54</v>
      </c>
      <c r="D3045" s="27"/>
      <c r="E3045" s="27">
        <v>16773</v>
      </c>
      <c r="F3045" s="29">
        <f t="shared" si="48"/>
        <v>177731510</v>
      </c>
    </row>
    <row r="3046" spans="1:6">
      <c r="A3046" s="30">
        <v>45443.874236111114</v>
      </c>
      <c r="B3046" s="32"/>
      <c r="C3046" s="32" t="s">
        <v>749</v>
      </c>
      <c r="D3046" s="27"/>
      <c r="E3046" s="27">
        <v>25000</v>
      </c>
      <c r="F3046" s="29">
        <f t="shared" si="48"/>
        <v>177706510</v>
      </c>
    </row>
    <row r="3047" spans="1:6">
      <c r="A3047" s="243" t="s">
        <v>34</v>
      </c>
      <c r="B3047" s="243"/>
      <c r="C3047" s="243"/>
      <c r="D3047" s="79">
        <f>SUM(D2443:D3046)</f>
        <v>627179866</v>
      </c>
      <c r="E3047" s="79">
        <f>SUM(E2443:E3046)</f>
        <v>499815378</v>
      </c>
      <c r="F3047" s="185"/>
    </row>
    <row r="3048" spans="1:6">
      <c r="A3048" s="30"/>
      <c r="B3048" s="244" t="s">
        <v>5</v>
      </c>
      <c r="C3048" s="244"/>
      <c r="D3048" s="87"/>
      <c r="E3048" s="81"/>
      <c r="F3048" s="26">
        <f>F3046</f>
        <v>177706510</v>
      </c>
    </row>
    <row r="3049" spans="1:6">
      <c r="A3049" s="30">
        <v>45444.118090277778</v>
      </c>
      <c r="B3049" s="32"/>
      <c r="C3049" s="32" t="s">
        <v>12</v>
      </c>
      <c r="D3049" s="27">
        <v>1050000</v>
      </c>
      <c r="E3049" s="28"/>
      <c r="F3049" s="29">
        <f>F3048+D3049-E3049</f>
        <v>178756510</v>
      </c>
    </row>
    <row r="3050" spans="1:6">
      <c r="A3050" s="30">
        <v>45444.274108796293</v>
      </c>
      <c r="B3050" s="32"/>
      <c r="C3050" s="32" t="s">
        <v>12</v>
      </c>
      <c r="D3050" s="27">
        <v>1150000</v>
      </c>
      <c r="E3050" s="28"/>
      <c r="F3050" s="29">
        <f t="shared" ref="F3050:F3113" si="49">F3049+D3050-E3050</f>
        <v>179906510</v>
      </c>
    </row>
    <row r="3051" spans="1:6">
      <c r="A3051" s="30">
        <v>45444.274571759262</v>
      </c>
      <c r="B3051" s="32"/>
      <c r="C3051" s="32" t="s">
        <v>12</v>
      </c>
      <c r="D3051" s="27">
        <v>600000</v>
      </c>
      <c r="E3051" s="28"/>
      <c r="F3051" s="29">
        <f t="shared" si="49"/>
        <v>180506510</v>
      </c>
    </row>
    <row r="3052" spans="1:6">
      <c r="A3052" s="30">
        <v>45444.28665509259</v>
      </c>
      <c r="B3052" s="32"/>
      <c r="C3052" s="32" t="s">
        <v>12</v>
      </c>
      <c r="D3052" s="27">
        <v>585000</v>
      </c>
      <c r="E3052" s="28"/>
      <c r="F3052" s="29">
        <f t="shared" si="49"/>
        <v>181091510</v>
      </c>
    </row>
    <row r="3053" spans="1:6">
      <c r="A3053" s="30">
        <v>45444.286932870367</v>
      </c>
      <c r="B3053" s="32"/>
      <c r="C3053" s="32" t="s">
        <v>12</v>
      </c>
      <c r="D3053" s="27">
        <v>600000</v>
      </c>
      <c r="E3053" s="28"/>
      <c r="F3053" s="29">
        <f t="shared" si="49"/>
        <v>181691510</v>
      </c>
    </row>
    <row r="3054" spans="1:6">
      <c r="A3054" s="30">
        <v>45444.291967592595</v>
      </c>
      <c r="B3054" s="32"/>
      <c r="C3054" s="32" t="s">
        <v>12</v>
      </c>
      <c r="D3054" s="27">
        <v>585000</v>
      </c>
      <c r="E3054" s="28"/>
      <c r="F3054" s="29">
        <f t="shared" si="49"/>
        <v>182276510</v>
      </c>
    </row>
    <row r="3055" spans="1:6">
      <c r="A3055" s="30">
        <v>45444.303981481484</v>
      </c>
      <c r="B3055" s="32"/>
      <c r="C3055" s="32" t="s">
        <v>12</v>
      </c>
      <c r="D3055" s="27">
        <v>585000</v>
      </c>
      <c r="E3055" s="28"/>
      <c r="F3055" s="29">
        <f t="shared" si="49"/>
        <v>182861510</v>
      </c>
    </row>
    <row r="3056" spans="1:6">
      <c r="A3056" s="30">
        <v>45444.334675925929</v>
      </c>
      <c r="B3056" s="32"/>
      <c r="C3056" s="32" t="s">
        <v>12</v>
      </c>
      <c r="D3056" s="27">
        <v>1185000</v>
      </c>
      <c r="E3056" s="28"/>
      <c r="F3056" s="29">
        <f t="shared" si="49"/>
        <v>184046510</v>
      </c>
    </row>
    <row r="3057" spans="1:6">
      <c r="A3057" s="30">
        <v>45444.352210648147</v>
      </c>
      <c r="B3057" s="32"/>
      <c r="C3057" s="32" t="s">
        <v>17</v>
      </c>
      <c r="D3057" s="27">
        <v>600000</v>
      </c>
      <c r="E3057" s="28"/>
      <c r="F3057" s="29">
        <f t="shared" si="49"/>
        <v>184646510</v>
      </c>
    </row>
    <row r="3058" spans="1:6">
      <c r="A3058" s="30">
        <v>45444.365416666667</v>
      </c>
      <c r="B3058" s="32"/>
      <c r="C3058" s="32" t="s">
        <v>12</v>
      </c>
      <c r="D3058" s="27">
        <v>650000</v>
      </c>
      <c r="E3058" s="28"/>
      <c r="F3058" s="29">
        <f t="shared" si="49"/>
        <v>185296510</v>
      </c>
    </row>
    <row r="3059" spans="1:6">
      <c r="A3059" s="30">
        <v>45444.36550925926</v>
      </c>
      <c r="B3059" s="32"/>
      <c r="C3059" s="32" t="s">
        <v>12</v>
      </c>
      <c r="D3059" s="27">
        <v>465000</v>
      </c>
      <c r="E3059" s="28"/>
      <c r="F3059" s="29">
        <f t="shared" si="49"/>
        <v>185761510</v>
      </c>
    </row>
    <row r="3060" spans="1:6">
      <c r="A3060" s="30">
        <v>45444.370289351849</v>
      </c>
      <c r="B3060" s="32"/>
      <c r="C3060" s="32" t="s">
        <v>12</v>
      </c>
      <c r="D3060" s="27">
        <v>600000</v>
      </c>
      <c r="E3060" s="28"/>
      <c r="F3060" s="29">
        <f t="shared" si="49"/>
        <v>186361510</v>
      </c>
    </row>
    <row r="3061" spans="1:6">
      <c r="A3061" s="30">
        <v>45444.390925925924</v>
      </c>
      <c r="B3061" s="32"/>
      <c r="C3061" s="32" t="s">
        <v>12</v>
      </c>
      <c r="D3061" s="27">
        <v>650000</v>
      </c>
      <c r="E3061" s="28"/>
      <c r="F3061" s="29">
        <f t="shared" si="49"/>
        <v>187011510</v>
      </c>
    </row>
    <row r="3062" spans="1:6">
      <c r="A3062" s="30">
        <v>45444.412939814814</v>
      </c>
      <c r="B3062" s="32"/>
      <c r="C3062" s="32" t="s">
        <v>12</v>
      </c>
      <c r="D3062" s="27">
        <v>585000</v>
      </c>
      <c r="E3062" s="28"/>
      <c r="F3062" s="29">
        <f t="shared" si="49"/>
        <v>187596510</v>
      </c>
    </row>
    <row r="3063" spans="1:6">
      <c r="A3063" s="30">
        <v>45444.414386574077</v>
      </c>
      <c r="B3063" s="32"/>
      <c r="C3063" s="32" t="s">
        <v>12</v>
      </c>
      <c r="D3063" s="27">
        <v>600000</v>
      </c>
      <c r="E3063" s="28"/>
      <c r="F3063" s="29">
        <f t="shared" si="49"/>
        <v>188196510</v>
      </c>
    </row>
    <row r="3064" spans="1:6">
      <c r="A3064" s="30">
        <v>45444.434629629628</v>
      </c>
      <c r="B3064" s="32"/>
      <c r="C3064" s="32" t="s">
        <v>12</v>
      </c>
      <c r="D3064" s="27">
        <v>600000</v>
      </c>
      <c r="E3064" s="28"/>
      <c r="F3064" s="29">
        <f t="shared" si="49"/>
        <v>188796510</v>
      </c>
    </row>
    <row r="3065" spans="1:6">
      <c r="A3065" s="30">
        <v>45444.437986111108</v>
      </c>
      <c r="B3065" s="32"/>
      <c r="C3065" s="32" t="s">
        <v>12</v>
      </c>
      <c r="D3065" s="27">
        <v>650000</v>
      </c>
      <c r="E3065" s="28"/>
      <c r="F3065" s="29">
        <f t="shared" si="49"/>
        <v>189446510</v>
      </c>
    </row>
    <row r="3066" spans="1:6">
      <c r="A3066" s="30">
        <v>45444.438437500001</v>
      </c>
      <c r="B3066" s="32"/>
      <c r="C3066" s="32" t="s">
        <v>12</v>
      </c>
      <c r="D3066" s="27">
        <v>650000</v>
      </c>
      <c r="E3066" s="28"/>
      <c r="F3066" s="29">
        <f t="shared" si="49"/>
        <v>190096510</v>
      </c>
    </row>
    <row r="3067" spans="1:6">
      <c r="A3067" s="30">
        <v>45444.451180555552</v>
      </c>
      <c r="B3067" s="32"/>
      <c r="C3067" s="32" t="s">
        <v>12</v>
      </c>
      <c r="D3067" s="27">
        <v>585000</v>
      </c>
      <c r="E3067" s="28"/>
      <c r="F3067" s="29">
        <f t="shared" si="49"/>
        <v>190681510</v>
      </c>
    </row>
    <row r="3068" spans="1:6">
      <c r="A3068" s="30">
        <v>45444.459629629629</v>
      </c>
      <c r="B3068" s="32"/>
      <c r="C3068" s="32" t="s">
        <v>12</v>
      </c>
      <c r="D3068" s="27">
        <v>600000</v>
      </c>
      <c r="E3068" s="28"/>
      <c r="F3068" s="29">
        <f t="shared" si="49"/>
        <v>191281510</v>
      </c>
    </row>
    <row r="3069" spans="1:6">
      <c r="A3069" s="30">
        <v>45444.461435185185</v>
      </c>
      <c r="B3069" s="32"/>
      <c r="C3069" s="32" t="s">
        <v>12</v>
      </c>
      <c r="D3069" s="27">
        <v>1200000</v>
      </c>
      <c r="E3069" s="28"/>
      <c r="F3069" s="29">
        <f t="shared" si="49"/>
        <v>192481510</v>
      </c>
    </row>
    <row r="3070" spans="1:6">
      <c r="A3070" s="30">
        <v>45444.466435185182</v>
      </c>
      <c r="B3070" s="32"/>
      <c r="C3070" s="32" t="s">
        <v>12</v>
      </c>
      <c r="D3070" s="27">
        <v>585000</v>
      </c>
      <c r="E3070" s="28"/>
      <c r="F3070" s="29">
        <f t="shared" si="49"/>
        <v>193066510</v>
      </c>
    </row>
    <row r="3071" spans="1:6">
      <c r="A3071" s="30">
        <v>45444.472430555557</v>
      </c>
      <c r="B3071" s="32"/>
      <c r="C3071" s="32" t="s">
        <v>12</v>
      </c>
      <c r="D3071" s="27">
        <v>650000</v>
      </c>
      <c r="E3071" s="28"/>
      <c r="F3071" s="29">
        <f t="shared" si="49"/>
        <v>193716510</v>
      </c>
    </row>
    <row r="3072" spans="1:6">
      <c r="A3072" s="30">
        <v>45444.477962962963</v>
      </c>
      <c r="B3072" s="32"/>
      <c r="C3072" s="32" t="s">
        <v>12</v>
      </c>
      <c r="D3072" s="27">
        <v>1200000</v>
      </c>
      <c r="E3072" s="28"/>
      <c r="F3072" s="29">
        <f t="shared" si="49"/>
        <v>194916510</v>
      </c>
    </row>
    <row r="3073" spans="1:6">
      <c r="A3073" s="30">
        <v>45444.508680555555</v>
      </c>
      <c r="B3073" s="32"/>
      <c r="C3073" s="32" t="s">
        <v>12</v>
      </c>
      <c r="D3073" s="27">
        <v>600000</v>
      </c>
      <c r="E3073" s="28"/>
      <c r="F3073" s="29">
        <f t="shared" si="49"/>
        <v>195516510</v>
      </c>
    </row>
    <row r="3074" spans="1:6">
      <c r="A3074" s="30">
        <v>45444.518020833333</v>
      </c>
      <c r="B3074" s="32"/>
      <c r="C3074" s="32" t="s">
        <v>12</v>
      </c>
      <c r="D3074" s="27">
        <v>650000</v>
      </c>
      <c r="E3074" s="28"/>
      <c r="F3074" s="29">
        <f t="shared" si="49"/>
        <v>196166510</v>
      </c>
    </row>
    <row r="3075" spans="1:6">
      <c r="A3075" s="30">
        <v>45444.519675925927</v>
      </c>
      <c r="B3075" s="32"/>
      <c r="C3075" s="32" t="s">
        <v>12</v>
      </c>
      <c r="D3075" s="27">
        <v>585000</v>
      </c>
      <c r="E3075" s="28"/>
      <c r="F3075" s="29">
        <f t="shared" si="49"/>
        <v>196751510</v>
      </c>
    </row>
    <row r="3076" spans="1:6">
      <c r="A3076" s="30">
        <v>45444.520624999997</v>
      </c>
      <c r="B3076" s="32"/>
      <c r="C3076" s="32" t="s">
        <v>12</v>
      </c>
      <c r="D3076" s="27">
        <v>600000</v>
      </c>
      <c r="E3076" s="28"/>
      <c r="F3076" s="29">
        <f t="shared" si="49"/>
        <v>197351510</v>
      </c>
    </row>
    <row r="3077" spans="1:6">
      <c r="A3077" s="30">
        <v>45444.532905092594</v>
      </c>
      <c r="B3077" s="32"/>
      <c r="C3077" s="32" t="s">
        <v>12</v>
      </c>
      <c r="D3077" s="27">
        <v>1135000</v>
      </c>
      <c r="E3077" s="28"/>
      <c r="F3077" s="29">
        <f t="shared" si="49"/>
        <v>198486510</v>
      </c>
    </row>
    <row r="3078" spans="1:6">
      <c r="A3078" s="30">
        <v>45444.537175925929</v>
      </c>
      <c r="B3078" s="32"/>
      <c r="C3078" s="32" t="s">
        <v>12</v>
      </c>
      <c r="D3078" s="27">
        <v>650000</v>
      </c>
      <c r="E3078" s="28"/>
      <c r="F3078" s="29">
        <f t="shared" si="49"/>
        <v>199136510</v>
      </c>
    </row>
    <row r="3079" spans="1:6">
      <c r="A3079" s="30">
        <v>45444.538229166668</v>
      </c>
      <c r="B3079" s="32"/>
      <c r="C3079" s="32" t="s">
        <v>12</v>
      </c>
      <c r="D3079" s="27">
        <v>585000</v>
      </c>
      <c r="E3079" s="28"/>
      <c r="F3079" s="29">
        <f t="shared" si="49"/>
        <v>199721510</v>
      </c>
    </row>
    <row r="3080" spans="1:6">
      <c r="A3080" s="30">
        <v>45444.539884259262</v>
      </c>
      <c r="B3080" s="32"/>
      <c r="C3080" s="32" t="s">
        <v>12</v>
      </c>
      <c r="D3080" s="27">
        <v>600000</v>
      </c>
      <c r="E3080" s="28"/>
      <c r="F3080" s="29">
        <f t="shared" si="49"/>
        <v>200321510</v>
      </c>
    </row>
    <row r="3081" spans="1:6">
      <c r="A3081" s="30">
        <v>45444.660902777781</v>
      </c>
      <c r="B3081" s="32"/>
      <c r="C3081" s="32" t="s">
        <v>12</v>
      </c>
      <c r="D3081" s="27">
        <v>1160000</v>
      </c>
      <c r="E3081" s="28"/>
      <c r="F3081" s="29">
        <f t="shared" si="49"/>
        <v>201481510</v>
      </c>
    </row>
    <row r="3082" spans="1:6">
      <c r="A3082" s="30">
        <v>45444.678935185184</v>
      </c>
      <c r="B3082" s="32"/>
      <c r="C3082" s="32" t="s">
        <v>12</v>
      </c>
      <c r="D3082" s="27">
        <v>575000</v>
      </c>
      <c r="E3082" s="28"/>
      <c r="F3082" s="29">
        <f t="shared" si="49"/>
        <v>202056510</v>
      </c>
    </row>
    <row r="3083" spans="1:6">
      <c r="A3083" s="30">
        <v>45444.723530092589</v>
      </c>
      <c r="B3083" s="32"/>
      <c r="C3083" s="32" t="s">
        <v>12</v>
      </c>
      <c r="D3083" s="27">
        <v>600000</v>
      </c>
      <c r="E3083" s="28"/>
      <c r="F3083" s="29">
        <f t="shared" si="49"/>
        <v>202656510</v>
      </c>
    </row>
    <row r="3084" spans="1:6">
      <c r="A3084" s="30">
        <v>45444.732824074075</v>
      </c>
      <c r="B3084" s="32"/>
      <c r="C3084" s="32" t="s">
        <v>12</v>
      </c>
      <c r="D3084" s="27">
        <v>1250000</v>
      </c>
      <c r="E3084" s="28"/>
      <c r="F3084" s="29">
        <f t="shared" si="49"/>
        <v>203906510</v>
      </c>
    </row>
    <row r="3085" spans="1:6">
      <c r="A3085" s="30">
        <v>45444.740104166667</v>
      </c>
      <c r="B3085" s="32"/>
      <c r="C3085" s="32" t="s">
        <v>12</v>
      </c>
      <c r="D3085" s="27">
        <v>1650000</v>
      </c>
      <c r="E3085" s="28"/>
      <c r="F3085" s="29">
        <f t="shared" si="49"/>
        <v>205556510</v>
      </c>
    </row>
    <row r="3086" spans="1:6">
      <c r="A3086" s="30">
        <v>45444.748622685183</v>
      </c>
      <c r="B3086" s="32"/>
      <c r="C3086" s="32" t="s">
        <v>12</v>
      </c>
      <c r="D3086" s="27">
        <v>650000</v>
      </c>
      <c r="E3086" s="28"/>
      <c r="F3086" s="29">
        <f t="shared" si="49"/>
        <v>206206510</v>
      </c>
    </row>
    <row r="3087" spans="1:6">
      <c r="A3087" s="30">
        <v>45444.75613425926</v>
      </c>
      <c r="B3087" s="32"/>
      <c r="C3087" s="32" t="s">
        <v>12</v>
      </c>
      <c r="D3087" s="27">
        <v>1300000</v>
      </c>
      <c r="E3087" s="28"/>
      <c r="F3087" s="29">
        <f t="shared" si="49"/>
        <v>207506510</v>
      </c>
    </row>
    <row r="3088" spans="1:6">
      <c r="A3088" s="30">
        <v>45444.760682870372</v>
      </c>
      <c r="B3088" s="32"/>
      <c r="C3088" s="32" t="s">
        <v>12</v>
      </c>
      <c r="D3088" s="27">
        <v>650000</v>
      </c>
      <c r="E3088" s="28"/>
      <c r="F3088" s="29">
        <f t="shared" si="49"/>
        <v>208156510</v>
      </c>
    </row>
    <row r="3089" spans="1:6">
      <c r="A3089" s="30">
        <v>45444.777175925927</v>
      </c>
      <c r="B3089" s="32"/>
      <c r="C3089" s="32" t="s">
        <v>12</v>
      </c>
      <c r="D3089" s="27">
        <v>650000</v>
      </c>
      <c r="E3089" s="28"/>
      <c r="F3089" s="29">
        <f t="shared" si="49"/>
        <v>208806510</v>
      </c>
    </row>
    <row r="3090" spans="1:6">
      <c r="A3090" s="30">
        <v>45444.820740740739</v>
      </c>
      <c r="B3090" s="32"/>
      <c r="C3090" s="32" t="s">
        <v>12</v>
      </c>
      <c r="D3090" s="27">
        <v>650000</v>
      </c>
      <c r="E3090" s="28"/>
      <c r="F3090" s="29">
        <f t="shared" si="49"/>
        <v>209456510</v>
      </c>
    </row>
    <row r="3091" spans="1:6">
      <c r="A3091" s="30">
        <v>45444.823831018519</v>
      </c>
      <c r="B3091" s="32"/>
      <c r="C3091" s="32" t="s">
        <v>12</v>
      </c>
      <c r="D3091" s="27">
        <v>575000</v>
      </c>
      <c r="E3091" s="28"/>
      <c r="F3091" s="29">
        <f t="shared" si="49"/>
        <v>210031510</v>
      </c>
    </row>
    <row r="3092" spans="1:6">
      <c r="A3092" s="30">
        <v>45444.842256944445</v>
      </c>
      <c r="B3092" s="32"/>
      <c r="C3092" s="32" t="s">
        <v>12</v>
      </c>
      <c r="D3092" s="27">
        <v>1235000</v>
      </c>
      <c r="E3092" s="28"/>
      <c r="F3092" s="29">
        <f t="shared" si="49"/>
        <v>211266510</v>
      </c>
    </row>
    <row r="3093" spans="1:6">
      <c r="A3093" s="30">
        <v>45444.962557870371</v>
      </c>
      <c r="B3093" s="32"/>
      <c r="C3093" s="32" t="s">
        <v>12</v>
      </c>
      <c r="D3093" s="27">
        <v>465000</v>
      </c>
      <c r="E3093" s="28"/>
      <c r="F3093" s="29">
        <f t="shared" si="49"/>
        <v>211731510</v>
      </c>
    </row>
    <row r="3094" spans="1:6">
      <c r="A3094" s="30">
        <v>45445.254560185182</v>
      </c>
      <c r="B3094" s="32"/>
      <c r="C3094" s="32" t="s">
        <v>12</v>
      </c>
      <c r="D3094" s="27">
        <v>1200000</v>
      </c>
      <c r="E3094" s="28"/>
      <c r="F3094" s="29">
        <f t="shared" si="49"/>
        <v>212931510</v>
      </c>
    </row>
    <row r="3095" spans="1:6">
      <c r="A3095" s="30">
        <v>45445.282835648148</v>
      </c>
      <c r="B3095" s="32"/>
      <c r="C3095" s="32" t="s">
        <v>12</v>
      </c>
      <c r="D3095" s="27">
        <v>550000</v>
      </c>
      <c r="E3095" s="28"/>
      <c r="F3095" s="29">
        <f t="shared" si="49"/>
        <v>213481510</v>
      </c>
    </row>
    <row r="3096" spans="1:6">
      <c r="A3096" s="30">
        <v>45445.337939814817</v>
      </c>
      <c r="B3096" s="32"/>
      <c r="C3096" s="32" t="s">
        <v>18</v>
      </c>
      <c r="D3096" s="27">
        <v>1350000</v>
      </c>
      <c r="E3096" s="28"/>
      <c r="F3096" s="29">
        <f t="shared" si="49"/>
        <v>214831510</v>
      </c>
    </row>
    <row r="3097" spans="1:6">
      <c r="A3097" s="30">
        <v>45445.340509259258</v>
      </c>
      <c r="B3097" s="32"/>
      <c r="C3097" s="32" t="s">
        <v>12</v>
      </c>
      <c r="D3097" s="27">
        <v>650000</v>
      </c>
      <c r="E3097" s="28"/>
      <c r="F3097" s="29">
        <f t="shared" si="49"/>
        <v>215481510</v>
      </c>
    </row>
    <row r="3098" spans="1:6">
      <c r="A3098" s="30">
        <v>45445.37972222222</v>
      </c>
      <c r="B3098" s="32"/>
      <c r="C3098" s="32" t="s">
        <v>12</v>
      </c>
      <c r="D3098" s="27">
        <v>1135000</v>
      </c>
      <c r="E3098" s="28"/>
      <c r="F3098" s="29">
        <f t="shared" si="49"/>
        <v>216616510</v>
      </c>
    </row>
    <row r="3099" spans="1:6">
      <c r="A3099" s="30">
        <v>45445.393761574072</v>
      </c>
      <c r="B3099" s="32"/>
      <c r="C3099" s="32" t="s">
        <v>12</v>
      </c>
      <c r="D3099" s="27">
        <v>650000</v>
      </c>
      <c r="E3099" s="28"/>
      <c r="F3099" s="29">
        <f t="shared" si="49"/>
        <v>217266510</v>
      </c>
    </row>
    <row r="3100" spans="1:6">
      <c r="A3100" s="30">
        <v>45445.406655092593</v>
      </c>
      <c r="B3100" s="32"/>
      <c r="C3100" s="32" t="s">
        <v>12</v>
      </c>
      <c r="D3100" s="27">
        <v>600000</v>
      </c>
      <c r="E3100" s="28"/>
      <c r="F3100" s="29">
        <f t="shared" si="49"/>
        <v>217866510</v>
      </c>
    </row>
    <row r="3101" spans="1:6">
      <c r="A3101" s="30">
        <v>45445.429224537038</v>
      </c>
      <c r="B3101" s="32"/>
      <c r="C3101" s="32" t="s">
        <v>12</v>
      </c>
      <c r="D3101" s="27">
        <v>1800000</v>
      </c>
      <c r="E3101" s="28"/>
      <c r="F3101" s="29">
        <f t="shared" si="49"/>
        <v>219666510</v>
      </c>
    </row>
    <row r="3102" spans="1:6">
      <c r="A3102" s="30">
        <v>45445.441238425927</v>
      </c>
      <c r="B3102" s="32"/>
      <c r="C3102" s="32" t="s">
        <v>12</v>
      </c>
      <c r="D3102" s="27">
        <v>575000</v>
      </c>
      <c r="E3102" s="28"/>
      <c r="F3102" s="29">
        <f t="shared" si="49"/>
        <v>220241510</v>
      </c>
    </row>
    <row r="3103" spans="1:6">
      <c r="A3103" s="30">
        <v>45445.466319444444</v>
      </c>
      <c r="B3103" s="32"/>
      <c r="C3103" s="32" t="s">
        <v>18</v>
      </c>
      <c r="D3103" s="27">
        <v>1350000</v>
      </c>
      <c r="E3103" s="28"/>
      <c r="F3103" s="29">
        <f t="shared" si="49"/>
        <v>221591510</v>
      </c>
    </row>
    <row r="3104" spans="1:6">
      <c r="A3104" s="30">
        <v>45445.468217592592</v>
      </c>
      <c r="B3104" s="32"/>
      <c r="C3104" s="32" t="s">
        <v>12</v>
      </c>
      <c r="D3104" s="27">
        <v>650000</v>
      </c>
      <c r="E3104" s="28"/>
      <c r="F3104" s="29">
        <f t="shared" si="49"/>
        <v>222241510</v>
      </c>
    </row>
    <row r="3105" spans="1:6">
      <c r="A3105" s="30">
        <v>45445.470810185187</v>
      </c>
      <c r="B3105" s="32"/>
      <c r="C3105" s="32" t="s">
        <v>12</v>
      </c>
      <c r="D3105" s="27">
        <v>600000</v>
      </c>
      <c r="E3105" s="28"/>
      <c r="F3105" s="29">
        <f t="shared" si="49"/>
        <v>222841510</v>
      </c>
    </row>
    <row r="3106" spans="1:6">
      <c r="A3106" s="30">
        <v>45445.480439814812</v>
      </c>
      <c r="B3106" s="32"/>
      <c r="C3106" s="32" t="s">
        <v>17</v>
      </c>
      <c r="D3106" s="27">
        <v>550000</v>
      </c>
      <c r="E3106" s="28"/>
      <c r="F3106" s="29">
        <f t="shared" si="49"/>
        <v>223391510</v>
      </c>
    </row>
    <row r="3107" spans="1:6">
      <c r="A3107" s="30">
        <v>45445.49527777778</v>
      </c>
      <c r="B3107" s="32"/>
      <c r="C3107" s="32" t="s">
        <v>12</v>
      </c>
      <c r="D3107" s="27">
        <v>650000</v>
      </c>
      <c r="E3107" s="28"/>
      <c r="F3107" s="29">
        <f t="shared" si="49"/>
        <v>224041510</v>
      </c>
    </row>
    <row r="3108" spans="1:6">
      <c r="A3108" s="30">
        <v>45445.546944444446</v>
      </c>
      <c r="B3108" s="32"/>
      <c r="C3108" s="32" t="s">
        <v>12</v>
      </c>
      <c r="D3108" s="27">
        <v>600000</v>
      </c>
      <c r="E3108" s="28"/>
      <c r="F3108" s="29">
        <f t="shared" si="49"/>
        <v>224641510</v>
      </c>
    </row>
    <row r="3109" spans="1:6">
      <c r="A3109" s="30">
        <v>45445.575092592589</v>
      </c>
      <c r="B3109" s="32"/>
      <c r="C3109" s="32" t="s">
        <v>12</v>
      </c>
      <c r="D3109" s="27">
        <v>1200000</v>
      </c>
      <c r="E3109" s="28"/>
      <c r="F3109" s="29">
        <f t="shared" si="49"/>
        <v>225841510</v>
      </c>
    </row>
    <row r="3110" spans="1:6">
      <c r="A3110" s="30">
        <v>45445.586215277777</v>
      </c>
      <c r="B3110" s="32"/>
      <c r="C3110" s="32" t="s">
        <v>12</v>
      </c>
      <c r="D3110" s="27">
        <v>585000</v>
      </c>
      <c r="E3110" s="28"/>
      <c r="F3110" s="29">
        <f t="shared" si="49"/>
        <v>226426510</v>
      </c>
    </row>
    <row r="3111" spans="1:6">
      <c r="A3111" s="30">
        <v>45445.63517361111</v>
      </c>
      <c r="B3111" s="32"/>
      <c r="C3111" s="32" t="s">
        <v>12</v>
      </c>
      <c r="D3111" s="27">
        <v>650000</v>
      </c>
      <c r="E3111" s="28"/>
      <c r="F3111" s="29">
        <f t="shared" si="49"/>
        <v>227076510</v>
      </c>
    </row>
    <row r="3112" spans="1:6">
      <c r="A3112" s="30">
        <v>45445.732766203706</v>
      </c>
      <c r="B3112" s="32"/>
      <c r="C3112" s="32" t="s">
        <v>12</v>
      </c>
      <c r="D3112" s="27">
        <v>1185000</v>
      </c>
      <c r="E3112" s="28"/>
      <c r="F3112" s="29">
        <f t="shared" si="49"/>
        <v>228261510</v>
      </c>
    </row>
    <row r="3113" spans="1:6">
      <c r="A3113" s="30">
        <v>45445.739328703705</v>
      </c>
      <c r="B3113" s="32"/>
      <c r="C3113" s="32" t="s">
        <v>12</v>
      </c>
      <c r="D3113" s="27">
        <v>600000</v>
      </c>
      <c r="E3113" s="28"/>
      <c r="F3113" s="29">
        <f t="shared" si="49"/>
        <v>228861510</v>
      </c>
    </row>
    <row r="3114" spans="1:6">
      <c r="A3114" s="30">
        <v>45445.768518518518</v>
      </c>
      <c r="B3114" s="32"/>
      <c r="C3114" s="32" t="s">
        <v>12</v>
      </c>
      <c r="D3114" s="27">
        <v>600000</v>
      </c>
      <c r="E3114" s="28"/>
      <c r="F3114" s="29">
        <f t="shared" ref="F3114:F3169" si="50">F3113+D3114-E3114</f>
        <v>229461510</v>
      </c>
    </row>
    <row r="3115" spans="1:6">
      <c r="A3115" s="30">
        <v>45445.773796296293</v>
      </c>
      <c r="B3115" s="32"/>
      <c r="C3115" s="32" t="s">
        <v>12</v>
      </c>
      <c r="D3115" s="27">
        <v>600000</v>
      </c>
      <c r="E3115" s="28"/>
      <c r="F3115" s="29">
        <f t="shared" si="50"/>
        <v>230061510</v>
      </c>
    </row>
    <row r="3116" spans="1:6">
      <c r="A3116" s="30">
        <v>45445.801712962966</v>
      </c>
      <c r="B3116" s="32"/>
      <c r="C3116" s="32" t="s">
        <v>12</v>
      </c>
      <c r="D3116" s="27">
        <v>600000</v>
      </c>
      <c r="E3116" s="28"/>
      <c r="F3116" s="29">
        <f t="shared" si="50"/>
        <v>230661510</v>
      </c>
    </row>
    <row r="3117" spans="1:6">
      <c r="A3117" s="30">
        <v>45445.8596412037</v>
      </c>
      <c r="B3117" s="32"/>
      <c r="C3117" s="32" t="s">
        <v>12</v>
      </c>
      <c r="D3117" s="27">
        <v>600000</v>
      </c>
      <c r="E3117" s="28"/>
      <c r="F3117" s="29">
        <f t="shared" si="50"/>
        <v>231261510</v>
      </c>
    </row>
    <row r="3118" spans="1:6">
      <c r="A3118" s="30">
        <v>45445.868298611109</v>
      </c>
      <c r="B3118" s="32"/>
      <c r="C3118" s="32" t="s">
        <v>12</v>
      </c>
      <c r="D3118" s="27">
        <v>465000</v>
      </c>
      <c r="E3118" s="28"/>
      <c r="F3118" s="29">
        <f t="shared" si="50"/>
        <v>231726510</v>
      </c>
    </row>
    <row r="3119" spans="1:6">
      <c r="A3119" s="30">
        <v>45445.898101851853</v>
      </c>
      <c r="B3119" s="32"/>
      <c r="C3119" s="32" t="s">
        <v>12</v>
      </c>
      <c r="D3119" s="27">
        <v>650000</v>
      </c>
      <c r="E3119" s="28"/>
      <c r="F3119" s="29">
        <f t="shared" si="50"/>
        <v>232376510</v>
      </c>
    </row>
    <row r="3120" spans="1:6">
      <c r="A3120" s="30">
        <v>45445.915462962963</v>
      </c>
      <c r="B3120" s="32"/>
      <c r="C3120" s="32" t="s">
        <v>12</v>
      </c>
      <c r="D3120" s="27">
        <v>600000</v>
      </c>
      <c r="E3120" s="28"/>
      <c r="F3120" s="29">
        <f t="shared" si="50"/>
        <v>232976510</v>
      </c>
    </row>
    <row r="3121" spans="1:6">
      <c r="A3121" s="30">
        <v>45445.925370370373</v>
      </c>
      <c r="B3121" s="32"/>
      <c r="C3121" s="32" t="s">
        <v>12</v>
      </c>
      <c r="D3121" s="27">
        <v>600000</v>
      </c>
      <c r="E3121" s="28"/>
      <c r="F3121" s="29">
        <f t="shared" si="50"/>
        <v>233576510</v>
      </c>
    </row>
    <row r="3122" spans="1:6">
      <c r="A3122" s="30">
        <v>45445.926689814813</v>
      </c>
      <c r="B3122" s="32"/>
      <c r="C3122" s="32" t="s">
        <v>12</v>
      </c>
      <c r="D3122" s="27">
        <v>600000</v>
      </c>
      <c r="E3122" s="28"/>
      <c r="F3122" s="29">
        <f t="shared" si="50"/>
        <v>234176510</v>
      </c>
    </row>
    <row r="3123" spans="1:6">
      <c r="A3123" s="30">
        <v>45445.937835648147</v>
      </c>
      <c r="B3123" s="32"/>
      <c r="C3123" s="32" t="s">
        <v>12</v>
      </c>
      <c r="D3123" s="27">
        <v>600000</v>
      </c>
      <c r="E3123" s="28"/>
      <c r="F3123" s="29">
        <f t="shared" si="50"/>
        <v>234776510</v>
      </c>
    </row>
    <row r="3124" spans="1:6">
      <c r="A3124" s="30">
        <v>45446.050879629627</v>
      </c>
      <c r="B3124" s="32"/>
      <c r="C3124" s="32" t="s">
        <v>12</v>
      </c>
      <c r="D3124" s="27">
        <v>1235000</v>
      </c>
      <c r="E3124" s="28"/>
      <c r="F3124" s="29">
        <f t="shared" si="50"/>
        <v>236011510</v>
      </c>
    </row>
    <row r="3125" spans="1:6">
      <c r="A3125" s="30">
        <v>45446.212488425925</v>
      </c>
      <c r="B3125" s="32"/>
      <c r="C3125" s="32" t="s">
        <v>12</v>
      </c>
      <c r="D3125" s="27">
        <v>600000</v>
      </c>
      <c r="E3125" s="28"/>
      <c r="F3125" s="29">
        <f t="shared" si="50"/>
        <v>236611510</v>
      </c>
    </row>
    <row r="3126" spans="1:6">
      <c r="A3126" s="30">
        <v>45446.234895833331</v>
      </c>
      <c r="B3126" s="32"/>
      <c r="C3126" s="32" t="s">
        <v>12</v>
      </c>
      <c r="D3126" s="27">
        <v>600000</v>
      </c>
      <c r="E3126" s="28"/>
      <c r="F3126" s="29">
        <f t="shared" si="50"/>
        <v>237211510</v>
      </c>
    </row>
    <row r="3127" spans="1:6">
      <c r="A3127" s="30">
        <v>45446.241875</v>
      </c>
      <c r="B3127" s="32"/>
      <c r="C3127" s="32" t="s">
        <v>12</v>
      </c>
      <c r="D3127" s="27">
        <v>1170000</v>
      </c>
      <c r="E3127" s="28"/>
      <c r="F3127" s="29">
        <f t="shared" si="50"/>
        <v>238381510</v>
      </c>
    </row>
    <row r="3128" spans="1:6">
      <c r="A3128" s="30">
        <v>45446.242696759262</v>
      </c>
      <c r="B3128" s="32"/>
      <c r="C3128" s="32" t="s">
        <v>12</v>
      </c>
      <c r="D3128" s="27">
        <v>600000</v>
      </c>
      <c r="E3128" s="28"/>
      <c r="F3128" s="29">
        <f t="shared" si="50"/>
        <v>238981510</v>
      </c>
    </row>
    <row r="3129" spans="1:6">
      <c r="A3129" s="30">
        <v>45446.250925925924</v>
      </c>
      <c r="B3129" s="32"/>
      <c r="C3129" s="32" t="s">
        <v>12</v>
      </c>
      <c r="D3129" s="27">
        <v>650000</v>
      </c>
      <c r="E3129" s="28"/>
      <c r="F3129" s="29">
        <f t="shared" si="50"/>
        <v>239631510</v>
      </c>
    </row>
    <row r="3130" spans="1:6">
      <c r="A3130" s="30">
        <v>45446.253055555557</v>
      </c>
      <c r="B3130" s="32"/>
      <c r="C3130" s="32" t="s">
        <v>12</v>
      </c>
      <c r="D3130" s="27">
        <v>650000</v>
      </c>
      <c r="E3130" s="28"/>
      <c r="F3130" s="29">
        <f t="shared" si="50"/>
        <v>240281510</v>
      </c>
    </row>
    <row r="3131" spans="1:6">
      <c r="A3131" s="30">
        <v>45446.257326388892</v>
      </c>
      <c r="B3131" s="32"/>
      <c r="C3131" s="32" t="s">
        <v>12</v>
      </c>
      <c r="D3131" s="27">
        <v>1300000</v>
      </c>
      <c r="E3131" s="28"/>
      <c r="F3131" s="29">
        <f t="shared" si="50"/>
        <v>241581510</v>
      </c>
    </row>
    <row r="3132" spans="1:6">
      <c r="A3132" s="30">
        <v>45446.260324074072</v>
      </c>
      <c r="B3132" s="32"/>
      <c r="C3132" s="32" t="s">
        <v>12</v>
      </c>
      <c r="D3132" s="27">
        <v>650000</v>
      </c>
      <c r="E3132" s="28"/>
      <c r="F3132" s="29">
        <f t="shared" si="50"/>
        <v>242231510</v>
      </c>
    </row>
    <row r="3133" spans="1:6">
      <c r="A3133" s="30">
        <v>45446.262141203704</v>
      </c>
      <c r="B3133" s="32"/>
      <c r="C3133" s="32" t="s">
        <v>12</v>
      </c>
      <c r="D3133" s="27">
        <v>600000</v>
      </c>
      <c r="E3133" s="28"/>
      <c r="F3133" s="29">
        <f t="shared" si="50"/>
        <v>242831510</v>
      </c>
    </row>
    <row r="3134" spans="1:6">
      <c r="A3134" s="30">
        <v>45446.2734375</v>
      </c>
      <c r="B3134" s="32"/>
      <c r="C3134" s="32" t="s">
        <v>12</v>
      </c>
      <c r="D3134" s="27">
        <v>600000</v>
      </c>
      <c r="E3134" s="28"/>
      <c r="F3134" s="29">
        <f t="shared" si="50"/>
        <v>243431510</v>
      </c>
    </row>
    <row r="3135" spans="1:6">
      <c r="A3135" s="30">
        <v>45446.274594907409</v>
      </c>
      <c r="B3135" s="32"/>
      <c r="C3135" s="32" t="s">
        <v>12</v>
      </c>
      <c r="D3135" s="27">
        <v>600000</v>
      </c>
      <c r="E3135" s="28"/>
      <c r="F3135" s="29">
        <f t="shared" si="50"/>
        <v>244031510</v>
      </c>
    </row>
    <row r="3136" spans="1:6">
      <c r="A3136" s="30">
        <v>45446.27851851852</v>
      </c>
      <c r="B3136" s="32"/>
      <c r="C3136" s="32" t="s">
        <v>12</v>
      </c>
      <c r="D3136" s="27">
        <v>1170000</v>
      </c>
      <c r="E3136" s="28"/>
      <c r="F3136" s="29">
        <f t="shared" si="50"/>
        <v>245201510</v>
      </c>
    </row>
    <row r="3137" spans="1:6">
      <c r="A3137" s="30">
        <v>45446.278969907406</v>
      </c>
      <c r="B3137" s="32"/>
      <c r="C3137" s="32" t="s">
        <v>12</v>
      </c>
      <c r="D3137" s="27">
        <v>600000</v>
      </c>
      <c r="E3137" s="28"/>
      <c r="F3137" s="29">
        <f t="shared" si="50"/>
        <v>245801510</v>
      </c>
    </row>
    <row r="3138" spans="1:6">
      <c r="A3138" s="30">
        <v>45446.281805555554</v>
      </c>
      <c r="B3138" s="32"/>
      <c r="C3138" s="32" t="s">
        <v>12</v>
      </c>
      <c r="D3138" s="27">
        <v>600000</v>
      </c>
      <c r="E3138" s="28"/>
      <c r="F3138" s="29">
        <f t="shared" si="50"/>
        <v>246401510</v>
      </c>
    </row>
    <row r="3139" spans="1:6">
      <c r="A3139" s="30">
        <v>45446.283773148149</v>
      </c>
      <c r="B3139" s="32"/>
      <c r="C3139" s="32" t="s">
        <v>12</v>
      </c>
      <c r="D3139" s="27">
        <v>1200000</v>
      </c>
      <c r="E3139" s="28"/>
      <c r="F3139" s="29">
        <f t="shared" si="50"/>
        <v>247601510</v>
      </c>
    </row>
    <row r="3140" spans="1:6">
      <c r="A3140" s="30">
        <v>45446.28402777778</v>
      </c>
      <c r="B3140" s="32"/>
      <c r="C3140" s="32" t="s">
        <v>12</v>
      </c>
      <c r="D3140" s="27">
        <v>650000</v>
      </c>
      <c r="E3140" s="28"/>
      <c r="F3140" s="29">
        <f t="shared" si="50"/>
        <v>248251510</v>
      </c>
    </row>
    <row r="3141" spans="1:6">
      <c r="A3141" s="30">
        <v>45446.285902777781</v>
      </c>
      <c r="B3141" s="32"/>
      <c r="C3141" s="32" t="s">
        <v>12</v>
      </c>
      <c r="D3141" s="27">
        <v>600000</v>
      </c>
      <c r="E3141" s="28"/>
      <c r="F3141" s="29">
        <f t="shared" si="50"/>
        <v>248851510</v>
      </c>
    </row>
    <row r="3142" spans="1:6">
      <c r="A3142" s="30">
        <v>45446.291527777779</v>
      </c>
      <c r="B3142" s="32"/>
      <c r="C3142" s="32" t="s">
        <v>12</v>
      </c>
      <c r="D3142" s="27">
        <v>1300000</v>
      </c>
      <c r="E3142" s="28"/>
      <c r="F3142" s="29">
        <f t="shared" si="50"/>
        <v>250151510</v>
      </c>
    </row>
    <row r="3143" spans="1:6">
      <c r="A3143" s="30">
        <v>45446.301307870373</v>
      </c>
      <c r="B3143" s="32"/>
      <c r="C3143" s="32" t="s">
        <v>12</v>
      </c>
      <c r="D3143" s="27">
        <v>1200000</v>
      </c>
      <c r="E3143" s="28"/>
      <c r="F3143" s="29">
        <f t="shared" si="50"/>
        <v>251351510</v>
      </c>
    </row>
    <row r="3144" spans="1:6">
      <c r="A3144" s="30">
        <v>45446.303368055553</v>
      </c>
      <c r="B3144" s="32"/>
      <c r="C3144" s="32" t="s">
        <v>12</v>
      </c>
      <c r="D3144" s="27">
        <v>650000</v>
      </c>
      <c r="E3144" s="28"/>
      <c r="F3144" s="29">
        <f t="shared" si="50"/>
        <v>252001510</v>
      </c>
    </row>
    <row r="3145" spans="1:6">
      <c r="A3145" s="30">
        <v>45446.315925925926</v>
      </c>
      <c r="B3145" s="32"/>
      <c r="C3145" s="32" t="s">
        <v>18</v>
      </c>
      <c r="D3145" s="27">
        <v>1350000</v>
      </c>
      <c r="E3145" s="28"/>
      <c r="F3145" s="29">
        <f t="shared" si="50"/>
        <v>253351510</v>
      </c>
    </row>
    <row r="3146" spans="1:6">
      <c r="A3146" s="30">
        <v>45446.328333333331</v>
      </c>
      <c r="B3146" s="32"/>
      <c r="C3146" s="32" t="s">
        <v>12</v>
      </c>
      <c r="D3146" s="27">
        <v>585000</v>
      </c>
      <c r="E3146" s="28"/>
      <c r="F3146" s="29">
        <f t="shared" si="50"/>
        <v>253936510</v>
      </c>
    </row>
    <row r="3147" spans="1:6">
      <c r="A3147" s="30">
        <v>45446.348530092589</v>
      </c>
      <c r="B3147" s="32"/>
      <c r="C3147" s="32" t="s">
        <v>12</v>
      </c>
      <c r="D3147" s="27">
        <v>600000</v>
      </c>
      <c r="E3147" s="28"/>
      <c r="F3147" s="29">
        <f t="shared" si="50"/>
        <v>254536510</v>
      </c>
    </row>
    <row r="3148" spans="1:6">
      <c r="A3148" s="30">
        <v>45446.350925925923</v>
      </c>
      <c r="B3148" s="32"/>
      <c r="C3148" s="32" t="s">
        <v>12</v>
      </c>
      <c r="D3148" s="27">
        <v>1395000</v>
      </c>
      <c r="E3148" s="28"/>
      <c r="F3148" s="29">
        <f t="shared" si="50"/>
        <v>255931510</v>
      </c>
    </row>
    <row r="3149" spans="1:6">
      <c r="A3149" s="30">
        <v>45446.351574074077</v>
      </c>
      <c r="B3149" s="32"/>
      <c r="C3149" s="32" t="s">
        <v>12</v>
      </c>
      <c r="D3149" s="27">
        <v>600000</v>
      </c>
      <c r="E3149" s="28"/>
      <c r="F3149" s="29">
        <f t="shared" si="50"/>
        <v>256531510</v>
      </c>
    </row>
    <row r="3150" spans="1:6">
      <c r="A3150" s="30">
        <v>45446.363541666666</v>
      </c>
      <c r="B3150" s="32"/>
      <c r="C3150" s="32" t="s">
        <v>12</v>
      </c>
      <c r="D3150" s="27">
        <v>1950000</v>
      </c>
      <c r="E3150" s="28"/>
      <c r="F3150" s="29">
        <f t="shared" si="50"/>
        <v>258481510</v>
      </c>
    </row>
    <row r="3151" spans="1:6">
      <c r="A3151" s="30">
        <v>45446.364178240743</v>
      </c>
      <c r="B3151" s="32"/>
      <c r="C3151" s="32" t="s">
        <v>12</v>
      </c>
      <c r="D3151" s="27">
        <v>585000</v>
      </c>
      <c r="E3151" s="28"/>
      <c r="F3151" s="29">
        <f t="shared" si="50"/>
        <v>259066510</v>
      </c>
    </row>
    <row r="3152" spans="1:6">
      <c r="A3152" s="30">
        <v>45446.370659722219</v>
      </c>
      <c r="B3152" s="32"/>
      <c r="C3152" s="32" t="s">
        <v>12</v>
      </c>
      <c r="D3152" s="27">
        <v>575000</v>
      </c>
      <c r="E3152" s="28"/>
      <c r="F3152" s="29">
        <f t="shared" si="50"/>
        <v>259641510</v>
      </c>
    </row>
    <row r="3153" spans="1:6">
      <c r="A3153" s="30">
        <v>45446.372083333335</v>
      </c>
      <c r="B3153" s="32"/>
      <c r="C3153" s="32" t="s">
        <v>12</v>
      </c>
      <c r="D3153" s="27">
        <v>465000</v>
      </c>
      <c r="E3153" s="28"/>
      <c r="F3153" s="29">
        <f t="shared" si="50"/>
        <v>260106510</v>
      </c>
    </row>
    <row r="3154" spans="1:6">
      <c r="A3154" s="30">
        <v>45446.373645833337</v>
      </c>
      <c r="B3154" s="32"/>
      <c r="C3154" s="32" t="s">
        <v>12</v>
      </c>
      <c r="D3154" s="27">
        <v>600000</v>
      </c>
      <c r="E3154" s="28"/>
      <c r="F3154" s="29">
        <f t="shared" si="50"/>
        <v>260706510</v>
      </c>
    </row>
    <row r="3155" spans="1:6">
      <c r="A3155" s="30">
        <v>45446.37667824074</v>
      </c>
      <c r="B3155" s="32"/>
      <c r="C3155" s="32" t="s">
        <v>12</v>
      </c>
      <c r="D3155" s="27">
        <v>600000</v>
      </c>
      <c r="E3155" s="28"/>
      <c r="F3155" s="29">
        <f t="shared" si="50"/>
        <v>261306510</v>
      </c>
    </row>
    <row r="3156" spans="1:6">
      <c r="A3156" s="30">
        <v>45446.381412037037</v>
      </c>
      <c r="B3156" s="32"/>
      <c r="C3156" s="32" t="s">
        <v>12</v>
      </c>
      <c r="D3156" s="27">
        <v>600000</v>
      </c>
      <c r="E3156" s="28"/>
      <c r="F3156" s="29">
        <f t="shared" si="50"/>
        <v>261906510</v>
      </c>
    </row>
    <row r="3157" spans="1:6">
      <c r="A3157" s="30">
        <v>45446.381736111114</v>
      </c>
      <c r="B3157" s="32"/>
      <c r="C3157" s="32" t="s">
        <v>12</v>
      </c>
      <c r="D3157" s="27">
        <v>600000</v>
      </c>
      <c r="E3157" s="28"/>
      <c r="F3157" s="29">
        <f t="shared" si="50"/>
        <v>262506510</v>
      </c>
    </row>
    <row r="3158" spans="1:6">
      <c r="A3158" s="30">
        <v>45446.383298611108</v>
      </c>
      <c r="B3158" s="32"/>
      <c r="C3158" s="32" t="s">
        <v>12</v>
      </c>
      <c r="D3158" s="27">
        <v>585000</v>
      </c>
      <c r="E3158" s="28"/>
      <c r="F3158" s="29">
        <f t="shared" si="50"/>
        <v>263091510</v>
      </c>
    </row>
    <row r="3159" spans="1:6">
      <c r="A3159" s="30">
        <v>45446.383761574078</v>
      </c>
      <c r="B3159" s="32"/>
      <c r="C3159" s="32" t="s">
        <v>12</v>
      </c>
      <c r="D3159" s="27">
        <v>650000</v>
      </c>
      <c r="E3159" s="28"/>
      <c r="F3159" s="29">
        <f t="shared" si="50"/>
        <v>263741510</v>
      </c>
    </row>
    <row r="3160" spans="1:6">
      <c r="A3160" s="30">
        <v>45446.383842592593</v>
      </c>
      <c r="B3160" s="32"/>
      <c r="C3160" s="32" t="s">
        <v>12</v>
      </c>
      <c r="D3160" s="27">
        <v>1235000</v>
      </c>
      <c r="E3160" s="28"/>
      <c r="F3160" s="29">
        <f t="shared" si="50"/>
        <v>264976510</v>
      </c>
    </row>
    <row r="3161" spans="1:6">
      <c r="A3161" s="30">
        <v>45446.384768518517</v>
      </c>
      <c r="B3161" s="32"/>
      <c r="C3161" s="32" t="s">
        <v>12</v>
      </c>
      <c r="D3161" s="27">
        <v>1250000</v>
      </c>
      <c r="E3161" s="28"/>
      <c r="F3161" s="29">
        <f t="shared" si="50"/>
        <v>266226510</v>
      </c>
    </row>
    <row r="3162" spans="1:6">
      <c r="A3162" s="30">
        <v>45446.385208333333</v>
      </c>
      <c r="B3162" s="32"/>
      <c r="C3162" s="32" t="s">
        <v>12</v>
      </c>
      <c r="D3162" s="27">
        <v>650000</v>
      </c>
      <c r="E3162" s="28"/>
      <c r="F3162" s="29">
        <f t="shared" si="50"/>
        <v>266876510</v>
      </c>
    </row>
    <row r="3163" spans="1:6">
      <c r="A3163" s="30">
        <v>45446.385578703703</v>
      </c>
      <c r="B3163" s="32"/>
      <c r="C3163" s="32" t="s">
        <v>12</v>
      </c>
      <c r="D3163" s="27">
        <v>600000</v>
      </c>
      <c r="E3163" s="28"/>
      <c r="F3163" s="29">
        <f t="shared" si="50"/>
        <v>267476510</v>
      </c>
    </row>
    <row r="3164" spans="1:6">
      <c r="A3164" s="30">
        <v>45446.390092592592</v>
      </c>
      <c r="B3164" s="32"/>
      <c r="C3164" s="32" t="s">
        <v>12</v>
      </c>
      <c r="D3164" s="27">
        <v>600000</v>
      </c>
      <c r="E3164" s="28"/>
      <c r="F3164" s="29">
        <f t="shared" si="50"/>
        <v>268076510</v>
      </c>
    </row>
    <row r="3165" spans="1:6">
      <c r="A3165" s="30">
        <v>45446.391840277778</v>
      </c>
      <c r="B3165" s="32"/>
      <c r="C3165" s="32" t="s">
        <v>17</v>
      </c>
      <c r="D3165" s="27">
        <v>550000</v>
      </c>
      <c r="E3165" s="28"/>
      <c r="F3165" s="29">
        <f t="shared" si="50"/>
        <v>268626510</v>
      </c>
    </row>
    <row r="3166" spans="1:6">
      <c r="A3166" s="30">
        <v>45446.392395833333</v>
      </c>
      <c r="B3166" s="32"/>
      <c r="C3166" s="32" t="s">
        <v>12</v>
      </c>
      <c r="D3166" s="27">
        <v>600000</v>
      </c>
      <c r="E3166" s="28"/>
      <c r="F3166" s="29">
        <f t="shared" si="50"/>
        <v>269226510</v>
      </c>
    </row>
    <row r="3167" spans="1:6">
      <c r="A3167" s="30">
        <v>45446.393020833333</v>
      </c>
      <c r="B3167" s="32"/>
      <c r="C3167" s="32" t="s">
        <v>12</v>
      </c>
      <c r="D3167" s="27">
        <v>650000</v>
      </c>
      <c r="E3167" s="28"/>
      <c r="F3167" s="29">
        <f t="shared" si="50"/>
        <v>269876510</v>
      </c>
    </row>
    <row r="3168" spans="1:6">
      <c r="A3168" s="30">
        <v>45446.395648148151</v>
      </c>
      <c r="B3168" s="32"/>
      <c r="C3168" s="32" t="s">
        <v>12</v>
      </c>
      <c r="D3168" s="27">
        <v>600000</v>
      </c>
      <c r="E3168" s="28"/>
      <c r="F3168" s="29">
        <f t="shared" si="50"/>
        <v>270476510</v>
      </c>
    </row>
    <row r="3169" spans="1:6">
      <c r="A3169" s="30">
        <v>45446.397361111114</v>
      </c>
      <c r="B3169" s="32"/>
      <c r="C3169" s="32" t="s">
        <v>12</v>
      </c>
      <c r="D3169" s="27">
        <v>650000</v>
      </c>
      <c r="E3169" s="28"/>
      <c r="F3169" s="29">
        <f t="shared" si="50"/>
        <v>271126510</v>
      </c>
    </row>
    <row r="3170" spans="1:6">
      <c r="A3170" s="30">
        <v>45446.397361111114</v>
      </c>
      <c r="B3170" s="32"/>
      <c r="C3170" s="32" t="s">
        <v>1050</v>
      </c>
      <c r="D3170" s="27">
        <v>1000000</v>
      </c>
      <c r="E3170" s="28"/>
      <c r="F3170" s="29">
        <f t="shared" ref="F3170:F3233" si="51">F3169+D3170-E3170</f>
        <v>272126510</v>
      </c>
    </row>
    <row r="3171" spans="1:6">
      <c r="A3171" s="30">
        <v>45448</v>
      </c>
      <c r="B3171" s="32"/>
      <c r="C3171" s="15" t="s">
        <v>1060</v>
      </c>
      <c r="D3171" s="27"/>
      <c r="E3171" s="27">
        <v>164400000</v>
      </c>
      <c r="F3171" s="29">
        <f t="shared" si="51"/>
        <v>107726510</v>
      </c>
    </row>
    <row r="3172" spans="1:6">
      <c r="A3172" s="30">
        <v>45448</v>
      </c>
      <c r="B3172" s="32"/>
      <c r="C3172" s="15" t="s">
        <v>1061</v>
      </c>
      <c r="D3172" s="27"/>
      <c r="E3172" s="27">
        <v>4450000</v>
      </c>
      <c r="F3172" s="29">
        <f t="shared" si="51"/>
        <v>103276510</v>
      </c>
    </row>
    <row r="3173" spans="1:6">
      <c r="A3173" s="30">
        <v>45448</v>
      </c>
      <c r="B3173" s="32"/>
      <c r="C3173" s="15" t="s">
        <v>1062</v>
      </c>
      <c r="D3173" s="27"/>
      <c r="E3173" s="27">
        <v>38250000</v>
      </c>
      <c r="F3173" s="29">
        <f t="shared" si="51"/>
        <v>65026510</v>
      </c>
    </row>
    <row r="3174" spans="1:6">
      <c r="A3174" s="30">
        <v>45448</v>
      </c>
      <c r="B3174" s="32"/>
      <c r="C3174" s="15" t="s">
        <v>1063</v>
      </c>
      <c r="D3174" s="27"/>
      <c r="E3174" s="27">
        <v>995000</v>
      </c>
      <c r="F3174" s="29">
        <f t="shared" si="51"/>
        <v>64031510</v>
      </c>
    </row>
    <row r="3175" spans="1:6">
      <c r="A3175" s="30">
        <v>45448</v>
      </c>
      <c r="B3175" s="32"/>
      <c r="C3175" s="15" t="s">
        <v>1064</v>
      </c>
      <c r="D3175" s="27"/>
      <c r="E3175" s="27">
        <v>15150000</v>
      </c>
      <c r="F3175" s="29">
        <f t="shared" si="51"/>
        <v>48881510</v>
      </c>
    </row>
    <row r="3176" spans="1:6">
      <c r="A3176" s="30">
        <v>45448</v>
      </c>
      <c r="B3176" s="32"/>
      <c r="C3176" s="15" t="s">
        <v>1065</v>
      </c>
      <c r="D3176" s="27"/>
      <c r="E3176" s="27">
        <v>11250000</v>
      </c>
      <c r="F3176" s="29">
        <f t="shared" si="51"/>
        <v>37631510</v>
      </c>
    </row>
    <row r="3177" spans="1:6">
      <c r="A3177" s="30">
        <v>45448</v>
      </c>
      <c r="B3177" s="32"/>
      <c r="C3177" s="15" t="s">
        <v>1066</v>
      </c>
      <c r="D3177" s="27"/>
      <c r="E3177" s="27">
        <v>12650000</v>
      </c>
      <c r="F3177" s="29">
        <f t="shared" si="51"/>
        <v>24981510</v>
      </c>
    </row>
    <row r="3178" spans="1:6">
      <c r="A3178" s="30">
        <v>45448</v>
      </c>
      <c r="B3178" s="32"/>
      <c r="C3178" s="15" t="s">
        <v>1067</v>
      </c>
      <c r="D3178" s="27"/>
      <c r="E3178" s="27">
        <v>16250000</v>
      </c>
      <c r="F3178" s="29">
        <f t="shared" si="51"/>
        <v>8731510</v>
      </c>
    </row>
    <row r="3179" spans="1:6">
      <c r="A3179" s="30">
        <v>45448</v>
      </c>
      <c r="B3179" s="32"/>
      <c r="C3179" s="15" t="s">
        <v>1068</v>
      </c>
      <c r="D3179" s="27"/>
      <c r="E3179" s="27">
        <v>1400000</v>
      </c>
      <c r="F3179" s="29">
        <f t="shared" si="51"/>
        <v>7331510</v>
      </c>
    </row>
    <row r="3180" spans="1:6">
      <c r="A3180" s="30">
        <v>45448</v>
      </c>
      <c r="B3180" s="32"/>
      <c r="C3180" s="32" t="s">
        <v>977</v>
      </c>
      <c r="D3180" s="27"/>
      <c r="E3180" s="28">
        <f>(3*2900)+(5*2500)</f>
        <v>21200</v>
      </c>
      <c r="F3180" s="29">
        <f t="shared" si="51"/>
        <v>7310310</v>
      </c>
    </row>
    <row r="3181" spans="1:6">
      <c r="A3181" s="30">
        <v>45446.405706018515</v>
      </c>
      <c r="B3181" s="32"/>
      <c r="C3181" s="32" t="s">
        <v>12</v>
      </c>
      <c r="D3181" s="27">
        <v>1250000</v>
      </c>
      <c r="E3181" s="28"/>
      <c r="F3181" s="29">
        <f t="shared" si="51"/>
        <v>8560310</v>
      </c>
    </row>
    <row r="3182" spans="1:6">
      <c r="A3182" s="30">
        <v>45446.406574074077</v>
      </c>
      <c r="B3182" s="32"/>
      <c r="C3182" s="32" t="s">
        <v>12</v>
      </c>
      <c r="D3182" s="27">
        <v>1185000</v>
      </c>
      <c r="E3182" s="28"/>
      <c r="F3182" s="29">
        <f t="shared" si="51"/>
        <v>9745310</v>
      </c>
    </row>
    <row r="3183" spans="1:6">
      <c r="A3183" s="30">
        <v>45446.410069444442</v>
      </c>
      <c r="B3183" s="32"/>
      <c r="C3183" s="32" t="s">
        <v>12</v>
      </c>
      <c r="D3183" s="27">
        <v>600000</v>
      </c>
      <c r="E3183" s="28"/>
      <c r="F3183" s="29">
        <f t="shared" si="51"/>
        <v>10345310</v>
      </c>
    </row>
    <row r="3184" spans="1:6">
      <c r="A3184" s="30">
        <v>45446.411574074074</v>
      </c>
      <c r="B3184" s="32"/>
      <c r="C3184" s="32" t="s">
        <v>17</v>
      </c>
      <c r="D3184" s="27">
        <v>750000</v>
      </c>
      <c r="E3184" s="28"/>
      <c r="F3184" s="29">
        <f t="shared" si="51"/>
        <v>11095310</v>
      </c>
    </row>
    <row r="3185" spans="1:6">
      <c r="A3185" s="30">
        <v>45446.411840277775</v>
      </c>
      <c r="B3185" s="32"/>
      <c r="C3185" s="32" t="s">
        <v>12</v>
      </c>
      <c r="D3185" s="27">
        <v>600000</v>
      </c>
      <c r="E3185" s="28"/>
      <c r="F3185" s="29">
        <f t="shared" si="51"/>
        <v>11695310</v>
      </c>
    </row>
    <row r="3186" spans="1:6">
      <c r="A3186" s="30">
        <v>45446.412083333336</v>
      </c>
      <c r="B3186" s="32"/>
      <c r="C3186" s="32" t="s">
        <v>12</v>
      </c>
      <c r="D3186" s="27">
        <v>575000</v>
      </c>
      <c r="E3186" s="28"/>
      <c r="F3186" s="29">
        <f t="shared" si="51"/>
        <v>12270310</v>
      </c>
    </row>
    <row r="3187" spans="1:6">
      <c r="A3187" s="30">
        <v>45446.417083333334</v>
      </c>
      <c r="B3187" s="32"/>
      <c r="C3187" s="32" t="s">
        <v>12</v>
      </c>
      <c r="D3187" s="27">
        <v>585000</v>
      </c>
      <c r="E3187" s="28"/>
      <c r="F3187" s="29">
        <f t="shared" si="51"/>
        <v>12855310</v>
      </c>
    </row>
    <row r="3188" spans="1:6">
      <c r="A3188" s="30">
        <v>45446.418796296297</v>
      </c>
      <c r="B3188" s="32"/>
      <c r="C3188" s="32" t="s">
        <v>12</v>
      </c>
      <c r="D3188" s="27">
        <v>1200000</v>
      </c>
      <c r="E3188" s="28"/>
      <c r="F3188" s="29">
        <f t="shared" si="51"/>
        <v>14055310</v>
      </c>
    </row>
    <row r="3189" spans="1:6">
      <c r="A3189" s="30">
        <v>45446.420023148145</v>
      </c>
      <c r="B3189" s="32"/>
      <c r="C3189" s="32" t="s">
        <v>12</v>
      </c>
      <c r="D3189" s="27">
        <v>650000</v>
      </c>
      <c r="E3189" s="28"/>
      <c r="F3189" s="29">
        <f t="shared" si="51"/>
        <v>14705310</v>
      </c>
    </row>
    <row r="3190" spans="1:6">
      <c r="A3190" s="30">
        <v>45446.426736111112</v>
      </c>
      <c r="B3190" s="32"/>
      <c r="C3190" s="32" t="s">
        <v>12</v>
      </c>
      <c r="D3190" s="27">
        <v>550000</v>
      </c>
      <c r="E3190" s="28"/>
      <c r="F3190" s="29">
        <f t="shared" si="51"/>
        <v>15255310</v>
      </c>
    </row>
    <row r="3191" spans="1:6">
      <c r="A3191" s="30">
        <v>45446.43546296296</v>
      </c>
      <c r="B3191" s="32"/>
      <c r="C3191" s="32" t="s">
        <v>12</v>
      </c>
      <c r="D3191" s="27">
        <v>600000</v>
      </c>
      <c r="E3191" s="28"/>
      <c r="F3191" s="29">
        <f t="shared" si="51"/>
        <v>15855310</v>
      </c>
    </row>
    <row r="3192" spans="1:6">
      <c r="A3192" s="30">
        <v>45446.448935185188</v>
      </c>
      <c r="B3192" s="32"/>
      <c r="C3192" s="32" t="s">
        <v>12</v>
      </c>
      <c r="D3192" s="27">
        <v>600000</v>
      </c>
      <c r="E3192" s="28"/>
      <c r="F3192" s="29">
        <f t="shared" si="51"/>
        <v>16455310</v>
      </c>
    </row>
    <row r="3193" spans="1:6">
      <c r="A3193" s="30">
        <v>45446.450624999998</v>
      </c>
      <c r="B3193" s="32"/>
      <c r="C3193" s="32" t="s">
        <v>17</v>
      </c>
      <c r="D3193" s="27">
        <v>600000</v>
      </c>
      <c r="E3193" s="28"/>
      <c r="F3193" s="29">
        <f t="shared" si="51"/>
        <v>17055310</v>
      </c>
    </row>
    <row r="3194" spans="1:6">
      <c r="A3194" s="30">
        <v>45446.457650462966</v>
      </c>
      <c r="B3194" s="32"/>
      <c r="C3194" s="32" t="s">
        <v>12</v>
      </c>
      <c r="D3194" s="27">
        <v>1225000</v>
      </c>
      <c r="E3194" s="28"/>
      <c r="F3194" s="29">
        <f t="shared" si="51"/>
        <v>18280310</v>
      </c>
    </row>
    <row r="3195" spans="1:6">
      <c r="A3195" s="30">
        <v>45446.460902777777</v>
      </c>
      <c r="B3195" s="32"/>
      <c r="C3195" s="32" t="s">
        <v>12</v>
      </c>
      <c r="D3195" s="27">
        <v>600000</v>
      </c>
      <c r="E3195" s="28"/>
      <c r="F3195" s="29">
        <f t="shared" si="51"/>
        <v>18880310</v>
      </c>
    </row>
    <row r="3196" spans="1:6">
      <c r="A3196" s="30">
        <v>45446.47247685185</v>
      </c>
      <c r="B3196" s="32"/>
      <c r="C3196" s="32" t="s">
        <v>12</v>
      </c>
      <c r="D3196" s="27">
        <v>1170000</v>
      </c>
      <c r="E3196" s="28"/>
      <c r="F3196" s="29">
        <f t="shared" si="51"/>
        <v>20050310</v>
      </c>
    </row>
    <row r="3197" spans="1:6">
      <c r="A3197" s="30">
        <v>45446.475462962961</v>
      </c>
      <c r="B3197" s="32"/>
      <c r="C3197" s="32" t="s">
        <v>12</v>
      </c>
      <c r="D3197" s="27">
        <v>650000</v>
      </c>
      <c r="E3197" s="28"/>
      <c r="F3197" s="29">
        <f t="shared" si="51"/>
        <v>20700310</v>
      </c>
    </row>
    <row r="3198" spans="1:6">
      <c r="A3198" s="30">
        <v>45446.502002314817</v>
      </c>
      <c r="B3198" s="32"/>
      <c r="C3198" s="32" t="s">
        <v>12</v>
      </c>
      <c r="D3198" s="27">
        <v>600000</v>
      </c>
      <c r="E3198" s="28"/>
      <c r="F3198" s="29">
        <f t="shared" si="51"/>
        <v>21300310</v>
      </c>
    </row>
    <row r="3199" spans="1:6">
      <c r="A3199" s="30">
        <v>45446.508067129631</v>
      </c>
      <c r="B3199" s="32"/>
      <c r="C3199" s="32" t="s">
        <v>12</v>
      </c>
      <c r="D3199" s="27">
        <v>550000</v>
      </c>
      <c r="E3199" s="28"/>
      <c r="F3199" s="29">
        <f t="shared" si="51"/>
        <v>21850310</v>
      </c>
    </row>
    <row r="3200" spans="1:6">
      <c r="A3200" s="30">
        <v>45446.509479166663</v>
      </c>
      <c r="B3200" s="32"/>
      <c r="C3200" s="32" t="s">
        <v>12</v>
      </c>
      <c r="D3200" s="27">
        <v>600000</v>
      </c>
      <c r="E3200" s="28"/>
      <c r="F3200" s="29">
        <f t="shared" si="51"/>
        <v>22450310</v>
      </c>
    </row>
    <row r="3201" spans="1:6">
      <c r="A3201" s="30">
        <v>45446.513159722221</v>
      </c>
      <c r="B3201" s="32"/>
      <c r="C3201" s="32" t="s">
        <v>12</v>
      </c>
      <c r="D3201" s="27">
        <v>1300000</v>
      </c>
      <c r="E3201" s="28"/>
      <c r="F3201" s="29">
        <f t="shared" si="51"/>
        <v>23750310</v>
      </c>
    </row>
    <row r="3202" spans="1:6">
      <c r="A3202" s="30">
        <v>45446.513981481483</v>
      </c>
      <c r="B3202" s="32"/>
      <c r="C3202" s="32" t="s">
        <v>12</v>
      </c>
      <c r="D3202" s="27">
        <v>1125000</v>
      </c>
      <c r="E3202" s="28"/>
      <c r="F3202" s="29">
        <f t="shared" si="51"/>
        <v>24875310</v>
      </c>
    </row>
    <row r="3203" spans="1:6">
      <c r="A3203" s="30">
        <v>45446.529409722221</v>
      </c>
      <c r="B3203" s="32"/>
      <c r="C3203" s="32" t="s">
        <v>12</v>
      </c>
      <c r="D3203" s="27">
        <v>650000</v>
      </c>
      <c r="E3203" s="28"/>
      <c r="F3203" s="29">
        <f t="shared" si="51"/>
        <v>25525310</v>
      </c>
    </row>
    <row r="3204" spans="1:6">
      <c r="A3204" s="30">
        <v>45446.532824074071</v>
      </c>
      <c r="B3204" s="32"/>
      <c r="C3204" s="32" t="s">
        <v>12</v>
      </c>
      <c r="D3204" s="27">
        <v>650000</v>
      </c>
      <c r="E3204" s="28"/>
      <c r="F3204" s="29">
        <f t="shared" si="51"/>
        <v>26175310</v>
      </c>
    </row>
    <row r="3205" spans="1:6">
      <c r="A3205" s="30">
        <v>45446.533796296295</v>
      </c>
      <c r="B3205" s="32"/>
      <c r="C3205" s="32" t="s">
        <v>12</v>
      </c>
      <c r="D3205" s="27">
        <v>650000</v>
      </c>
      <c r="E3205" s="28"/>
      <c r="F3205" s="29">
        <f t="shared" si="51"/>
        <v>26825310</v>
      </c>
    </row>
    <row r="3206" spans="1:6">
      <c r="A3206" s="30">
        <v>45446.537453703706</v>
      </c>
      <c r="B3206" s="32"/>
      <c r="C3206" s="32" t="s">
        <v>12</v>
      </c>
      <c r="D3206" s="27">
        <v>600000</v>
      </c>
      <c r="E3206" s="28"/>
      <c r="F3206" s="29">
        <f t="shared" si="51"/>
        <v>27425310</v>
      </c>
    </row>
    <row r="3207" spans="1:6">
      <c r="A3207" s="30">
        <v>45446.540462962963</v>
      </c>
      <c r="B3207" s="32"/>
      <c r="C3207" s="32" t="s">
        <v>12</v>
      </c>
      <c r="D3207" s="27">
        <v>650000</v>
      </c>
      <c r="E3207" s="28"/>
      <c r="F3207" s="29">
        <f t="shared" si="51"/>
        <v>28075310</v>
      </c>
    </row>
    <row r="3208" spans="1:6">
      <c r="A3208" s="30">
        <v>45446.550381944442</v>
      </c>
      <c r="B3208" s="32"/>
      <c r="C3208" s="32" t="s">
        <v>12</v>
      </c>
      <c r="D3208" s="27">
        <v>650000</v>
      </c>
      <c r="E3208" s="28"/>
      <c r="F3208" s="29">
        <f t="shared" si="51"/>
        <v>28725310</v>
      </c>
    </row>
    <row r="3209" spans="1:6">
      <c r="A3209" s="30">
        <v>45446.551423611112</v>
      </c>
      <c r="B3209" s="32"/>
      <c r="C3209" s="32" t="s">
        <v>12</v>
      </c>
      <c r="D3209" s="27">
        <v>1250000</v>
      </c>
      <c r="E3209" s="28"/>
      <c r="F3209" s="29">
        <f t="shared" si="51"/>
        <v>29975310</v>
      </c>
    </row>
    <row r="3210" spans="1:6">
      <c r="A3210" s="30">
        <v>45446.552268518521</v>
      </c>
      <c r="B3210" s="32"/>
      <c r="C3210" s="32" t="s">
        <v>12</v>
      </c>
      <c r="D3210" s="27">
        <v>2485000</v>
      </c>
      <c r="E3210" s="28"/>
      <c r="F3210" s="29">
        <f t="shared" si="51"/>
        <v>32460310</v>
      </c>
    </row>
    <row r="3211" spans="1:6">
      <c r="A3211" s="30">
        <v>45446.556597222225</v>
      </c>
      <c r="B3211" s="32"/>
      <c r="C3211" s="32" t="s">
        <v>12</v>
      </c>
      <c r="D3211" s="27">
        <v>600000</v>
      </c>
      <c r="E3211" s="28"/>
      <c r="F3211" s="29">
        <f t="shared" si="51"/>
        <v>33060310</v>
      </c>
    </row>
    <row r="3212" spans="1:6">
      <c r="A3212" s="30">
        <v>45446.560370370367</v>
      </c>
      <c r="B3212" s="32"/>
      <c r="C3212" s="32" t="s">
        <v>12</v>
      </c>
      <c r="D3212" s="27">
        <v>2470000</v>
      </c>
      <c r="E3212" s="28"/>
      <c r="F3212" s="29">
        <f t="shared" si="51"/>
        <v>35530310</v>
      </c>
    </row>
    <row r="3213" spans="1:6">
      <c r="A3213" s="30">
        <v>45446.56622685185</v>
      </c>
      <c r="B3213" s="32"/>
      <c r="C3213" s="32" t="s">
        <v>12</v>
      </c>
      <c r="D3213" s="27">
        <v>650000</v>
      </c>
      <c r="E3213" s="28"/>
      <c r="F3213" s="29">
        <f t="shared" si="51"/>
        <v>36180310</v>
      </c>
    </row>
    <row r="3214" spans="1:6">
      <c r="A3214" s="30">
        <v>45446.568807870368</v>
      </c>
      <c r="B3214" s="32"/>
      <c r="C3214" s="32" t="s">
        <v>12</v>
      </c>
      <c r="D3214" s="27">
        <v>650000</v>
      </c>
      <c r="E3214" s="28"/>
      <c r="F3214" s="29">
        <f t="shared" si="51"/>
        <v>36830310</v>
      </c>
    </row>
    <row r="3215" spans="1:6">
      <c r="A3215" s="30">
        <v>45446.569212962961</v>
      </c>
      <c r="B3215" s="32"/>
      <c r="C3215" s="32" t="s">
        <v>12</v>
      </c>
      <c r="D3215" s="27">
        <v>600000</v>
      </c>
      <c r="E3215" s="28"/>
      <c r="F3215" s="29">
        <f t="shared" si="51"/>
        <v>37430310</v>
      </c>
    </row>
    <row r="3216" spans="1:6">
      <c r="A3216" s="30">
        <v>45446.569560185184</v>
      </c>
      <c r="B3216" s="32"/>
      <c r="C3216" s="32" t="s">
        <v>12</v>
      </c>
      <c r="D3216" s="27">
        <v>600000</v>
      </c>
      <c r="E3216" s="28"/>
      <c r="F3216" s="29">
        <f t="shared" si="51"/>
        <v>38030310</v>
      </c>
    </row>
    <row r="3217" spans="1:6">
      <c r="A3217" s="30">
        <v>45446.575960648152</v>
      </c>
      <c r="B3217" s="32"/>
      <c r="C3217" s="32" t="s">
        <v>12</v>
      </c>
      <c r="D3217" s="27">
        <v>650000</v>
      </c>
      <c r="E3217" s="28"/>
      <c r="F3217" s="29">
        <f t="shared" si="51"/>
        <v>38680310</v>
      </c>
    </row>
    <row r="3218" spans="1:6">
      <c r="A3218" s="30">
        <v>45446.579155092593</v>
      </c>
      <c r="B3218" s="32"/>
      <c r="C3218" s="32" t="s">
        <v>12</v>
      </c>
      <c r="D3218" s="27">
        <v>1235000</v>
      </c>
      <c r="E3218" s="28"/>
      <c r="F3218" s="29">
        <f t="shared" si="51"/>
        <v>39915310</v>
      </c>
    </row>
    <row r="3219" spans="1:6">
      <c r="A3219" s="30">
        <v>45446.598067129627</v>
      </c>
      <c r="B3219" s="32"/>
      <c r="C3219" s="32" t="s">
        <v>12</v>
      </c>
      <c r="D3219" s="27">
        <v>1235000</v>
      </c>
      <c r="E3219" s="28"/>
      <c r="F3219" s="29">
        <f t="shared" si="51"/>
        <v>41150310</v>
      </c>
    </row>
    <row r="3220" spans="1:6">
      <c r="A3220" s="30">
        <v>45446.606469907405</v>
      </c>
      <c r="B3220" s="32"/>
      <c r="C3220" s="32" t="s">
        <v>12</v>
      </c>
      <c r="D3220" s="27">
        <v>1050000</v>
      </c>
      <c r="E3220" s="28"/>
      <c r="F3220" s="29">
        <f t="shared" si="51"/>
        <v>42200310</v>
      </c>
    </row>
    <row r="3221" spans="1:6">
      <c r="A3221" s="30">
        <v>45446.612673611111</v>
      </c>
      <c r="B3221" s="32"/>
      <c r="C3221" s="32" t="s">
        <v>12</v>
      </c>
      <c r="D3221" s="27">
        <v>650000</v>
      </c>
      <c r="E3221" s="28"/>
      <c r="F3221" s="29">
        <f t="shared" si="51"/>
        <v>42850310</v>
      </c>
    </row>
    <row r="3222" spans="1:6">
      <c r="A3222" s="30">
        <v>45446.655868055554</v>
      </c>
      <c r="B3222" s="32"/>
      <c r="C3222" s="32" t="s">
        <v>12</v>
      </c>
      <c r="D3222" s="27">
        <v>1200000</v>
      </c>
      <c r="E3222" s="28"/>
      <c r="F3222" s="29">
        <f t="shared" si="51"/>
        <v>44050310</v>
      </c>
    </row>
    <row r="3223" spans="1:6">
      <c r="A3223" s="30">
        <v>45446.681550925925</v>
      </c>
      <c r="B3223" s="32"/>
      <c r="C3223" s="32" t="s">
        <v>12</v>
      </c>
      <c r="D3223" s="27">
        <v>2400000</v>
      </c>
      <c r="E3223" s="28"/>
      <c r="F3223" s="29">
        <f t="shared" si="51"/>
        <v>46450310</v>
      </c>
    </row>
    <row r="3224" spans="1:6">
      <c r="A3224" s="30">
        <v>45446.693888888891</v>
      </c>
      <c r="B3224" s="32"/>
      <c r="C3224" s="32" t="s">
        <v>12</v>
      </c>
      <c r="D3224" s="27">
        <v>600000</v>
      </c>
      <c r="E3224" s="28"/>
      <c r="F3224" s="29">
        <f t="shared" si="51"/>
        <v>47050310</v>
      </c>
    </row>
    <row r="3225" spans="1:6">
      <c r="A3225" s="30">
        <v>45446.714675925927</v>
      </c>
      <c r="B3225" s="32"/>
      <c r="C3225" s="32" t="s">
        <v>12</v>
      </c>
      <c r="D3225" s="27">
        <v>1250000</v>
      </c>
      <c r="E3225" s="28"/>
      <c r="F3225" s="29">
        <f t="shared" si="51"/>
        <v>48300310</v>
      </c>
    </row>
    <row r="3226" spans="1:6">
      <c r="A3226" s="30">
        <v>45446.74324074074</v>
      </c>
      <c r="B3226" s="32"/>
      <c r="C3226" s="32" t="s">
        <v>12</v>
      </c>
      <c r="D3226" s="27">
        <v>585000</v>
      </c>
      <c r="E3226" s="28"/>
      <c r="F3226" s="29">
        <f t="shared" si="51"/>
        <v>48885310</v>
      </c>
    </row>
    <row r="3227" spans="1:6">
      <c r="A3227" s="30">
        <v>45446.761574074073</v>
      </c>
      <c r="B3227" s="32"/>
      <c r="C3227" s="32" t="s">
        <v>12</v>
      </c>
      <c r="D3227" s="27">
        <v>1300000</v>
      </c>
      <c r="E3227" s="28"/>
      <c r="F3227" s="29">
        <f t="shared" si="51"/>
        <v>50185310</v>
      </c>
    </row>
    <row r="3228" spans="1:6">
      <c r="A3228" s="30">
        <v>45446.822546296295</v>
      </c>
      <c r="B3228" s="32"/>
      <c r="C3228" s="32" t="s">
        <v>12</v>
      </c>
      <c r="D3228" s="27">
        <v>650000</v>
      </c>
      <c r="E3228" s="28"/>
      <c r="F3228" s="29">
        <f t="shared" si="51"/>
        <v>50835310</v>
      </c>
    </row>
    <row r="3229" spans="1:6">
      <c r="A3229" s="30">
        <v>45446.822569444441</v>
      </c>
      <c r="B3229" s="32"/>
      <c r="C3229" s="32" t="s">
        <v>12</v>
      </c>
      <c r="D3229" s="27">
        <v>585000</v>
      </c>
      <c r="E3229" s="28"/>
      <c r="F3229" s="29">
        <f t="shared" si="51"/>
        <v>51420310</v>
      </c>
    </row>
    <row r="3230" spans="1:6">
      <c r="A3230" s="30">
        <v>45446.823067129626</v>
      </c>
      <c r="B3230" s="32"/>
      <c r="C3230" s="32" t="s">
        <v>12</v>
      </c>
      <c r="D3230" s="27">
        <v>600000</v>
      </c>
      <c r="E3230" s="28"/>
      <c r="F3230" s="29">
        <f t="shared" si="51"/>
        <v>52020310</v>
      </c>
    </row>
    <row r="3231" spans="1:6">
      <c r="A3231" s="30">
        <v>45446.829861111109</v>
      </c>
      <c r="B3231" s="32"/>
      <c r="C3231" s="32" t="s">
        <v>12</v>
      </c>
      <c r="D3231" s="27">
        <v>650000</v>
      </c>
      <c r="E3231" s="28"/>
      <c r="F3231" s="29">
        <f t="shared" si="51"/>
        <v>52670310</v>
      </c>
    </row>
    <row r="3232" spans="1:6">
      <c r="A3232" s="30">
        <v>45446.860995370371</v>
      </c>
      <c r="B3232" s="32"/>
      <c r="C3232" s="32" t="s">
        <v>12</v>
      </c>
      <c r="D3232" s="27">
        <v>465000</v>
      </c>
      <c r="E3232" s="28"/>
      <c r="F3232" s="29">
        <f t="shared" si="51"/>
        <v>53135310</v>
      </c>
    </row>
    <row r="3233" spans="1:6">
      <c r="A3233" s="30">
        <v>45446.911898148152</v>
      </c>
      <c r="B3233" s="32"/>
      <c r="C3233" s="32" t="s">
        <v>12</v>
      </c>
      <c r="D3233" s="27">
        <v>575000</v>
      </c>
      <c r="E3233" s="28"/>
      <c r="F3233" s="29">
        <f t="shared" si="51"/>
        <v>53710310</v>
      </c>
    </row>
    <row r="3234" spans="1:6">
      <c r="A3234" s="30">
        <v>45446.947800925926</v>
      </c>
      <c r="B3234" s="32"/>
      <c r="C3234" s="32" t="s">
        <v>12</v>
      </c>
      <c r="D3234" s="27">
        <v>600000</v>
      </c>
      <c r="E3234" s="28"/>
      <c r="F3234" s="29">
        <f t="shared" ref="F3234:F3297" si="52">F3233+D3234-E3234</f>
        <v>54310310</v>
      </c>
    </row>
    <row r="3235" spans="1:6">
      <c r="A3235" s="30">
        <v>45446.955960648149</v>
      </c>
      <c r="B3235" s="32"/>
      <c r="C3235" s="32" t="s">
        <v>12</v>
      </c>
      <c r="D3235" s="27">
        <v>650000</v>
      </c>
      <c r="E3235" s="28"/>
      <c r="F3235" s="29">
        <f t="shared" si="52"/>
        <v>54960310</v>
      </c>
    </row>
    <row r="3236" spans="1:6">
      <c r="A3236" s="30">
        <v>45446.976238425923</v>
      </c>
      <c r="B3236" s="32"/>
      <c r="C3236" s="32" t="s">
        <v>12</v>
      </c>
      <c r="D3236" s="27">
        <v>575000</v>
      </c>
      <c r="E3236" s="28"/>
      <c r="F3236" s="29">
        <f t="shared" si="52"/>
        <v>55535310</v>
      </c>
    </row>
    <row r="3237" spans="1:6">
      <c r="A3237" s="30">
        <v>45447.003032407411</v>
      </c>
      <c r="B3237" s="32"/>
      <c r="C3237" s="32" t="s">
        <v>12</v>
      </c>
      <c r="D3237" s="27">
        <v>1850000</v>
      </c>
      <c r="E3237" s="28"/>
      <c r="F3237" s="29">
        <f t="shared" si="52"/>
        <v>57385310</v>
      </c>
    </row>
    <row r="3238" spans="1:6">
      <c r="A3238" s="30">
        <v>45447.255497685182</v>
      </c>
      <c r="B3238" s="32"/>
      <c r="C3238" s="32" t="s">
        <v>12</v>
      </c>
      <c r="D3238" s="27">
        <v>650000</v>
      </c>
      <c r="E3238" s="28"/>
      <c r="F3238" s="29">
        <f t="shared" si="52"/>
        <v>58035310</v>
      </c>
    </row>
    <row r="3239" spans="1:6">
      <c r="A3239" s="30">
        <v>45447.267569444448</v>
      </c>
      <c r="B3239" s="32"/>
      <c r="C3239" s="32" t="s">
        <v>12</v>
      </c>
      <c r="D3239" s="27">
        <v>600000</v>
      </c>
      <c r="E3239" s="28"/>
      <c r="F3239" s="29">
        <f t="shared" si="52"/>
        <v>58635310</v>
      </c>
    </row>
    <row r="3240" spans="1:6">
      <c r="A3240" s="30">
        <v>45447.282152777778</v>
      </c>
      <c r="B3240" s="32"/>
      <c r="C3240" s="32" t="s">
        <v>12</v>
      </c>
      <c r="D3240" s="27">
        <v>650000</v>
      </c>
      <c r="E3240" s="28"/>
      <c r="F3240" s="29">
        <f t="shared" si="52"/>
        <v>59285310</v>
      </c>
    </row>
    <row r="3241" spans="1:6">
      <c r="A3241" s="30">
        <v>45447.291481481479</v>
      </c>
      <c r="B3241" s="32"/>
      <c r="C3241" s="32" t="s">
        <v>12</v>
      </c>
      <c r="D3241" s="27">
        <v>1235000</v>
      </c>
      <c r="E3241" s="28"/>
      <c r="F3241" s="29">
        <f t="shared" si="52"/>
        <v>60520310</v>
      </c>
    </row>
    <row r="3242" spans="1:6">
      <c r="A3242" s="30">
        <v>45447.291493055556</v>
      </c>
      <c r="B3242" s="32"/>
      <c r="C3242" s="32" t="s">
        <v>12</v>
      </c>
      <c r="D3242" s="27">
        <v>1185000</v>
      </c>
      <c r="E3242" s="28"/>
      <c r="F3242" s="29">
        <f t="shared" si="52"/>
        <v>61705310</v>
      </c>
    </row>
    <row r="3243" spans="1:6">
      <c r="A3243" s="30">
        <v>45447.297407407408</v>
      </c>
      <c r="B3243" s="32"/>
      <c r="C3243" s="32" t="s">
        <v>12</v>
      </c>
      <c r="D3243" s="27">
        <v>650000</v>
      </c>
      <c r="E3243" s="28"/>
      <c r="F3243" s="29">
        <f t="shared" si="52"/>
        <v>62355310</v>
      </c>
    </row>
    <row r="3244" spans="1:6">
      <c r="A3244" s="30">
        <v>45447.298402777778</v>
      </c>
      <c r="B3244" s="32"/>
      <c r="C3244" s="32" t="s">
        <v>12</v>
      </c>
      <c r="D3244" s="27">
        <v>1170000</v>
      </c>
      <c r="E3244" s="28"/>
      <c r="F3244" s="29">
        <f t="shared" si="52"/>
        <v>63525310</v>
      </c>
    </row>
    <row r="3245" spans="1:6">
      <c r="A3245" s="30">
        <v>45447.320879629631</v>
      </c>
      <c r="B3245" s="32"/>
      <c r="C3245" s="32" t="s">
        <v>12</v>
      </c>
      <c r="D3245" s="27">
        <v>650000</v>
      </c>
      <c r="E3245" s="28"/>
      <c r="F3245" s="29">
        <f t="shared" si="52"/>
        <v>64175310</v>
      </c>
    </row>
    <row r="3246" spans="1:6">
      <c r="A3246" s="30">
        <v>45447.334629629629</v>
      </c>
      <c r="B3246" s="32"/>
      <c r="C3246" s="32" t="s">
        <v>12</v>
      </c>
      <c r="D3246" s="27">
        <v>600000</v>
      </c>
      <c r="E3246" s="28"/>
      <c r="F3246" s="29">
        <f t="shared" si="52"/>
        <v>64775310</v>
      </c>
    </row>
    <row r="3247" spans="1:6">
      <c r="A3247" s="30">
        <v>45447.353206018517</v>
      </c>
      <c r="B3247" s="32"/>
      <c r="C3247" s="32" t="s">
        <v>12</v>
      </c>
      <c r="D3247" s="27">
        <v>585000</v>
      </c>
      <c r="E3247" s="28"/>
      <c r="F3247" s="29">
        <f t="shared" si="52"/>
        <v>65360310</v>
      </c>
    </row>
    <row r="3248" spans="1:6">
      <c r="A3248" s="30">
        <v>45447.358807870369</v>
      </c>
      <c r="B3248" s="32"/>
      <c r="C3248" s="32" t="s">
        <v>12</v>
      </c>
      <c r="D3248" s="27">
        <v>650000</v>
      </c>
      <c r="E3248" s="28"/>
      <c r="F3248" s="29">
        <f t="shared" si="52"/>
        <v>66010310</v>
      </c>
    </row>
    <row r="3249" spans="1:6">
      <c r="A3249" s="30">
        <v>45447.359537037039</v>
      </c>
      <c r="B3249" s="32"/>
      <c r="C3249" s="32" t="s">
        <v>12</v>
      </c>
      <c r="D3249" s="27">
        <v>600000</v>
      </c>
      <c r="E3249" s="28"/>
      <c r="F3249" s="29">
        <f t="shared" si="52"/>
        <v>66610310</v>
      </c>
    </row>
    <row r="3250" spans="1:6">
      <c r="A3250" s="30">
        <v>45447.365266203706</v>
      </c>
      <c r="B3250" s="32"/>
      <c r="C3250" s="32" t="s">
        <v>12</v>
      </c>
      <c r="D3250" s="27">
        <v>600000</v>
      </c>
      <c r="E3250" s="28"/>
      <c r="F3250" s="29">
        <f t="shared" si="52"/>
        <v>67210310</v>
      </c>
    </row>
    <row r="3251" spans="1:6">
      <c r="A3251" s="30">
        <v>45447.366053240738</v>
      </c>
      <c r="B3251" s="32"/>
      <c r="C3251" s="32" t="s">
        <v>12</v>
      </c>
      <c r="D3251" s="27">
        <v>585000</v>
      </c>
      <c r="E3251" s="28"/>
      <c r="F3251" s="29">
        <f t="shared" si="52"/>
        <v>67795310</v>
      </c>
    </row>
    <row r="3252" spans="1:6">
      <c r="A3252" s="30">
        <v>45447.366574074076</v>
      </c>
      <c r="B3252" s="32"/>
      <c r="C3252" s="32" t="s">
        <v>12</v>
      </c>
      <c r="D3252" s="27">
        <v>575000</v>
      </c>
      <c r="E3252" s="28"/>
      <c r="F3252" s="29">
        <f t="shared" si="52"/>
        <v>68370310</v>
      </c>
    </row>
    <row r="3253" spans="1:6">
      <c r="A3253" s="30">
        <v>45447.366990740738</v>
      </c>
      <c r="B3253" s="32"/>
      <c r="C3253" s="32" t="s">
        <v>12</v>
      </c>
      <c r="D3253" s="27">
        <v>575000</v>
      </c>
      <c r="E3253" s="28"/>
      <c r="F3253" s="29">
        <f t="shared" si="52"/>
        <v>68945310</v>
      </c>
    </row>
    <row r="3254" spans="1:6">
      <c r="A3254" s="30">
        <v>45447.369212962964</v>
      </c>
      <c r="B3254" s="32"/>
      <c r="C3254" s="32" t="s">
        <v>12</v>
      </c>
      <c r="D3254" s="27">
        <v>1300000</v>
      </c>
      <c r="E3254" s="28"/>
      <c r="F3254" s="29">
        <f t="shared" si="52"/>
        <v>70245310</v>
      </c>
    </row>
    <row r="3255" spans="1:6">
      <c r="A3255" s="30">
        <v>45447.379965277774</v>
      </c>
      <c r="B3255" s="32"/>
      <c r="C3255" s="32" t="s">
        <v>12</v>
      </c>
      <c r="D3255" s="27">
        <v>1650000</v>
      </c>
      <c r="E3255" s="28"/>
      <c r="F3255" s="29">
        <f t="shared" si="52"/>
        <v>71895310</v>
      </c>
    </row>
    <row r="3256" spans="1:6">
      <c r="A3256" s="30">
        <v>45447.383553240739</v>
      </c>
      <c r="B3256" s="32"/>
      <c r="C3256" s="32" t="s">
        <v>12</v>
      </c>
      <c r="D3256" s="27">
        <v>465000</v>
      </c>
      <c r="E3256" s="28"/>
      <c r="F3256" s="29">
        <f t="shared" si="52"/>
        <v>72360310</v>
      </c>
    </row>
    <row r="3257" spans="1:6">
      <c r="A3257" s="30">
        <v>45447.389143518521</v>
      </c>
      <c r="B3257" s="32"/>
      <c r="C3257" s="32" t="s">
        <v>17</v>
      </c>
      <c r="D3257" s="27">
        <v>750000</v>
      </c>
      <c r="E3257" s="28"/>
      <c r="F3257" s="29">
        <f t="shared" si="52"/>
        <v>73110310</v>
      </c>
    </row>
    <row r="3258" spans="1:6">
      <c r="A3258" s="30">
        <v>45447.3906712963</v>
      </c>
      <c r="B3258" s="32"/>
      <c r="C3258" s="32" t="s">
        <v>12</v>
      </c>
      <c r="D3258" s="27">
        <v>1170000</v>
      </c>
      <c r="E3258" s="28"/>
      <c r="F3258" s="29">
        <f t="shared" si="52"/>
        <v>74280310</v>
      </c>
    </row>
    <row r="3259" spans="1:6">
      <c r="A3259" s="30">
        <v>45447.391689814816</v>
      </c>
      <c r="B3259" s="32"/>
      <c r="C3259" s="32" t="s">
        <v>12</v>
      </c>
      <c r="D3259" s="27">
        <v>600000</v>
      </c>
      <c r="E3259" s="28"/>
      <c r="F3259" s="29">
        <f t="shared" si="52"/>
        <v>74880310</v>
      </c>
    </row>
    <row r="3260" spans="1:6">
      <c r="A3260" s="30">
        <v>45447.393182870372</v>
      </c>
      <c r="B3260" s="32"/>
      <c r="C3260" s="32" t="s">
        <v>12</v>
      </c>
      <c r="D3260" s="27">
        <v>1300000</v>
      </c>
      <c r="E3260" s="28"/>
      <c r="F3260" s="29">
        <f t="shared" si="52"/>
        <v>76180310</v>
      </c>
    </row>
    <row r="3261" spans="1:6">
      <c r="A3261" s="30">
        <v>45447.400393518517</v>
      </c>
      <c r="B3261" s="32"/>
      <c r="C3261" s="32" t="s">
        <v>12</v>
      </c>
      <c r="D3261" s="27">
        <v>930000</v>
      </c>
      <c r="E3261" s="28"/>
      <c r="F3261" s="29">
        <f t="shared" si="52"/>
        <v>77110310</v>
      </c>
    </row>
    <row r="3262" spans="1:6">
      <c r="A3262" s="30">
        <v>45447.406412037039</v>
      </c>
      <c r="B3262" s="32"/>
      <c r="C3262" s="32" t="s">
        <v>12</v>
      </c>
      <c r="D3262" s="27">
        <v>600000</v>
      </c>
      <c r="E3262" s="28"/>
      <c r="F3262" s="29">
        <f t="shared" si="52"/>
        <v>77710310</v>
      </c>
    </row>
    <row r="3263" spans="1:6">
      <c r="A3263" s="30">
        <v>45447.41443287037</v>
      </c>
      <c r="B3263" s="32"/>
      <c r="C3263" s="32" t="s">
        <v>12</v>
      </c>
      <c r="D3263" s="27">
        <v>1235000</v>
      </c>
      <c r="E3263" s="28"/>
      <c r="F3263" s="29">
        <f t="shared" si="52"/>
        <v>78945310</v>
      </c>
    </row>
    <row r="3264" spans="1:6">
      <c r="A3264" s="30">
        <v>45447.426840277774</v>
      </c>
      <c r="B3264" s="32"/>
      <c r="C3264" s="32" t="s">
        <v>12</v>
      </c>
      <c r="D3264" s="27">
        <v>550000</v>
      </c>
      <c r="E3264" s="28"/>
      <c r="F3264" s="29">
        <f t="shared" si="52"/>
        <v>79495310</v>
      </c>
    </row>
    <row r="3265" spans="1:6">
      <c r="A3265" s="30">
        <v>45447.435150462959</v>
      </c>
      <c r="B3265" s="32"/>
      <c r="C3265" s="32" t="s">
        <v>12</v>
      </c>
      <c r="D3265" s="27">
        <v>1135000</v>
      </c>
      <c r="E3265" s="28"/>
      <c r="F3265" s="29">
        <f t="shared" si="52"/>
        <v>80630310</v>
      </c>
    </row>
    <row r="3266" spans="1:6">
      <c r="A3266" s="30">
        <v>45447.443206018521</v>
      </c>
      <c r="B3266" s="32"/>
      <c r="C3266" s="32" t="s">
        <v>146</v>
      </c>
      <c r="D3266" s="27">
        <v>10200000</v>
      </c>
      <c r="E3266" s="28"/>
      <c r="F3266" s="29">
        <f t="shared" si="52"/>
        <v>90830310</v>
      </c>
    </row>
    <row r="3267" spans="1:6">
      <c r="A3267" s="30">
        <v>45447.44872685185</v>
      </c>
      <c r="B3267" s="32"/>
      <c r="C3267" s="32" t="s">
        <v>12</v>
      </c>
      <c r="D3267" s="27">
        <v>600000</v>
      </c>
      <c r="E3267" s="28"/>
      <c r="F3267" s="29">
        <f t="shared" si="52"/>
        <v>91430310</v>
      </c>
    </row>
    <row r="3268" spans="1:6">
      <c r="A3268" s="30">
        <v>45447.466967592591</v>
      </c>
      <c r="B3268" s="32"/>
      <c r="C3268" s="32" t="s">
        <v>12</v>
      </c>
      <c r="D3268" s="27">
        <v>2400000</v>
      </c>
      <c r="E3268" s="28"/>
      <c r="F3268" s="29">
        <f t="shared" si="52"/>
        <v>93830310</v>
      </c>
    </row>
    <row r="3269" spans="1:6">
      <c r="A3269" s="30">
        <v>45447.483124999999</v>
      </c>
      <c r="B3269" s="32"/>
      <c r="C3269" s="32" t="s">
        <v>12</v>
      </c>
      <c r="D3269" s="27">
        <v>585000</v>
      </c>
      <c r="E3269" s="28"/>
      <c r="F3269" s="29">
        <f t="shared" si="52"/>
        <v>94415310</v>
      </c>
    </row>
    <row r="3270" spans="1:6">
      <c r="A3270" s="30">
        <v>45447.505486111113</v>
      </c>
      <c r="B3270" s="32"/>
      <c r="C3270" s="32" t="s">
        <v>12</v>
      </c>
      <c r="D3270" s="27">
        <v>8460000</v>
      </c>
      <c r="E3270" s="28"/>
      <c r="F3270" s="29">
        <f t="shared" si="52"/>
        <v>102875310</v>
      </c>
    </row>
    <row r="3271" spans="1:6">
      <c r="A3271" s="30">
        <v>45447.519421296296</v>
      </c>
      <c r="B3271" s="32"/>
      <c r="C3271" s="32" t="s">
        <v>12</v>
      </c>
      <c r="D3271" s="27">
        <v>550000</v>
      </c>
      <c r="E3271" s="28"/>
      <c r="F3271" s="29">
        <f t="shared" si="52"/>
        <v>103425310</v>
      </c>
    </row>
    <row r="3272" spans="1:6">
      <c r="A3272" s="30">
        <v>45447.532268518517</v>
      </c>
      <c r="B3272" s="32"/>
      <c r="C3272" s="32" t="s">
        <v>12</v>
      </c>
      <c r="D3272" s="27">
        <v>585000</v>
      </c>
      <c r="E3272" s="28"/>
      <c r="F3272" s="29">
        <f t="shared" si="52"/>
        <v>104010310</v>
      </c>
    </row>
    <row r="3273" spans="1:6">
      <c r="A3273" s="30">
        <v>45447.535231481481</v>
      </c>
      <c r="B3273" s="32"/>
      <c r="C3273" s="32" t="s">
        <v>18</v>
      </c>
      <c r="D3273" s="27">
        <v>1350000</v>
      </c>
      <c r="E3273" s="28"/>
      <c r="F3273" s="29">
        <f t="shared" si="52"/>
        <v>105360310</v>
      </c>
    </row>
    <row r="3274" spans="1:6">
      <c r="A3274" s="30">
        <v>45447.541770833333</v>
      </c>
      <c r="B3274" s="32"/>
      <c r="C3274" s="32" t="s">
        <v>12</v>
      </c>
      <c r="D3274" s="27">
        <v>650000</v>
      </c>
      <c r="E3274" s="28"/>
      <c r="F3274" s="29">
        <f t="shared" si="52"/>
        <v>106010310</v>
      </c>
    </row>
    <row r="3275" spans="1:6">
      <c r="A3275" s="30">
        <v>45447.555092592593</v>
      </c>
      <c r="B3275" s="32"/>
      <c r="C3275" s="32" t="s">
        <v>12</v>
      </c>
      <c r="D3275" s="27">
        <v>600000</v>
      </c>
      <c r="E3275" s="28"/>
      <c r="F3275" s="29">
        <f t="shared" si="52"/>
        <v>106610310</v>
      </c>
    </row>
    <row r="3276" spans="1:6">
      <c r="A3276" s="30">
        <v>45447.557060185187</v>
      </c>
      <c r="B3276" s="32"/>
      <c r="C3276" s="32" t="s">
        <v>12</v>
      </c>
      <c r="D3276" s="27">
        <v>1150000</v>
      </c>
      <c r="E3276" s="28"/>
      <c r="F3276" s="29">
        <f t="shared" si="52"/>
        <v>107760310</v>
      </c>
    </row>
    <row r="3277" spans="1:6">
      <c r="A3277" s="30">
        <v>45447.561365740738</v>
      </c>
      <c r="B3277" s="32"/>
      <c r="C3277" s="32" t="s">
        <v>12</v>
      </c>
      <c r="D3277" s="27">
        <v>650000</v>
      </c>
      <c r="E3277" s="28"/>
      <c r="F3277" s="29">
        <f t="shared" si="52"/>
        <v>108410310</v>
      </c>
    </row>
    <row r="3278" spans="1:6">
      <c r="A3278" s="30">
        <v>45447.562106481484</v>
      </c>
      <c r="B3278" s="32"/>
      <c r="C3278" s="32" t="s">
        <v>12</v>
      </c>
      <c r="D3278" s="27">
        <v>600000</v>
      </c>
      <c r="E3278" s="28"/>
      <c r="F3278" s="29">
        <f t="shared" si="52"/>
        <v>109010310</v>
      </c>
    </row>
    <row r="3279" spans="1:6">
      <c r="A3279" s="30">
        <v>45447.572951388887</v>
      </c>
      <c r="B3279" s="32"/>
      <c r="C3279" s="32" t="s">
        <v>12</v>
      </c>
      <c r="D3279" s="27">
        <v>550000</v>
      </c>
      <c r="E3279" s="28"/>
      <c r="F3279" s="29">
        <f t="shared" si="52"/>
        <v>109560310</v>
      </c>
    </row>
    <row r="3280" spans="1:6">
      <c r="A3280" s="30">
        <v>45447.657824074071</v>
      </c>
      <c r="B3280" s="32"/>
      <c r="C3280" s="32" t="s">
        <v>12</v>
      </c>
      <c r="D3280" s="27">
        <v>1185000</v>
      </c>
      <c r="E3280" s="28"/>
      <c r="F3280" s="29">
        <f t="shared" si="52"/>
        <v>110745310</v>
      </c>
    </row>
    <row r="3281" spans="1:6">
      <c r="A3281" s="30">
        <v>45447.672824074078</v>
      </c>
      <c r="B3281" s="32"/>
      <c r="C3281" s="32" t="s">
        <v>12</v>
      </c>
      <c r="D3281" s="27">
        <v>600000</v>
      </c>
      <c r="E3281" s="28"/>
      <c r="F3281" s="29">
        <f t="shared" si="52"/>
        <v>111345310</v>
      </c>
    </row>
    <row r="3282" spans="1:6">
      <c r="A3282" s="30">
        <v>45447.735914351855</v>
      </c>
      <c r="B3282" s="32"/>
      <c r="C3282" s="32" t="s">
        <v>12</v>
      </c>
      <c r="D3282" s="27">
        <v>650000</v>
      </c>
      <c r="E3282" s="28"/>
      <c r="F3282" s="29">
        <f t="shared" si="52"/>
        <v>111995310</v>
      </c>
    </row>
    <row r="3283" spans="1:6">
      <c r="A3283" s="30">
        <v>45447.789861111109</v>
      </c>
      <c r="B3283" s="32"/>
      <c r="C3283" s="32" t="s">
        <v>12</v>
      </c>
      <c r="D3283" s="27">
        <v>650000</v>
      </c>
      <c r="E3283" s="28"/>
      <c r="F3283" s="29">
        <f t="shared" si="52"/>
        <v>112645310</v>
      </c>
    </row>
    <row r="3284" spans="1:6">
      <c r="A3284" s="30">
        <v>45447.796875</v>
      </c>
      <c r="B3284" s="32"/>
      <c r="C3284" s="32" t="s">
        <v>12</v>
      </c>
      <c r="D3284" s="27">
        <v>585000</v>
      </c>
      <c r="E3284" s="28"/>
      <c r="F3284" s="29">
        <f t="shared" si="52"/>
        <v>113230310</v>
      </c>
    </row>
    <row r="3285" spans="1:6">
      <c r="A3285" s="30">
        <v>45447.809965277775</v>
      </c>
      <c r="B3285" s="32"/>
      <c r="C3285" s="32" t="s">
        <v>12</v>
      </c>
      <c r="D3285" s="27">
        <v>600000</v>
      </c>
      <c r="E3285" s="28"/>
      <c r="F3285" s="29">
        <f t="shared" si="52"/>
        <v>113830310</v>
      </c>
    </row>
    <row r="3286" spans="1:6">
      <c r="A3286" s="30">
        <v>45447.846203703702</v>
      </c>
      <c r="B3286" s="32"/>
      <c r="C3286" s="32" t="s">
        <v>12</v>
      </c>
      <c r="D3286" s="27">
        <v>600000</v>
      </c>
      <c r="E3286" s="28"/>
      <c r="F3286" s="29">
        <f t="shared" si="52"/>
        <v>114430310</v>
      </c>
    </row>
    <row r="3287" spans="1:6">
      <c r="A3287" s="30">
        <v>45447.920925925922</v>
      </c>
      <c r="B3287" s="32"/>
      <c r="C3287" s="32" t="s">
        <v>12</v>
      </c>
      <c r="D3287" s="27">
        <v>650000</v>
      </c>
      <c r="E3287" s="28"/>
      <c r="F3287" s="29">
        <f t="shared" si="52"/>
        <v>115080310</v>
      </c>
    </row>
    <row r="3288" spans="1:6">
      <c r="A3288" s="30">
        <v>45447.959386574075</v>
      </c>
      <c r="B3288" s="32"/>
      <c r="C3288" s="32" t="s">
        <v>12</v>
      </c>
      <c r="D3288" s="27">
        <v>1200000</v>
      </c>
      <c r="E3288" s="28"/>
      <c r="F3288" s="29">
        <f t="shared" si="52"/>
        <v>116280310</v>
      </c>
    </row>
    <row r="3289" spans="1:6">
      <c r="A3289" s="30">
        <v>45448.283148148148</v>
      </c>
      <c r="B3289" s="32"/>
      <c r="C3289" s="32" t="s">
        <v>12</v>
      </c>
      <c r="D3289" s="27">
        <v>600000</v>
      </c>
      <c r="E3289" s="28"/>
      <c r="F3289" s="29">
        <f t="shared" si="52"/>
        <v>116880310</v>
      </c>
    </row>
    <row r="3290" spans="1:6">
      <c r="A3290" s="30">
        <v>45448.397546296299</v>
      </c>
      <c r="B3290" s="32"/>
      <c r="C3290" s="32" t="s">
        <v>12</v>
      </c>
      <c r="D3290" s="27">
        <v>585000</v>
      </c>
      <c r="E3290" s="28"/>
      <c r="F3290" s="29">
        <f t="shared" si="52"/>
        <v>117465310</v>
      </c>
    </row>
    <row r="3291" spans="1:6">
      <c r="A3291" s="30">
        <v>45448.402881944443</v>
      </c>
      <c r="B3291" s="32"/>
      <c r="C3291" s="32" t="s">
        <v>12</v>
      </c>
      <c r="D3291" s="27">
        <v>585000</v>
      </c>
      <c r="E3291" s="28"/>
      <c r="F3291" s="29">
        <f t="shared" si="52"/>
        <v>118050310</v>
      </c>
    </row>
    <row r="3292" spans="1:6">
      <c r="A3292" s="30">
        <v>45448.405127314814</v>
      </c>
      <c r="B3292" s="32"/>
      <c r="C3292" s="32" t="s">
        <v>12</v>
      </c>
      <c r="D3292" s="27">
        <v>600000</v>
      </c>
      <c r="E3292" s="28"/>
      <c r="F3292" s="29">
        <f t="shared" si="52"/>
        <v>118650310</v>
      </c>
    </row>
    <row r="3293" spans="1:6">
      <c r="A3293" s="30">
        <v>45448.405451388891</v>
      </c>
      <c r="B3293" s="32"/>
      <c r="C3293" s="32" t="s">
        <v>12</v>
      </c>
      <c r="D3293" s="27">
        <v>650000</v>
      </c>
      <c r="E3293" s="28"/>
      <c r="F3293" s="29">
        <f t="shared" si="52"/>
        <v>119300310</v>
      </c>
    </row>
    <row r="3294" spans="1:6">
      <c r="A3294" s="30">
        <v>45448.422210648147</v>
      </c>
      <c r="B3294" s="32"/>
      <c r="C3294" s="32" t="s">
        <v>12</v>
      </c>
      <c r="D3294" s="27">
        <v>585000</v>
      </c>
      <c r="E3294" s="28"/>
      <c r="F3294" s="29">
        <f t="shared" si="52"/>
        <v>119885310</v>
      </c>
    </row>
    <row r="3295" spans="1:6">
      <c r="A3295" s="30">
        <v>45448.446180555555</v>
      </c>
      <c r="B3295" s="32"/>
      <c r="C3295" s="32" t="s">
        <v>12</v>
      </c>
      <c r="D3295" s="27">
        <v>585000</v>
      </c>
      <c r="E3295" s="28"/>
      <c r="F3295" s="29">
        <f t="shared" si="52"/>
        <v>120470310</v>
      </c>
    </row>
    <row r="3296" spans="1:6">
      <c r="A3296" s="30">
        <v>45448.452789351853</v>
      </c>
      <c r="B3296" s="32"/>
      <c r="C3296" s="32" t="s">
        <v>147</v>
      </c>
      <c r="D3296" s="27">
        <v>15250000</v>
      </c>
      <c r="E3296" s="28"/>
      <c r="F3296" s="29">
        <f t="shared" si="52"/>
        <v>135720310</v>
      </c>
    </row>
    <row r="3297" spans="1:6">
      <c r="A3297" s="30">
        <v>45448.452939814815</v>
      </c>
      <c r="B3297" s="32"/>
      <c r="C3297" s="32" t="s">
        <v>146</v>
      </c>
      <c r="D3297" s="27">
        <v>10450000</v>
      </c>
      <c r="E3297" s="28"/>
      <c r="F3297" s="29">
        <f t="shared" si="52"/>
        <v>146170310</v>
      </c>
    </row>
    <row r="3298" spans="1:6">
      <c r="A3298" s="30">
        <v>45448.467395833337</v>
      </c>
      <c r="B3298" s="32"/>
      <c r="C3298" s="32" t="s">
        <v>145</v>
      </c>
      <c r="D3298" s="27">
        <v>16050000</v>
      </c>
      <c r="E3298" s="28"/>
      <c r="F3298" s="29">
        <f t="shared" ref="F3298:F3337" si="53">F3297+D3298-E3298</f>
        <v>162220310</v>
      </c>
    </row>
    <row r="3299" spans="1:6">
      <c r="A3299" s="30">
        <v>45448.471250000002</v>
      </c>
      <c r="B3299" s="32"/>
      <c r="C3299" s="32" t="s">
        <v>12</v>
      </c>
      <c r="D3299" s="27">
        <v>575000</v>
      </c>
      <c r="E3299" s="28"/>
      <c r="F3299" s="29">
        <f t="shared" si="53"/>
        <v>162795310</v>
      </c>
    </row>
    <row r="3300" spans="1:6">
      <c r="A3300" s="30">
        <v>45448.472002314818</v>
      </c>
      <c r="B3300" s="32"/>
      <c r="C3300" s="32" t="s">
        <v>12</v>
      </c>
      <c r="D3300" s="27">
        <v>600000</v>
      </c>
      <c r="E3300" s="28"/>
      <c r="F3300" s="29">
        <f t="shared" si="53"/>
        <v>163395310</v>
      </c>
    </row>
    <row r="3301" spans="1:6">
      <c r="A3301" s="30">
        <v>45448.48810185185</v>
      </c>
      <c r="B3301" s="32"/>
      <c r="C3301" s="32" t="s">
        <v>12</v>
      </c>
      <c r="D3301" s="27">
        <v>575000</v>
      </c>
      <c r="E3301" s="28"/>
      <c r="F3301" s="29">
        <f t="shared" si="53"/>
        <v>163970310</v>
      </c>
    </row>
    <row r="3302" spans="1:6">
      <c r="A3302" s="30">
        <v>45448.488749999997</v>
      </c>
      <c r="B3302" s="32"/>
      <c r="C3302" s="32" t="s">
        <v>12</v>
      </c>
      <c r="D3302" s="27">
        <v>600000</v>
      </c>
      <c r="E3302" s="28"/>
      <c r="F3302" s="29">
        <f t="shared" si="53"/>
        <v>164570310</v>
      </c>
    </row>
    <row r="3303" spans="1:6">
      <c r="A3303" s="30">
        <v>45448.512638888889</v>
      </c>
      <c r="B3303" s="32"/>
      <c r="C3303" s="32" t="s">
        <v>12</v>
      </c>
      <c r="D3303" s="27">
        <v>600000</v>
      </c>
      <c r="E3303" s="28"/>
      <c r="F3303" s="29">
        <f t="shared" si="53"/>
        <v>165170310</v>
      </c>
    </row>
    <row r="3304" spans="1:6">
      <c r="A3304" s="30">
        <v>45448.522719907407</v>
      </c>
      <c r="B3304" s="32"/>
      <c r="C3304" s="32" t="s">
        <v>12</v>
      </c>
      <c r="D3304" s="27">
        <v>575000</v>
      </c>
      <c r="E3304" s="28"/>
      <c r="F3304" s="29">
        <f t="shared" si="53"/>
        <v>165745310</v>
      </c>
    </row>
    <row r="3305" spans="1:6">
      <c r="A3305" s="30">
        <v>45448.579293981478</v>
      </c>
      <c r="B3305" s="32"/>
      <c r="C3305" s="32" t="s">
        <v>12</v>
      </c>
      <c r="D3305" s="27">
        <v>585000</v>
      </c>
      <c r="E3305" s="28"/>
      <c r="F3305" s="29">
        <f t="shared" si="53"/>
        <v>166330310</v>
      </c>
    </row>
    <row r="3306" spans="1:6">
      <c r="A3306" s="30">
        <v>45448.584965277776</v>
      </c>
      <c r="B3306" s="32"/>
      <c r="C3306" s="32" t="s">
        <v>12</v>
      </c>
      <c r="D3306" s="27">
        <v>1135000</v>
      </c>
      <c r="E3306" s="28"/>
      <c r="F3306" s="29">
        <f t="shared" si="53"/>
        <v>167465310</v>
      </c>
    </row>
    <row r="3307" spans="1:6">
      <c r="A3307" s="30">
        <v>45448.61990740741</v>
      </c>
      <c r="B3307" s="32"/>
      <c r="C3307" s="32" t="s">
        <v>12</v>
      </c>
      <c r="D3307" s="27">
        <v>585000</v>
      </c>
      <c r="E3307" s="28"/>
      <c r="F3307" s="29">
        <f t="shared" si="53"/>
        <v>168050310</v>
      </c>
    </row>
    <row r="3308" spans="1:6">
      <c r="A3308" s="30">
        <v>45448.715520833335</v>
      </c>
      <c r="B3308" s="32"/>
      <c r="C3308" s="32" t="s">
        <v>12</v>
      </c>
      <c r="D3308" s="27">
        <v>1170000</v>
      </c>
      <c r="E3308" s="28"/>
      <c r="F3308" s="29">
        <f t="shared" si="53"/>
        <v>169220310</v>
      </c>
    </row>
    <row r="3309" spans="1:6">
      <c r="A3309" s="30">
        <v>45448.73636574074</v>
      </c>
      <c r="B3309" s="32"/>
      <c r="C3309" s="32" t="s">
        <v>12</v>
      </c>
      <c r="D3309" s="27">
        <v>650000</v>
      </c>
      <c r="E3309" s="28"/>
      <c r="F3309" s="29">
        <f t="shared" si="53"/>
        <v>169870310</v>
      </c>
    </row>
    <row r="3310" spans="1:6">
      <c r="A3310" s="30">
        <v>45448.769756944443</v>
      </c>
      <c r="B3310" s="32"/>
      <c r="C3310" s="32" t="s">
        <v>12</v>
      </c>
      <c r="D3310" s="27">
        <v>600000</v>
      </c>
      <c r="E3310" s="28"/>
      <c r="F3310" s="29">
        <f t="shared" si="53"/>
        <v>170470310</v>
      </c>
    </row>
    <row r="3311" spans="1:6">
      <c r="A3311" s="30">
        <v>45448.779768518521</v>
      </c>
      <c r="B3311" s="32"/>
      <c r="C3311" s="32" t="s">
        <v>12</v>
      </c>
      <c r="D3311" s="27">
        <v>930000</v>
      </c>
      <c r="E3311" s="28"/>
      <c r="F3311" s="29">
        <f t="shared" si="53"/>
        <v>171400310</v>
      </c>
    </row>
    <row r="3312" spans="1:6">
      <c r="A3312" s="30">
        <v>45448.871064814812</v>
      </c>
      <c r="B3312" s="32"/>
      <c r="C3312" s="32" t="s">
        <v>12</v>
      </c>
      <c r="D3312" s="27">
        <v>575000</v>
      </c>
      <c r="E3312" s="28"/>
      <c r="F3312" s="29">
        <f t="shared" si="53"/>
        <v>171975310</v>
      </c>
    </row>
    <row r="3313" spans="1:6">
      <c r="A3313" s="30">
        <v>45448.925266203703</v>
      </c>
      <c r="B3313" s="32"/>
      <c r="C3313" s="32" t="s">
        <v>12</v>
      </c>
      <c r="D3313" s="27">
        <v>1745000</v>
      </c>
      <c r="E3313" s="28"/>
      <c r="F3313" s="29">
        <f t="shared" si="53"/>
        <v>173720310</v>
      </c>
    </row>
    <row r="3314" spans="1:6">
      <c r="A3314" s="30">
        <v>45449.288229166668</v>
      </c>
      <c r="B3314" s="32"/>
      <c r="C3314" s="32" t="s">
        <v>12</v>
      </c>
      <c r="D3314" s="27">
        <v>600000</v>
      </c>
      <c r="E3314" s="28"/>
      <c r="F3314" s="29">
        <f t="shared" si="53"/>
        <v>174320310</v>
      </c>
    </row>
    <row r="3315" spans="1:6">
      <c r="A3315" s="30">
        <v>45449.37023148148</v>
      </c>
      <c r="B3315" s="32"/>
      <c r="C3315" s="32" t="s">
        <v>17</v>
      </c>
      <c r="D3315" s="27">
        <v>750000</v>
      </c>
      <c r="E3315" s="28"/>
      <c r="F3315" s="29">
        <f t="shared" si="53"/>
        <v>175070310</v>
      </c>
    </row>
    <row r="3316" spans="1:6">
      <c r="A3316" s="30">
        <v>45449.390474537038</v>
      </c>
      <c r="B3316" s="32"/>
      <c r="C3316" s="32" t="s">
        <v>12</v>
      </c>
      <c r="D3316" s="27">
        <v>575000</v>
      </c>
      <c r="E3316" s="28"/>
      <c r="F3316" s="29">
        <f t="shared" si="53"/>
        <v>175645310</v>
      </c>
    </row>
    <row r="3317" spans="1:6">
      <c r="A3317" s="30">
        <v>45449.390844907408</v>
      </c>
      <c r="B3317" s="32"/>
      <c r="C3317" s="32" t="s">
        <v>12</v>
      </c>
      <c r="D3317" s="27">
        <v>585000</v>
      </c>
      <c r="E3317" s="28"/>
      <c r="F3317" s="29">
        <f t="shared" si="53"/>
        <v>176230310</v>
      </c>
    </row>
    <row r="3318" spans="1:6">
      <c r="A3318" s="30">
        <v>45449.466099537036</v>
      </c>
      <c r="B3318" s="32"/>
      <c r="C3318" s="32" t="s">
        <v>18</v>
      </c>
      <c r="D3318" s="27">
        <v>7798800</v>
      </c>
      <c r="E3318" s="28"/>
      <c r="F3318" s="29">
        <f t="shared" si="53"/>
        <v>184029110</v>
      </c>
    </row>
    <row r="3319" spans="1:6">
      <c r="A3319" s="30">
        <v>45449.466805555552</v>
      </c>
      <c r="B3319" s="32"/>
      <c r="C3319" s="32" t="s">
        <v>12</v>
      </c>
      <c r="D3319" s="27">
        <v>7878750</v>
      </c>
      <c r="E3319" s="28"/>
      <c r="F3319" s="29">
        <f t="shared" si="53"/>
        <v>191907860</v>
      </c>
    </row>
    <row r="3320" spans="1:6">
      <c r="A3320" s="30">
        <v>45449.475949074076</v>
      </c>
      <c r="B3320" s="32"/>
      <c r="C3320" s="32" t="s">
        <v>12</v>
      </c>
      <c r="D3320" s="27">
        <v>1170000</v>
      </c>
      <c r="E3320" s="28"/>
      <c r="F3320" s="29">
        <f t="shared" si="53"/>
        <v>193077860</v>
      </c>
    </row>
    <row r="3321" spans="1:6">
      <c r="A3321" s="30">
        <v>45449.509212962963</v>
      </c>
      <c r="B3321" s="32"/>
      <c r="C3321" s="32" t="s">
        <v>12</v>
      </c>
      <c r="D3321" s="27">
        <v>550000</v>
      </c>
      <c r="E3321" s="28"/>
      <c r="F3321" s="29">
        <f t="shared" si="53"/>
        <v>193627860</v>
      </c>
    </row>
    <row r="3322" spans="1:6">
      <c r="A3322" s="30">
        <v>45449.511238425926</v>
      </c>
      <c r="B3322" s="32"/>
      <c r="C3322" s="32" t="s">
        <v>18</v>
      </c>
      <c r="D3322" s="27">
        <v>9082000</v>
      </c>
      <c r="E3322" s="28"/>
      <c r="F3322" s="29">
        <f t="shared" si="53"/>
        <v>202709860</v>
      </c>
    </row>
    <row r="3323" spans="1:6">
      <c r="A3323" s="30">
        <v>45449.530532407407</v>
      </c>
      <c r="B3323" s="32"/>
      <c r="C3323" s="32" t="s">
        <v>12</v>
      </c>
      <c r="D3323" s="27">
        <v>1235000</v>
      </c>
      <c r="E3323" s="28"/>
      <c r="F3323" s="29">
        <f t="shared" si="53"/>
        <v>203944860</v>
      </c>
    </row>
    <row r="3324" spans="1:6">
      <c r="A3324" s="30">
        <v>45449.538159722222</v>
      </c>
      <c r="B3324" s="32"/>
      <c r="C3324" s="32" t="s">
        <v>147</v>
      </c>
      <c r="D3324" s="27">
        <v>15250000</v>
      </c>
      <c r="E3324" s="28"/>
      <c r="F3324" s="29">
        <f t="shared" si="53"/>
        <v>219194860</v>
      </c>
    </row>
    <row r="3325" spans="1:6">
      <c r="A3325" s="30">
        <v>45449.560960648145</v>
      </c>
      <c r="B3325" s="32"/>
      <c r="C3325" s="32" t="s">
        <v>12</v>
      </c>
      <c r="D3325" s="27">
        <v>1200000</v>
      </c>
      <c r="E3325" s="28"/>
      <c r="F3325" s="29">
        <f t="shared" si="53"/>
        <v>220394860</v>
      </c>
    </row>
    <row r="3326" spans="1:6">
      <c r="A3326" s="30">
        <v>45449.561041666668</v>
      </c>
      <c r="B3326" s="32"/>
      <c r="C3326" s="32" t="s">
        <v>12</v>
      </c>
      <c r="D3326" s="27">
        <v>1170000</v>
      </c>
      <c r="E3326" s="28"/>
      <c r="F3326" s="29">
        <f t="shared" si="53"/>
        <v>221564860</v>
      </c>
    </row>
    <row r="3327" spans="1:6">
      <c r="A3327" s="30">
        <v>45449.573865740742</v>
      </c>
      <c r="B3327" s="32"/>
      <c r="C3327" s="32" t="s">
        <v>12</v>
      </c>
      <c r="D3327" s="27">
        <v>600000</v>
      </c>
      <c r="E3327" s="28"/>
      <c r="F3327" s="29">
        <f t="shared" si="53"/>
        <v>222164860</v>
      </c>
    </row>
    <row r="3328" spans="1:6">
      <c r="A3328" s="30">
        <v>45449.614340277774</v>
      </c>
      <c r="B3328" s="32"/>
      <c r="C3328" s="32" t="s">
        <v>12</v>
      </c>
      <c r="D3328" s="27">
        <v>600000</v>
      </c>
      <c r="E3328" s="28"/>
      <c r="F3328" s="29">
        <f t="shared" si="53"/>
        <v>222764860</v>
      </c>
    </row>
    <row r="3329" spans="1:6">
      <c r="A3329" s="30">
        <v>45449.696018518516</v>
      </c>
      <c r="B3329" s="32"/>
      <c r="C3329" s="32" t="s">
        <v>12</v>
      </c>
      <c r="D3329" s="27">
        <v>600000</v>
      </c>
      <c r="E3329" s="28"/>
      <c r="F3329" s="29">
        <f t="shared" si="53"/>
        <v>223364860</v>
      </c>
    </row>
    <row r="3330" spans="1:6">
      <c r="A3330" s="30">
        <v>45449.905173611114</v>
      </c>
      <c r="B3330" s="32"/>
      <c r="C3330" s="32" t="s">
        <v>12</v>
      </c>
      <c r="D3330" s="27">
        <v>1770000</v>
      </c>
      <c r="E3330" s="28"/>
      <c r="F3330" s="29">
        <f t="shared" si="53"/>
        <v>225134860</v>
      </c>
    </row>
    <row r="3331" spans="1:6">
      <c r="A3331" s="30">
        <v>45450.278101851851</v>
      </c>
      <c r="B3331" s="32"/>
      <c r="C3331" s="32" t="s">
        <v>12</v>
      </c>
      <c r="D3331" s="27">
        <v>600000</v>
      </c>
      <c r="E3331" s="28"/>
      <c r="F3331" s="29">
        <f t="shared" si="53"/>
        <v>225734860</v>
      </c>
    </row>
    <row r="3332" spans="1:6">
      <c r="A3332" s="30">
        <v>45450.31894675926</v>
      </c>
      <c r="B3332" s="32"/>
      <c r="C3332" s="32" t="s">
        <v>12</v>
      </c>
      <c r="D3332" s="27">
        <v>1150000</v>
      </c>
      <c r="E3332" s="28"/>
      <c r="F3332" s="29">
        <f t="shared" si="53"/>
        <v>226884860</v>
      </c>
    </row>
    <row r="3333" spans="1:6">
      <c r="A3333" s="30">
        <v>45450.324560185189</v>
      </c>
      <c r="B3333" s="32"/>
      <c r="C3333" s="32" t="s">
        <v>18</v>
      </c>
      <c r="D3333" s="27">
        <v>1945000</v>
      </c>
      <c r="E3333" s="28"/>
      <c r="F3333" s="29">
        <f t="shared" si="53"/>
        <v>228829860</v>
      </c>
    </row>
    <row r="3334" spans="1:6">
      <c r="A3334" s="30">
        <v>45450.339039351849</v>
      </c>
      <c r="B3334" s="32"/>
      <c r="C3334" s="32" t="s">
        <v>12</v>
      </c>
      <c r="D3334" s="27">
        <v>600000</v>
      </c>
      <c r="E3334" s="28"/>
      <c r="F3334" s="29">
        <f t="shared" si="53"/>
        <v>229429860</v>
      </c>
    </row>
    <row r="3335" spans="1:6">
      <c r="A3335" s="30">
        <v>45450.341006944444</v>
      </c>
      <c r="B3335" s="32"/>
      <c r="C3335" s="32" t="s">
        <v>12</v>
      </c>
      <c r="D3335" s="27">
        <v>930000</v>
      </c>
      <c r="E3335" s="28"/>
      <c r="F3335" s="29">
        <f t="shared" si="53"/>
        <v>230359860</v>
      </c>
    </row>
    <row r="3336" spans="1:6">
      <c r="A3336" s="30">
        <v>45450.342476851853</v>
      </c>
      <c r="B3336" s="32"/>
      <c r="C3336" s="32" t="s">
        <v>12</v>
      </c>
      <c r="D3336" s="27">
        <v>600000</v>
      </c>
      <c r="E3336" s="28"/>
      <c r="F3336" s="29">
        <f t="shared" si="53"/>
        <v>230959860</v>
      </c>
    </row>
    <row r="3337" spans="1:6">
      <c r="A3337" s="30">
        <v>45450.353402777779</v>
      </c>
      <c r="B3337" s="32"/>
      <c r="C3337" s="32" t="s">
        <v>12</v>
      </c>
      <c r="D3337" s="27">
        <v>600000</v>
      </c>
      <c r="E3337" s="28"/>
      <c r="F3337" s="29">
        <f t="shared" si="53"/>
        <v>231559860</v>
      </c>
    </row>
    <row r="3338" spans="1:6">
      <c r="A3338" s="30">
        <v>45450.353402777779</v>
      </c>
      <c r="B3338" s="32"/>
      <c r="C3338" s="32" t="s">
        <v>1084</v>
      </c>
      <c r="D3338" s="27"/>
      <c r="E3338" s="28">
        <v>13500000</v>
      </c>
      <c r="F3338" s="29">
        <f t="shared" ref="F3338:F3400" si="54">F3337+D3338-E3338</f>
        <v>218059860</v>
      </c>
    </row>
    <row r="3339" spans="1:6">
      <c r="A3339" s="30">
        <v>45450.35833333333</v>
      </c>
      <c r="B3339" s="32"/>
      <c r="C3339" s="32" t="s">
        <v>12</v>
      </c>
      <c r="D3339" s="27">
        <v>600000</v>
      </c>
      <c r="E3339" s="28"/>
      <c r="F3339" s="29">
        <f t="shared" ref="F3339:F3402" si="55">F3338+D3339-E3339</f>
        <v>218659860</v>
      </c>
    </row>
    <row r="3340" spans="1:6">
      <c r="A3340" s="30">
        <v>45450.365636574075</v>
      </c>
      <c r="B3340" s="32"/>
      <c r="C3340" s="32" t="s">
        <v>12</v>
      </c>
      <c r="D3340" s="27">
        <v>575000</v>
      </c>
      <c r="E3340" s="28"/>
      <c r="F3340" s="29">
        <f t="shared" si="54"/>
        <v>219234860</v>
      </c>
    </row>
    <row r="3341" spans="1:6">
      <c r="A3341" s="30">
        <v>45450.371608796297</v>
      </c>
      <c r="B3341" s="32"/>
      <c r="C3341" s="32" t="s">
        <v>12</v>
      </c>
      <c r="D3341" s="27">
        <v>600000</v>
      </c>
      <c r="E3341" s="28"/>
      <c r="F3341" s="29">
        <f t="shared" si="55"/>
        <v>219834860</v>
      </c>
    </row>
    <row r="3342" spans="1:6">
      <c r="A3342" s="30">
        <v>45450.372002314813</v>
      </c>
      <c r="B3342" s="32"/>
      <c r="C3342" s="32" t="s">
        <v>12</v>
      </c>
      <c r="D3342" s="27">
        <v>930000</v>
      </c>
      <c r="E3342" s="28"/>
      <c r="F3342" s="29">
        <f t="shared" si="54"/>
        <v>220764860</v>
      </c>
    </row>
    <row r="3343" spans="1:6">
      <c r="A3343" s="30">
        <v>45450.407418981478</v>
      </c>
      <c r="B3343" s="32"/>
      <c r="C3343" s="32" t="s">
        <v>12</v>
      </c>
      <c r="D3343" s="27">
        <v>600000</v>
      </c>
      <c r="E3343" s="28"/>
      <c r="F3343" s="29">
        <f t="shared" si="55"/>
        <v>221364860</v>
      </c>
    </row>
    <row r="3344" spans="1:6">
      <c r="A3344" s="30">
        <v>45450.414178240739</v>
      </c>
      <c r="B3344" s="32"/>
      <c r="C3344" s="32" t="s">
        <v>12</v>
      </c>
      <c r="D3344" s="27">
        <v>600000</v>
      </c>
      <c r="E3344" s="28"/>
      <c r="F3344" s="29">
        <f t="shared" si="54"/>
        <v>221964860</v>
      </c>
    </row>
    <row r="3345" spans="1:6">
      <c r="A3345" s="30">
        <v>45450.433506944442</v>
      </c>
      <c r="B3345" s="32"/>
      <c r="C3345" s="32" t="s">
        <v>12</v>
      </c>
      <c r="D3345" s="27">
        <v>1175000</v>
      </c>
      <c r="E3345" s="28"/>
      <c r="F3345" s="29">
        <f t="shared" si="55"/>
        <v>223139860</v>
      </c>
    </row>
    <row r="3346" spans="1:6">
      <c r="A3346" s="30">
        <v>45450.440023148149</v>
      </c>
      <c r="B3346" s="32"/>
      <c r="C3346" s="32" t="s">
        <v>12</v>
      </c>
      <c r="D3346" s="27">
        <v>600000</v>
      </c>
      <c r="E3346" s="28"/>
      <c r="F3346" s="29">
        <f t="shared" si="54"/>
        <v>223739860</v>
      </c>
    </row>
    <row r="3347" spans="1:6">
      <c r="A3347" s="30">
        <v>45450.455648148149</v>
      </c>
      <c r="B3347" s="32"/>
      <c r="C3347" s="32" t="s">
        <v>12</v>
      </c>
      <c r="D3347" s="27">
        <v>600000</v>
      </c>
      <c r="E3347" s="28"/>
      <c r="F3347" s="29">
        <f t="shared" si="55"/>
        <v>224339860</v>
      </c>
    </row>
    <row r="3348" spans="1:6">
      <c r="A3348" s="30">
        <v>45450.470219907409</v>
      </c>
      <c r="B3348" s="32"/>
      <c r="C3348" s="32" t="s">
        <v>12</v>
      </c>
      <c r="D3348" s="27">
        <v>1300000</v>
      </c>
      <c r="E3348" s="28"/>
      <c r="F3348" s="29">
        <f t="shared" si="54"/>
        <v>225639860</v>
      </c>
    </row>
    <row r="3349" spans="1:6">
      <c r="A3349" s="30">
        <v>45450.470324074071</v>
      </c>
      <c r="B3349" s="32"/>
      <c r="C3349" s="32" t="s">
        <v>12</v>
      </c>
      <c r="D3349" s="27">
        <v>650000</v>
      </c>
      <c r="E3349" s="28"/>
      <c r="F3349" s="29">
        <f t="shared" si="55"/>
        <v>226289860</v>
      </c>
    </row>
    <row r="3350" spans="1:6">
      <c r="A3350" s="30">
        <v>45450.477812500001</v>
      </c>
      <c r="B3350" s="32"/>
      <c r="C3350" s="32" t="s">
        <v>12</v>
      </c>
      <c r="D3350" s="27">
        <v>585000</v>
      </c>
      <c r="E3350" s="28"/>
      <c r="F3350" s="29">
        <f t="shared" si="54"/>
        <v>226874860</v>
      </c>
    </row>
    <row r="3351" spans="1:6">
      <c r="A3351" s="30">
        <v>45450.489108796297</v>
      </c>
      <c r="B3351" s="32"/>
      <c r="C3351" s="32" t="s">
        <v>12</v>
      </c>
      <c r="D3351" s="27">
        <v>585000</v>
      </c>
      <c r="E3351" s="28"/>
      <c r="F3351" s="29">
        <f t="shared" si="55"/>
        <v>227459860</v>
      </c>
    </row>
    <row r="3352" spans="1:6">
      <c r="A3352" s="30">
        <v>45450.499259259261</v>
      </c>
      <c r="B3352" s="32"/>
      <c r="C3352" s="32" t="s">
        <v>12</v>
      </c>
      <c r="D3352" s="27">
        <v>650000</v>
      </c>
      <c r="E3352" s="28"/>
      <c r="F3352" s="29">
        <f t="shared" si="54"/>
        <v>228109860</v>
      </c>
    </row>
    <row r="3353" spans="1:6">
      <c r="A3353" s="30">
        <v>45450.500636574077</v>
      </c>
      <c r="B3353" s="32"/>
      <c r="C3353" s="32" t="s">
        <v>12</v>
      </c>
      <c r="D3353" s="27">
        <v>1170000</v>
      </c>
      <c r="E3353" s="28"/>
      <c r="F3353" s="29">
        <f t="shared" si="55"/>
        <v>229279860</v>
      </c>
    </row>
    <row r="3354" spans="1:6">
      <c r="A3354" s="30">
        <v>45450.512187499997</v>
      </c>
      <c r="B3354" s="32"/>
      <c r="C3354" s="32" t="s">
        <v>12</v>
      </c>
      <c r="D3354" s="27">
        <v>2400000</v>
      </c>
      <c r="E3354" s="28"/>
      <c r="F3354" s="29">
        <f t="shared" si="54"/>
        <v>231679860</v>
      </c>
    </row>
    <row r="3355" spans="1:6">
      <c r="A3355" s="30">
        <v>45450.550821759258</v>
      </c>
      <c r="B3355" s="32"/>
      <c r="C3355" s="32" t="s">
        <v>12</v>
      </c>
      <c r="D3355" s="27">
        <v>600000</v>
      </c>
      <c r="E3355" s="28"/>
      <c r="F3355" s="29">
        <f t="shared" si="55"/>
        <v>232279860</v>
      </c>
    </row>
    <row r="3356" spans="1:6">
      <c r="A3356" s="30">
        <v>45450.566979166666</v>
      </c>
      <c r="B3356" s="32"/>
      <c r="C3356" s="32" t="s">
        <v>12</v>
      </c>
      <c r="D3356" s="27">
        <v>600000</v>
      </c>
      <c r="E3356" s="28"/>
      <c r="F3356" s="29">
        <f t="shared" si="54"/>
        <v>232879860</v>
      </c>
    </row>
    <row r="3357" spans="1:6">
      <c r="A3357" s="30">
        <v>45450.643043981479</v>
      </c>
      <c r="B3357" s="32"/>
      <c r="C3357" s="32" t="s">
        <v>12</v>
      </c>
      <c r="D3357" s="27">
        <v>600000</v>
      </c>
      <c r="E3357" s="28"/>
      <c r="F3357" s="29">
        <f t="shared" si="55"/>
        <v>233479860</v>
      </c>
    </row>
    <row r="3358" spans="1:6">
      <c r="A3358" s="30">
        <v>45450.851111111115</v>
      </c>
      <c r="B3358" s="32"/>
      <c r="C3358" s="32" t="s">
        <v>12</v>
      </c>
      <c r="D3358" s="27">
        <v>600000</v>
      </c>
      <c r="E3358" s="28"/>
      <c r="F3358" s="29">
        <f t="shared" si="54"/>
        <v>234079860</v>
      </c>
    </row>
    <row r="3359" spans="1:6">
      <c r="A3359" s="30">
        <v>45450.907187500001</v>
      </c>
      <c r="B3359" s="32"/>
      <c r="C3359" s="32" t="s">
        <v>12</v>
      </c>
      <c r="D3359" s="27">
        <v>600000</v>
      </c>
      <c r="E3359" s="28"/>
      <c r="F3359" s="29">
        <f t="shared" si="55"/>
        <v>234679860</v>
      </c>
    </row>
    <row r="3360" spans="1:6">
      <c r="A3360" s="30">
        <v>45451.36273148148</v>
      </c>
      <c r="B3360" s="32"/>
      <c r="C3360" s="32" t="s">
        <v>12</v>
      </c>
      <c r="D3360" s="27">
        <v>650000</v>
      </c>
      <c r="E3360" s="28"/>
      <c r="F3360" s="29">
        <f t="shared" si="54"/>
        <v>235329860</v>
      </c>
    </row>
    <row r="3361" spans="1:6">
      <c r="A3361" s="30">
        <v>45451.450115740743</v>
      </c>
      <c r="B3361" s="32"/>
      <c r="C3361" s="32" t="s">
        <v>12</v>
      </c>
      <c r="D3361" s="27">
        <v>550000</v>
      </c>
      <c r="E3361" s="28"/>
      <c r="F3361" s="29">
        <f t="shared" si="55"/>
        <v>235879860</v>
      </c>
    </row>
    <row r="3362" spans="1:6">
      <c r="A3362" s="30">
        <v>45451.513935185183</v>
      </c>
      <c r="B3362" s="32"/>
      <c r="C3362" s="32" t="s">
        <v>1098</v>
      </c>
      <c r="D3362" s="27">
        <v>17733000</v>
      </c>
      <c r="E3362" s="28"/>
      <c r="F3362" s="29">
        <f t="shared" si="54"/>
        <v>253612860</v>
      </c>
    </row>
    <row r="3363" spans="1:6">
      <c r="A3363" s="30">
        <v>45451.554166666669</v>
      </c>
      <c r="B3363" s="32"/>
      <c r="C3363" s="32" t="s">
        <v>17</v>
      </c>
      <c r="D3363" s="27">
        <v>600000</v>
      </c>
      <c r="E3363" s="28"/>
      <c r="F3363" s="29">
        <f t="shared" si="55"/>
        <v>254212860</v>
      </c>
    </row>
    <row r="3364" spans="1:6">
      <c r="A3364" s="30">
        <v>45451.69730324074</v>
      </c>
      <c r="B3364" s="32"/>
      <c r="C3364" s="32" t="s">
        <v>12</v>
      </c>
      <c r="D3364" s="27">
        <v>600000</v>
      </c>
      <c r="E3364" s="28"/>
      <c r="F3364" s="29">
        <f t="shared" si="54"/>
        <v>254812860</v>
      </c>
    </row>
    <row r="3365" spans="1:6">
      <c r="A3365" s="30">
        <v>45452.386747685188</v>
      </c>
      <c r="B3365" s="32"/>
      <c r="C3365" s="32" t="s">
        <v>12</v>
      </c>
      <c r="D3365" s="27">
        <v>600000</v>
      </c>
      <c r="E3365" s="28"/>
      <c r="F3365" s="29">
        <f t="shared" si="55"/>
        <v>255412860</v>
      </c>
    </row>
    <row r="3366" spans="1:6">
      <c r="A3366" s="30">
        <v>45452.423182870371</v>
      </c>
      <c r="B3366" s="32"/>
      <c r="C3366" s="32" t="s">
        <v>12</v>
      </c>
      <c r="D3366" s="27">
        <v>600000</v>
      </c>
      <c r="E3366" s="28"/>
      <c r="F3366" s="29">
        <f t="shared" si="54"/>
        <v>256012860</v>
      </c>
    </row>
    <row r="3367" spans="1:6">
      <c r="A3367" s="30">
        <v>45452.424756944441</v>
      </c>
      <c r="B3367" s="32"/>
      <c r="C3367" s="32" t="s">
        <v>12</v>
      </c>
      <c r="D3367" s="27">
        <v>600000</v>
      </c>
      <c r="E3367" s="28"/>
      <c r="F3367" s="29">
        <f t="shared" si="55"/>
        <v>256612860</v>
      </c>
    </row>
    <row r="3368" spans="1:6">
      <c r="A3368" s="30">
        <v>45452.42864583333</v>
      </c>
      <c r="B3368" s="32"/>
      <c r="C3368" s="32" t="s">
        <v>12</v>
      </c>
      <c r="D3368" s="27">
        <v>600000</v>
      </c>
      <c r="E3368" s="28"/>
      <c r="F3368" s="29">
        <f t="shared" si="54"/>
        <v>257212860</v>
      </c>
    </row>
    <row r="3369" spans="1:6">
      <c r="A3369" s="30">
        <v>45452.727141203701</v>
      </c>
      <c r="B3369" s="32"/>
      <c r="C3369" s="32" t="s">
        <v>12</v>
      </c>
      <c r="D3369" s="27">
        <v>575000</v>
      </c>
      <c r="E3369" s="28"/>
      <c r="F3369" s="29">
        <f t="shared" si="55"/>
        <v>257787860</v>
      </c>
    </row>
    <row r="3370" spans="1:6">
      <c r="A3370" s="30">
        <v>45452.766747685186</v>
      </c>
      <c r="B3370" s="32"/>
      <c r="C3370" s="32" t="s">
        <v>12</v>
      </c>
      <c r="D3370" s="27">
        <v>465000</v>
      </c>
      <c r="E3370" s="28"/>
      <c r="F3370" s="29">
        <f t="shared" si="54"/>
        <v>258252860</v>
      </c>
    </row>
    <row r="3371" spans="1:6">
      <c r="A3371" s="30">
        <v>45452.769189814811</v>
      </c>
      <c r="B3371" s="32"/>
      <c r="C3371" s="32" t="s">
        <v>12</v>
      </c>
      <c r="D3371" s="27">
        <v>600000</v>
      </c>
      <c r="E3371" s="28"/>
      <c r="F3371" s="29">
        <f t="shared" si="55"/>
        <v>258852860</v>
      </c>
    </row>
    <row r="3372" spans="1:6">
      <c r="A3372" s="30">
        <v>45452.775891203702</v>
      </c>
      <c r="B3372" s="32"/>
      <c r="C3372" s="32" t="s">
        <v>12</v>
      </c>
      <c r="D3372" s="27">
        <v>600000</v>
      </c>
      <c r="E3372" s="28"/>
      <c r="F3372" s="29">
        <f t="shared" si="54"/>
        <v>259452860</v>
      </c>
    </row>
    <row r="3373" spans="1:6">
      <c r="A3373" s="30">
        <v>45452.824004629627</v>
      </c>
      <c r="B3373" s="32"/>
      <c r="C3373" s="32" t="s">
        <v>12</v>
      </c>
      <c r="D3373" s="27">
        <v>600000</v>
      </c>
      <c r="E3373" s="28"/>
      <c r="F3373" s="29">
        <f t="shared" si="55"/>
        <v>260052860</v>
      </c>
    </row>
    <row r="3374" spans="1:6">
      <c r="A3374" s="30">
        <v>45453.285833333335</v>
      </c>
      <c r="B3374" s="32"/>
      <c r="C3374" s="32" t="s">
        <v>12</v>
      </c>
      <c r="D3374" s="27">
        <v>930000</v>
      </c>
      <c r="E3374" s="28"/>
      <c r="F3374" s="29">
        <f t="shared" si="54"/>
        <v>260982860</v>
      </c>
    </row>
    <row r="3375" spans="1:6">
      <c r="A3375" s="30">
        <v>45453.287581018521</v>
      </c>
      <c r="B3375" s="32"/>
      <c r="C3375" s="32" t="s">
        <v>12</v>
      </c>
      <c r="D3375" s="27">
        <v>600000</v>
      </c>
      <c r="E3375" s="28"/>
      <c r="F3375" s="29">
        <f t="shared" si="55"/>
        <v>261582860</v>
      </c>
    </row>
    <row r="3376" spans="1:6">
      <c r="A3376" s="30">
        <v>45453.294178240743</v>
      </c>
      <c r="B3376" s="32"/>
      <c r="C3376" s="32" t="s">
        <v>12</v>
      </c>
      <c r="D3376" s="27">
        <v>465000</v>
      </c>
      <c r="E3376" s="28"/>
      <c r="F3376" s="29">
        <f t="shared" si="54"/>
        <v>262047860</v>
      </c>
    </row>
    <row r="3377" spans="1:6">
      <c r="A3377" s="30">
        <v>45453.300324074073</v>
      </c>
      <c r="B3377" s="32"/>
      <c r="C3377" s="32" t="s">
        <v>12</v>
      </c>
      <c r="D3377" s="27">
        <v>650000</v>
      </c>
      <c r="E3377" s="28"/>
      <c r="F3377" s="29">
        <f t="shared" si="55"/>
        <v>262697860</v>
      </c>
    </row>
    <row r="3378" spans="1:6">
      <c r="A3378" s="30">
        <v>45453.324699074074</v>
      </c>
      <c r="B3378" s="32"/>
      <c r="C3378" s="32" t="s">
        <v>12</v>
      </c>
      <c r="D3378" s="27">
        <v>1200000</v>
      </c>
      <c r="E3378" s="28"/>
      <c r="F3378" s="29">
        <f t="shared" si="54"/>
        <v>263897860</v>
      </c>
    </row>
    <row r="3379" spans="1:6">
      <c r="A3379" s="30">
        <v>45453.326921296299</v>
      </c>
      <c r="B3379" s="32"/>
      <c r="C3379" s="32" t="s">
        <v>12</v>
      </c>
      <c r="D3379" s="27">
        <v>600000</v>
      </c>
      <c r="E3379" s="28"/>
      <c r="F3379" s="29">
        <f t="shared" si="55"/>
        <v>264497860</v>
      </c>
    </row>
    <row r="3380" spans="1:6">
      <c r="A3380" s="30">
        <v>45453.339606481481</v>
      </c>
      <c r="B3380" s="32"/>
      <c r="C3380" s="32" t="s">
        <v>12</v>
      </c>
      <c r="D3380" s="27">
        <v>650000</v>
      </c>
      <c r="E3380" s="28"/>
      <c r="F3380" s="29">
        <f t="shared" si="54"/>
        <v>265147860</v>
      </c>
    </row>
    <row r="3381" spans="1:6">
      <c r="A3381" s="30">
        <v>45453.342673611114</v>
      </c>
      <c r="B3381" s="32"/>
      <c r="C3381" s="32" t="s">
        <v>12</v>
      </c>
      <c r="D3381" s="27">
        <v>465000</v>
      </c>
      <c r="E3381" s="28"/>
      <c r="F3381" s="29">
        <f t="shared" si="55"/>
        <v>265612860</v>
      </c>
    </row>
    <row r="3382" spans="1:6">
      <c r="A3382" s="30">
        <v>45453.343032407407</v>
      </c>
      <c r="B3382" s="32"/>
      <c r="C3382" s="32" t="s">
        <v>12</v>
      </c>
      <c r="D3382" s="27">
        <v>600000</v>
      </c>
      <c r="E3382" s="28"/>
      <c r="F3382" s="29">
        <f t="shared" si="54"/>
        <v>266212860</v>
      </c>
    </row>
    <row r="3383" spans="1:6">
      <c r="A3383" s="30">
        <v>45453.355509259258</v>
      </c>
      <c r="B3383" s="32"/>
      <c r="C3383" s="32" t="s">
        <v>147</v>
      </c>
      <c r="D3383" s="27">
        <v>15250000</v>
      </c>
      <c r="E3383" s="28"/>
      <c r="F3383" s="29">
        <f t="shared" si="55"/>
        <v>281462860</v>
      </c>
    </row>
    <row r="3384" spans="1:6">
      <c r="A3384" s="30">
        <v>45453.360995370371</v>
      </c>
      <c r="B3384" s="32"/>
      <c r="C3384" s="32" t="s">
        <v>12</v>
      </c>
      <c r="D3384" s="27">
        <v>650000</v>
      </c>
      <c r="E3384" s="28"/>
      <c r="F3384" s="29">
        <f t="shared" si="54"/>
        <v>282112860</v>
      </c>
    </row>
    <row r="3385" spans="1:6">
      <c r="A3385" s="30">
        <v>45453.397731481484</v>
      </c>
      <c r="B3385" s="32"/>
      <c r="C3385" s="32" t="s">
        <v>12</v>
      </c>
      <c r="D3385" s="27">
        <v>550000</v>
      </c>
      <c r="E3385" s="28"/>
      <c r="F3385" s="29">
        <f t="shared" si="55"/>
        <v>282662860</v>
      </c>
    </row>
    <row r="3386" spans="1:6">
      <c r="A3386" s="30">
        <v>45453.419212962966</v>
      </c>
      <c r="B3386" s="32"/>
      <c r="C3386" s="32" t="s">
        <v>12</v>
      </c>
      <c r="D3386" s="27">
        <v>465000</v>
      </c>
      <c r="E3386" s="28"/>
      <c r="F3386" s="29">
        <f t="shared" si="54"/>
        <v>283127860</v>
      </c>
    </row>
    <row r="3387" spans="1:6">
      <c r="A3387" s="30">
        <v>45453.422303240739</v>
      </c>
      <c r="B3387" s="32"/>
      <c r="C3387" s="32" t="s">
        <v>12</v>
      </c>
      <c r="D3387" s="27">
        <v>600000</v>
      </c>
      <c r="E3387" s="28"/>
      <c r="F3387" s="29">
        <f t="shared" si="55"/>
        <v>283727860</v>
      </c>
    </row>
    <row r="3388" spans="1:6">
      <c r="A3388" s="30">
        <v>45453.441446759258</v>
      </c>
      <c r="B3388" s="32"/>
      <c r="C3388" s="32" t="s">
        <v>12</v>
      </c>
      <c r="D3388" s="27">
        <v>465000</v>
      </c>
      <c r="E3388" s="28"/>
      <c r="F3388" s="29">
        <f t="shared" si="54"/>
        <v>284192860</v>
      </c>
    </row>
    <row r="3389" spans="1:6">
      <c r="A3389" s="30">
        <v>45453.443414351852</v>
      </c>
      <c r="B3389" s="32"/>
      <c r="C3389" s="32" t="s">
        <v>12</v>
      </c>
      <c r="D3389" s="27">
        <v>585000</v>
      </c>
      <c r="E3389" s="28"/>
      <c r="F3389" s="29">
        <f t="shared" si="55"/>
        <v>284777860</v>
      </c>
    </row>
    <row r="3390" spans="1:6">
      <c r="A3390" s="30">
        <v>45453.444733796299</v>
      </c>
      <c r="B3390" s="32"/>
      <c r="C3390" s="32" t="s">
        <v>12</v>
      </c>
      <c r="D3390" s="27">
        <v>1700000</v>
      </c>
      <c r="E3390" s="28"/>
      <c r="F3390" s="29">
        <f t="shared" si="54"/>
        <v>286477860</v>
      </c>
    </row>
    <row r="3391" spans="1:6">
      <c r="A3391" s="30">
        <v>45453.454606481479</v>
      </c>
      <c r="B3391" s="32"/>
      <c r="C3391" s="32" t="s">
        <v>12</v>
      </c>
      <c r="D3391" s="27">
        <v>600000</v>
      </c>
      <c r="E3391" s="28"/>
      <c r="F3391" s="29">
        <f t="shared" si="55"/>
        <v>287077860</v>
      </c>
    </row>
    <row r="3392" spans="1:6">
      <c r="A3392" s="30">
        <v>45453.460405092592</v>
      </c>
      <c r="B3392" s="32"/>
      <c r="C3392" s="32" t="s">
        <v>12</v>
      </c>
      <c r="D3392" s="27">
        <v>1185000</v>
      </c>
      <c r="E3392" s="28"/>
      <c r="F3392" s="29">
        <f t="shared" si="54"/>
        <v>288262860</v>
      </c>
    </row>
    <row r="3393" spans="1:6">
      <c r="A3393" s="30">
        <v>45453.47855324074</v>
      </c>
      <c r="B3393" s="32"/>
      <c r="C3393" s="32" t="s">
        <v>12</v>
      </c>
      <c r="D3393" s="27">
        <v>585000</v>
      </c>
      <c r="E3393" s="28"/>
      <c r="F3393" s="29">
        <f t="shared" si="55"/>
        <v>288847860</v>
      </c>
    </row>
    <row r="3394" spans="1:6">
      <c r="A3394" s="30">
        <v>45453.479837962965</v>
      </c>
      <c r="B3394" s="32"/>
      <c r="C3394" s="32" t="s">
        <v>12</v>
      </c>
      <c r="D3394" s="27">
        <v>1050000</v>
      </c>
      <c r="E3394" s="28"/>
      <c r="F3394" s="29">
        <f t="shared" si="54"/>
        <v>289897860</v>
      </c>
    </row>
    <row r="3395" spans="1:6">
      <c r="A3395" s="30">
        <v>45453.483854166669</v>
      </c>
      <c r="B3395" s="32"/>
      <c r="C3395" s="32" t="s">
        <v>12</v>
      </c>
      <c r="D3395" s="27">
        <v>585000</v>
      </c>
      <c r="E3395" s="28"/>
      <c r="F3395" s="29">
        <f t="shared" si="55"/>
        <v>290482860</v>
      </c>
    </row>
    <row r="3396" spans="1:6">
      <c r="A3396" s="30">
        <v>45453.495555555557</v>
      </c>
      <c r="B3396" s="32"/>
      <c r="C3396" s="32" t="s">
        <v>17</v>
      </c>
      <c r="D3396" s="27">
        <v>600000</v>
      </c>
      <c r="E3396" s="28"/>
      <c r="F3396" s="29">
        <f t="shared" si="54"/>
        <v>291082860</v>
      </c>
    </row>
    <row r="3397" spans="1:6">
      <c r="A3397" s="30">
        <v>45453.517442129632</v>
      </c>
      <c r="B3397" s="32"/>
      <c r="C3397" s="32" t="s">
        <v>12</v>
      </c>
      <c r="D3397" s="27">
        <v>600000</v>
      </c>
      <c r="E3397" s="28"/>
      <c r="F3397" s="29">
        <f t="shared" si="55"/>
        <v>291682860</v>
      </c>
    </row>
    <row r="3398" spans="1:6">
      <c r="A3398" s="30">
        <v>45453.520405092589</v>
      </c>
      <c r="B3398" s="32"/>
      <c r="C3398" s="32" t="s">
        <v>12</v>
      </c>
      <c r="D3398" s="27">
        <v>1170000</v>
      </c>
      <c r="E3398" s="28"/>
      <c r="F3398" s="29">
        <f t="shared" si="54"/>
        <v>292852860</v>
      </c>
    </row>
    <row r="3399" spans="1:6">
      <c r="A3399" s="30">
        <v>45453.582442129627</v>
      </c>
      <c r="B3399" s="32"/>
      <c r="C3399" s="32" t="s">
        <v>12</v>
      </c>
      <c r="D3399" s="27">
        <v>600000</v>
      </c>
      <c r="E3399" s="28"/>
      <c r="F3399" s="29">
        <f t="shared" si="55"/>
        <v>293452860</v>
      </c>
    </row>
    <row r="3400" spans="1:6">
      <c r="A3400" s="30">
        <v>45453.608182870368</v>
      </c>
      <c r="B3400" s="32"/>
      <c r="C3400" s="32" t="s">
        <v>12</v>
      </c>
      <c r="D3400" s="27">
        <v>465000</v>
      </c>
      <c r="E3400" s="28"/>
      <c r="F3400" s="29">
        <f t="shared" si="54"/>
        <v>293917860</v>
      </c>
    </row>
    <row r="3401" spans="1:6">
      <c r="A3401" s="30">
        <v>45453.634259259263</v>
      </c>
      <c r="B3401" s="32"/>
      <c r="C3401" s="32" t="s">
        <v>12</v>
      </c>
      <c r="D3401" s="27">
        <v>600000</v>
      </c>
      <c r="E3401" s="28"/>
      <c r="F3401" s="29">
        <f t="shared" si="55"/>
        <v>294517860</v>
      </c>
    </row>
    <row r="3402" spans="1:6">
      <c r="A3402" s="30">
        <v>45453.642407407409</v>
      </c>
      <c r="B3402" s="32"/>
      <c r="C3402" s="32" t="s">
        <v>17</v>
      </c>
      <c r="D3402" s="27">
        <v>550000</v>
      </c>
      <c r="E3402" s="28"/>
      <c r="F3402" s="29">
        <f t="shared" si="55"/>
        <v>295067860</v>
      </c>
    </row>
    <row r="3403" spans="1:6">
      <c r="A3403" s="30">
        <v>45453.680428240739</v>
      </c>
      <c r="B3403" s="32"/>
      <c r="C3403" s="32" t="s">
        <v>12</v>
      </c>
      <c r="D3403" s="27">
        <v>585000</v>
      </c>
      <c r="E3403" s="28"/>
      <c r="F3403" s="29">
        <f t="shared" ref="F3403:F3466" si="56">F3402+D3403-E3403</f>
        <v>295652860</v>
      </c>
    </row>
    <row r="3404" spans="1:6">
      <c r="A3404" s="30">
        <v>45453.681435185186</v>
      </c>
      <c r="B3404" s="32"/>
      <c r="C3404" s="32" t="s">
        <v>12</v>
      </c>
      <c r="D3404" s="27">
        <v>585000</v>
      </c>
      <c r="E3404" s="28"/>
      <c r="F3404" s="29">
        <f t="shared" si="56"/>
        <v>296237860</v>
      </c>
    </row>
    <row r="3405" spans="1:6">
      <c r="A3405" s="30">
        <v>45453.683981481481</v>
      </c>
      <c r="B3405" s="32"/>
      <c r="C3405" s="32" t="s">
        <v>16</v>
      </c>
      <c r="D3405" s="27">
        <v>1947000</v>
      </c>
      <c r="E3405" s="28"/>
      <c r="F3405" s="29">
        <f t="shared" si="56"/>
        <v>298184860</v>
      </c>
    </row>
    <row r="3406" spans="1:6">
      <c r="A3406" s="30">
        <v>45453.783182870371</v>
      </c>
      <c r="B3406" s="32"/>
      <c r="C3406" s="32" t="s">
        <v>12</v>
      </c>
      <c r="D3406" s="27">
        <v>585000</v>
      </c>
      <c r="E3406" s="28"/>
      <c r="F3406" s="29">
        <f t="shared" si="56"/>
        <v>298769860</v>
      </c>
    </row>
    <row r="3407" spans="1:6">
      <c r="A3407" s="30">
        <v>45453.783819444441</v>
      </c>
      <c r="B3407" s="32"/>
      <c r="C3407" s="32" t="s">
        <v>12</v>
      </c>
      <c r="D3407" s="27">
        <v>585000</v>
      </c>
      <c r="E3407" s="28"/>
      <c r="F3407" s="29">
        <f t="shared" si="56"/>
        <v>299354860</v>
      </c>
    </row>
    <row r="3408" spans="1:6">
      <c r="A3408" s="30">
        <v>45454.399537037039</v>
      </c>
      <c r="B3408" s="32"/>
      <c r="C3408" s="32" t="s">
        <v>12</v>
      </c>
      <c r="D3408" s="27">
        <v>1235000</v>
      </c>
      <c r="E3408" s="28"/>
      <c r="F3408" s="29">
        <f t="shared" si="56"/>
        <v>300589860</v>
      </c>
    </row>
    <row r="3409" spans="1:8">
      <c r="A3409" s="30">
        <v>45455</v>
      </c>
      <c r="B3409" s="32"/>
      <c r="C3409" s="32" t="s">
        <v>1060</v>
      </c>
      <c r="D3409" s="27"/>
      <c r="E3409" s="27">
        <v>149959550</v>
      </c>
      <c r="F3409" s="29">
        <f t="shared" si="56"/>
        <v>150630310</v>
      </c>
      <c r="H3409" s="21"/>
    </row>
    <row r="3410" spans="1:8">
      <c r="A3410" s="30">
        <v>45455</v>
      </c>
      <c r="B3410" s="32"/>
      <c r="C3410" s="32" t="s">
        <v>1061</v>
      </c>
      <c r="D3410" s="27"/>
      <c r="E3410" s="27">
        <v>3650000</v>
      </c>
      <c r="F3410" s="29">
        <f t="shared" si="56"/>
        <v>146980310</v>
      </c>
      <c r="H3410" s="21"/>
    </row>
    <row r="3411" spans="1:8">
      <c r="A3411" s="30">
        <v>45455</v>
      </c>
      <c r="B3411" s="32"/>
      <c r="C3411" s="32" t="s">
        <v>1062</v>
      </c>
      <c r="D3411" s="27"/>
      <c r="E3411" s="27">
        <v>35250000</v>
      </c>
      <c r="F3411" s="29">
        <f t="shared" si="56"/>
        <v>111730310</v>
      </c>
      <c r="H3411" s="21"/>
    </row>
    <row r="3412" spans="1:8">
      <c r="A3412" s="30">
        <v>45455</v>
      </c>
      <c r="B3412" s="32"/>
      <c r="C3412" s="32" t="s">
        <v>1064</v>
      </c>
      <c r="D3412" s="27"/>
      <c r="E3412" s="27">
        <v>7100000</v>
      </c>
      <c r="F3412" s="29">
        <f t="shared" si="56"/>
        <v>104630310</v>
      </c>
      <c r="H3412" s="21"/>
    </row>
    <row r="3413" spans="1:8">
      <c r="A3413" s="30">
        <v>45455</v>
      </c>
      <c r="B3413" s="32"/>
      <c r="C3413" s="32" t="s">
        <v>1065</v>
      </c>
      <c r="D3413" s="27"/>
      <c r="E3413" s="27">
        <v>8100000</v>
      </c>
      <c r="F3413" s="29">
        <f t="shared" si="56"/>
        <v>96530310</v>
      </c>
      <c r="H3413" s="21"/>
    </row>
    <row r="3414" spans="1:8">
      <c r="A3414" s="30">
        <v>45455</v>
      </c>
      <c r="B3414" s="32"/>
      <c r="C3414" s="32" t="s">
        <v>1066</v>
      </c>
      <c r="D3414" s="27"/>
      <c r="E3414" s="27">
        <v>8700000</v>
      </c>
      <c r="F3414" s="29">
        <f t="shared" si="56"/>
        <v>87830310</v>
      </c>
      <c r="H3414" s="21"/>
    </row>
    <row r="3415" spans="1:8">
      <c r="A3415" s="30">
        <v>45455</v>
      </c>
      <c r="B3415" s="32"/>
      <c r="C3415" s="32" t="s">
        <v>1067</v>
      </c>
      <c r="D3415" s="27"/>
      <c r="E3415" s="27">
        <v>11500000</v>
      </c>
      <c r="F3415" s="29">
        <f t="shared" si="56"/>
        <v>76330310</v>
      </c>
      <c r="H3415" s="21"/>
    </row>
    <row r="3416" spans="1:8">
      <c r="A3416" s="30">
        <v>45455</v>
      </c>
      <c r="B3416" s="32"/>
      <c r="C3416" s="32" t="s">
        <v>1107</v>
      </c>
      <c r="D3416" s="27"/>
      <c r="E3416" s="28">
        <f>(3*2500)+(3*2900)</f>
        <v>16200</v>
      </c>
      <c r="F3416" s="29">
        <f>F3415+D3416-E3416</f>
        <v>76314110</v>
      </c>
    </row>
    <row r="3417" spans="1:8">
      <c r="A3417" s="30">
        <v>45455</v>
      </c>
      <c r="B3417" s="32"/>
      <c r="C3417" s="32" t="s">
        <v>1108</v>
      </c>
      <c r="D3417" s="27">
        <v>50000000</v>
      </c>
      <c r="E3417" s="28"/>
      <c r="F3417" s="29">
        <f t="shared" si="56"/>
        <v>126314110</v>
      </c>
    </row>
    <row r="3418" spans="1:8">
      <c r="A3418" s="30">
        <v>45454.465879629628</v>
      </c>
      <c r="B3418" s="32"/>
      <c r="C3418" s="32" t="s">
        <v>12</v>
      </c>
      <c r="D3418" s="27">
        <v>585000</v>
      </c>
      <c r="E3418" s="28"/>
      <c r="F3418" s="29">
        <f t="shared" si="56"/>
        <v>126899110</v>
      </c>
    </row>
    <row r="3419" spans="1:8">
      <c r="A3419" s="30">
        <v>45454.477268518516</v>
      </c>
      <c r="B3419" s="32"/>
      <c r="C3419" s="32" t="s">
        <v>12</v>
      </c>
      <c r="D3419" s="27">
        <v>600000</v>
      </c>
      <c r="E3419" s="28"/>
      <c r="F3419" s="29">
        <f t="shared" si="56"/>
        <v>127499110</v>
      </c>
    </row>
    <row r="3420" spans="1:8">
      <c r="A3420" s="30">
        <v>45454.489027777781</v>
      </c>
      <c r="B3420" s="32"/>
      <c r="C3420" s="32" t="s">
        <v>12</v>
      </c>
      <c r="D3420" s="27">
        <v>1760000</v>
      </c>
      <c r="E3420" s="28"/>
      <c r="F3420" s="29">
        <f t="shared" si="56"/>
        <v>129259110</v>
      </c>
    </row>
    <row r="3421" spans="1:8">
      <c r="A3421" s="30">
        <v>45454.510763888888</v>
      </c>
      <c r="B3421" s="32"/>
      <c r="C3421" s="32" t="s">
        <v>12</v>
      </c>
      <c r="D3421" s="27">
        <v>600000</v>
      </c>
      <c r="E3421" s="28"/>
      <c r="F3421" s="29">
        <f t="shared" si="56"/>
        <v>129859110</v>
      </c>
    </row>
    <row r="3422" spans="1:8">
      <c r="A3422" s="30">
        <v>45454.542048611111</v>
      </c>
      <c r="B3422" s="32"/>
      <c r="C3422" s="32" t="s">
        <v>12</v>
      </c>
      <c r="D3422" s="27">
        <v>1170000</v>
      </c>
      <c r="E3422" s="28"/>
      <c r="F3422" s="29">
        <f t="shared" si="56"/>
        <v>131029110</v>
      </c>
    </row>
    <row r="3423" spans="1:8">
      <c r="A3423" s="30">
        <v>45454.558703703704</v>
      </c>
      <c r="B3423" s="32"/>
      <c r="C3423" s="32" t="s">
        <v>12</v>
      </c>
      <c r="D3423" s="27">
        <v>1135000</v>
      </c>
      <c r="E3423" s="28"/>
      <c r="F3423" s="29">
        <f t="shared" si="56"/>
        <v>132164110</v>
      </c>
    </row>
    <row r="3424" spans="1:8">
      <c r="A3424" s="30">
        <v>45454.74664351852</v>
      </c>
      <c r="B3424" s="32"/>
      <c r="C3424" s="32" t="s">
        <v>12</v>
      </c>
      <c r="D3424" s="27">
        <v>585000</v>
      </c>
      <c r="E3424" s="28"/>
      <c r="F3424" s="29">
        <f t="shared" si="56"/>
        <v>132749110</v>
      </c>
    </row>
    <row r="3425" spans="1:6">
      <c r="A3425" s="30">
        <v>45454.751377314817</v>
      </c>
      <c r="B3425" s="32"/>
      <c r="C3425" s="32" t="s">
        <v>12</v>
      </c>
      <c r="D3425" s="27">
        <v>585000</v>
      </c>
      <c r="E3425" s="28"/>
      <c r="F3425" s="29">
        <f t="shared" si="56"/>
        <v>133334110</v>
      </c>
    </row>
    <row r="3426" spans="1:6">
      <c r="A3426" s="30">
        <v>45455.332199074073</v>
      </c>
      <c r="B3426" s="32"/>
      <c r="C3426" s="32" t="s">
        <v>16</v>
      </c>
      <c r="D3426" s="27">
        <v>1256000</v>
      </c>
      <c r="E3426" s="28"/>
      <c r="F3426" s="29">
        <f t="shared" si="56"/>
        <v>134590110</v>
      </c>
    </row>
    <row r="3427" spans="1:6">
      <c r="A3427" s="30">
        <v>45455.386712962965</v>
      </c>
      <c r="B3427" s="32"/>
      <c r="C3427" s="32" t="s">
        <v>12</v>
      </c>
      <c r="D3427" s="27">
        <v>600000</v>
      </c>
      <c r="E3427" s="28"/>
      <c r="F3427" s="29">
        <f t="shared" si="56"/>
        <v>135190110</v>
      </c>
    </row>
    <row r="3428" spans="1:6">
      <c r="A3428" s="30">
        <v>45456.404930555553</v>
      </c>
      <c r="B3428" s="32"/>
      <c r="C3428" s="32" t="s">
        <v>16</v>
      </c>
      <c r="D3428" s="27">
        <v>432000</v>
      </c>
      <c r="E3428" s="28"/>
      <c r="F3428" s="29">
        <f t="shared" si="56"/>
        <v>135622110</v>
      </c>
    </row>
    <row r="3429" spans="1:6">
      <c r="A3429" s="30">
        <v>45456.407199074078</v>
      </c>
      <c r="B3429" s="32"/>
      <c r="C3429" s="32" t="s">
        <v>12</v>
      </c>
      <c r="D3429" s="27">
        <v>575000</v>
      </c>
      <c r="E3429" s="28"/>
      <c r="F3429" s="29">
        <f t="shared" si="56"/>
        <v>136197110</v>
      </c>
    </row>
    <row r="3430" spans="1:6">
      <c r="A3430" s="30">
        <v>45456.420520833337</v>
      </c>
      <c r="B3430" s="32"/>
      <c r="C3430" s="32" t="s">
        <v>12</v>
      </c>
      <c r="D3430" s="27">
        <v>600000</v>
      </c>
      <c r="E3430" s="28"/>
      <c r="F3430" s="29">
        <f t="shared" si="56"/>
        <v>136797110</v>
      </c>
    </row>
    <row r="3431" spans="1:6">
      <c r="A3431" s="30">
        <v>45456.446331018517</v>
      </c>
      <c r="B3431" s="32"/>
      <c r="C3431" s="32" t="s">
        <v>42</v>
      </c>
      <c r="D3431" s="27">
        <v>3800000</v>
      </c>
      <c r="E3431" s="28"/>
      <c r="F3431" s="29">
        <f t="shared" si="56"/>
        <v>140597110</v>
      </c>
    </row>
    <row r="3432" spans="1:6">
      <c r="A3432" s="30">
        <v>45456.472488425927</v>
      </c>
      <c r="B3432" s="32"/>
      <c r="C3432" s="32" t="s">
        <v>12</v>
      </c>
      <c r="D3432" s="27">
        <v>575000</v>
      </c>
      <c r="E3432" s="28"/>
      <c r="F3432" s="29">
        <f t="shared" si="56"/>
        <v>141172110</v>
      </c>
    </row>
    <row r="3433" spans="1:6">
      <c r="A3433" s="30">
        <v>45456.495752314811</v>
      </c>
      <c r="B3433" s="32"/>
      <c r="C3433" s="32" t="s">
        <v>12</v>
      </c>
      <c r="D3433" s="27">
        <v>600000</v>
      </c>
      <c r="E3433" s="28"/>
      <c r="F3433" s="29">
        <f t="shared" si="56"/>
        <v>141772110</v>
      </c>
    </row>
    <row r="3434" spans="1:6">
      <c r="A3434" s="30">
        <v>45456.546539351853</v>
      </c>
      <c r="B3434" s="32"/>
      <c r="C3434" s="32" t="s">
        <v>30</v>
      </c>
      <c r="D3434" s="27">
        <v>350000</v>
      </c>
      <c r="E3434" s="28"/>
      <c r="F3434" s="29">
        <f t="shared" si="56"/>
        <v>142122110</v>
      </c>
    </row>
    <row r="3435" spans="1:6">
      <c r="A3435" s="30">
        <v>45456.776562500003</v>
      </c>
      <c r="B3435" s="32"/>
      <c r="C3435" s="32" t="s">
        <v>12</v>
      </c>
      <c r="D3435" s="27">
        <v>650000</v>
      </c>
      <c r="E3435" s="28"/>
      <c r="F3435" s="29">
        <f t="shared" si="56"/>
        <v>142772110</v>
      </c>
    </row>
    <row r="3436" spans="1:6">
      <c r="A3436" s="30">
        <v>45456.828657407408</v>
      </c>
      <c r="B3436" s="32"/>
      <c r="C3436" s="32" t="s">
        <v>12</v>
      </c>
      <c r="D3436" s="27">
        <v>1200000</v>
      </c>
      <c r="E3436" s="28"/>
      <c r="F3436" s="29">
        <f t="shared" si="56"/>
        <v>143972110</v>
      </c>
    </row>
    <row r="3437" spans="1:6">
      <c r="A3437" s="30">
        <v>45457.239340277774</v>
      </c>
      <c r="B3437" s="32"/>
      <c r="C3437" s="32" t="s">
        <v>12</v>
      </c>
      <c r="D3437" s="27">
        <v>650000</v>
      </c>
      <c r="E3437" s="28"/>
      <c r="F3437" s="29">
        <f t="shared" si="56"/>
        <v>144622110</v>
      </c>
    </row>
    <row r="3438" spans="1:6">
      <c r="A3438" s="30">
        <v>45457.290127314816</v>
      </c>
      <c r="B3438" s="32"/>
      <c r="C3438" s="32" t="s">
        <v>12</v>
      </c>
      <c r="D3438" s="27">
        <v>1735000</v>
      </c>
      <c r="E3438" s="28"/>
      <c r="F3438" s="29">
        <f t="shared" si="56"/>
        <v>146357110</v>
      </c>
    </row>
    <row r="3439" spans="1:6">
      <c r="A3439" s="30">
        <v>45457.362326388888</v>
      </c>
      <c r="B3439" s="32"/>
      <c r="C3439" s="32" t="s">
        <v>12</v>
      </c>
      <c r="D3439" s="27">
        <v>585000</v>
      </c>
      <c r="E3439" s="28"/>
      <c r="F3439" s="29">
        <f t="shared" si="56"/>
        <v>146942110</v>
      </c>
    </row>
    <row r="3440" spans="1:6">
      <c r="A3440" s="30">
        <v>45457.364074074074</v>
      </c>
      <c r="B3440" s="32"/>
      <c r="C3440" s="32" t="s">
        <v>12</v>
      </c>
      <c r="D3440" s="27">
        <v>585000</v>
      </c>
      <c r="E3440" s="28"/>
      <c r="F3440" s="29">
        <f t="shared" si="56"/>
        <v>147527110</v>
      </c>
    </row>
    <row r="3441" spans="1:8">
      <c r="A3441" s="30">
        <v>45457.41034722222</v>
      </c>
      <c r="B3441" s="32"/>
      <c r="C3441" s="32" t="s">
        <v>12</v>
      </c>
      <c r="D3441" s="27">
        <v>650000</v>
      </c>
      <c r="E3441" s="28"/>
      <c r="F3441" s="29">
        <f t="shared" si="56"/>
        <v>148177110</v>
      </c>
    </row>
    <row r="3442" spans="1:8">
      <c r="A3442" s="30">
        <v>45457.418449074074</v>
      </c>
      <c r="B3442" s="32"/>
      <c r="C3442" s="32" t="s">
        <v>12</v>
      </c>
      <c r="D3442" s="27">
        <v>1185000</v>
      </c>
      <c r="E3442" s="28"/>
      <c r="F3442" s="29">
        <f t="shared" si="56"/>
        <v>149362110</v>
      </c>
    </row>
    <row r="3443" spans="1:8">
      <c r="A3443" s="30">
        <v>45457.439097222225</v>
      </c>
      <c r="B3443" s="32"/>
      <c r="C3443" s="32" t="s">
        <v>18</v>
      </c>
      <c r="D3443" s="27">
        <v>1185000</v>
      </c>
      <c r="E3443" s="28"/>
      <c r="F3443" s="29">
        <f t="shared" si="56"/>
        <v>150547110</v>
      </c>
    </row>
    <row r="3444" spans="1:8">
      <c r="A3444" s="30">
        <v>45457.47861111111</v>
      </c>
      <c r="B3444" s="32"/>
      <c r="C3444" s="32" t="s">
        <v>12</v>
      </c>
      <c r="D3444" s="27">
        <v>585000</v>
      </c>
      <c r="E3444" s="28"/>
      <c r="F3444" s="29">
        <f t="shared" si="56"/>
        <v>151132110</v>
      </c>
    </row>
    <row r="3445" spans="1:8">
      <c r="A3445" s="30">
        <v>45457.490682870368</v>
      </c>
      <c r="B3445" s="32"/>
      <c r="C3445" s="32" t="s">
        <v>12</v>
      </c>
      <c r="D3445" s="27">
        <v>550000</v>
      </c>
      <c r="E3445" s="28"/>
      <c r="F3445" s="29">
        <f t="shared" si="56"/>
        <v>151682110</v>
      </c>
    </row>
    <row r="3446" spans="1:8">
      <c r="A3446" s="30">
        <v>45457.539270833331</v>
      </c>
      <c r="B3446" s="32"/>
      <c r="C3446" s="32" t="s">
        <v>12</v>
      </c>
      <c r="D3446" s="27">
        <v>1135000</v>
      </c>
      <c r="E3446" s="28"/>
      <c r="F3446" s="29">
        <f t="shared" si="56"/>
        <v>152817110</v>
      </c>
    </row>
    <row r="3447" spans="1:8">
      <c r="A3447" s="30">
        <v>45457.561226851853</v>
      </c>
      <c r="B3447" s="32"/>
      <c r="C3447" s="32" t="s">
        <v>16</v>
      </c>
      <c r="D3447" s="27">
        <v>1470000</v>
      </c>
      <c r="E3447" s="28"/>
      <c r="F3447" s="29">
        <f t="shared" si="56"/>
        <v>154287110</v>
      </c>
    </row>
    <row r="3448" spans="1:8">
      <c r="A3448" s="30">
        <v>45457.5858912037</v>
      </c>
      <c r="B3448" s="32"/>
      <c r="C3448" s="32" t="s">
        <v>12</v>
      </c>
      <c r="D3448" s="27">
        <v>600000</v>
      </c>
      <c r="E3448" s="28"/>
      <c r="F3448" s="29">
        <f t="shared" si="56"/>
        <v>154887110</v>
      </c>
    </row>
    <row r="3449" spans="1:8">
      <c r="A3449" s="30">
        <v>45457.611493055556</v>
      </c>
      <c r="B3449" s="32"/>
      <c r="C3449" s="32" t="s">
        <v>72</v>
      </c>
      <c r="D3449" s="27">
        <v>2000000</v>
      </c>
      <c r="E3449" s="28"/>
      <c r="F3449" s="29">
        <f t="shared" si="56"/>
        <v>156887110</v>
      </c>
    </row>
    <row r="3450" spans="1:8">
      <c r="A3450" s="30">
        <v>45457.618148148147</v>
      </c>
      <c r="B3450" s="32"/>
      <c r="C3450" s="32" t="s">
        <v>12</v>
      </c>
      <c r="D3450" s="27">
        <v>1170000</v>
      </c>
      <c r="E3450" s="28"/>
      <c r="F3450" s="29">
        <f t="shared" si="56"/>
        <v>158057110</v>
      </c>
    </row>
    <row r="3451" spans="1:8">
      <c r="A3451" s="30">
        <v>45457.619016203702</v>
      </c>
      <c r="B3451" s="32"/>
      <c r="C3451" s="32" t="s">
        <v>12</v>
      </c>
      <c r="D3451" s="27">
        <v>1100000</v>
      </c>
      <c r="E3451" s="28"/>
      <c r="F3451" s="29">
        <f t="shared" si="56"/>
        <v>159157110</v>
      </c>
    </row>
    <row r="3452" spans="1:8">
      <c r="A3452" s="30">
        <v>45457.677303240744</v>
      </c>
      <c r="B3452" s="32"/>
      <c r="C3452" s="32" t="s">
        <v>12</v>
      </c>
      <c r="D3452" s="27">
        <v>1135000</v>
      </c>
      <c r="E3452" s="28"/>
      <c r="F3452" s="29">
        <f t="shared" si="56"/>
        <v>160292110</v>
      </c>
      <c r="H3452" s="38"/>
    </row>
    <row r="3453" spans="1:8">
      <c r="A3453" s="30">
        <v>45457.705659722225</v>
      </c>
      <c r="B3453" s="32"/>
      <c r="C3453" s="32" t="s">
        <v>12</v>
      </c>
      <c r="D3453" s="27">
        <v>585000</v>
      </c>
      <c r="E3453" s="28"/>
      <c r="F3453" s="29">
        <f t="shared" si="56"/>
        <v>160877110</v>
      </c>
    </row>
    <row r="3454" spans="1:8">
      <c r="A3454" s="30">
        <v>45458.370509259257</v>
      </c>
      <c r="B3454" s="32"/>
      <c r="C3454" s="32" t="s">
        <v>12</v>
      </c>
      <c r="D3454" s="27">
        <v>600000</v>
      </c>
      <c r="E3454" s="28"/>
      <c r="F3454" s="29">
        <f t="shared" si="56"/>
        <v>161477110</v>
      </c>
    </row>
    <row r="3455" spans="1:8">
      <c r="A3455" s="30">
        <v>45458.451099537036</v>
      </c>
      <c r="B3455" s="32"/>
      <c r="C3455" s="32" t="s">
        <v>12</v>
      </c>
      <c r="D3455" s="27">
        <v>1200000</v>
      </c>
      <c r="E3455" s="28"/>
      <c r="F3455" s="29">
        <f t="shared" si="56"/>
        <v>162677110</v>
      </c>
    </row>
    <row r="3456" spans="1:8">
      <c r="A3456" s="30">
        <v>45458.463275462964</v>
      </c>
      <c r="B3456" s="32"/>
      <c r="C3456" s="32" t="s">
        <v>30</v>
      </c>
      <c r="D3456" s="27">
        <v>350000</v>
      </c>
      <c r="E3456" s="28"/>
      <c r="F3456" s="29">
        <f t="shared" si="56"/>
        <v>163027110</v>
      </c>
    </row>
    <row r="3457" spans="1:6">
      <c r="A3457" s="30">
        <v>45458.520555555559</v>
      </c>
      <c r="B3457" s="32"/>
      <c r="C3457" s="32" t="s">
        <v>12</v>
      </c>
      <c r="D3457" s="27">
        <v>585000</v>
      </c>
      <c r="E3457" s="28"/>
      <c r="F3457" s="29">
        <f t="shared" si="56"/>
        <v>163612110</v>
      </c>
    </row>
    <row r="3458" spans="1:6">
      <c r="A3458" s="30">
        <v>45458.558993055558</v>
      </c>
      <c r="B3458" s="32"/>
      <c r="C3458" s="32" t="s">
        <v>1130</v>
      </c>
      <c r="D3458" s="27">
        <v>432000</v>
      </c>
      <c r="E3458" s="28"/>
      <c r="F3458" s="29">
        <f t="shared" si="56"/>
        <v>164044110</v>
      </c>
    </row>
    <row r="3459" spans="1:6">
      <c r="A3459" s="30">
        <v>45458.585092592592</v>
      </c>
      <c r="B3459" s="32"/>
      <c r="C3459" s="32" t="s">
        <v>12</v>
      </c>
      <c r="D3459" s="27">
        <v>1125000</v>
      </c>
      <c r="E3459" s="28"/>
      <c r="F3459" s="29">
        <f t="shared" si="56"/>
        <v>165169110</v>
      </c>
    </row>
    <row r="3460" spans="1:6">
      <c r="A3460" s="30">
        <v>45458.592986111114</v>
      </c>
      <c r="B3460" s="32"/>
      <c r="C3460" s="32" t="s">
        <v>12</v>
      </c>
      <c r="D3460" s="27">
        <v>585000</v>
      </c>
      <c r="E3460" s="28"/>
      <c r="F3460" s="29">
        <f t="shared" si="56"/>
        <v>165754110</v>
      </c>
    </row>
    <row r="3461" spans="1:6">
      <c r="A3461" s="30">
        <v>45459.418645833335</v>
      </c>
      <c r="B3461" s="32"/>
      <c r="C3461" s="32" t="s">
        <v>12</v>
      </c>
      <c r="D3461" s="27">
        <v>1065000</v>
      </c>
      <c r="E3461" s="28"/>
      <c r="F3461" s="29">
        <f t="shared" si="56"/>
        <v>166819110</v>
      </c>
    </row>
    <row r="3462" spans="1:6">
      <c r="A3462" s="30">
        <v>45459.480069444442</v>
      </c>
      <c r="B3462" s="32"/>
      <c r="C3462" s="32" t="s">
        <v>12</v>
      </c>
      <c r="D3462" s="27">
        <v>600000</v>
      </c>
      <c r="E3462" s="28"/>
      <c r="F3462" s="29">
        <f t="shared" si="56"/>
        <v>167419110</v>
      </c>
    </row>
    <row r="3463" spans="1:6">
      <c r="A3463" s="30">
        <v>45459.583043981482</v>
      </c>
      <c r="B3463" s="32"/>
      <c r="C3463" s="32" t="s">
        <v>12</v>
      </c>
      <c r="D3463" s="27">
        <v>650000</v>
      </c>
      <c r="E3463" s="28"/>
      <c r="F3463" s="29">
        <f t="shared" si="56"/>
        <v>168069110</v>
      </c>
    </row>
    <row r="3464" spans="1:6">
      <c r="A3464" s="30">
        <v>45459.740844907406</v>
      </c>
      <c r="B3464" s="32"/>
      <c r="C3464" s="32" t="s">
        <v>18</v>
      </c>
      <c r="D3464" s="27">
        <v>1185000</v>
      </c>
      <c r="E3464" s="28"/>
      <c r="F3464" s="29">
        <f t="shared" si="56"/>
        <v>169254110</v>
      </c>
    </row>
    <row r="3465" spans="1:6">
      <c r="A3465" s="30">
        <v>45459.958587962959</v>
      </c>
      <c r="B3465" s="32"/>
      <c r="C3465" s="32" t="s">
        <v>12</v>
      </c>
      <c r="D3465" s="27">
        <v>575000</v>
      </c>
      <c r="E3465" s="28"/>
      <c r="F3465" s="29">
        <f t="shared" si="56"/>
        <v>169829110</v>
      </c>
    </row>
    <row r="3466" spans="1:6">
      <c r="A3466" s="30">
        <v>45461.676134259258</v>
      </c>
      <c r="B3466" s="32"/>
      <c r="C3466" s="32" t="s">
        <v>12</v>
      </c>
      <c r="D3466" s="27">
        <v>600000</v>
      </c>
      <c r="E3466" s="28"/>
      <c r="F3466" s="29">
        <f t="shared" si="56"/>
        <v>170429110</v>
      </c>
    </row>
    <row r="3467" spans="1:6">
      <c r="A3467" s="30">
        <v>45462.308506944442</v>
      </c>
      <c r="B3467" s="32"/>
      <c r="C3467" s="32" t="s">
        <v>12</v>
      </c>
      <c r="D3467" s="27">
        <v>585000</v>
      </c>
      <c r="E3467" s="28"/>
      <c r="F3467" s="29">
        <f t="shared" ref="F3467:F3532" si="57">F3466+D3467-E3467</f>
        <v>171014110</v>
      </c>
    </row>
    <row r="3468" spans="1:6">
      <c r="A3468" s="30">
        <v>45462.313796296294</v>
      </c>
      <c r="B3468" s="32"/>
      <c r="C3468" s="32" t="s">
        <v>12</v>
      </c>
      <c r="D3468" s="27">
        <v>1125000</v>
      </c>
      <c r="E3468" s="28"/>
      <c r="F3468" s="29">
        <f t="shared" si="57"/>
        <v>172139110</v>
      </c>
    </row>
    <row r="3469" spans="1:6">
      <c r="A3469" s="30">
        <v>45462.335995370369</v>
      </c>
      <c r="B3469" s="32"/>
      <c r="C3469" s="32" t="s">
        <v>42</v>
      </c>
      <c r="D3469" s="27">
        <v>4385000</v>
      </c>
      <c r="E3469" s="28"/>
      <c r="F3469" s="29">
        <f t="shared" si="57"/>
        <v>176524110</v>
      </c>
    </row>
    <row r="3470" spans="1:6">
      <c r="A3470" s="30">
        <v>45462.417349537034</v>
      </c>
      <c r="B3470" s="32"/>
      <c r="C3470" s="32" t="s">
        <v>12</v>
      </c>
      <c r="D3470" s="27">
        <v>1150000</v>
      </c>
      <c r="E3470" s="28"/>
      <c r="F3470" s="29">
        <f t="shared" si="57"/>
        <v>177674110</v>
      </c>
    </row>
    <row r="3471" spans="1:6">
      <c r="A3471" s="30">
        <v>45462.439583333333</v>
      </c>
      <c r="B3471" s="32"/>
      <c r="C3471" s="32" t="s">
        <v>145</v>
      </c>
      <c r="D3471" s="27">
        <v>16050000</v>
      </c>
      <c r="E3471" s="28"/>
      <c r="F3471" s="29">
        <f t="shared" si="57"/>
        <v>193724110</v>
      </c>
    </row>
    <row r="3472" spans="1:6">
      <c r="A3472" s="30">
        <v>45462.460682870369</v>
      </c>
      <c r="B3472" s="32"/>
      <c r="C3472" s="32" t="s">
        <v>12</v>
      </c>
      <c r="D3472" s="27">
        <v>600000</v>
      </c>
      <c r="E3472" s="28"/>
      <c r="F3472" s="29">
        <f t="shared" si="57"/>
        <v>194324110</v>
      </c>
    </row>
    <row r="3473" spans="1:6">
      <c r="A3473" s="30">
        <v>45462.51394675926</v>
      </c>
      <c r="B3473" s="32"/>
      <c r="C3473" s="32" t="s">
        <v>12</v>
      </c>
      <c r="D3473" s="27">
        <v>550000</v>
      </c>
      <c r="E3473" s="28"/>
      <c r="F3473" s="29">
        <f t="shared" si="57"/>
        <v>194874110</v>
      </c>
    </row>
    <row r="3474" spans="1:6">
      <c r="A3474" s="30">
        <v>45462.586944444447</v>
      </c>
      <c r="B3474" s="32"/>
      <c r="C3474" s="32" t="s">
        <v>149</v>
      </c>
      <c r="D3474" s="27">
        <v>15700000</v>
      </c>
      <c r="E3474" s="28"/>
      <c r="F3474" s="29">
        <f t="shared" si="57"/>
        <v>210574110</v>
      </c>
    </row>
    <row r="3475" spans="1:6">
      <c r="A3475" s="30">
        <v>45462.625787037039</v>
      </c>
      <c r="B3475" s="32"/>
      <c r="C3475" s="32" t="s">
        <v>12</v>
      </c>
      <c r="D3475" s="27">
        <v>600000</v>
      </c>
      <c r="E3475" s="28"/>
      <c r="F3475" s="29">
        <f t="shared" si="57"/>
        <v>211174110</v>
      </c>
    </row>
    <row r="3476" spans="1:6">
      <c r="A3476" s="30">
        <v>45462.671770833331</v>
      </c>
      <c r="B3476" s="32"/>
      <c r="C3476" s="32" t="s">
        <v>12</v>
      </c>
      <c r="D3476" s="27">
        <v>550000</v>
      </c>
      <c r="E3476" s="28"/>
      <c r="F3476" s="29">
        <f t="shared" si="57"/>
        <v>211724110</v>
      </c>
    </row>
    <row r="3477" spans="1:6">
      <c r="A3477" s="30">
        <v>45462.672175925924</v>
      </c>
      <c r="B3477" s="32"/>
      <c r="C3477" s="32" t="s">
        <v>12</v>
      </c>
      <c r="D3477" s="27">
        <v>550000</v>
      </c>
      <c r="E3477" s="28"/>
      <c r="F3477" s="29">
        <f t="shared" si="57"/>
        <v>212274110</v>
      </c>
    </row>
    <row r="3478" spans="1:6">
      <c r="A3478" s="30">
        <v>45462.691481481481</v>
      </c>
      <c r="B3478" s="32"/>
      <c r="C3478" s="32" t="s">
        <v>12</v>
      </c>
      <c r="D3478" s="27">
        <v>1135000</v>
      </c>
      <c r="E3478" s="28"/>
      <c r="F3478" s="29">
        <f t="shared" si="57"/>
        <v>213409110</v>
      </c>
    </row>
    <row r="3479" spans="1:6">
      <c r="A3479" s="30">
        <v>45462.71365740741</v>
      </c>
      <c r="B3479" s="32"/>
      <c r="C3479" s="32" t="s">
        <v>12</v>
      </c>
      <c r="D3479" s="27">
        <v>550000</v>
      </c>
      <c r="E3479" s="28"/>
      <c r="F3479" s="29">
        <f t="shared" si="57"/>
        <v>213959110</v>
      </c>
    </row>
    <row r="3480" spans="1:6">
      <c r="A3480" s="30">
        <v>45462.834340277775</v>
      </c>
      <c r="B3480" s="32"/>
      <c r="C3480" s="32" t="s">
        <v>12</v>
      </c>
      <c r="D3480" s="27">
        <v>1100000</v>
      </c>
      <c r="E3480" s="28"/>
      <c r="F3480" s="29">
        <f t="shared" si="57"/>
        <v>215059110</v>
      </c>
    </row>
    <row r="3481" spans="1:6">
      <c r="A3481" s="30">
        <v>45462.83902777778</v>
      </c>
      <c r="B3481" s="32"/>
      <c r="C3481" s="32" t="s">
        <v>12</v>
      </c>
      <c r="D3481" s="27">
        <v>1170000</v>
      </c>
      <c r="E3481" s="28"/>
      <c r="F3481" s="29">
        <f t="shared" si="57"/>
        <v>216229110</v>
      </c>
    </row>
    <row r="3482" spans="1:6">
      <c r="A3482" s="30">
        <v>45463.032268518517</v>
      </c>
      <c r="B3482" s="32"/>
      <c r="C3482" s="32" t="s">
        <v>12</v>
      </c>
      <c r="D3482" s="27">
        <v>585000</v>
      </c>
      <c r="E3482" s="28"/>
      <c r="F3482" s="29">
        <f t="shared" si="57"/>
        <v>216814110</v>
      </c>
    </row>
    <row r="3483" spans="1:6">
      <c r="A3483" s="30">
        <v>45463.188391203701</v>
      </c>
      <c r="B3483" s="32"/>
      <c r="C3483" s="32" t="s">
        <v>12</v>
      </c>
      <c r="D3483" s="27">
        <v>1250000</v>
      </c>
      <c r="E3483" s="28"/>
      <c r="F3483" s="29">
        <f t="shared" si="57"/>
        <v>218064110</v>
      </c>
    </row>
    <row r="3484" spans="1:6">
      <c r="A3484" s="30">
        <v>45463.257060185184</v>
      </c>
      <c r="B3484" s="32"/>
      <c r="C3484" s="32" t="s">
        <v>12</v>
      </c>
      <c r="D3484" s="27">
        <v>550000</v>
      </c>
      <c r="E3484" s="28"/>
      <c r="F3484" s="29">
        <f t="shared" si="57"/>
        <v>218614110</v>
      </c>
    </row>
    <row r="3485" spans="1:6">
      <c r="A3485" s="30">
        <v>45463.341261574074</v>
      </c>
      <c r="B3485" s="32"/>
      <c r="C3485" s="32" t="s">
        <v>12</v>
      </c>
      <c r="D3485" s="27">
        <v>1785000</v>
      </c>
      <c r="E3485" s="28"/>
      <c r="F3485" s="29">
        <f t="shared" si="57"/>
        <v>220399110</v>
      </c>
    </row>
    <row r="3486" spans="1:6">
      <c r="A3486" s="30">
        <v>45463.342789351853</v>
      </c>
      <c r="B3486" s="32"/>
      <c r="C3486" s="32" t="s">
        <v>12</v>
      </c>
      <c r="D3486" s="27">
        <v>1235000</v>
      </c>
      <c r="E3486" s="28"/>
      <c r="F3486" s="29">
        <f t="shared" si="57"/>
        <v>221634110</v>
      </c>
    </row>
    <row r="3487" spans="1:6">
      <c r="A3487" s="30">
        <v>45463.346620370372</v>
      </c>
      <c r="B3487" s="32"/>
      <c r="C3487" s="32" t="s">
        <v>12</v>
      </c>
      <c r="D3487" s="27">
        <v>1200000</v>
      </c>
      <c r="E3487" s="28"/>
      <c r="F3487" s="29">
        <f t="shared" si="57"/>
        <v>222834110</v>
      </c>
    </row>
    <row r="3488" spans="1:6">
      <c r="A3488" s="30">
        <v>45463.376921296294</v>
      </c>
      <c r="B3488" s="32"/>
      <c r="C3488" s="32" t="s">
        <v>42</v>
      </c>
      <c r="D3488" s="27">
        <v>2600000</v>
      </c>
      <c r="E3488" s="28"/>
      <c r="F3488" s="29">
        <f t="shared" si="57"/>
        <v>225434110</v>
      </c>
    </row>
    <row r="3489" spans="1:6">
      <c r="A3489" s="30">
        <v>45463.397094907406</v>
      </c>
      <c r="B3489" s="32"/>
      <c r="C3489" s="32" t="s">
        <v>145</v>
      </c>
      <c r="D3489" s="27">
        <v>16050000</v>
      </c>
      <c r="E3489" s="28"/>
      <c r="F3489" s="29">
        <f t="shared" si="57"/>
        <v>241484110</v>
      </c>
    </row>
    <row r="3490" spans="1:6">
      <c r="A3490" s="30">
        <v>45463.429907407408</v>
      </c>
      <c r="B3490" s="32"/>
      <c r="C3490" s="32" t="s">
        <v>72</v>
      </c>
      <c r="D3490" s="27">
        <v>2000000</v>
      </c>
      <c r="E3490" s="28"/>
      <c r="F3490" s="29">
        <f t="shared" si="57"/>
        <v>243484110</v>
      </c>
    </row>
    <row r="3491" spans="1:6">
      <c r="A3491" s="30">
        <v>45463.451724537037</v>
      </c>
      <c r="B3491" s="32"/>
      <c r="C3491" s="32" t="s">
        <v>133</v>
      </c>
      <c r="D3491" s="27">
        <v>2335000</v>
      </c>
      <c r="E3491" s="28"/>
      <c r="F3491" s="29">
        <f t="shared" si="57"/>
        <v>245819110</v>
      </c>
    </row>
    <row r="3492" spans="1:6">
      <c r="A3492" s="30">
        <v>45463.518310185187</v>
      </c>
      <c r="B3492" s="32"/>
      <c r="C3492" s="32" t="s">
        <v>1059</v>
      </c>
      <c r="D3492" s="27">
        <v>2785000</v>
      </c>
      <c r="E3492" s="28"/>
      <c r="F3492" s="29">
        <f t="shared" si="57"/>
        <v>248604110</v>
      </c>
    </row>
    <row r="3493" spans="1:6">
      <c r="A3493" s="30">
        <v>45463.525775462964</v>
      </c>
      <c r="B3493" s="32"/>
      <c r="C3493" s="32" t="s">
        <v>72</v>
      </c>
      <c r="D3493" s="27">
        <v>2000000</v>
      </c>
      <c r="E3493" s="28"/>
      <c r="F3493" s="29">
        <f t="shared" si="57"/>
        <v>250604110</v>
      </c>
    </row>
    <row r="3494" spans="1:6">
      <c r="A3494" s="30">
        <v>45463.549363425926</v>
      </c>
      <c r="B3494" s="32"/>
      <c r="C3494" s="32" t="s">
        <v>12</v>
      </c>
      <c r="D3494" s="27">
        <v>575000</v>
      </c>
      <c r="E3494" s="28"/>
      <c r="F3494" s="29">
        <f t="shared" si="57"/>
        <v>251179110</v>
      </c>
    </row>
    <row r="3495" spans="1:6">
      <c r="A3495" s="30">
        <v>45463.572245370371</v>
      </c>
      <c r="B3495" s="32"/>
      <c r="C3495" s="32" t="s">
        <v>12</v>
      </c>
      <c r="D3495" s="27">
        <v>575000</v>
      </c>
      <c r="E3495" s="28"/>
      <c r="F3495" s="29">
        <f t="shared" si="57"/>
        <v>251754110</v>
      </c>
    </row>
    <row r="3496" spans="1:6">
      <c r="A3496" s="30">
        <v>45463.606782407405</v>
      </c>
      <c r="B3496" s="32"/>
      <c r="C3496" s="32" t="s">
        <v>12</v>
      </c>
      <c r="D3496" s="27">
        <v>1250000</v>
      </c>
      <c r="E3496" s="28"/>
      <c r="F3496" s="29">
        <f t="shared" si="57"/>
        <v>253004110</v>
      </c>
    </row>
    <row r="3497" spans="1:6">
      <c r="A3497" s="30">
        <v>45463.627349537041</v>
      </c>
      <c r="B3497" s="32"/>
      <c r="C3497" s="32" t="s">
        <v>12</v>
      </c>
      <c r="D3497" s="27">
        <v>550000</v>
      </c>
      <c r="E3497" s="28"/>
      <c r="F3497" s="29">
        <f t="shared" si="57"/>
        <v>253554110</v>
      </c>
    </row>
    <row r="3498" spans="1:6">
      <c r="A3498" s="30">
        <v>45464</v>
      </c>
      <c r="B3498" s="32"/>
      <c r="C3498" s="32" t="s">
        <v>1050</v>
      </c>
      <c r="D3498" s="27">
        <v>1000000</v>
      </c>
      <c r="E3498" s="28"/>
      <c r="F3498" s="29">
        <f t="shared" si="57"/>
        <v>254554110</v>
      </c>
    </row>
    <row r="3499" spans="1:6">
      <c r="A3499" s="30">
        <v>45463.653495370374</v>
      </c>
      <c r="B3499" s="32"/>
      <c r="C3499" s="32" t="s">
        <v>12</v>
      </c>
      <c r="D3499" s="27">
        <v>1160000</v>
      </c>
      <c r="E3499" s="28"/>
      <c r="F3499" s="29">
        <f t="shared" si="57"/>
        <v>255714110</v>
      </c>
    </row>
    <row r="3500" spans="1:6">
      <c r="A3500" s="30">
        <v>45463.715648148151</v>
      </c>
      <c r="B3500" s="32"/>
      <c r="C3500" s="32" t="s">
        <v>18</v>
      </c>
      <c r="D3500" s="27">
        <v>1185000</v>
      </c>
      <c r="E3500" s="28"/>
      <c r="F3500" s="29">
        <f t="shared" si="57"/>
        <v>256899110</v>
      </c>
    </row>
    <row r="3501" spans="1:6">
      <c r="A3501" s="30">
        <v>45463.814479166664</v>
      </c>
      <c r="B3501" s="32"/>
      <c r="C3501" s="32" t="s">
        <v>12</v>
      </c>
      <c r="D3501" s="27">
        <v>1100000</v>
      </c>
      <c r="E3501" s="28"/>
      <c r="F3501" s="29">
        <f t="shared" si="57"/>
        <v>257999110</v>
      </c>
    </row>
    <row r="3502" spans="1:6">
      <c r="A3502" s="30">
        <v>45463.865891203706</v>
      </c>
      <c r="B3502" s="32"/>
      <c r="C3502" s="32" t="s">
        <v>12</v>
      </c>
      <c r="D3502" s="27">
        <v>550000</v>
      </c>
      <c r="E3502" s="28"/>
      <c r="F3502" s="29">
        <f t="shared" si="57"/>
        <v>258549110</v>
      </c>
    </row>
    <row r="3503" spans="1:6">
      <c r="A3503" s="30">
        <v>45463.975289351853</v>
      </c>
      <c r="B3503" s="32"/>
      <c r="C3503" s="32" t="s">
        <v>12</v>
      </c>
      <c r="D3503" s="27">
        <v>600000</v>
      </c>
      <c r="E3503" s="28"/>
      <c r="F3503" s="29">
        <f t="shared" si="57"/>
        <v>259149110</v>
      </c>
    </row>
    <row r="3504" spans="1:6">
      <c r="A3504" s="30">
        <v>45464.275300925925</v>
      </c>
      <c r="B3504" s="32"/>
      <c r="C3504" s="32" t="s">
        <v>12</v>
      </c>
      <c r="D3504" s="27">
        <v>550000</v>
      </c>
      <c r="E3504" s="28"/>
      <c r="F3504" s="29">
        <f t="shared" si="57"/>
        <v>259699110</v>
      </c>
    </row>
    <row r="3505" spans="1:6">
      <c r="A3505" s="30">
        <v>45464.357708333337</v>
      </c>
      <c r="B3505" s="32"/>
      <c r="C3505" s="32"/>
      <c r="D3505" s="27">
        <v>3032000</v>
      </c>
      <c r="E3505" s="28"/>
      <c r="F3505" s="29">
        <f t="shared" si="57"/>
        <v>262731110</v>
      </c>
    </row>
    <row r="3506" spans="1:6">
      <c r="A3506" s="30">
        <v>45464.358888888892</v>
      </c>
      <c r="B3506" s="32"/>
      <c r="C3506" s="32" t="s">
        <v>1177</v>
      </c>
      <c r="D3506" s="27">
        <v>3402000</v>
      </c>
      <c r="E3506" s="28"/>
      <c r="F3506" s="29">
        <f t="shared" si="57"/>
        <v>266133110</v>
      </c>
    </row>
    <row r="3507" spans="1:6">
      <c r="A3507" s="30">
        <v>45464.360335648147</v>
      </c>
      <c r="B3507" s="32"/>
      <c r="C3507" s="32" t="s">
        <v>18</v>
      </c>
      <c r="D3507" s="27">
        <v>1700000</v>
      </c>
      <c r="E3507" s="28"/>
      <c r="F3507" s="29">
        <f t="shared" si="57"/>
        <v>267833110</v>
      </c>
    </row>
    <row r="3508" spans="1:6">
      <c r="A3508" s="30">
        <v>45464.379120370373</v>
      </c>
      <c r="B3508" s="32"/>
      <c r="C3508" s="32" t="s">
        <v>12</v>
      </c>
      <c r="D3508" s="27">
        <v>550000</v>
      </c>
      <c r="E3508" s="28"/>
      <c r="F3508" s="29">
        <f t="shared" si="57"/>
        <v>268383110</v>
      </c>
    </row>
    <row r="3509" spans="1:6">
      <c r="A3509" s="30">
        <v>45464.405011574076</v>
      </c>
      <c r="B3509" s="32"/>
      <c r="C3509" s="32" t="s">
        <v>12</v>
      </c>
      <c r="D3509" s="27">
        <v>585000</v>
      </c>
      <c r="E3509" s="28"/>
      <c r="F3509" s="29">
        <f t="shared" si="57"/>
        <v>268968110</v>
      </c>
    </row>
    <row r="3510" spans="1:6">
      <c r="A3510" s="30">
        <v>45464.407581018517</v>
      </c>
      <c r="B3510" s="32"/>
      <c r="C3510" s="32" t="s">
        <v>16</v>
      </c>
      <c r="D3510" s="27">
        <v>1688000</v>
      </c>
      <c r="E3510" s="28"/>
      <c r="F3510" s="29">
        <f t="shared" si="57"/>
        <v>270656110</v>
      </c>
    </row>
    <row r="3511" spans="1:6">
      <c r="A3511" s="30">
        <v>45464.411863425928</v>
      </c>
      <c r="B3511" s="32"/>
      <c r="C3511" s="32" t="s">
        <v>72</v>
      </c>
      <c r="D3511" s="27">
        <v>3200000</v>
      </c>
      <c r="E3511" s="28"/>
      <c r="F3511" s="29">
        <f t="shared" si="57"/>
        <v>273856110</v>
      </c>
    </row>
    <row r="3512" spans="1:6">
      <c r="A3512" s="30">
        <v>45464.415833333333</v>
      </c>
      <c r="B3512" s="32"/>
      <c r="C3512" s="32" t="s">
        <v>18</v>
      </c>
      <c r="D3512" s="27">
        <v>1185000</v>
      </c>
      <c r="E3512" s="28"/>
      <c r="F3512" s="29">
        <f t="shared" si="57"/>
        <v>275041110</v>
      </c>
    </row>
    <row r="3513" spans="1:6">
      <c r="A3513" s="30">
        <v>45464.479872685188</v>
      </c>
      <c r="B3513" s="32"/>
      <c r="C3513" s="32" t="s">
        <v>18</v>
      </c>
      <c r="D3513" s="27">
        <v>1835000</v>
      </c>
      <c r="E3513" s="28"/>
      <c r="F3513" s="29">
        <f t="shared" si="57"/>
        <v>276876110</v>
      </c>
    </row>
    <row r="3514" spans="1:6">
      <c r="A3514" s="30">
        <v>45464.490231481483</v>
      </c>
      <c r="B3514" s="32"/>
      <c r="C3514" s="32" t="s">
        <v>16</v>
      </c>
      <c r="D3514" s="27">
        <v>1684000</v>
      </c>
      <c r="E3514" s="28"/>
      <c r="F3514" s="29">
        <f t="shared" si="57"/>
        <v>278560110</v>
      </c>
    </row>
    <row r="3515" spans="1:6">
      <c r="A3515" s="30">
        <v>45464.496261574073</v>
      </c>
      <c r="B3515" s="32"/>
      <c r="C3515" s="32" t="s">
        <v>12</v>
      </c>
      <c r="D3515" s="27">
        <v>550000</v>
      </c>
      <c r="E3515" s="28"/>
      <c r="F3515" s="29">
        <f t="shared" si="57"/>
        <v>279110110</v>
      </c>
    </row>
    <row r="3516" spans="1:6">
      <c r="A3516" s="30">
        <v>45464.544976851852</v>
      </c>
      <c r="B3516" s="32"/>
      <c r="C3516" s="32" t="s">
        <v>18</v>
      </c>
      <c r="D3516" s="27">
        <v>2550000</v>
      </c>
      <c r="E3516" s="28"/>
      <c r="F3516" s="29">
        <f t="shared" si="57"/>
        <v>281660110</v>
      </c>
    </row>
    <row r="3517" spans="1:6">
      <c r="A3517" s="30">
        <v>45464.58556712963</v>
      </c>
      <c r="B3517" s="32"/>
      <c r="C3517" s="32" t="s">
        <v>18</v>
      </c>
      <c r="D3517" s="27">
        <v>1525000</v>
      </c>
      <c r="E3517" s="28"/>
      <c r="F3517" s="29">
        <f t="shared" si="57"/>
        <v>283185110</v>
      </c>
    </row>
    <row r="3518" spans="1:6">
      <c r="A3518" s="30">
        <v>45464.686921296299</v>
      </c>
      <c r="B3518" s="32"/>
      <c r="C3518" s="32" t="s">
        <v>17</v>
      </c>
      <c r="D3518" s="27">
        <v>750000</v>
      </c>
      <c r="E3518" s="28"/>
      <c r="F3518" s="29">
        <f t="shared" si="57"/>
        <v>283935110</v>
      </c>
    </row>
    <row r="3519" spans="1:6">
      <c r="A3519" s="30">
        <v>45464.7187962963</v>
      </c>
      <c r="B3519" s="32"/>
      <c r="C3519" s="32"/>
      <c r="D3519" s="27">
        <v>1860000</v>
      </c>
      <c r="E3519" s="28"/>
      <c r="F3519" s="29">
        <f t="shared" si="57"/>
        <v>285795110</v>
      </c>
    </row>
    <row r="3520" spans="1:6">
      <c r="A3520" s="30">
        <v>45465.376620370371</v>
      </c>
      <c r="B3520" s="32"/>
      <c r="C3520" s="32" t="s">
        <v>18</v>
      </c>
      <c r="D3520" s="27">
        <v>1525000</v>
      </c>
      <c r="E3520" s="28"/>
      <c r="F3520" s="29">
        <f t="shared" si="57"/>
        <v>287320110</v>
      </c>
    </row>
    <row r="3521" spans="1:6">
      <c r="A3521" s="30">
        <v>45465.422627314816</v>
      </c>
      <c r="B3521" s="32"/>
      <c r="C3521" s="32" t="s">
        <v>17</v>
      </c>
      <c r="D3521" s="27">
        <v>1200000</v>
      </c>
      <c r="E3521" s="28"/>
      <c r="F3521" s="29">
        <f t="shared" si="57"/>
        <v>288520110</v>
      </c>
    </row>
    <row r="3522" spans="1:6">
      <c r="A3522" s="30">
        <v>45465.424872685187</v>
      </c>
      <c r="B3522" s="32"/>
      <c r="C3522" s="32" t="s">
        <v>17</v>
      </c>
      <c r="D3522" s="27">
        <v>1500000</v>
      </c>
      <c r="E3522" s="28"/>
      <c r="F3522" s="29">
        <f t="shared" si="57"/>
        <v>290020110</v>
      </c>
    </row>
    <row r="3523" spans="1:6">
      <c r="A3523" s="30">
        <v>45465.431215277778</v>
      </c>
      <c r="B3523" s="32"/>
      <c r="C3523" s="32" t="s">
        <v>17</v>
      </c>
      <c r="D3523" s="27">
        <v>750000</v>
      </c>
      <c r="E3523" s="28"/>
      <c r="F3523" s="29">
        <f t="shared" si="57"/>
        <v>290770110</v>
      </c>
    </row>
    <row r="3524" spans="1:6">
      <c r="A3524" s="30">
        <v>45467</v>
      </c>
      <c r="B3524" s="32"/>
      <c r="C3524" s="32" t="s">
        <v>1050</v>
      </c>
      <c r="D3524" s="27">
        <v>1000000</v>
      </c>
      <c r="E3524" s="28"/>
      <c r="F3524" s="29">
        <f t="shared" si="57"/>
        <v>291770110</v>
      </c>
    </row>
    <row r="3525" spans="1:6">
      <c r="A3525" s="30">
        <v>45467</v>
      </c>
      <c r="B3525" s="32"/>
      <c r="C3525" s="32" t="s">
        <v>1060</v>
      </c>
      <c r="D3525" s="27"/>
      <c r="E3525" s="27">
        <v>116040000</v>
      </c>
      <c r="F3525" s="29">
        <f t="shared" si="57"/>
        <v>175730110</v>
      </c>
    </row>
    <row r="3526" spans="1:6">
      <c r="A3526" s="30">
        <v>45467</v>
      </c>
      <c r="B3526" s="32"/>
      <c r="C3526" s="32" t="s">
        <v>1061</v>
      </c>
      <c r="D3526" s="27"/>
      <c r="E3526" s="27">
        <v>3750000</v>
      </c>
      <c r="F3526" s="29">
        <f t="shared" si="57"/>
        <v>171980110</v>
      </c>
    </row>
    <row r="3527" spans="1:6">
      <c r="A3527" s="30">
        <v>45467</v>
      </c>
      <c r="B3527" s="32"/>
      <c r="C3527" s="32" t="s">
        <v>1062</v>
      </c>
      <c r="D3527" s="27"/>
      <c r="E3527" s="27">
        <v>39500000</v>
      </c>
      <c r="F3527" s="29">
        <f t="shared" si="57"/>
        <v>132480110</v>
      </c>
    </row>
    <row r="3528" spans="1:6">
      <c r="A3528" s="30">
        <v>45467</v>
      </c>
      <c r="B3528" s="32"/>
      <c r="C3528" s="32" t="s">
        <v>1109</v>
      </c>
      <c r="D3528" s="27"/>
      <c r="E3528" s="27">
        <v>10652000</v>
      </c>
      <c r="F3528" s="29">
        <f t="shared" si="57"/>
        <v>121828110</v>
      </c>
    </row>
    <row r="3529" spans="1:6">
      <c r="A3529" s="30">
        <v>45467</v>
      </c>
      <c r="B3529" s="32"/>
      <c r="C3529" s="32" t="s">
        <v>1064</v>
      </c>
      <c r="D3529" s="27"/>
      <c r="E3529" s="27">
        <v>23750000</v>
      </c>
      <c r="F3529" s="29">
        <f t="shared" si="57"/>
        <v>98078110</v>
      </c>
    </row>
    <row r="3530" spans="1:6">
      <c r="A3530" s="30">
        <v>45467</v>
      </c>
      <c r="B3530" s="32"/>
      <c r="C3530" s="32" t="s">
        <v>1065</v>
      </c>
      <c r="D3530" s="27"/>
      <c r="E3530" s="27">
        <v>9800000</v>
      </c>
      <c r="F3530" s="29">
        <f t="shared" si="57"/>
        <v>88278110</v>
      </c>
    </row>
    <row r="3531" spans="1:6">
      <c r="A3531" s="30">
        <v>45467</v>
      </c>
      <c r="B3531" s="32"/>
      <c r="C3531" s="32" t="s">
        <v>1066</v>
      </c>
      <c r="D3531" s="27"/>
      <c r="E3531" s="27">
        <v>10950000</v>
      </c>
      <c r="F3531" s="29">
        <f t="shared" si="57"/>
        <v>77328110</v>
      </c>
    </row>
    <row r="3532" spans="1:6">
      <c r="A3532" s="30">
        <v>45467</v>
      </c>
      <c r="B3532" s="32"/>
      <c r="C3532" s="32" t="s">
        <v>1067</v>
      </c>
      <c r="D3532" s="27"/>
      <c r="E3532" s="27">
        <v>15000000</v>
      </c>
      <c r="F3532" s="29">
        <f t="shared" si="57"/>
        <v>62328110</v>
      </c>
    </row>
    <row r="3533" spans="1:6">
      <c r="A3533" s="30">
        <v>45467</v>
      </c>
      <c r="B3533" s="32"/>
      <c r="C3533" s="32" t="s">
        <v>1166</v>
      </c>
      <c r="D3533" s="27"/>
      <c r="E3533" s="27">
        <v>700000</v>
      </c>
      <c r="F3533" s="29">
        <f t="shared" ref="F3533:F3542" si="58">F3532+D3533-E3533</f>
        <v>61628110</v>
      </c>
    </row>
    <row r="3534" spans="1:6">
      <c r="A3534" s="30">
        <v>45467</v>
      </c>
      <c r="B3534" s="32"/>
      <c r="C3534" s="32" t="s">
        <v>977</v>
      </c>
      <c r="D3534" s="27"/>
      <c r="E3534" s="27">
        <f>(3*2900)+(5*2500)</f>
        <v>21200</v>
      </c>
      <c r="F3534" s="29">
        <f t="shared" si="58"/>
        <v>61606910</v>
      </c>
    </row>
    <row r="3535" spans="1:6">
      <c r="A3535" s="30">
        <v>45467</v>
      </c>
      <c r="B3535" s="32"/>
      <c r="C3535" s="32" t="s">
        <v>1164</v>
      </c>
      <c r="D3535" s="27"/>
      <c r="E3535" s="27">
        <v>15700000</v>
      </c>
      <c r="F3535" s="29">
        <f t="shared" si="58"/>
        <v>45906910</v>
      </c>
    </row>
    <row r="3536" spans="1:6">
      <c r="A3536" s="30">
        <v>45467</v>
      </c>
      <c r="B3536" s="32"/>
      <c r="C3536" s="32" t="s">
        <v>32</v>
      </c>
      <c r="D3536" s="27"/>
      <c r="E3536" s="27">
        <v>2500</v>
      </c>
      <c r="F3536" s="29">
        <f t="shared" si="58"/>
        <v>45904410</v>
      </c>
    </row>
    <row r="3537" spans="1:8">
      <c r="A3537" s="30">
        <v>45467</v>
      </c>
      <c r="B3537" s="32"/>
      <c r="C3537" s="32" t="s">
        <v>1165</v>
      </c>
      <c r="D3537" s="27"/>
      <c r="E3537" s="27">
        <v>25000000</v>
      </c>
      <c r="F3537" s="29">
        <f t="shared" si="58"/>
        <v>20904410</v>
      </c>
    </row>
    <row r="3538" spans="1:8">
      <c r="A3538" s="30">
        <v>45467</v>
      </c>
      <c r="B3538" s="32"/>
      <c r="C3538" s="32" t="s">
        <v>925</v>
      </c>
      <c r="D3538" s="27">
        <v>3000000</v>
      </c>
      <c r="E3538" s="28"/>
      <c r="F3538" s="29">
        <f t="shared" si="58"/>
        <v>23904410</v>
      </c>
    </row>
    <row r="3539" spans="1:8">
      <c r="A3539" s="30">
        <v>45465</v>
      </c>
      <c r="B3539" s="32"/>
      <c r="C3539" s="32" t="s">
        <v>47</v>
      </c>
      <c r="D3539" s="27">
        <v>2400000</v>
      </c>
      <c r="E3539" s="28"/>
      <c r="F3539" s="29">
        <f t="shared" si="58"/>
        <v>26304410</v>
      </c>
    </row>
    <row r="3540" spans="1:8">
      <c r="A3540" s="30">
        <v>45466.287511574075</v>
      </c>
      <c r="B3540" s="32"/>
      <c r="C3540" s="32" t="s">
        <v>66</v>
      </c>
      <c r="D3540" s="27">
        <v>4225000</v>
      </c>
      <c r="E3540" s="27"/>
      <c r="F3540" s="29">
        <f t="shared" si="58"/>
        <v>30529410</v>
      </c>
    </row>
    <row r="3541" spans="1:8">
      <c r="A3541" s="30">
        <v>45466.288611111115</v>
      </c>
      <c r="B3541" s="32"/>
      <c r="C3541" s="32" t="s">
        <v>66</v>
      </c>
      <c r="D3541" s="27">
        <v>3402000</v>
      </c>
      <c r="E3541" s="27"/>
      <c r="F3541" s="29">
        <f t="shared" si="58"/>
        <v>33931410</v>
      </c>
    </row>
    <row r="3542" spans="1:8">
      <c r="A3542" s="30">
        <v>45466.289398148147</v>
      </c>
      <c r="B3542" s="32"/>
      <c r="C3542" s="32" t="s">
        <v>66</v>
      </c>
      <c r="D3542" s="27">
        <v>6041000</v>
      </c>
      <c r="E3542" s="28"/>
      <c r="F3542" s="29">
        <f t="shared" si="58"/>
        <v>39972410</v>
      </c>
    </row>
    <row r="3543" spans="1:8">
      <c r="A3543" s="30">
        <v>45466.40042824074</v>
      </c>
      <c r="B3543" s="32"/>
      <c r="C3543" s="32" t="s">
        <v>12</v>
      </c>
      <c r="D3543" s="27">
        <v>575000</v>
      </c>
      <c r="E3543" s="28"/>
      <c r="F3543" s="29">
        <f t="shared" ref="F3543:F3580" si="59">F3542+D3543-E3543</f>
        <v>40547410</v>
      </c>
    </row>
    <row r="3544" spans="1:8">
      <c r="A3544" s="30">
        <v>45467.360937500001</v>
      </c>
      <c r="B3544" s="32"/>
      <c r="C3544" s="32" t="s">
        <v>16</v>
      </c>
      <c r="D3544" s="27">
        <v>1506000</v>
      </c>
      <c r="E3544" s="28"/>
      <c r="F3544" s="29">
        <f t="shared" si="59"/>
        <v>42053410</v>
      </c>
    </row>
    <row r="3545" spans="1:8">
      <c r="A3545" s="30">
        <v>45467.37945601852</v>
      </c>
      <c r="B3545" s="32"/>
      <c r="C3545" s="32" t="s">
        <v>12</v>
      </c>
      <c r="D3545" s="27">
        <v>600000</v>
      </c>
      <c r="E3545" s="28"/>
      <c r="F3545" s="29">
        <f t="shared" si="59"/>
        <v>42653410</v>
      </c>
    </row>
    <row r="3546" spans="1:8">
      <c r="A3546" s="30">
        <v>45467.380185185182</v>
      </c>
      <c r="B3546" s="32"/>
      <c r="C3546" s="32" t="s">
        <v>12</v>
      </c>
      <c r="D3546" s="27">
        <v>1200000</v>
      </c>
      <c r="E3546" s="28"/>
      <c r="F3546" s="29">
        <f t="shared" si="59"/>
        <v>43853410</v>
      </c>
    </row>
    <row r="3547" spans="1:8">
      <c r="A3547" s="30">
        <v>45467.56322916667</v>
      </c>
      <c r="B3547" s="32"/>
      <c r="C3547" s="32" t="s">
        <v>1180</v>
      </c>
      <c r="D3547" s="27">
        <v>1500000</v>
      </c>
      <c r="E3547" s="28"/>
      <c r="F3547" s="29">
        <f t="shared" si="59"/>
        <v>45353410</v>
      </c>
    </row>
    <row r="3548" spans="1:8">
      <c r="A3548" s="30">
        <v>45467.600810185184</v>
      </c>
      <c r="B3548" s="32"/>
      <c r="C3548" s="32" t="s">
        <v>65</v>
      </c>
      <c r="D3548" s="27">
        <v>2070000</v>
      </c>
      <c r="E3548" s="28"/>
      <c r="F3548" s="29">
        <f t="shared" si="59"/>
        <v>47423410</v>
      </c>
    </row>
    <row r="3549" spans="1:8">
      <c r="A3549" s="30">
        <v>45468.348067129627</v>
      </c>
      <c r="B3549" s="32"/>
      <c r="C3549" s="32" t="s">
        <v>18</v>
      </c>
      <c r="D3549" s="27">
        <v>3900000</v>
      </c>
      <c r="E3549" s="28"/>
      <c r="F3549" s="29">
        <f t="shared" si="59"/>
        <v>51323410</v>
      </c>
      <c r="H3549" s="38"/>
    </row>
    <row r="3550" spans="1:8">
      <c r="A3550" s="30">
        <v>45468.394247685188</v>
      </c>
      <c r="B3550" s="32"/>
      <c r="C3550" s="32" t="s">
        <v>12</v>
      </c>
      <c r="D3550" s="27">
        <v>575000</v>
      </c>
      <c r="E3550" s="28"/>
      <c r="F3550" s="29">
        <f t="shared" si="59"/>
        <v>51898410</v>
      </c>
    </row>
    <row r="3551" spans="1:8">
      <c r="A3551" s="30">
        <v>45468.394247685188</v>
      </c>
      <c r="B3551" s="32"/>
      <c r="C3551" s="32" t="s">
        <v>1181</v>
      </c>
      <c r="D3551" s="27">
        <v>12300000</v>
      </c>
      <c r="E3551" s="28"/>
      <c r="F3551" s="29">
        <f t="shared" si="59"/>
        <v>64198410</v>
      </c>
    </row>
    <row r="3552" spans="1:8">
      <c r="A3552" s="30">
        <v>45468.571134259262</v>
      </c>
      <c r="B3552" s="32"/>
      <c r="C3552" s="32" t="s">
        <v>12</v>
      </c>
      <c r="D3552" s="27">
        <v>650000</v>
      </c>
      <c r="E3552" s="28"/>
      <c r="F3552" s="29">
        <f t="shared" si="59"/>
        <v>64848410</v>
      </c>
    </row>
    <row r="3553" spans="1:6">
      <c r="A3553" s="30">
        <v>45468.572013888886</v>
      </c>
      <c r="B3553" s="32"/>
      <c r="C3553" s="32" t="s">
        <v>12</v>
      </c>
      <c r="D3553" s="27">
        <v>585000</v>
      </c>
      <c r="E3553" s="28"/>
      <c r="F3553" s="29">
        <f t="shared" si="59"/>
        <v>65433410</v>
      </c>
    </row>
    <row r="3554" spans="1:6">
      <c r="A3554" s="30">
        <v>45468.594363425924</v>
      </c>
      <c r="B3554" s="32"/>
      <c r="C3554" s="32" t="s">
        <v>66</v>
      </c>
      <c r="D3554" s="27">
        <v>2620000</v>
      </c>
      <c r="E3554" s="28"/>
      <c r="F3554" s="29">
        <f t="shared" si="59"/>
        <v>68053410</v>
      </c>
    </row>
    <row r="3555" spans="1:6">
      <c r="A3555" s="30">
        <v>45468.623437499999</v>
      </c>
      <c r="B3555" s="32"/>
      <c r="C3555" s="32" t="s">
        <v>16</v>
      </c>
      <c r="D3555" s="27">
        <v>1990000</v>
      </c>
      <c r="E3555" s="28"/>
      <c r="F3555" s="29">
        <f t="shared" si="59"/>
        <v>70043410</v>
      </c>
    </row>
    <row r="3556" spans="1:6">
      <c r="A3556" s="30">
        <v>45469.350266203706</v>
      </c>
      <c r="B3556" s="32"/>
      <c r="C3556" s="32" t="s">
        <v>72</v>
      </c>
      <c r="D3556" s="27">
        <v>2000000</v>
      </c>
      <c r="E3556" s="28"/>
      <c r="F3556" s="29">
        <f t="shared" si="59"/>
        <v>72043410</v>
      </c>
    </row>
    <row r="3557" spans="1:6">
      <c r="A3557" s="30">
        <v>45469.415393518517</v>
      </c>
      <c r="B3557" s="32"/>
      <c r="C3557" s="32" t="s">
        <v>1198</v>
      </c>
      <c r="D3557" s="27">
        <v>2096000</v>
      </c>
      <c r="E3557" s="28"/>
      <c r="F3557" s="29">
        <f t="shared" si="59"/>
        <v>74139410</v>
      </c>
    </row>
    <row r="3558" spans="1:6">
      <c r="A3558" s="30">
        <v>45469.495324074072</v>
      </c>
      <c r="B3558" s="32"/>
      <c r="C3558" s="32" t="s">
        <v>16</v>
      </c>
      <c r="D3558" s="27">
        <v>1665000</v>
      </c>
      <c r="E3558" s="28"/>
      <c r="F3558" s="29">
        <f t="shared" si="59"/>
        <v>75804410</v>
      </c>
    </row>
    <row r="3559" spans="1:6">
      <c r="A3559" s="30">
        <v>45469.596956018519</v>
      </c>
      <c r="B3559" s="32"/>
      <c r="C3559" s="32" t="s">
        <v>12</v>
      </c>
      <c r="D3559" s="27">
        <v>585000</v>
      </c>
      <c r="E3559" s="28"/>
      <c r="F3559" s="29">
        <f t="shared" si="59"/>
        <v>76389410</v>
      </c>
    </row>
    <row r="3560" spans="1:6">
      <c r="A3560" s="30">
        <v>45469.648333333331</v>
      </c>
      <c r="B3560" s="32"/>
      <c r="C3560" s="32" t="s">
        <v>1199</v>
      </c>
      <c r="D3560" s="27">
        <v>2600000</v>
      </c>
      <c r="E3560" s="28"/>
      <c r="F3560" s="29">
        <f t="shared" si="59"/>
        <v>78989410</v>
      </c>
    </row>
    <row r="3561" spans="1:6" ht="28">
      <c r="A3561" s="30">
        <v>45469.66679398148</v>
      </c>
      <c r="B3561" s="32"/>
      <c r="C3561" s="35" t="s">
        <v>1200</v>
      </c>
      <c r="D3561" s="27">
        <v>3007000</v>
      </c>
      <c r="E3561" s="28"/>
      <c r="F3561" s="29">
        <f t="shared" si="59"/>
        <v>81996410</v>
      </c>
    </row>
    <row r="3562" spans="1:6">
      <c r="A3562" s="30">
        <v>45470.287453703706</v>
      </c>
      <c r="B3562" s="32"/>
      <c r="C3562" s="32" t="s">
        <v>12</v>
      </c>
      <c r="D3562" s="27">
        <v>650000</v>
      </c>
      <c r="E3562" s="28"/>
      <c r="F3562" s="29">
        <f t="shared" si="59"/>
        <v>82646410</v>
      </c>
    </row>
    <row r="3563" spans="1:6">
      <c r="A3563" s="30">
        <v>45470.288599537038</v>
      </c>
      <c r="B3563" s="32"/>
      <c r="C3563" s="32" t="s">
        <v>12</v>
      </c>
      <c r="D3563" s="27">
        <v>585000</v>
      </c>
      <c r="E3563" s="28"/>
      <c r="F3563" s="29">
        <f t="shared" si="59"/>
        <v>83231410</v>
      </c>
    </row>
    <row r="3564" spans="1:6">
      <c r="A3564" s="30">
        <v>45470.307974537034</v>
      </c>
      <c r="B3564" s="32"/>
      <c r="C3564" s="32" t="s">
        <v>16</v>
      </c>
      <c r="D3564" s="27">
        <v>3154000</v>
      </c>
      <c r="E3564" s="28"/>
      <c r="F3564" s="29">
        <f t="shared" si="59"/>
        <v>86385410</v>
      </c>
    </row>
    <row r="3565" spans="1:6">
      <c r="A3565" s="30">
        <v>45471.234259259261</v>
      </c>
      <c r="B3565" s="32"/>
      <c r="C3565" s="32" t="s">
        <v>16</v>
      </c>
      <c r="D3565" s="27">
        <v>1990000</v>
      </c>
      <c r="E3565" s="28"/>
      <c r="F3565" s="29">
        <f t="shared" si="59"/>
        <v>88375410</v>
      </c>
    </row>
    <row r="3566" spans="1:6">
      <c r="A3566" s="30">
        <v>45471.358113425929</v>
      </c>
      <c r="B3566" s="32"/>
      <c r="C3566" s="32"/>
      <c r="D3566" s="27">
        <v>1785000</v>
      </c>
      <c r="E3566" s="28"/>
      <c r="F3566" s="29">
        <f t="shared" si="59"/>
        <v>90160410</v>
      </c>
    </row>
    <row r="3567" spans="1:6">
      <c r="A3567" s="30">
        <v>45471.363483796296</v>
      </c>
      <c r="B3567" s="32"/>
      <c r="C3567" s="32" t="s">
        <v>16</v>
      </c>
      <c r="D3567" s="27">
        <v>1783000</v>
      </c>
      <c r="E3567" s="28"/>
      <c r="F3567" s="29">
        <f t="shared" si="59"/>
        <v>91943410</v>
      </c>
    </row>
    <row r="3568" spans="1:6">
      <c r="A3568" s="30">
        <v>45471.420717592591</v>
      </c>
      <c r="B3568" s="32"/>
      <c r="C3568" s="32" t="s">
        <v>836</v>
      </c>
      <c r="D3568" s="27">
        <v>1993288</v>
      </c>
      <c r="E3568" s="28"/>
      <c r="F3568" s="29">
        <f t="shared" si="59"/>
        <v>93936698</v>
      </c>
    </row>
    <row r="3569" spans="1:6">
      <c r="A3569" s="30">
        <v>45471.541944444441</v>
      </c>
      <c r="B3569" s="32"/>
      <c r="C3569" s="32" t="s">
        <v>42</v>
      </c>
      <c r="D3569" s="27">
        <v>9857000</v>
      </c>
      <c r="E3569" s="28"/>
      <c r="F3569" s="29">
        <f t="shared" si="59"/>
        <v>103793698</v>
      </c>
    </row>
    <row r="3570" spans="1:6">
      <c r="A3570" s="30">
        <v>45471.677974537037</v>
      </c>
      <c r="B3570" s="32"/>
      <c r="C3570" s="32" t="s">
        <v>16</v>
      </c>
      <c r="D3570" s="27">
        <v>1783000</v>
      </c>
      <c r="E3570" s="28"/>
      <c r="F3570" s="29">
        <f t="shared" si="59"/>
        <v>105576698</v>
      </c>
    </row>
    <row r="3571" spans="1:6">
      <c r="A3571" s="30">
        <v>45472.69427083333</v>
      </c>
      <c r="B3571" s="32"/>
      <c r="C3571" s="32"/>
      <c r="D3571" s="27">
        <v>1250000</v>
      </c>
      <c r="E3571" s="28"/>
      <c r="F3571" s="29">
        <f t="shared" si="59"/>
        <v>106826698</v>
      </c>
    </row>
    <row r="3572" spans="1:6">
      <c r="A3572" s="30">
        <v>45473.529027777775</v>
      </c>
      <c r="B3572" s="32"/>
      <c r="C3572" s="32" t="s">
        <v>16</v>
      </c>
      <c r="D3572" s="27">
        <v>1506000</v>
      </c>
      <c r="E3572" s="28"/>
      <c r="F3572" s="29">
        <f t="shared" si="59"/>
        <v>108332698</v>
      </c>
    </row>
    <row r="3573" spans="1:6">
      <c r="A3573" s="30">
        <v>45473.744456018518</v>
      </c>
      <c r="B3573" s="32"/>
      <c r="C3573" s="32" t="s">
        <v>18</v>
      </c>
      <c r="D3573" s="27">
        <v>2150000</v>
      </c>
      <c r="E3573" s="28"/>
      <c r="F3573" s="29">
        <f t="shared" si="59"/>
        <v>110482698</v>
      </c>
    </row>
    <row r="3574" spans="1:6">
      <c r="A3574" s="30">
        <v>45473.777870370373</v>
      </c>
      <c r="B3574" s="32"/>
      <c r="C3574" s="32" t="s">
        <v>12</v>
      </c>
      <c r="D3574" s="27">
        <v>600000</v>
      </c>
      <c r="E3574" s="28"/>
      <c r="F3574" s="29">
        <f t="shared" si="59"/>
        <v>111082698</v>
      </c>
    </row>
    <row r="3575" spans="1:6">
      <c r="A3575" s="30">
        <v>45473.779965277776</v>
      </c>
      <c r="B3575" s="32"/>
      <c r="C3575" s="32" t="s">
        <v>16</v>
      </c>
      <c r="D3575" s="27">
        <v>1086000</v>
      </c>
      <c r="E3575" s="28"/>
      <c r="F3575" s="29">
        <f t="shared" si="59"/>
        <v>112168698</v>
      </c>
    </row>
    <row r="3576" spans="1:6">
      <c r="A3576" s="30">
        <v>45473.962129629632</v>
      </c>
      <c r="B3576" s="32"/>
      <c r="C3576" s="32" t="s">
        <v>17</v>
      </c>
      <c r="D3576" s="27">
        <v>875000</v>
      </c>
      <c r="E3576" s="28"/>
      <c r="F3576" s="29">
        <f t="shared" si="59"/>
        <v>113043698</v>
      </c>
    </row>
    <row r="3577" spans="1:6">
      <c r="A3577" s="30">
        <v>45473.963506944441</v>
      </c>
      <c r="B3577" s="32"/>
      <c r="C3577" s="32" t="s">
        <v>17</v>
      </c>
      <c r="D3577" s="27">
        <v>750000</v>
      </c>
      <c r="E3577" s="28"/>
      <c r="F3577" s="29">
        <f t="shared" si="59"/>
        <v>113793698</v>
      </c>
    </row>
    <row r="3578" spans="1:6">
      <c r="A3578" s="30">
        <v>45473.963506944441</v>
      </c>
      <c r="B3578" s="32"/>
      <c r="C3578" s="32" t="s">
        <v>742</v>
      </c>
      <c r="D3578" s="27">
        <v>185969</v>
      </c>
      <c r="E3578" s="28"/>
      <c r="F3578" s="29">
        <f t="shared" si="59"/>
        <v>113979667</v>
      </c>
    </row>
    <row r="3579" spans="1:6">
      <c r="A3579" s="30">
        <v>45473.963506944441</v>
      </c>
      <c r="B3579" s="32"/>
      <c r="C3579" s="32" t="s">
        <v>54</v>
      </c>
      <c r="D3579" s="27"/>
      <c r="E3579" s="27">
        <v>37194</v>
      </c>
      <c r="F3579" s="29">
        <f t="shared" si="59"/>
        <v>113942473</v>
      </c>
    </row>
    <row r="3580" spans="1:6">
      <c r="A3580" s="30">
        <v>45473.963506944441</v>
      </c>
      <c r="B3580" s="32"/>
      <c r="C3580" s="32" t="s">
        <v>749</v>
      </c>
      <c r="D3580" s="27"/>
      <c r="E3580" s="27">
        <v>25000</v>
      </c>
      <c r="F3580" s="29">
        <f t="shared" si="59"/>
        <v>113917473</v>
      </c>
    </row>
    <row r="3581" spans="1:6">
      <c r="A3581" s="243" t="s">
        <v>34</v>
      </c>
      <c r="B3581" s="243"/>
      <c r="C3581" s="243"/>
      <c r="D3581" s="79">
        <f>SUM(D3049:D3580)</f>
        <v>709730807</v>
      </c>
      <c r="E3581" s="79">
        <f>SUM(E3049:E3580)</f>
        <v>773519844</v>
      </c>
      <c r="F3581" s="185"/>
    </row>
    <row r="3582" spans="1:6">
      <c r="A3582" s="30"/>
      <c r="B3582" s="244" t="s">
        <v>5</v>
      </c>
      <c r="C3582" s="244"/>
      <c r="D3582" s="87"/>
      <c r="E3582" s="81"/>
      <c r="F3582" s="26">
        <f>F3580</f>
        <v>113917473</v>
      </c>
    </row>
    <row r="3583" spans="1:6">
      <c r="A3583" s="30">
        <v>45474.967789351853</v>
      </c>
      <c r="B3583" s="32"/>
      <c r="C3583" s="32" t="s">
        <v>12</v>
      </c>
      <c r="D3583" s="27">
        <v>650000</v>
      </c>
      <c r="E3583" s="28"/>
      <c r="F3583" s="29">
        <f>F3582+D3583-E3583</f>
        <v>114567473</v>
      </c>
    </row>
    <row r="3584" spans="1:6">
      <c r="A3584" s="30">
        <v>45474.968564814815</v>
      </c>
      <c r="B3584" s="32"/>
      <c r="C3584" s="32" t="s">
        <v>12</v>
      </c>
      <c r="D3584" s="27">
        <v>650000</v>
      </c>
      <c r="E3584" s="28"/>
      <c r="F3584" s="29">
        <f t="shared" ref="F3584:F3647" si="60">F3583+D3584-E3584</f>
        <v>115217473</v>
      </c>
    </row>
    <row r="3585" spans="1:6">
      <c r="A3585" s="30">
        <v>45474.99417824074</v>
      </c>
      <c r="B3585" s="32"/>
      <c r="C3585" s="32" t="s">
        <v>12</v>
      </c>
      <c r="D3585" s="27">
        <v>585000</v>
      </c>
      <c r="E3585" s="28"/>
      <c r="F3585" s="29">
        <f t="shared" si="60"/>
        <v>115802473</v>
      </c>
    </row>
    <row r="3586" spans="1:6">
      <c r="A3586" s="30">
        <v>45474.995034722226</v>
      </c>
      <c r="B3586" s="32"/>
      <c r="C3586" s="32" t="s">
        <v>12</v>
      </c>
      <c r="D3586" s="27">
        <v>575000</v>
      </c>
      <c r="E3586" s="28"/>
      <c r="F3586" s="29">
        <f t="shared" si="60"/>
        <v>116377473</v>
      </c>
    </row>
    <row r="3587" spans="1:6">
      <c r="A3587" s="30">
        <v>45474.159803240742</v>
      </c>
      <c r="B3587" s="32"/>
      <c r="C3587" s="32" t="s">
        <v>12</v>
      </c>
      <c r="D3587" s="27">
        <v>600000</v>
      </c>
      <c r="E3587" s="28"/>
      <c r="F3587" s="29">
        <f t="shared" si="60"/>
        <v>116977473</v>
      </c>
    </row>
    <row r="3588" spans="1:6">
      <c r="A3588" s="30">
        <v>45474.203425925924</v>
      </c>
      <c r="B3588" s="32"/>
      <c r="C3588" s="32" t="s">
        <v>12</v>
      </c>
      <c r="D3588" s="27">
        <v>600000</v>
      </c>
      <c r="E3588" s="28"/>
      <c r="F3588" s="29">
        <f t="shared" si="60"/>
        <v>117577473</v>
      </c>
    </row>
    <row r="3589" spans="1:6">
      <c r="A3589" s="30">
        <v>45474.212812500002</v>
      </c>
      <c r="B3589" s="32"/>
      <c r="C3589" s="32" t="s">
        <v>12</v>
      </c>
      <c r="D3589" s="27">
        <v>650000</v>
      </c>
      <c r="E3589" s="28"/>
      <c r="F3589" s="29">
        <f t="shared" si="60"/>
        <v>118227473</v>
      </c>
    </row>
    <row r="3590" spans="1:6">
      <c r="A3590" s="30">
        <v>45474.253611111111</v>
      </c>
      <c r="B3590" s="32"/>
      <c r="C3590" s="32" t="s">
        <v>12</v>
      </c>
      <c r="D3590" s="27">
        <v>585000</v>
      </c>
      <c r="E3590" s="28"/>
      <c r="F3590" s="29">
        <f t="shared" si="60"/>
        <v>118812473</v>
      </c>
    </row>
    <row r="3591" spans="1:6">
      <c r="A3591" s="30">
        <v>45474.279745370368</v>
      </c>
      <c r="B3591" s="32"/>
      <c r="C3591" s="32" t="s">
        <v>12</v>
      </c>
      <c r="D3591" s="27">
        <v>585000</v>
      </c>
      <c r="E3591" s="28"/>
      <c r="F3591" s="29">
        <f t="shared" si="60"/>
        <v>119397473</v>
      </c>
    </row>
    <row r="3592" spans="1:6">
      <c r="A3592" s="30">
        <v>45474.301921296297</v>
      </c>
      <c r="B3592" s="32"/>
      <c r="C3592" s="32" t="s">
        <v>6</v>
      </c>
      <c r="D3592" s="27">
        <v>1185000</v>
      </c>
      <c r="E3592" s="28"/>
      <c r="F3592" s="29">
        <f t="shared" si="60"/>
        <v>120582473</v>
      </c>
    </row>
    <row r="3593" spans="1:6">
      <c r="A3593" s="30">
        <v>45474.312326388892</v>
      </c>
      <c r="B3593" s="32"/>
      <c r="C3593" s="32" t="s">
        <v>12</v>
      </c>
      <c r="D3593" s="27">
        <v>1170000</v>
      </c>
      <c r="E3593" s="28"/>
      <c r="F3593" s="29">
        <f t="shared" si="60"/>
        <v>121752473</v>
      </c>
    </row>
    <row r="3594" spans="1:6">
      <c r="A3594" s="30">
        <v>45474.368923611109</v>
      </c>
      <c r="B3594" s="32"/>
      <c r="C3594" s="32" t="s">
        <v>12</v>
      </c>
      <c r="D3594" s="27">
        <v>585000</v>
      </c>
      <c r="E3594" s="28"/>
      <c r="F3594" s="29">
        <f t="shared" si="60"/>
        <v>122337473</v>
      </c>
    </row>
    <row r="3595" spans="1:6">
      <c r="A3595" s="30">
        <v>45474.370833333334</v>
      </c>
      <c r="B3595" s="32"/>
      <c r="C3595" s="32" t="s">
        <v>66</v>
      </c>
      <c r="D3595" s="27">
        <v>3402000</v>
      </c>
      <c r="E3595" s="28"/>
      <c r="F3595" s="29">
        <f t="shared" si="60"/>
        <v>125739473</v>
      </c>
    </row>
    <row r="3596" spans="1:6">
      <c r="A3596" s="30">
        <v>45474.383206018516</v>
      </c>
      <c r="B3596" s="32"/>
      <c r="C3596" s="32" t="s">
        <v>12</v>
      </c>
      <c r="D3596" s="27">
        <v>585000</v>
      </c>
      <c r="E3596" s="28"/>
      <c r="F3596" s="29">
        <f t="shared" si="60"/>
        <v>126324473</v>
      </c>
    </row>
    <row r="3597" spans="1:6">
      <c r="A3597" s="30">
        <v>45474.383761574078</v>
      </c>
      <c r="B3597" s="32"/>
      <c r="C3597" s="32" t="s">
        <v>12</v>
      </c>
      <c r="D3597" s="27">
        <v>600000</v>
      </c>
      <c r="E3597" s="28"/>
      <c r="F3597" s="29">
        <f t="shared" si="60"/>
        <v>126924473</v>
      </c>
    </row>
    <row r="3598" spans="1:6">
      <c r="A3598" s="30">
        <v>45474.391180555554</v>
      </c>
      <c r="B3598" s="32"/>
      <c r="C3598" s="32" t="s">
        <v>42</v>
      </c>
      <c r="D3598" s="27">
        <v>2600000</v>
      </c>
      <c r="E3598" s="28"/>
      <c r="F3598" s="29">
        <f t="shared" si="60"/>
        <v>129524473</v>
      </c>
    </row>
    <row r="3599" spans="1:6">
      <c r="A3599" s="30">
        <v>45474.400127314817</v>
      </c>
      <c r="B3599" s="32"/>
      <c r="C3599" s="32" t="s">
        <v>42</v>
      </c>
      <c r="D3599" s="27">
        <v>2575000</v>
      </c>
      <c r="E3599" s="28"/>
      <c r="F3599" s="29">
        <f t="shared" si="60"/>
        <v>132099473</v>
      </c>
    </row>
    <row r="3600" spans="1:6">
      <c r="A3600" s="30">
        <v>45474.400787037041</v>
      </c>
      <c r="B3600" s="32"/>
      <c r="C3600" s="32" t="s">
        <v>16</v>
      </c>
      <c r="D3600" s="27">
        <v>685000</v>
      </c>
      <c r="E3600" s="28"/>
      <c r="F3600" s="29">
        <f t="shared" si="60"/>
        <v>132784473</v>
      </c>
    </row>
    <row r="3601" spans="1:6">
      <c r="A3601" s="30">
        <v>45474.42460648148</v>
      </c>
      <c r="B3601" s="32"/>
      <c r="C3601" s="32" t="s">
        <v>18</v>
      </c>
      <c r="D3601" s="27">
        <v>2100000</v>
      </c>
      <c r="E3601" s="28"/>
      <c r="F3601" s="29">
        <f t="shared" si="60"/>
        <v>134884473</v>
      </c>
    </row>
    <row r="3602" spans="1:6">
      <c r="A3602" s="30">
        <v>45474.429108796299</v>
      </c>
      <c r="B3602" s="32"/>
      <c r="C3602" s="32" t="s">
        <v>18</v>
      </c>
      <c r="D3602" s="27">
        <v>1400000</v>
      </c>
      <c r="E3602" s="28"/>
      <c r="F3602" s="29">
        <f t="shared" si="60"/>
        <v>136284473</v>
      </c>
    </row>
    <row r="3603" spans="1:6">
      <c r="A3603" s="30">
        <v>45474.431562500002</v>
      </c>
      <c r="B3603" s="32"/>
      <c r="C3603" s="32" t="s">
        <v>12</v>
      </c>
      <c r="D3603" s="27">
        <v>1250000</v>
      </c>
      <c r="E3603" s="28"/>
      <c r="F3603" s="29">
        <f t="shared" si="60"/>
        <v>137534473</v>
      </c>
    </row>
    <row r="3604" spans="1:6">
      <c r="A3604" s="30">
        <v>45478</v>
      </c>
      <c r="B3604" s="32"/>
      <c r="C3604" s="32" t="s">
        <v>1231</v>
      </c>
      <c r="D3604" s="27"/>
      <c r="E3604" s="28">
        <v>13400000</v>
      </c>
      <c r="F3604" s="29">
        <f t="shared" si="60"/>
        <v>124134473</v>
      </c>
    </row>
    <row r="3605" spans="1:6">
      <c r="A3605" s="30">
        <v>45474.449756944443</v>
      </c>
      <c r="B3605" s="32"/>
      <c r="C3605" s="32" t="s">
        <v>12</v>
      </c>
      <c r="D3605" s="27">
        <v>600000</v>
      </c>
      <c r="E3605" s="28"/>
      <c r="F3605" s="29">
        <f t="shared" si="60"/>
        <v>124734473</v>
      </c>
    </row>
    <row r="3606" spans="1:6">
      <c r="A3606" s="30">
        <v>45474.450706018521</v>
      </c>
      <c r="B3606" s="32"/>
      <c r="C3606" s="32" t="s">
        <v>12</v>
      </c>
      <c r="D3606" s="27">
        <v>650000</v>
      </c>
      <c r="E3606" s="28"/>
      <c r="F3606" s="29">
        <f t="shared" si="60"/>
        <v>125384473</v>
      </c>
    </row>
    <row r="3607" spans="1:6">
      <c r="A3607" s="30">
        <v>45474.464074074072</v>
      </c>
      <c r="B3607" s="32"/>
      <c r="C3607" s="32" t="s">
        <v>17</v>
      </c>
      <c r="D3607" s="27">
        <v>1500000</v>
      </c>
      <c r="E3607" s="28"/>
      <c r="F3607" s="29">
        <f t="shared" si="60"/>
        <v>126884473</v>
      </c>
    </row>
    <row r="3608" spans="1:6">
      <c r="A3608" s="30">
        <v>45474.466261574074</v>
      </c>
      <c r="B3608" s="32"/>
      <c r="C3608" s="32" t="s">
        <v>12</v>
      </c>
      <c r="D3608" s="27">
        <v>650000</v>
      </c>
      <c r="E3608" s="28"/>
      <c r="F3608" s="29">
        <f t="shared" si="60"/>
        <v>127534473</v>
      </c>
    </row>
    <row r="3609" spans="1:6">
      <c r="A3609" s="30">
        <v>45474.467210648145</v>
      </c>
      <c r="B3609" s="32"/>
      <c r="C3609" s="32" t="s">
        <v>18</v>
      </c>
      <c r="D3609" s="27">
        <v>2150000</v>
      </c>
      <c r="E3609" s="28"/>
      <c r="F3609" s="29">
        <f t="shared" si="60"/>
        <v>129684473</v>
      </c>
    </row>
    <row r="3610" spans="1:6">
      <c r="A3610" s="30">
        <v>45474.468958333331</v>
      </c>
      <c r="B3610" s="32"/>
      <c r="C3610" s="32" t="s">
        <v>12</v>
      </c>
      <c r="D3610" s="27">
        <v>585000</v>
      </c>
      <c r="E3610" s="28"/>
      <c r="F3610" s="29">
        <f t="shared" si="60"/>
        <v>130269473</v>
      </c>
    </row>
    <row r="3611" spans="1:6">
      <c r="A3611" s="30">
        <v>45474.481956018521</v>
      </c>
      <c r="B3611" s="32"/>
      <c r="C3611" s="32" t="s">
        <v>18</v>
      </c>
      <c r="D3611" s="27">
        <v>2150000</v>
      </c>
      <c r="E3611" s="28"/>
      <c r="F3611" s="29">
        <f t="shared" si="60"/>
        <v>132419473</v>
      </c>
    </row>
    <row r="3612" spans="1:6">
      <c r="A3612" s="30">
        <v>45474.490729166668</v>
      </c>
      <c r="B3612" s="32"/>
      <c r="C3612" s="32" t="s">
        <v>18</v>
      </c>
      <c r="D3612" s="27">
        <v>1785000</v>
      </c>
      <c r="E3612" s="28"/>
      <c r="F3612" s="29">
        <f t="shared" si="60"/>
        <v>134204473</v>
      </c>
    </row>
    <row r="3613" spans="1:6">
      <c r="A3613" s="30">
        <v>45474.49795138889</v>
      </c>
      <c r="B3613" s="32"/>
      <c r="C3613" s="32" t="s">
        <v>12</v>
      </c>
      <c r="D3613" s="27">
        <v>585000</v>
      </c>
      <c r="E3613" s="28"/>
      <c r="F3613" s="29">
        <f t="shared" si="60"/>
        <v>134789473</v>
      </c>
    </row>
    <row r="3614" spans="1:6">
      <c r="A3614" s="30">
        <v>45474.503877314812</v>
      </c>
      <c r="B3614" s="32"/>
      <c r="C3614" s="32" t="s">
        <v>17</v>
      </c>
      <c r="D3614" s="27">
        <v>1200000</v>
      </c>
      <c r="E3614" s="28"/>
      <c r="F3614" s="29">
        <f t="shared" si="60"/>
        <v>135989473</v>
      </c>
    </row>
    <row r="3615" spans="1:6">
      <c r="A3615" s="30">
        <v>45474.520462962966</v>
      </c>
      <c r="B3615" s="32"/>
      <c r="C3615" s="32" t="s">
        <v>18</v>
      </c>
      <c r="D3615" s="27">
        <v>2400000</v>
      </c>
      <c r="E3615" s="28"/>
      <c r="F3615" s="29">
        <f t="shared" si="60"/>
        <v>138389473</v>
      </c>
    </row>
    <row r="3616" spans="1:6">
      <c r="A3616" s="30">
        <v>45474.542766203704</v>
      </c>
      <c r="B3616" s="32"/>
      <c r="C3616" s="32" t="s">
        <v>18</v>
      </c>
      <c r="D3616" s="27">
        <v>7683000</v>
      </c>
      <c r="E3616" s="28"/>
      <c r="F3616" s="29">
        <f t="shared" si="60"/>
        <v>146072473</v>
      </c>
    </row>
    <row r="3617" spans="1:6">
      <c r="A3617" s="30">
        <v>45474.545613425929</v>
      </c>
      <c r="B3617" s="32"/>
      <c r="C3617" s="32" t="s">
        <v>17</v>
      </c>
      <c r="D3617" s="27">
        <v>1200000</v>
      </c>
      <c r="E3617" s="28"/>
      <c r="F3617" s="29">
        <f t="shared" si="60"/>
        <v>147272473</v>
      </c>
    </row>
    <row r="3618" spans="1:6">
      <c r="A3618" s="30">
        <v>45474.546747685185</v>
      </c>
      <c r="B3618" s="32"/>
      <c r="C3618" s="32" t="s">
        <v>18</v>
      </c>
      <c r="D3618" s="27">
        <v>1400000</v>
      </c>
      <c r="E3618" s="28"/>
      <c r="F3618" s="29">
        <f t="shared" si="60"/>
        <v>148672473</v>
      </c>
    </row>
    <row r="3619" spans="1:6">
      <c r="A3619" s="30">
        <v>45474.55431712963</v>
      </c>
      <c r="B3619" s="32"/>
      <c r="C3619" s="32" t="s">
        <v>16</v>
      </c>
      <c r="D3619" s="27">
        <v>2028000</v>
      </c>
      <c r="E3619" s="28"/>
      <c r="F3619" s="29">
        <f t="shared" si="60"/>
        <v>150700473</v>
      </c>
    </row>
    <row r="3620" spans="1:6">
      <c r="A3620" s="30">
        <v>45474.561840277776</v>
      </c>
      <c r="B3620" s="32"/>
      <c r="C3620" s="32" t="s">
        <v>12</v>
      </c>
      <c r="D3620" s="27">
        <v>585000</v>
      </c>
      <c r="E3620" s="28"/>
      <c r="F3620" s="29">
        <f t="shared" si="60"/>
        <v>151285473</v>
      </c>
    </row>
    <row r="3621" spans="1:6">
      <c r="A3621" s="30">
        <v>45474.561921296299</v>
      </c>
      <c r="B3621" s="32"/>
      <c r="C3621" s="32" t="s">
        <v>12</v>
      </c>
      <c r="D3621" s="27">
        <v>9550000</v>
      </c>
      <c r="E3621" s="28"/>
      <c r="F3621" s="29">
        <f t="shared" si="60"/>
        <v>160835473</v>
      </c>
    </row>
    <row r="3622" spans="1:6">
      <c r="A3622" s="30">
        <v>45474.587222222224</v>
      </c>
      <c r="B3622" s="32"/>
      <c r="C3622" s="32" t="s">
        <v>1253</v>
      </c>
      <c r="D3622" s="27">
        <v>700000</v>
      </c>
      <c r="E3622" s="28"/>
      <c r="F3622" s="29">
        <f t="shared" si="60"/>
        <v>161535473</v>
      </c>
    </row>
    <row r="3623" spans="1:6">
      <c r="A3623" s="30">
        <v>45474.589571759258</v>
      </c>
      <c r="B3623" s="32"/>
      <c r="C3623" s="32" t="s">
        <v>72</v>
      </c>
      <c r="D3623" s="27">
        <v>2000000</v>
      </c>
      <c r="E3623" s="28"/>
      <c r="F3623" s="29">
        <f t="shared" si="60"/>
        <v>163535473</v>
      </c>
    </row>
    <row r="3624" spans="1:6">
      <c r="A3624" s="30">
        <v>45474.643750000003</v>
      </c>
      <c r="B3624" s="32"/>
      <c r="C3624" s="32" t="s">
        <v>16</v>
      </c>
      <c r="D3624" s="27">
        <v>1524000</v>
      </c>
      <c r="E3624" s="28"/>
      <c r="F3624" s="29">
        <f t="shared" si="60"/>
        <v>165059473</v>
      </c>
    </row>
    <row r="3625" spans="1:6">
      <c r="A3625" s="30">
        <v>45474.650833333333</v>
      </c>
      <c r="B3625" s="32"/>
      <c r="C3625" s="32" t="s">
        <v>12</v>
      </c>
      <c r="D3625" s="27">
        <v>585000</v>
      </c>
      <c r="E3625" s="28"/>
      <c r="F3625" s="29">
        <f t="shared" si="60"/>
        <v>165644473</v>
      </c>
    </row>
    <row r="3626" spans="1:6">
      <c r="A3626" s="30">
        <v>45474.706203703703</v>
      </c>
      <c r="B3626" s="32"/>
      <c r="C3626" s="32" t="s">
        <v>12</v>
      </c>
      <c r="D3626" s="27">
        <v>650000</v>
      </c>
      <c r="E3626" s="28"/>
      <c r="F3626" s="29">
        <f t="shared" si="60"/>
        <v>166294473</v>
      </c>
    </row>
    <row r="3627" spans="1:6">
      <c r="A3627" s="30">
        <v>45474.819386574076</v>
      </c>
      <c r="B3627" s="32"/>
      <c r="C3627" s="32" t="s">
        <v>16</v>
      </c>
      <c r="D3627" s="27">
        <v>1524000</v>
      </c>
      <c r="E3627" s="28"/>
      <c r="F3627" s="29">
        <f t="shared" si="60"/>
        <v>167818473</v>
      </c>
    </row>
    <row r="3628" spans="1:6">
      <c r="A3628" s="30">
        <v>45474.853148148148</v>
      </c>
      <c r="B3628" s="32"/>
      <c r="C3628" s="32" t="s">
        <v>16</v>
      </c>
      <c r="D3628" s="27">
        <v>1233000</v>
      </c>
      <c r="E3628" s="28"/>
      <c r="F3628" s="29">
        <f t="shared" si="60"/>
        <v>169051473</v>
      </c>
    </row>
    <row r="3629" spans="1:6">
      <c r="A3629" s="30">
        <v>45474.859895833331</v>
      </c>
      <c r="B3629" s="32"/>
      <c r="C3629" s="32" t="s">
        <v>16</v>
      </c>
      <c r="D3629" s="27">
        <v>1954000</v>
      </c>
      <c r="E3629" s="28"/>
      <c r="F3629" s="29">
        <f t="shared" si="60"/>
        <v>171005473</v>
      </c>
    </row>
    <row r="3630" spans="1:6">
      <c r="A3630" s="30">
        <v>45474.88826388889</v>
      </c>
      <c r="B3630" s="32"/>
      <c r="C3630" s="32" t="s">
        <v>12</v>
      </c>
      <c r="D3630" s="27">
        <v>750000</v>
      </c>
      <c r="E3630" s="28"/>
      <c r="F3630" s="29">
        <f t="shared" si="60"/>
        <v>171755473</v>
      </c>
    </row>
    <row r="3631" spans="1:6">
      <c r="A3631" s="30">
        <v>45475.27753472222</v>
      </c>
      <c r="B3631" s="32"/>
      <c r="C3631" s="32" t="s">
        <v>12</v>
      </c>
      <c r="D3631" s="27">
        <v>550000</v>
      </c>
      <c r="E3631" s="28"/>
      <c r="F3631" s="29">
        <f t="shared" si="60"/>
        <v>172305473</v>
      </c>
    </row>
    <row r="3632" spans="1:6">
      <c r="A3632" s="30">
        <v>45475.302835648145</v>
      </c>
      <c r="B3632" s="32"/>
      <c r="C3632" s="32" t="s">
        <v>1234</v>
      </c>
      <c r="D3632" s="27">
        <v>3032000</v>
      </c>
      <c r="E3632" s="28"/>
      <c r="F3632" s="29">
        <f t="shared" si="60"/>
        <v>175337473</v>
      </c>
    </row>
    <row r="3633" spans="1:6">
      <c r="A3633" s="30">
        <v>45475.313993055555</v>
      </c>
      <c r="B3633" s="32"/>
      <c r="C3633" s="32" t="s">
        <v>12</v>
      </c>
      <c r="D3633" s="27">
        <v>585000</v>
      </c>
      <c r="E3633" s="28"/>
      <c r="F3633" s="29">
        <f t="shared" si="60"/>
        <v>175922473</v>
      </c>
    </row>
    <row r="3634" spans="1:6">
      <c r="A3634" s="30">
        <v>45475.320011574076</v>
      </c>
      <c r="B3634" s="32"/>
      <c r="C3634" s="32" t="s">
        <v>1234</v>
      </c>
      <c r="D3634" s="27">
        <v>6050000</v>
      </c>
      <c r="E3634" s="28"/>
      <c r="F3634" s="29">
        <f t="shared" si="60"/>
        <v>181972473</v>
      </c>
    </row>
    <row r="3635" spans="1:6">
      <c r="A3635" s="30">
        <v>45475.441874999997</v>
      </c>
      <c r="B3635" s="32"/>
      <c r="C3635" s="32" t="s">
        <v>16</v>
      </c>
      <c r="D3635" s="27">
        <v>1256000</v>
      </c>
      <c r="E3635" s="28"/>
      <c r="F3635" s="29">
        <f t="shared" si="60"/>
        <v>183228473</v>
      </c>
    </row>
    <row r="3636" spans="1:6">
      <c r="A3636" s="30">
        <v>45475.442546296297</v>
      </c>
      <c r="B3636" s="32"/>
      <c r="C3636" s="32" t="s">
        <v>16</v>
      </c>
      <c r="D3636" s="27">
        <v>1252000</v>
      </c>
      <c r="E3636" s="28"/>
      <c r="F3636" s="29">
        <f t="shared" si="60"/>
        <v>184480473</v>
      </c>
    </row>
    <row r="3637" spans="1:6">
      <c r="A3637" s="30">
        <v>45475.443101851852</v>
      </c>
      <c r="B3637" s="32"/>
      <c r="C3637" s="32" t="s">
        <v>16</v>
      </c>
      <c r="D3637" s="27">
        <v>1506000</v>
      </c>
      <c r="E3637" s="28"/>
      <c r="F3637" s="29">
        <f t="shared" si="60"/>
        <v>185986473</v>
      </c>
    </row>
    <row r="3638" spans="1:6">
      <c r="A3638" s="30">
        <v>45475.444409722222</v>
      </c>
      <c r="B3638" s="32"/>
      <c r="C3638" s="32" t="s">
        <v>18</v>
      </c>
      <c r="D3638" s="27">
        <v>1785000</v>
      </c>
      <c r="E3638" s="28"/>
      <c r="F3638" s="29">
        <f t="shared" si="60"/>
        <v>187771473</v>
      </c>
    </row>
    <row r="3639" spans="1:6">
      <c r="A3639" s="30">
        <v>45475.462638888886</v>
      </c>
      <c r="B3639" s="32"/>
      <c r="C3639" s="32" t="s">
        <v>12</v>
      </c>
      <c r="D3639" s="27">
        <v>650000</v>
      </c>
      <c r="E3639" s="28"/>
      <c r="F3639" s="29">
        <f t="shared" si="60"/>
        <v>188421473</v>
      </c>
    </row>
    <row r="3640" spans="1:6">
      <c r="A3640" s="30">
        <v>45475.464189814818</v>
      </c>
      <c r="B3640" s="32"/>
      <c r="C3640" s="32" t="s">
        <v>12</v>
      </c>
      <c r="D3640" s="27">
        <v>585000</v>
      </c>
      <c r="E3640" s="28"/>
      <c r="F3640" s="29">
        <f t="shared" si="60"/>
        <v>189006473</v>
      </c>
    </row>
    <row r="3641" spans="1:6">
      <c r="A3641" s="30">
        <v>45475.465833333335</v>
      </c>
      <c r="B3641" s="32"/>
      <c r="C3641" s="32" t="s">
        <v>17</v>
      </c>
      <c r="D3641" s="27">
        <v>1500000</v>
      </c>
      <c r="E3641" s="28"/>
      <c r="F3641" s="29">
        <f t="shared" si="60"/>
        <v>190506473</v>
      </c>
    </row>
    <row r="3642" spans="1:6">
      <c r="A3642" s="30">
        <v>45475.467280092591</v>
      </c>
      <c r="B3642" s="32"/>
      <c r="C3642" s="32" t="s">
        <v>17</v>
      </c>
      <c r="D3642" s="27">
        <v>1200000</v>
      </c>
      <c r="E3642" s="28"/>
      <c r="F3642" s="29">
        <f t="shared" si="60"/>
        <v>191706473</v>
      </c>
    </row>
    <row r="3643" spans="1:6">
      <c r="A3643" s="30">
        <v>45475.4690162037</v>
      </c>
      <c r="B3643" s="32"/>
      <c r="C3643" s="32" t="s">
        <v>12</v>
      </c>
      <c r="D3643" s="27">
        <v>575000</v>
      </c>
      <c r="E3643" s="28"/>
      <c r="F3643" s="29">
        <f t="shared" si="60"/>
        <v>192281473</v>
      </c>
    </row>
    <row r="3644" spans="1:6">
      <c r="A3644" s="30">
        <v>45475.473321759258</v>
      </c>
      <c r="B3644" s="32"/>
      <c r="C3644" s="32" t="s">
        <v>12</v>
      </c>
      <c r="D3644" s="27">
        <v>550000</v>
      </c>
      <c r="E3644" s="28"/>
      <c r="F3644" s="29">
        <f t="shared" si="60"/>
        <v>192831473</v>
      </c>
    </row>
    <row r="3645" spans="1:6">
      <c r="A3645" s="30">
        <v>45475.477407407408</v>
      </c>
      <c r="B3645" s="32"/>
      <c r="C3645" s="32" t="s">
        <v>16</v>
      </c>
      <c r="D3645" s="27">
        <v>1825000</v>
      </c>
      <c r="E3645" s="28"/>
      <c r="F3645" s="29">
        <f t="shared" si="60"/>
        <v>194656473</v>
      </c>
    </row>
    <row r="3646" spans="1:6">
      <c r="A3646" s="30">
        <v>45475.478263888886</v>
      </c>
      <c r="B3646" s="32"/>
      <c r="C3646" s="32" t="s">
        <v>12</v>
      </c>
      <c r="D3646" s="27">
        <v>650000</v>
      </c>
      <c r="E3646" s="28"/>
      <c r="F3646" s="29">
        <f t="shared" si="60"/>
        <v>195306473</v>
      </c>
    </row>
    <row r="3647" spans="1:6">
      <c r="A3647" s="30">
        <v>45475.498993055553</v>
      </c>
      <c r="B3647" s="32"/>
      <c r="C3647" s="32" t="s">
        <v>66</v>
      </c>
      <c r="D3647" s="27">
        <v>3402000</v>
      </c>
      <c r="E3647" s="28"/>
      <c r="F3647" s="29">
        <f t="shared" si="60"/>
        <v>198708473</v>
      </c>
    </row>
    <row r="3648" spans="1:6">
      <c r="A3648" s="30">
        <v>45475.51667824074</v>
      </c>
      <c r="B3648" s="32"/>
      <c r="C3648" s="32" t="s">
        <v>60</v>
      </c>
      <c r="D3648" s="27">
        <v>2091000</v>
      </c>
      <c r="E3648" s="28"/>
      <c r="F3648" s="29">
        <f t="shared" ref="F3648:F3711" si="61">F3647+D3648-E3648</f>
        <v>200799473</v>
      </c>
    </row>
    <row r="3649" spans="1:6">
      <c r="A3649" s="30">
        <v>45475.517685185187</v>
      </c>
      <c r="B3649" s="32"/>
      <c r="C3649" s="32" t="s">
        <v>16</v>
      </c>
      <c r="D3649" s="27">
        <v>1954000</v>
      </c>
      <c r="E3649" s="28"/>
      <c r="F3649" s="29">
        <f t="shared" si="61"/>
        <v>202753473</v>
      </c>
    </row>
    <row r="3650" spans="1:6">
      <c r="A3650" s="30">
        <v>45475.546307870369</v>
      </c>
      <c r="B3650" s="32"/>
      <c r="C3650" s="32" t="s">
        <v>12</v>
      </c>
      <c r="D3650" s="27">
        <v>650000</v>
      </c>
      <c r="E3650" s="28"/>
      <c r="F3650" s="29">
        <f t="shared" si="61"/>
        <v>203403473</v>
      </c>
    </row>
    <row r="3651" spans="1:6">
      <c r="A3651" s="30">
        <v>45475.546678240738</v>
      </c>
      <c r="B3651" s="32"/>
      <c r="C3651" s="32" t="s">
        <v>18</v>
      </c>
      <c r="D3651" s="27">
        <v>3535000</v>
      </c>
      <c r="E3651" s="28"/>
      <c r="F3651" s="29">
        <f t="shared" si="61"/>
        <v>206938473</v>
      </c>
    </row>
    <row r="3652" spans="1:6">
      <c r="A3652" s="30">
        <v>45475.599502314813</v>
      </c>
      <c r="B3652" s="32"/>
      <c r="C3652" s="32" t="s">
        <v>16</v>
      </c>
      <c r="D3652" s="27">
        <v>432000</v>
      </c>
      <c r="E3652" s="28"/>
      <c r="F3652" s="29">
        <f t="shared" si="61"/>
        <v>207370473</v>
      </c>
    </row>
    <row r="3653" spans="1:6">
      <c r="A3653" s="30">
        <v>45475.601226851853</v>
      </c>
      <c r="B3653" s="32"/>
      <c r="C3653" s="32" t="s">
        <v>16</v>
      </c>
      <c r="D3653" s="27">
        <v>432000</v>
      </c>
      <c r="E3653" s="28"/>
      <c r="F3653" s="29">
        <f t="shared" si="61"/>
        <v>207802473</v>
      </c>
    </row>
    <row r="3654" spans="1:6">
      <c r="A3654" s="30">
        <v>45475.613194444442</v>
      </c>
      <c r="B3654" s="32"/>
      <c r="C3654" s="32" t="s">
        <v>12</v>
      </c>
      <c r="D3654" s="27">
        <v>650000</v>
      </c>
      <c r="E3654" s="28"/>
      <c r="F3654" s="29">
        <f t="shared" si="61"/>
        <v>208452473</v>
      </c>
    </row>
    <row r="3655" spans="1:6">
      <c r="A3655" s="30">
        <v>45475.615451388891</v>
      </c>
      <c r="B3655" s="32"/>
      <c r="C3655" s="32" t="s">
        <v>42</v>
      </c>
      <c r="D3655" s="27">
        <v>2600000</v>
      </c>
      <c r="E3655" s="28"/>
      <c r="F3655" s="29">
        <f t="shared" si="61"/>
        <v>211052473</v>
      </c>
    </row>
    <row r="3656" spans="1:6">
      <c r="A3656" s="30">
        <v>45475.623472222222</v>
      </c>
      <c r="B3656" s="32"/>
      <c r="C3656" s="32" t="s">
        <v>1235</v>
      </c>
      <c r="D3656" s="27">
        <v>1277000</v>
      </c>
      <c r="E3656" s="28"/>
      <c r="F3656" s="29">
        <f t="shared" si="61"/>
        <v>212329473</v>
      </c>
    </row>
    <row r="3657" spans="1:6">
      <c r="A3657" s="30">
        <v>45475.651053240741</v>
      </c>
      <c r="B3657" s="32"/>
      <c r="C3657" s="32" t="s">
        <v>16</v>
      </c>
      <c r="D3657" s="27">
        <v>1524000</v>
      </c>
      <c r="E3657" s="28"/>
      <c r="F3657" s="29">
        <f t="shared" si="61"/>
        <v>213853473</v>
      </c>
    </row>
    <row r="3658" spans="1:6">
      <c r="A3658" s="30">
        <v>45475.653877314813</v>
      </c>
      <c r="B3658" s="32"/>
      <c r="C3658" s="32" t="s">
        <v>12</v>
      </c>
      <c r="D3658" s="27">
        <v>585000</v>
      </c>
      <c r="E3658" s="28"/>
      <c r="F3658" s="29">
        <f t="shared" si="61"/>
        <v>214438473</v>
      </c>
    </row>
    <row r="3659" spans="1:6">
      <c r="A3659" s="30">
        <v>45475.658819444441</v>
      </c>
      <c r="B3659" s="32"/>
      <c r="C3659" s="32" t="s">
        <v>16</v>
      </c>
      <c r="D3659" s="27">
        <v>1470000</v>
      </c>
      <c r="E3659" s="28"/>
      <c r="F3659" s="29">
        <f t="shared" si="61"/>
        <v>215908473</v>
      </c>
    </row>
    <row r="3660" spans="1:6">
      <c r="A3660" s="30">
        <v>45475.663923611108</v>
      </c>
      <c r="B3660" s="32"/>
      <c r="C3660" s="32" t="s">
        <v>12</v>
      </c>
      <c r="D3660" s="27">
        <v>585000</v>
      </c>
      <c r="E3660" s="28"/>
      <c r="F3660" s="29">
        <f t="shared" si="61"/>
        <v>216493473</v>
      </c>
    </row>
    <row r="3661" spans="1:6">
      <c r="A3661" s="30">
        <v>45475.684155092589</v>
      </c>
      <c r="B3661" s="32"/>
      <c r="C3661" s="32" t="s">
        <v>1234</v>
      </c>
      <c r="D3661" s="27">
        <v>3032000</v>
      </c>
      <c r="E3661" s="28"/>
      <c r="F3661" s="29">
        <f t="shared" si="61"/>
        <v>219525473</v>
      </c>
    </row>
    <row r="3662" spans="1:6">
      <c r="A3662" s="30">
        <v>45475.774027777778</v>
      </c>
      <c r="B3662" s="32"/>
      <c r="C3662" s="32" t="s">
        <v>16</v>
      </c>
      <c r="D3662" s="27">
        <v>1954000</v>
      </c>
      <c r="E3662" s="28"/>
      <c r="F3662" s="29">
        <f t="shared" si="61"/>
        <v>221479473</v>
      </c>
    </row>
    <row r="3663" spans="1:6">
      <c r="A3663" s="30">
        <v>45475.800335648149</v>
      </c>
      <c r="B3663" s="32"/>
      <c r="C3663" s="32" t="s">
        <v>16</v>
      </c>
      <c r="D3663" s="27">
        <v>2703000</v>
      </c>
      <c r="E3663" s="28"/>
      <c r="F3663" s="29">
        <f t="shared" si="61"/>
        <v>224182473</v>
      </c>
    </row>
    <row r="3664" spans="1:6">
      <c r="A3664" s="30">
        <v>45476.31212962963</v>
      </c>
      <c r="B3664" s="32"/>
      <c r="C3664" s="32" t="s">
        <v>16</v>
      </c>
      <c r="D3664" s="27">
        <v>1954000</v>
      </c>
      <c r="E3664" s="28"/>
      <c r="F3664" s="29">
        <f t="shared" si="61"/>
        <v>226136473</v>
      </c>
    </row>
    <row r="3665" spans="1:6">
      <c r="A3665" s="30">
        <v>45476.317731481482</v>
      </c>
      <c r="B3665" s="32"/>
      <c r="C3665" s="32" t="s">
        <v>16</v>
      </c>
      <c r="D3665" s="27">
        <v>1252000</v>
      </c>
      <c r="E3665" s="28"/>
      <c r="F3665" s="29">
        <f t="shared" si="61"/>
        <v>227388473</v>
      </c>
    </row>
    <row r="3666" spans="1:6">
      <c r="A3666" s="30">
        <v>45476.321516203701</v>
      </c>
      <c r="B3666" s="32"/>
      <c r="C3666" s="32" t="s">
        <v>16</v>
      </c>
      <c r="D3666" s="27">
        <v>2758000</v>
      </c>
      <c r="E3666" s="28"/>
      <c r="F3666" s="29">
        <f t="shared" si="61"/>
        <v>230146473</v>
      </c>
    </row>
    <row r="3667" spans="1:6">
      <c r="A3667" s="30">
        <v>45476.349930555552</v>
      </c>
      <c r="B3667" s="32"/>
      <c r="C3667" s="32" t="s">
        <v>18</v>
      </c>
      <c r="D3667" s="27">
        <v>2150000</v>
      </c>
      <c r="E3667" s="28"/>
      <c r="F3667" s="29">
        <f t="shared" si="61"/>
        <v>232296473</v>
      </c>
    </row>
    <row r="3668" spans="1:6">
      <c r="A3668" s="30">
        <v>45476.363402777781</v>
      </c>
      <c r="B3668" s="32"/>
      <c r="C3668" s="32" t="s">
        <v>12</v>
      </c>
      <c r="D3668" s="27">
        <v>600000</v>
      </c>
      <c r="E3668" s="28"/>
      <c r="F3668" s="29">
        <f t="shared" si="61"/>
        <v>232896473</v>
      </c>
    </row>
    <row r="3669" spans="1:6">
      <c r="A3669" s="30">
        <v>45476.371215277781</v>
      </c>
      <c r="B3669" s="32"/>
      <c r="C3669" s="32" t="s">
        <v>17</v>
      </c>
      <c r="D3669" s="27">
        <v>1200000</v>
      </c>
      <c r="E3669" s="28"/>
      <c r="F3669" s="29">
        <f t="shared" si="61"/>
        <v>234096473</v>
      </c>
    </row>
    <row r="3670" spans="1:6">
      <c r="A3670" s="30">
        <v>45476.373310185183</v>
      </c>
      <c r="B3670" s="32"/>
      <c r="C3670" s="32" t="s">
        <v>16</v>
      </c>
      <c r="D3670" s="27">
        <v>432000</v>
      </c>
      <c r="E3670" s="28"/>
      <c r="F3670" s="29">
        <f t="shared" si="61"/>
        <v>234528473</v>
      </c>
    </row>
    <row r="3671" spans="1:6">
      <c r="A3671" s="30">
        <v>45476.374699074076</v>
      </c>
      <c r="B3671" s="32"/>
      <c r="C3671" s="32" t="s">
        <v>17</v>
      </c>
      <c r="D3671" s="27">
        <v>1000000</v>
      </c>
      <c r="E3671" s="28"/>
      <c r="F3671" s="29">
        <f t="shared" si="61"/>
        <v>235528473</v>
      </c>
    </row>
    <row r="3672" spans="1:6">
      <c r="A3672" s="30">
        <v>45476.375972222224</v>
      </c>
      <c r="B3672" s="32"/>
      <c r="C3672" s="32" t="s">
        <v>828</v>
      </c>
      <c r="D3672" s="27">
        <v>1000000</v>
      </c>
      <c r="E3672" s="28"/>
      <c r="F3672" s="29">
        <f t="shared" si="61"/>
        <v>236528473</v>
      </c>
    </row>
    <row r="3673" spans="1:6">
      <c r="A3673" s="30">
        <v>45476.378530092596</v>
      </c>
      <c r="B3673" s="32"/>
      <c r="C3673" s="32" t="s">
        <v>66</v>
      </c>
      <c r="D3673" s="27">
        <v>4000000</v>
      </c>
      <c r="E3673" s="28"/>
      <c r="F3673" s="29">
        <f t="shared" si="61"/>
        <v>240528473</v>
      </c>
    </row>
    <row r="3674" spans="1:6">
      <c r="A3674" s="30">
        <v>45476.387175925927</v>
      </c>
      <c r="B3674" s="32"/>
      <c r="C3674" s="32" t="s">
        <v>12</v>
      </c>
      <c r="D3674" s="27">
        <v>1135000</v>
      </c>
      <c r="E3674" s="28"/>
      <c r="F3674" s="29">
        <f t="shared" si="61"/>
        <v>241663473</v>
      </c>
    </row>
    <row r="3675" spans="1:6">
      <c r="A3675" s="30">
        <v>45476.395162037035</v>
      </c>
      <c r="B3675" s="32"/>
      <c r="C3675" s="32" t="s">
        <v>17</v>
      </c>
      <c r="D3675" s="27">
        <v>1500000</v>
      </c>
      <c r="E3675" s="28"/>
      <c r="F3675" s="29">
        <f t="shared" si="61"/>
        <v>243163473</v>
      </c>
    </row>
    <row r="3676" spans="1:6">
      <c r="A3676" s="30">
        <v>45476.39675925926</v>
      </c>
      <c r="B3676" s="32"/>
      <c r="C3676" s="32" t="s">
        <v>16</v>
      </c>
      <c r="D3676" s="27">
        <v>1825000</v>
      </c>
      <c r="E3676" s="28"/>
      <c r="F3676" s="29">
        <f t="shared" si="61"/>
        <v>244988473</v>
      </c>
    </row>
    <row r="3677" spans="1:6">
      <c r="A3677" s="30">
        <v>45476.397743055553</v>
      </c>
      <c r="B3677" s="32"/>
      <c r="C3677" s="32" t="s">
        <v>18</v>
      </c>
      <c r="D3677" s="27">
        <v>8832000</v>
      </c>
      <c r="E3677" s="28"/>
      <c r="F3677" s="29">
        <f t="shared" si="61"/>
        <v>253820473</v>
      </c>
    </row>
    <row r="3678" spans="1:6">
      <c r="A3678" s="30">
        <v>45476.402708333335</v>
      </c>
      <c r="B3678" s="32"/>
      <c r="C3678" s="32" t="s">
        <v>12</v>
      </c>
      <c r="D3678" s="27">
        <v>585000</v>
      </c>
      <c r="E3678" s="28"/>
      <c r="F3678" s="29">
        <f t="shared" si="61"/>
        <v>254405473</v>
      </c>
    </row>
    <row r="3679" spans="1:6">
      <c r="A3679" s="30">
        <v>45476.411261574074</v>
      </c>
      <c r="B3679" s="32"/>
      <c r="C3679" s="32" t="s">
        <v>16</v>
      </c>
      <c r="D3679" s="27">
        <v>2489000</v>
      </c>
      <c r="E3679" s="28"/>
      <c r="F3679" s="29">
        <f t="shared" si="61"/>
        <v>256894473</v>
      </c>
    </row>
    <row r="3680" spans="1:6">
      <c r="A3680" s="30">
        <v>45476.415335648147</v>
      </c>
      <c r="B3680" s="32"/>
      <c r="C3680" s="32" t="s">
        <v>16</v>
      </c>
      <c r="D3680" s="27">
        <v>432000</v>
      </c>
      <c r="E3680" s="28"/>
      <c r="F3680" s="29">
        <f t="shared" si="61"/>
        <v>257326473</v>
      </c>
    </row>
    <row r="3681" spans="1:6">
      <c r="A3681" s="30">
        <v>45476.420185185183</v>
      </c>
      <c r="B3681" s="32"/>
      <c r="C3681" s="32" t="s">
        <v>72</v>
      </c>
      <c r="D3681" s="27">
        <v>2000000</v>
      </c>
      <c r="E3681" s="28"/>
      <c r="F3681" s="29">
        <f t="shared" si="61"/>
        <v>259326473</v>
      </c>
    </row>
    <row r="3682" spans="1:6">
      <c r="A3682" s="30">
        <v>45476.420277777775</v>
      </c>
      <c r="B3682" s="32"/>
      <c r="C3682" s="32" t="s">
        <v>18</v>
      </c>
      <c r="D3682" s="27">
        <v>8832000</v>
      </c>
      <c r="E3682" s="28"/>
      <c r="F3682" s="29">
        <f t="shared" si="61"/>
        <v>268158473</v>
      </c>
    </row>
    <row r="3683" spans="1:6">
      <c r="A3683" s="30">
        <v>45476.42087962963</v>
      </c>
      <c r="B3683" s="32"/>
      <c r="C3683" s="32"/>
      <c r="D3683" s="27">
        <v>8768000</v>
      </c>
      <c r="E3683" s="28"/>
      <c r="F3683" s="29">
        <f t="shared" si="61"/>
        <v>276926473</v>
      </c>
    </row>
    <row r="3684" spans="1:6">
      <c r="A3684" s="30">
        <v>45476.420949074076</v>
      </c>
      <c r="B3684" s="32"/>
      <c r="C3684" s="32" t="s">
        <v>17</v>
      </c>
      <c r="D3684" s="27">
        <v>1500000</v>
      </c>
      <c r="E3684" s="28"/>
      <c r="F3684" s="29">
        <f t="shared" si="61"/>
        <v>278426473</v>
      </c>
    </row>
    <row r="3685" spans="1:6">
      <c r="A3685" s="30">
        <v>45476.423784722225</v>
      </c>
      <c r="B3685" s="32"/>
      <c r="C3685" s="32" t="s">
        <v>16</v>
      </c>
      <c r="D3685" s="27">
        <v>1256000</v>
      </c>
      <c r="E3685" s="28"/>
      <c r="F3685" s="29">
        <f t="shared" si="61"/>
        <v>279682473</v>
      </c>
    </row>
    <row r="3686" spans="1:6">
      <c r="A3686" s="30">
        <v>45476.426898148151</v>
      </c>
      <c r="B3686" s="32"/>
      <c r="C3686" s="32" t="s">
        <v>18</v>
      </c>
      <c r="D3686" s="27">
        <v>2150000</v>
      </c>
      <c r="E3686" s="28"/>
      <c r="F3686" s="29">
        <f t="shared" si="61"/>
        <v>281832473</v>
      </c>
    </row>
    <row r="3687" spans="1:6">
      <c r="A3687" s="30">
        <v>45476.440740740742</v>
      </c>
      <c r="B3687" s="32"/>
      <c r="C3687" s="32" t="s">
        <v>16</v>
      </c>
      <c r="D3687" s="27">
        <v>424000</v>
      </c>
      <c r="E3687" s="28"/>
      <c r="F3687" s="29">
        <f t="shared" si="61"/>
        <v>282256473</v>
      </c>
    </row>
    <row r="3688" spans="1:6">
      <c r="A3688" s="30">
        <v>45476.462638888886</v>
      </c>
      <c r="B3688" s="32"/>
      <c r="C3688" s="32" t="s">
        <v>16</v>
      </c>
      <c r="D3688" s="27">
        <v>3058000</v>
      </c>
      <c r="E3688" s="28"/>
      <c r="F3688" s="29">
        <f t="shared" si="61"/>
        <v>285314473</v>
      </c>
    </row>
    <row r="3689" spans="1:6">
      <c r="A3689" s="30">
        <v>45476.462638888886</v>
      </c>
      <c r="B3689" s="32"/>
      <c r="C3689" s="32" t="s">
        <v>16</v>
      </c>
      <c r="D3689" s="27">
        <v>1014000</v>
      </c>
      <c r="E3689" s="28"/>
      <c r="F3689" s="29">
        <f t="shared" si="61"/>
        <v>286328473</v>
      </c>
    </row>
    <row r="3690" spans="1:6">
      <c r="A3690" s="30">
        <v>45476.463217592594</v>
      </c>
      <c r="B3690" s="32"/>
      <c r="C3690" s="32" t="s">
        <v>12</v>
      </c>
      <c r="D3690" s="27">
        <v>1185000</v>
      </c>
      <c r="E3690" s="28"/>
      <c r="F3690" s="29">
        <f t="shared" si="61"/>
        <v>287513473</v>
      </c>
    </row>
    <row r="3691" spans="1:6">
      <c r="A3691" s="30">
        <v>45476.472627314812</v>
      </c>
      <c r="B3691" s="32"/>
      <c r="C3691" s="32" t="s">
        <v>12</v>
      </c>
      <c r="D3691" s="27">
        <v>600000</v>
      </c>
      <c r="E3691" s="28"/>
      <c r="F3691" s="29">
        <f t="shared" si="61"/>
        <v>288113473</v>
      </c>
    </row>
    <row r="3692" spans="1:6">
      <c r="A3692" s="30">
        <v>45476.474178240744</v>
      </c>
      <c r="B3692" s="32"/>
      <c r="C3692" s="32" t="s">
        <v>12</v>
      </c>
      <c r="D3692" s="27">
        <v>585000</v>
      </c>
      <c r="E3692" s="28"/>
      <c r="F3692" s="29">
        <f t="shared" si="61"/>
        <v>288698473</v>
      </c>
    </row>
    <row r="3693" spans="1:6">
      <c r="A3693" s="30">
        <v>45476.47457175926</v>
      </c>
      <c r="B3693" s="32"/>
      <c r="C3693" s="32" t="s">
        <v>16</v>
      </c>
      <c r="D3693" s="27">
        <v>1233000</v>
      </c>
      <c r="E3693" s="28"/>
      <c r="F3693" s="29">
        <f t="shared" si="61"/>
        <v>289931473</v>
      </c>
    </row>
    <row r="3694" spans="1:6">
      <c r="A3694" s="30">
        <v>45476.475914351853</v>
      </c>
      <c r="B3694" s="32"/>
      <c r="C3694" s="32" t="s">
        <v>12</v>
      </c>
      <c r="D3694" s="27">
        <v>585000</v>
      </c>
      <c r="E3694" s="28"/>
      <c r="F3694" s="29">
        <f t="shared" si="61"/>
        <v>290516473</v>
      </c>
    </row>
    <row r="3695" spans="1:6">
      <c r="A3695" s="30">
        <v>45476.481805555559</v>
      </c>
      <c r="B3695" s="32"/>
      <c r="C3695" s="32" t="s">
        <v>60</v>
      </c>
      <c r="D3695" s="27">
        <v>2850000</v>
      </c>
      <c r="E3695" s="28"/>
      <c r="F3695" s="29">
        <f t="shared" si="61"/>
        <v>293366473</v>
      </c>
    </row>
    <row r="3696" spans="1:6">
      <c r="A3696" s="30">
        <v>45476.481863425928</v>
      </c>
      <c r="B3696" s="32"/>
      <c r="C3696" s="32" t="s">
        <v>16</v>
      </c>
      <c r="D3696" s="27">
        <v>1252000</v>
      </c>
      <c r="E3696" s="28"/>
      <c r="F3696" s="29">
        <f t="shared" si="61"/>
        <v>294618473</v>
      </c>
    </row>
    <row r="3697" spans="1:6">
      <c r="A3697" s="30">
        <v>45476.482025462959</v>
      </c>
      <c r="B3697" s="32"/>
      <c r="C3697" s="32" t="s">
        <v>16</v>
      </c>
      <c r="D3697" s="27">
        <v>1252000</v>
      </c>
      <c r="E3697" s="28"/>
      <c r="F3697" s="29">
        <f t="shared" si="61"/>
        <v>295870473</v>
      </c>
    </row>
    <row r="3698" spans="1:6">
      <c r="A3698" s="30">
        <v>45476.487650462965</v>
      </c>
      <c r="B3698" s="32"/>
      <c r="C3698" s="32" t="s">
        <v>12</v>
      </c>
      <c r="D3698" s="27">
        <v>585000</v>
      </c>
      <c r="E3698" s="28"/>
      <c r="F3698" s="29">
        <f t="shared" si="61"/>
        <v>296455473</v>
      </c>
    </row>
    <row r="3699" spans="1:6">
      <c r="A3699" s="30">
        <v>45476.494872685187</v>
      </c>
      <c r="B3699" s="32"/>
      <c r="C3699" s="32" t="s">
        <v>42</v>
      </c>
      <c r="D3699" s="27">
        <v>2600000</v>
      </c>
      <c r="E3699" s="28"/>
      <c r="F3699" s="29">
        <f t="shared" si="61"/>
        <v>299055473</v>
      </c>
    </row>
    <row r="3700" spans="1:6">
      <c r="A3700" s="30">
        <v>45476.517800925925</v>
      </c>
      <c r="B3700" s="32"/>
      <c r="C3700" s="32" t="s">
        <v>16</v>
      </c>
      <c r="D3700" s="27">
        <v>1086000</v>
      </c>
      <c r="E3700" s="28"/>
      <c r="F3700" s="29">
        <f t="shared" si="61"/>
        <v>300141473</v>
      </c>
    </row>
    <row r="3701" spans="1:6">
      <c r="A3701" s="30">
        <v>45476.530821759261</v>
      </c>
      <c r="B3701" s="32"/>
      <c r="C3701" s="32" t="s">
        <v>16</v>
      </c>
      <c r="D3701" s="27">
        <v>1524000</v>
      </c>
      <c r="E3701" s="28"/>
      <c r="F3701" s="29">
        <f t="shared" si="61"/>
        <v>301665473</v>
      </c>
    </row>
    <row r="3702" spans="1:6">
      <c r="A3702" s="30">
        <v>45476.571504629632</v>
      </c>
      <c r="B3702" s="32"/>
      <c r="C3702" s="32" t="s">
        <v>12</v>
      </c>
      <c r="D3702" s="27">
        <v>600000</v>
      </c>
      <c r="E3702" s="28"/>
      <c r="F3702" s="29">
        <f t="shared" si="61"/>
        <v>302265473</v>
      </c>
    </row>
    <row r="3703" spans="1:6">
      <c r="A3703" s="30">
        <v>45476.572060185186</v>
      </c>
      <c r="B3703" s="32"/>
      <c r="C3703" s="32" t="s">
        <v>16</v>
      </c>
      <c r="D3703" s="27">
        <v>1954000</v>
      </c>
      <c r="E3703" s="28"/>
      <c r="F3703" s="29">
        <f t="shared" si="61"/>
        <v>304219473</v>
      </c>
    </row>
    <row r="3704" spans="1:6">
      <c r="A3704" s="30">
        <v>45476.572881944441</v>
      </c>
      <c r="B3704" s="32"/>
      <c r="C3704" s="32" t="s">
        <v>17</v>
      </c>
      <c r="D3704" s="27">
        <v>1500000</v>
      </c>
      <c r="E3704" s="28"/>
      <c r="F3704" s="29">
        <f t="shared" si="61"/>
        <v>305719473</v>
      </c>
    </row>
    <row r="3705" spans="1:6">
      <c r="A3705" s="30">
        <v>45476.578969907408</v>
      </c>
      <c r="B3705" s="32"/>
      <c r="C3705" s="32" t="s">
        <v>42</v>
      </c>
      <c r="D3705" s="27">
        <v>3745000</v>
      </c>
      <c r="E3705" s="28"/>
      <c r="F3705" s="29">
        <f t="shared" si="61"/>
        <v>309464473</v>
      </c>
    </row>
    <row r="3706" spans="1:6">
      <c r="A3706" s="30">
        <v>45476.581250000003</v>
      </c>
      <c r="B3706" s="32"/>
      <c r="C3706" s="32" t="s">
        <v>16</v>
      </c>
      <c r="D3706" s="27">
        <v>1233000</v>
      </c>
      <c r="E3706" s="28"/>
      <c r="F3706" s="29">
        <f t="shared" si="61"/>
        <v>310697473</v>
      </c>
    </row>
    <row r="3707" spans="1:6">
      <c r="A3707" s="30">
        <v>45476.591238425928</v>
      </c>
      <c r="B3707" s="32"/>
      <c r="C3707" s="32" t="s">
        <v>611</v>
      </c>
      <c r="D3707" s="27">
        <v>2150000</v>
      </c>
      <c r="E3707" s="28"/>
      <c r="F3707" s="29">
        <f t="shared" si="61"/>
        <v>312847473</v>
      </c>
    </row>
    <row r="3708" spans="1:6">
      <c r="A3708" s="30">
        <v>45476.59946759259</v>
      </c>
      <c r="B3708" s="32"/>
      <c r="C3708" s="32" t="s">
        <v>16</v>
      </c>
      <c r="D3708" s="27">
        <v>1524000</v>
      </c>
      <c r="E3708" s="28"/>
      <c r="F3708" s="29">
        <f t="shared" si="61"/>
        <v>314371473</v>
      </c>
    </row>
    <row r="3709" spans="1:6">
      <c r="A3709" s="30">
        <v>45476.600393518522</v>
      </c>
      <c r="B3709" s="32"/>
      <c r="C3709" s="32" t="s">
        <v>12</v>
      </c>
      <c r="D3709" s="27">
        <v>585000</v>
      </c>
      <c r="E3709" s="28"/>
      <c r="F3709" s="29">
        <f t="shared" si="61"/>
        <v>314956473</v>
      </c>
    </row>
    <row r="3710" spans="1:6">
      <c r="A3710" s="30">
        <v>45476.601840277777</v>
      </c>
      <c r="B3710" s="32"/>
      <c r="C3710" s="32" t="s">
        <v>381</v>
      </c>
      <c r="D3710" s="27">
        <v>1200000</v>
      </c>
      <c r="E3710" s="28"/>
      <c r="F3710" s="29">
        <f t="shared" si="61"/>
        <v>316156473</v>
      </c>
    </row>
    <row r="3711" spans="1:6">
      <c r="A3711" s="30">
        <v>45476.615439814814</v>
      </c>
      <c r="B3711" s="32"/>
      <c r="C3711" s="32" t="s">
        <v>18</v>
      </c>
      <c r="D3711" s="27">
        <v>1785000</v>
      </c>
      <c r="E3711" s="28"/>
      <c r="F3711" s="29">
        <f t="shared" si="61"/>
        <v>317941473</v>
      </c>
    </row>
    <row r="3712" spans="1:6">
      <c r="A3712" s="30">
        <v>45476.624143518522</v>
      </c>
      <c r="B3712" s="32"/>
      <c r="C3712" s="32" t="s">
        <v>18</v>
      </c>
      <c r="D3712" s="27">
        <v>1785000</v>
      </c>
      <c r="E3712" s="28"/>
      <c r="F3712" s="29">
        <f t="shared" ref="F3712:F3752" si="62">F3711+D3712-E3712</f>
        <v>319726473</v>
      </c>
    </row>
    <row r="3713" spans="1:6">
      <c r="A3713" s="30">
        <v>45476.647534722222</v>
      </c>
      <c r="B3713" s="32"/>
      <c r="C3713" s="32" t="s">
        <v>16</v>
      </c>
      <c r="D3713" s="27">
        <v>1954000</v>
      </c>
      <c r="E3713" s="28"/>
      <c r="F3713" s="29">
        <f t="shared" si="62"/>
        <v>321680473</v>
      </c>
    </row>
    <row r="3714" spans="1:6">
      <c r="A3714" s="30">
        <v>45476.677476851852</v>
      </c>
      <c r="B3714" s="32"/>
      <c r="C3714" s="32" t="s">
        <v>12</v>
      </c>
      <c r="D3714" s="27">
        <v>1135000</v>
      </c>
      <c r="E3714" s="28"/>
      <c r="F3714" s="29">
        <f t="shared" si="62"/>
        <v>322815473</v>
      </c>
    </row>
    <row r="3715" spans="1:6">
      <c r="A3715" s="30">
        <v>45476.679560185185</v>
      </c>
      <c r="B3715" s="32"/>
      <c r="C3715" s="32" t="s">
        <v>12</v>
      </c>
      <c r="D3715" s="27">
        <v>585000</v>
      </c>
      <c r="E3715" s="28"/>
      <c r="F3715" s="29">
        <f t="shared" si="62"/>
        <v>323400473</v>
      </c>
    </row>
    <row r="3716" spans="1:6">
      <c r="A3716" s="30">
        <v>45476.700243055559</v>
      </c>
      <c r="B3716" s="32"/>
      <c r="C3716" s="32" t="s">
        <v>18</v>
      </c>
      <c r="D3716" s="27">
        <v>7775000</v>
      </c>
      <c r="E3716" s="28"/>
      <c r="F3716" s="29">
        <f t="shared" si="62"/>
        <v>331175473</v>
      </c>
    </row>
    <row r="3717" spans="1:6">
      <c r="A3717" s="30">
        <v>45476.767685185187</v>
      </c>
      <c r="B3717" s="32"/>
      <c r="C3717" s="32" t="s">
        <v>16</v>
      </c>
      <c r="D3717" s="27">
        <v>3737000</v>
      </c>
      <c r="E3717" s="28"/>
      <c r="F3717" s="29">
        <f t="shared" si="62"/>
        <v>334912473</v>
      </c>
    </row>
    <row r="3718" spans="1:6">
      <c r="A3718" s="30">
        <v>45476.881574074076</v>
      </c>
      <c r="B3718" s="32"/>
      <c r="C3718" s="32" t="s">
        <v>12</v>
      </c>
      <c r="D3718" s="27">
        <v>650000</v>
      </c>
      <c r="E3718" s="28"/>
      <c r="F3718" s="29">
        <f t="shared" si="62"/>
        <v>335562473</v>
      </c>
    </row>
    <row r="3719" spans="1:6">
      <c r="A3719" s="30">
        <v>45476.893078703702</v>
      </c>
      <c r="B3719" s="32"/>
      <c r="C3719" s="32" t="s">
        <v>16</v>
      </c>
      <c r="D3719" s="27">
        <v>1825000</v>
      </c>
      <c r="E3719" s="28"/>
      <c r="F3719" s="29">
        <f t="shared" si="62"/>
        <v>337387473</v>
      </c>
    </row>
    <row r="3720" spans="1:6">
      <c r="A3720" s="30">
        <v>45476.922407407408</v>
      </c>
      <c r="B3720" s="32"/>
      <c r="C3720" s="32" t="s">
        <v>16</v>
      </c>
      <c r="D3720" s="27">
        <v>1825000</v>
      </c>
      <c r="E3720" s="28"/>
      <c r="F3720" s="29">
        <f t="shared" si="62"/>
        <v>339212473</v>
      </c>
    </row>
    <row r="3721" spans="1:6">
      <c r="A3721" s="30">
        <v>45476.935810185183</v>
      </c>
      <c r="B3721" s="32"/>
      <c r="C3721" s="32" t="s">
        <v>12</v>
      </c>
      <c r="D3721" s="27">
        <v>1235000</v>
      </c>
      <c r="E3721" s="28"/>
      <c r="F3721" s="29">
        <f t="shared" si="62"/>
        <v>340447473</v>
      </c>
    </row>
    <row r="3722" spans="1:6">
      <c r="A3722" s="30">
        <v>45476.94054398148</v>
      </c>
      <c r="B3722" s="32"/>
      <c r="C3722" s="32" t="s">
        <v>16</v>
      </c>
      <c r="D3722" s="27">
        <v>837000</v>
      </c>
      <c r="E3722" s="28"/>
      <c r="F3722" s="29">
        <f t="shared" si="62"/>
        <v>341284473</v>
      </c>
    </row>
    <row r="3723" spans="1:6">
      <c r="A3723" s="30">
        <v>45477.302824074075</v>
      </c>
      <c r="B3723" s="32"/>
      <c r="C3723" s="32" t="s">
        <v>66</v>
      </c>
      <c r="D3723" s="27">
        <v>3220000</v>
      </c>
      <c r="E3723" s="28"/>
      <c r="F3723" s="29">
        <f t="shared" si="62"/>
        <v>344504473</v>
      </c>
    </row>
    <row r="3724" spans="1:6">
      <c r="A3724" s="30">
        <v>45477.307395833333</v>
      </c>
      <c r="B3724" s="32"/>
      <c r="C3724" s="32" t="s">
        <v>12</v>
      </c>
      <c r="D3724" s="27">
        <v>550000</v>
      </c>
      <c r="E3724" s="28"/>
      <c r="F3724" s="29">
        <f t="shared" si="62"/>
        <v>345054473</v>
      </c>
    </row>
    <row r="3725" spans="1:6">
      <c r="A3725" s="30">
        <v>45477.34611111111</v>
      </c>
      <c r="B3725" s="32"/>
      <c r="C3725" s="32" t="s">
        <v>12</v>
      </c>
      <c r="D3725" s="27">
        <v>550000</v>
      </c>
      <c r="E3725" s="28"/>
      <c r="F3725" s="29">
        <f t="shared" si="62"/>
        <v>345604473</v>
      </c>
    </row>
    <row r="3726" spans="1:6">
      <c r="A3726" s="30">
        <v>45477.346979166665</v>
      </c>
      <c r="B3726" s="32"/>
      <c r="C3726" s="32" t="s">
        <v>12</v>
      </c>
      <c r="D3726" s="27">
        <v>650000</v>
      </c>
      <c r="E3726" s="28"/>
      <c r="F3726" s="29">
        <f t="shared" si="62"/>
        <v>346254473</v>
      </c>
    </row>
    <row r="3727" spans="1:6">
      <c r="A3727" s="30">
        <v>45477.34778935185</v>
      </c>
      <c r="B3727" s="32"/>
      <c r="C3727" s="32" t="s">
        <v>12</v>
      </c>
      <c r="D3727" s="27">
        <v>650000</v>
      </c>
      <c r="E3727" s="28"/>
      <c r="F3727" s="29">
        <f t="shared" si="62"/>
        <v>346904473</v>
      </c>
    </row>
    <row r="3728" spans="1:6">
      <c r="A3728" s="30">
        <v>45477.40384259259</v>
      </c>
      <c r="B3728" s="32"/>
      <c r="C3728" s="32" t="s">
        <v>12</v>
      </c>
      <c r="D3728" s="27">
        <v>1235000</v>
      </c>
      <c r="E3728" s="28"/>
      <c r="F3728" s="29">
        <f t="shared" si="62"/>
        <v>348139473</v>
      </c>
    </row>
    <row r="3729" spans="1:6">
      <c r="A3729" s="30">
        <v>45477.408738425926</v>
      </c>
      <c r="B3729" s="32"/>
      <c r="C3729" s="32" t="s">
        <v>12</v>
      </c>
      <c r="D3729" s="27">
        <v>600000</v>
      </c>
      <c r="E3729" s="28"/>
      <c r="F3729" s="29">
        <f t="shared" si="62"/>
        <v>348739473</v>
      </c>
    </row>
    <row r="3730" spans="1:6">
      <c r="A3730" s="30">
        <v>45477.41306712963</v>
      </c>
      <c r="B3730" s="32"/>
      <c r="C3730" s="32" t="s">
        <v>611</v>
      </c>
      <c r="D3730" s="27">
        <v>1400000</v>
      </c>
      <c r="E3730" s="28"/>
      <c r="F3730" s="29">
        <f t="shared" si="62"/>
        <v>350139473</v>
      </c>
    </row>
    <row r="3731" spans="1:6">
      <c r="A3731" s="30">
        <v>45477.417210648149</v>
      </c>
      <c r="B3731" s="32"/>
      <c r="C3731" s="32" t="s">
        <v>16</v>
      </c>
      <c r="D3731" s="27">
        <v>1506000</v>
      </c>
      <c r="E3731" s="28"/>
      <c r="F3731" s="29">
        <f t="shared" si="62"/>
        <v>351645473</v>
      </c>
    </row>
    <row r="3732" spans="1:6">
      <c r="A3732" s="30">
        <v>45477.417847222219</v>
      </c>
      <c r="B3732" s="32"/>
      <c r="C3732" s="32" t="s">
        <v>12</v>
      </c>
      <c r="D3732" s="27">
        <v>585000</v>
      </c>
      <c r="E3732" s="28"/>
      <c r="F3732" s="29">
        <f t="shared" si="62"/>
        <v>352230473</v>
      </c>
    </row>
    <row r="3733" spans="1:6">
      <c r="A3733" s="30">
        <v>45477.425092592595</v>
      </c>
      <c r="B3733" s="32"/>
      <c r="C3733" s="32" t="s">
        <v>18</v>
      </c>
      <c r="D3733" s="27">
        <v>3895000</v>
      </c>
      <c r="E3733" s="28"/>
      <c r="F3733" s="29">
        <f t="shared" si="62"/>
        <v>356125473</v>
      </c>
    </row>
    <row r="3734" spans="1:6">
      <c r="A3734" s="30">
        <v>45477.449456018519</v>
      </c>
      <c r="B3734" s="32"/>
      <c r="C3734" s="32" t="s">
        <v>18</v>
      </c>
      <c r="D3734" s="27">
        <v>9005700</v>
      </c>
      <c r="E3734" s="28"/>
      <c r="F3734" s="29">
        <f t="shared" si="62"/>
        <v>365131173</v>
      </c>
    </row>
    <row r="3735" spans="1:6">
      <c r="A3735" s="30">
        <v>45477.477581018517</v>
      </c>
      <c r="B3735" s="32"/>
      <c r="C3735" s="32" t="s">
        <v>18</v>
      </c>
      <c r="D3735" s="27">
        <v>1185000</v>
      </c>
      <c r="E3735" s="28"/>
      <c r="F3735" s="29">
        <f t="shared" si="62"/>
        <v>366316173</v>
      </c>
    </row>
    <row r="3736" spans="1:6">
      <c r="A3736" s="30">
        <v>45477.486828703702</v>
      </c>
      <c r="B3736" s="32"/>
      <c r="C3736" s="32" t="s">
        <v>16</v>
      </c>
      <c r="D3736" s="27">
        <v>2722000</v>
      </c>
      <c r="E3736" s="28"/>
      <c r="F3736" s="29">
        <f t="shared" si="62"/>
        <v>369038173</v>
      </c>
    </row>
    <row r="3737" spans="1:6">
      <c r="A3737" s="30">
        <v>45477.513506944444</v>
      </c>
      <c r="B3737" s="32"/>
      <c r="C3737" s="32" t="s">
        <v>16</v>
      </c>
      <c r="D3737" s="27">
        <v>1014000</v>
      </c>
      <c r="E3737" s="28"/>
      <c r="F3737" s="29">
        <f t="shared" si="62"/>
        <v>370052173</v>
      </c>
    </row>
    <row r="3738" spans="1:6">
      <c r="A3738" s="30">
        <v>45477.515972222223</v>
      </c>
      <c r="B3738" s="32"/>
      <c r="C3738" s="32" t="s">
        <v>12</v>
      </c>
      <c r="D3738" s="27">
        <v>550000</v>
      </c>
      <c r="E3738" s="28"/>
      <c r="F3738" s="29">
        <f t="shared" si="62"/>
        <v>370602173</v>
      </c>
    </row>
    <row r="3739" spans="1:6">
      <c r="A3739" s="30">
        <v>45477.517442129632</v>
      </c>
      <c r="B3739" s="32"/>
      <c r="C3739" s="32" t="s">
        <v>17</v>
      </c>
      <c r="D3739" s="27">
        <v>600000</v>
      </c>
      <c r="E3739" s="28"/>
      <c r="F3739" s="29">
        <f t="shared" si="62"/>
        <v>371202173</v>
      </c>
    </row>
    <row r="3740" spans="1:6">
      <c r="A3740" s="30">
        <v>45477.518854166665</v>
      </c>
      <c r="B3740" s="32"/>
      <c r="C3740" s="32" t="s">
        <v>16</v>
      </c>
      <c r="D3740" s="27">
        <v>2096000</v>
      </c>
      <c r="E3740" s="28"/>
      <c r="F3740" s="29">
        <f t="shared" si="62"/>
        <v>373298173</v>
      </c>
    </row>
    <row r="3741" spans="1:6">
      <c r="A3741" s="30">
        <v>45477.58315972222</v>
      </c>
      <c r="B3741" s="32"/>
      <c r="C3741" s="32" t="s">
        <v>16</v>
      </c>
      <c r="D3741" s="27">
        <v>1825000</v>
      </c>
      <c r="E3741" s="28"/>
      <c r="F3741" s="29">
        <f t="shared" si="62"/>
        <v>375123173</v>
      </c>
    </row>
    <row r="3742" spans="1:6">
      <c r="A3742" s="30">
        <v>45477.590648148151</v>
      </c>
      <c r="B3742" s="32"/>
      <c r="C3742" s="32" t="s">
        <v>12</v>
      </c>
      <c r="D3742" s="27">
        <v>585000</v>
      </c>
      <c r="E3742" s="28"/>
      <c r="F3742" s="29">
        <f t="shared" si="62"/>
        <v>375708173</v>
      </c>
    </row>
    <row r="3743" spans="1:6">
      <c r="A3743" s="30">
        <v>45477.615069444444</v>
      </c>
      <c r="B3743" s="32"/>
      <c r="C3743" s="32" t="s">
        <v>16</v>
      </c>
      <c r="D3743" s="27">
        <v>1014000</v>
      </c>
      <c r="E3743" s="28"/>
      <c r="F3743" s="29">
        <f t="shared" si="62"/>
        <v>376722173</v>
      </c>
    </row>
    <row r="3744" spans="1:6">
      <c r="A3744" s="30">
        <v>45477.624351851853</v>
      </c>
      <c r="B3744" s="32"/>
      <c r="C3744" s="32" t="s">
        <v>12</v>
      </c>
      <c r="D3744" s="27">
        <v>650000</v>
      </c>
      <c r="E3744" s="28"/>
      <c r="F3744" s="29">
        <f t="shared" si="62"/>
        <v>377372173</v>
      </c>
    </row>
    <row r="3745" spans="1:8">
      <c r="A3745" s="30">
        <v>45477.643576388888</v>
      </c>
      <c r="B3745" s="32"/>
      <c r="C3745" s="32" t="s">
        <v>12</v>
      </c>
      <c r="D3745" s="27">
        <v>650000</v>
      </c>
      <c r="E3745" s="28"/>
      <c r="F3745" s="29">
        <f t="shared" si="62"/>
        <v>378022173</v>
      </c>
    </row>
    <row r="3746" spans="1:8">
      <c r="A3746" s="30">
        <v>45484</v>
      </c>
      <c r="B3746" s="32"/>
      <c r="C3746" s="32" t="s">
        <v>116</v>
      </c>
      <c r="D3746" s="27"/>
      <c r="E3746" s="27">
        <v>131418700</v>
      </c>
      <c r="F3746" s="29">
        <f t="shared" si="62"/>
        <v>246603473</v>
      </c>
    </row>
    <row r="3747" spans="1:8">
      <c r="A3747" s="30">
        <v>45484</v>
      </c>
      <c r="B3747" s="32"/>
      <c r="C3747" s="32" t="s">
        <v>588</v>
      </c>
      <c r="D3747" s="27"/>
      <c r="E3747" s="27">
        <v>5750000</v>
      </c>
      <c r="F3747" s="29">
        <f t="shared" si="62"/>
        <v>240853473</v>
      </c>
      <c r="H3747" s="38"/>
    </row>
    <row r="3748" spans="1:8">
      <c r="A3748" s="30">
        <v>45484</v>
      </c>
      <c r="B3748" s="32"/>
      <c r="C3748" s="32" t="s">
        <v>589</v>
      </c>
      <c r="D3748" s="27"/>
      <c r="E3748" s="27">
        <v>117763288</v>
      </c>
      <c r="F3748" s="29">
        <f t="shared" si="62"/>
        <v>123090185</v>
      </c>
    </row>
    <row r="3749" spans="1:8">
      <c r="A3749" s="30">
        <v>45484</v>
      </c>
      <c r="B3749" s="32"/>
      <c r="C3749" s="32" t="s">
        <v>790</v>
      </c>
      <c r="D3749" s="27"/>
      <c r="E3749" s="27">
        <v>88575000</v>
      </c>
      <c r="F3749" s="29">
        <f t="shared" si="62"/>
        <v>34515185</v>
      </c>
    </row>
    <row r="3750" spans="1:8">
      <c r="A3750" s="30">
        <v>45484</v>
      </c>
      <c r="B3750" s="32"/>
      <c r="C3750" s="32" t="s">
        <v>561</v>
      </c>
      <c r="D3750" s="27"/>
      <c r="E3750" s="27">
        <v>2545000</v>
      </c>
      <c r="F3750" s="29">
        <f t="shared" si="62"/>
        <v>31970185</v>
      </c>
    </row>
    <row r="3751" spans="1:8">
      <c r="A3751" s="30">
        <v>45484</v>
      </c>
      <c r="B3751" s="32"/>
      <c r="C3751" s="32" t="s">
        <v>1252</v>
      </c>
      <c r="D3751" s="27"/>
      <c r="E3751" s="27">
        <v>10000000</v>
      </c>
      <c r="F3751" s="29">
        <f t="shared" si="62"/>
        <v>21970185</v>
      </c>
    </row>
    <row r="3752" spans="1:8">
      <c r="A3752" s="30">
        <v>45484</v>
      </c>
      <c r="B3752" s="32"/>
      <c r="C3752" s="32" t="s">
        <v>1254</v>
      </c>
      <c r="D3752" s="27"/>
      <c r="E3752" s="28">
        <f>(3*2900)+(2*2500)</f>
        <v>13700</v>
      </c>
      <c r="F3752" s="29">
        <f t="shared" si="62"/>
        <v>21956485</v>
      </c>
    </row>
    <row r="3753" spans="1:8">
      <c r="A3753" s="30">
        <v>45484</v>
      </c>
      <c r="B3753" s="32"/>
      <c r="C3753" s="32" t="s">
        <v>925</v>
      </c>
      <c r="D3753" s="27">
        <v>28250000</v>
      </c>
      <c r="E3753" s="28"/>
      <c r="F3753" s="29">
        <f t="shared" ref="F3753:F3816" si="63">F3752+D3753-E3753</f>
        <v>50206485</v>
      </c>
    </row>
    <row r="3754" spans="1:8">
      <c r="A3754" s="30">
        <v>45484</v>
      </c>
      <c r="B3754" s="32"/>
      <c r="C3754" s="32" t="s">
        <v>1257</v>
      </c>
      <c r="D3754" s="27">
        <v>2000000</v>
      </c>
      <c r="E3754" s="28"/>
      <c r="F3754" s="29">
        <f t="shared" si="63"/>
        <v>52206485</v>
      </c>
    </row>
    <row r="3755" spans="1:8">
      <c r="A3755" s="30">
        <v>45477.660810185182</v>
      </c>
      <c r="B3755" s="32"/>
      <c r="C3755" s="32" t="s">
        <v>12</v>
      </c>
      <c r="D3755" s="27">
        <v>600000</v>
      </c>
      <c r="E3755" s="28"/>
      <c r="F3755" s="29">
        <f t="shared" si="63"/>
        <v>52806485</v>
      </c>
    </row>
    <row r="3756" spans="1:8">
      <c r="A3756" s="30">
        <v>45477.723090277781</v>
      </c>
      <c r="B3756" s="32"/>
      <c r="C3756" s="32" t="s">
        <v>12</v>
      </c>
      <c r="D3756" s="27">
        <v>650000</v>
      </c>
      <c r="E3756" s="28"/>
      <c r="F3756" s="29">
        <f t="shared" si="63"/>
        <v>53456485</v>
      </c>
    </row>
    <row r="3757" spans="1:8">
      <c r="A3757" s="30">
        <v>45477.813449074078</v>
      </c>
      <c r="B3757" s="32"/>
      <c r="C3757" s="32" t="s">
        <v>16</v>
      </c>
      <c r="D3757" s="27">
        <v>1954000</v>
      </c>
      <c r="E3757" s="28"/>
      <c r="F3757" s="29">
        <f t="shared" si="63"/>
        <v>55410485</v>
      </c>
    </row>
    <row r="3758" spans="1:8">
      <c r="A3758" s="30">
        <v>45478.334733796299</v>
      </c>
      <c r="B3758" s="32"/>
      <c r="C3758" s="32" t="s">
        <v>18</v>
      </c>
      <c r="D3758" s="27">
        <v>1350000</v>
      </c>
      <c r="E3758" s="28"/>
      <c r="F3758" s="29">
        <f t="shared" si="63"/>
        <v>56760485</v>
      </c>
    </row>
    <row r="3759" spans="1:8">
      <c r="A3759" s="30">
        <v>45478.346215277779</v>
      </c>
      <c r="B3759" s="32"/>
      <c r="C3759" s="32" t="s">
        <v>18</v>
      </c>
      <c r="D3759" s="27">
        <v>2100000</v>
      </c>
      <c r="E3759" s="28"/>
      <c r="F3759" s="29">
        <f t="shared" si="63"/>
        <v>58860485</v>
      </c>
    </row>
    <row r="3760" spans="1:8">
      <c r="A3760" s="30">
        <v>45478.35015046296</v>
      </c>
      <c r="B3760" s="32"/>
      <c r="C3760" s="32" t="s">
        <v>18</v>
      </c>
      <c r="D3760" s="27">
        <v>1525000</v>
      </c>
      <c r="E3760" s="28"/>
      <c r="F3760" s="29">
        <f t="shared" si="63"/>
        <v>60385485</v>
      </c>
    </row>
    <row r="3761" spans="1:6">
      <c r="A3761" s="30">
        <v>45478.376284722224</v>
      </c>
      <c r="B3761" s="32"/>
      <c r="C3761" s="32" t="s">
        <v>17</v>
      </c>
      <c r="D3761" s="27">
        <v>1200000</v>
      </c>
      <c r="E3761" s="28"/>
      <c r="F3761" s="29">
        <f t="shared" si="63"/>
        <v>61585485</v>
      </c>
    </row>
    <row r="3762" spans="1:6">
      <c r="A3762" s="30">
        <v>45478.377199074072</v>
      </c>
      <c r="B3762" s="32"/>
      <c r="C3762" s="32" t="s">
        <v>65</v>
      </c>
      <c r="D3762" s="27">
        <v>3454000</v>
      </c>
      <c r="E3762" s="28"/>
      <c r="F3762" s="29">
        <f t="shared" si="63"/>
        <v>65039485</v>
      </c>
    </row>
    <row r="3763" spans="1:6">
      <c r="A3763" s="30">
        <v>45478.378240740742</v>
      </c>
      <c r="B3763" s="32"/>
      <c r="C3763" s="32" t="s">
        <v>12</v>
      </c>
      <c r="D3763" s="27">
        <v>585000</v>
      </c>
      <c r="E3763" s="28"/>
      <c r="F3763" s="29">
        <f t="shared" si="63"/>
        <v>65624485</v>
      </c>
    </row>
    <row r="3764" spans="1:6">
      <c r="A3764" s="30">
        <v>45478.379976851851</v>
      </c>
      <c r="B3764" s="32"/>
      <c r="C3764" s="32" t="s">
        <v>12</v>
      </c>
      <c r="D3764" s="27">
        <v>600000</v>
      </c>
      <c r="E3764" s="28"/>
      <c r="F3764" s="29">
        <f t="shared" si="63"/>
        <v>66224485</v>
      </c>
    </row>
    <row r="3765" spans="1:6">
      <c r="A3765" s="30">
        <v>45478.392835648148</v>
      </c>
      <c r="B3765" s="32"/>
      <c r="C3765" s="32" t="s">
        <v>60</v>
      </c>
      <c r="D3765" s="27">
        <v>2554000</v>
      </c>
      <c r="E3765" s="28"/>
      <c r="F3765" s="29">
        <f t="shared" si="63"/>
        <v>68778485</v>
      </c>
    </row>
    <row r="3766" spans="1:6">
      <c r="A3766" s="30">
        <v>45478.396168981482</v>
      </c>
      <c r="B3766" s="32"/>
      <c r="C3766" s="32" t="s">
        <v>18</v>
      </c>
      <c r="D3766" s="27">
        <v>2800000</v>
      </c>
      <c r="E3766" s="28"/>
      <c r="F3766" s="29">
        <f t="shared" si="63"/>
        <v>71578485</v>
      </c>
    </row>
    <row r="3767" spans="1:6">
      <c r="A3767" s="30">
        <v>45478.405439814815</v>
      </c>
      <c r="B3767" s="32"/>
      <c r="C3767" s="32" t="s">
        <v>16</v>
      </c>
      <c r="D3767" s="27">
        <v>1954000</v>
      </c>
      <c r="E3767" s="28"/>
      <c r="F3767" s="29">
        <f t="shared" si="63"/>
        <v>73532485</v>
      </c>
    </row>
    <row r="3768" spans="1:6">
      <c r="A3768" s="30">
        <v>45478.406018518515</v>
      </c>
      <c r="B3768" s="32"/>
      <c r="C3768" s="32" t="s">
        <v>18</v>
      </c>
      <c r="D3768" s="27">
        <v>2400000</v>
      </c>
      <c r="E3768" s="28"/>
      <c r="F3768" s="29">
        <f t="shared" si="63"/>
        <v>75932485</v>
      </c>
    </row>
    <row r="3769" spans="1:6">
      <c r="A3769" s="30">
        <v>45478.424861111111</v>
      </c>
      <c r="B3769" s="32"/>
      <c r="C3769" s="32" t="s">
        <v>18</v>
      </c>
      <c r="D3769" s="27">
        <v>4992000</v>
      </c>
      <c r="E3769" s="28"/>
      <c r="F3769" s="29">
        <f t="shared" si="63"/>
        <v>80924485</v>
      </c>
    </row>
    <row r="3770" spans="1:6">
      <c r="A3770" s="30">
        <v>45478.431770833333</v>
      </c>
      <c r="B3770" s="32"/>
      <c r="C3770" s="32" t="s">
        <v>12</v>
      </c>
      <c r="D3770" s="27">
        <v>600000</v>
      </c>
      <c r="E3770" s="28"/>
      <c r="F3770" s="29">
        <f t="shared" si="63"/>
        <v>81524485</v>
      </c>
    </row>
    <row r="3771" spans="1:6">
      <c r="A3771" s="30">
        <v>45478.433715277781</v>
      </c>
      <c r="B3771" s="32"/>
      <c r="C3771" s="32" t="s">
        <v>17</v>
      </c>
      <c r="D3771" s="27">
        <v>750000</v>
      </c>
      <c r="E3771" s="28"/>
      <c r="F3771" s="29">
        <f t="shared" si="63"/>
        <v>82274485</v>
      </c>
    </row>
    <row r="3772" spans="1:6">
      <c r="A3772" s="30">
        <v>45478.436793981484</v>
      </c>
      <c r="B3772" s="32"/>
      <c r="C3772" s="32" t="s">
        <v>12</v>
      </c>
      <c r="D3772" s="27">
        <v>1185000</v>
      </c>
      <c r="E3772" s="28"/>
      <c r="F3772" s="29">
        <f t="shared" si="63"/>
        <v>83459485</v>
      </c>
    </row>
    <row r="3773" spans="1:6">
      <c r="A3773" s="30">
        <v>45478.438344907408</v>
      </c>
      <c r="B3773" s="32"/>
      <c r="C3773" s="32" t="s">
        <v>18</v>
      </c>
      <c r="D3773" s="27">
        <v>2400000</v>
      </c>
      <c r="E3773" s="28"/>
      <c r="F3773" s="29">
        <f t="shared" si="63"/>
        <v>85859485</v>
      </c>
    </row>
    <row r="3774" spans="1:6">
      <c r="A3774" s="30">
        <v>45478.440069444441</v>
      </c>
      <c r="B3774" s="32"/>
      <c r="C3774" s="32" t="s">
        <v>60</v>
      </c>
      <c r="D3774" s="27">
        <v>2554000</v>
      </c>
      <c r="E3774" s="28"/>
      <c r="F3774" s="29">
        <f t="shared" si="63"/>
        <v>88413485</v>
      </c>
    </row>
    <row r="3775" spans="1:6">
      <c r="A3775" s="30">
        <v>45478.443993055553</v>
      </c>
      <c r="B3775" s="32"/>
      <c r="C3775" s="32" t="s">
        <v>12</v>
      </c>
      <c r="D3775" s="27">
        <v>585000</v>
      </c>
      <c r="E3775" s="28"/>
      <c r="F3775" s="29">
        <f t="shared" si="63"/>
        <v>88998485</v>
      </c>
    </row>
    <row r="3776" spans="1:6">
      <c r="A3776" s="30">
        <v>45478.446296296293</v>
      </c>
      <c r="B3776" s="32"/>
      <c r="C3776" s="32" t="s">
        <v>12</v>
      </c>
      <c r="D3776" s="27">
        <v>650000</v>
      </c>
      <c r="E3776" s="28"/>
      <c r="F3776" s="29">
        <f t="shared" si="63"/>
        <v>89648485</v>
      </c>
    </row>
    <row r="3777" spans="1:6">
      <c r="A3777" s="30">
        <v>45478.449502314812</v>
      </c>
      <c r="B3777" s="32"/>
      <c r="C3777" s="32" t="s">
        <v>18</v>
      </c>
      <c r="D3777" s="27">
        <v>2875000</v>
      </c>
      <c r="E3777" s="28"/>
      <c r="F3777" s="29">
        <f t="shared" si="63"/>
        <v>92523485</v>
      </c>
    </row>
    <row r="3778" spans="1:6">
      <c r="A3778" s="30">
        <v>45478.451435185183</v>
      </c>
      <c r="B3778" s="32"/>
      <c r="C3778" s="32" t="s">
        <v>16</v>
      </c>
      <c r="D3778" s="27">
        <v>1954000</v>
      </c>
      <c r="E3778" s="28"/>
      <c r="F3778" s="29">
        <f t="shared" si="63"/>
        <v>94477485</v>
      </c>
    </row>
    <row r="3779" spans="1:6">
      <c r="A3779" s="30">
        <v>45478.472175925926</v>
      </c>
      <c r="B3779" s="32"/>
      <c r="C3779" s="32" t="s">
        <v>16</v>
      </c>
      <c r="D3779" s="27">
        <v>1086000</v>
      </c>
      <c r="E3779" s="28"/>
      <c r="F3779" s="29">
        <f t="shared" si="63"/>
        <v>95563485</v>
      </c>
    </row>
    <row r="3780" spans="1:6">
      <c r="A3780" s="30">
        <v>45478.483483796299</v>
      </c>
      <c r="B3780" s="32"/>
      <c r="C3780" s="32" t="s">
        <v>18</v>
      </c>
      <c r="D3780" s="27">
        <v>3935000</v>
      </c>
      <c r="E3780" s="28"/>
      <c r="F3780" s="29">
        <f t="shared" si="63"/>
        <v>99498485</v>
      </c>
    </row>
    <row r="3781" spans="1:6">
      <c r="A3781" s="30">
        <v>45478.486759259256</v>
      </c>
      <c r="B3781" s="32"/>
      <c r="C3781" s="32" t="s">
        <v>16</v>
      </c>
      <c r="D3781" s="27">
        <v>1954000</v>
      </c>
      <c r="E3781" s="28"/>
      <c r="F3781" s="29">
        <f t="shared" si="63"/>
        <v>101452485</v>
      </c>
    </row>
    <row r="3782" spans="1:6">
      <c r="A3782" s="30">
        <v>45478.49013888889</v>
      </c>
      <c r="B3782" s="32"/>
      <c r="C3782" s="32" t="s">
        <v>18</v>
      </c>
      <c r="D3782" s="27">
        <v>1200000</v>
      </c>
      <c r="E3782" s="28"/>
      <c r="F3782" s="29">
        <f t="shared" si="63"/>
        <v>102652485</v>
      </c>
    </row>
    <row r="3783" spans="1:6">
      <c r="A3783" s="30">
        <v>45478.499374999999</v>
      </c>
      <c r="B3783" s="32"/>
      <c r="C3783" s="32" t="s">
        <v>175</v>
      </c>
      <c r="D3783" s="27">
        <v>150000</v>
      </c>
      <c r="E3783" s="28"/>
      <c r="F3783" s="29">
        <f t="shared" si="63"/>
        <v>102802485</v>
      </c>
    </row>
    <row r="3784" spans="1:6">
      <c r="A3784" s="30">
        <v>45478.514594907407</v>
      </c>
      <c r="B3784" s="32"/>
      <c r="C3784" s="32" t="s">
        <v>17</v>
      </c>
      <c r="D3784" s="27">
        <v>600000</v>
      </c>
      <c r="E3784" s="28"/>
      <c r="F3784" s="29">
        <f t="shared" si="63"/>
        <v>103402485</v>
      </c>
    </row>
    <row r="3785" spans="1:6">
      <c r="A3785" s="30">
        <v>45478.568206018521</v>
      </c>
      <c r="B3785" s="32"/>
      <c r="C3785" s="32" t="s">
        <v>16</v>
      </c>
      <c r="D3785" s="27">
        <v>1825000</v>
      </c>
      <c r="E3785" s="28"/>
      <c r="F3785" s="29">
        <f t="shared" si="63"/>
        <v>105227485</v>
      </c>
    </row>
    <row r="3786" spans="1:6">
      <c r="A3786" s="30">
        <v>45478.609537037039</v>
      </c>
      <c r="B3786" s="32"/>
      <c r="C3786" s="32" t="s">
        <v>17</v>
      </c>
      <c r="D3786" s="27">
        <v>1200000</v>
      </c>
      <c r="E3786" s="28"/>
      <c r="F3786" s="29">
        <f t="shared" si="63"/>
        <v>106427485</v>
      </c>
    </row>
    <row r="3787" spans="1:6">
      <c r="A3787" s="30">
        <v>45478.715462962966</v>
      </c>
      <c r="B3787" s="32"/>
      <c r="C3787" s="32" t="s">
        <v>1319</v>
      </c>
      <c r="D3787" s="27">
        <v>7025000</v>
      </c>
      <c r="E3787" s="28"/>
      <c r="F3787" s="29">
        <f t="shared" si="63"/>
        <v>113452485</v>
      </c>
    </row>
    <row r="3788" spans="1:6">
      <c r="A3788" s="30">
        <v>45478.716145833336</v>
      </c>
      <c r="B3788" s="32"/>
      <c r="C3788" s="32" t="s">
        <v>16</v>
      </c>
      <c r="D3788" s="27">
        <v>940000</v>
      </c>
      <c r="E3788" s="28"/>
      <c r="F3788" s="29">
        <f t="shared" si="63"/>
        <v>114392485</v>
      </c>
    </row>
    <row r="3789" spans="1:6">
      <c r="A3789" s="30">
        <v>45478.761388888888</v>
      </c>
      <c r="B3789" s="32"/>
      <c r="C3789" s="32" t="s">
        <v>17</v>
      </c>
      <c r="D3789" s="27">
        <v>875000</v>
      </c>
      <c r="E3789" s="28"/>
      <c r="F3789" s="29">
        <f t="shared" si="63"/>
        <v>115267485</v>
      </c>
    </row>
    <row r="3790" spans="1:6">
      <c r="A3790" s="30">
        <v>45478.76290509259</v>
      </c>
      <c r="B3790" s="32"/>
      <c r="C3790" s="32" t="s">
        <v>17</v>
      </c>
      <c r="D3790" s="27">
        <v>750000</v>
      </c>
      <c r="E3790" s="28"/>
      <c r="F3790" s="29">
        <f t="shared" si="63"/>
        <v>116017485</v>
      </c>
    </row>
    <row r="3791" spans="1:6">
      <c r="A3791" s="30">
        <v>45478.879016203704</v>
      </c>
      <c r="B3791" s="32"/>
      <c r="C3791" s="32" t="s">
        <v>16</v>
      </c>
      <c r="D3791" s="27">
        <v>1990000</v>
      </c>
      <c r="E3791" s="28"/>
      <c r="F3791" s="29">
        <f t="shared" si="63"/>
        <v>118007485</v>
      </c>
    </row>
    <row r="3792" spans="1:6">
      <c r="A3792" s="30">
        <v>45479.345289351855</v>
      </c>
      <c r="B3792" s="32"/>
      <c r="C3792" s="32" t="s">
        <v>1234</v>
      </c>
      <c r="D3792" s="27">
        <v>5182000</v>
      </c>
      <c r="E3792" s="28"/>
      <c r="F3792" s="29">
        <f t="shared" si="63"/>
        <v>123189485</v>
      </c>
    </row>
    <row r="3793" spans="1:6">
      <c r="A3793" s="30">
        <v>45479.360937500001</v>
      </c>
      <c r="B3793" s="32"/>
      <c r="C3793" s="32" t="s">
        <v>18</v>
      </c>
      <c r="D3793" s="27">
        <v>2400000</v>
      </c>
      <c r="E3793" s="28"/>
      <c r="F3793" s="29">
        <f t="shared" si="63"/>
        <v>125589485</v>
      </c>
    </row>
    <row r="3794" spans="1:6">
      <c r="A3794" s="30">
        <v>45479.395046296297</v>
      </c>
      <c r="B3794" s="32"/>
      <c r="C3794" s="32" t="s">
        <v>12</v>
      </c>
      <c r="D3794" s="27">
        <v>585000</v>
      </c>
      <c r="E3794" s="28"/>
      <c r="F3794" s="29">
        <f t="shared" si="63"/>
        <v>126174485</v>
      </c>
    </row>
    <row r="3795" spans="1:6">
      <c r="A3795" s="30">
        <v>45479.438391203701</v>
      </c>
      <c r="B3795" s="32"/>
      <c r="C3795" s="32" t="s">
        <v>18</v>
      </c>
      <c r="D3795" s="27">
        <v>2800000</v>
      </c>
      <c r="E3795" s="28"/>
      <c r="F3795" s="29">
        <f t="shared" si="63"/>
        <v>128974485</v>
      </c>
    </row>
    <row r="3796" spans="1:6">
      <c r="A3796" s="30">
        <v>45479.480358796296</v>
      </c>
      <c r="B3796" s="32"/>
      <c r="C3796" s="32" t="s">
        <v>71</v>
      </c>
      <c r="D3796" s="27">
        <v>30750000</v>
      </c>
      <c r="E3796" s="28"/>
      <c r="F3796" s="29">
        <f t="shared" si="63"/>
        <v>159724485</v>
      </c>
    </row>
    <row r="3797" spans="1:6">
      <c r="A3797" s="30">
        <v>45479.483877314815</v>
      </c>
      <c r="B3797" s="32"/>
      <c r="C3797" s="32" t="s">
        <v>12</v>
      </c>
      <c r="D3797" s="27">
        <v>650000</v>
      </c>
      <c r="E3797" s="28"/>
      <c r="F3797" s="29">
        <f t="shared" si="63"/>
        <v>160374485</v>
      </c>
    </row>
    <row r="3798" spans="1:6">
      <c r="A3798" s="30">
        <v>45479.497118055559</v>
      </c>
      <c r="B3798" s="32"/>
      <c r="C3798" s="32" t="s">
        <v>18</v>
      </c>
      <c r="D3798" s="27">
        <v>3720000</v>
      </c>
      <c r="E3798" s="28"/>
      <c r="F3798" s="29">
        <f t="shared" si="63"/>
        <v>164094485</v>
      </c>
    </row>
    <row r="3799" spans="1:6">
      <c r="A3799" s="30">
        <v>45479.508379629631</v>
      </c>
      <c r="B3799" s="32"/>
      <c r="C3799" s="32" t="s">
        <v>16</v>
      </c>
      <c r="D3799" s="27">
        <v>1783000</v>
      </c>
      <c r="E3799" s="28"/>
      <c r="F3799" s="29">
        <f t="shared" si="63"/>
        <v>165877485</v>
      </c>
    </row>
    <row r="3800" spans="1:6">
      <c r="A3800" s="30">
        <v>45479.526134259257</v>
      </c>
      <c r="B3800" s="32"/>
      <c r="C3800" s="32" t="s">
        <v>12</v>
      </c>
      <c r="D3800" s="27">
        <v>585000</v>
      </c>
      <c r="E3800" s="28"/>
      <c r="F3800" s="29">
        <f t="shared" si="63"/>
        <v>166462485</v>
      </c>
    </row>
    <row r="3801" spans="1:6">
      <c r="A3801" s="30">
        <v>45479.555046296293</v>
      </c>
      <c r="B3801" s="32"/>
      <c r="C3801" s="32" t="s">
        <v>18</v>
      </c>
      <c r="D3801" s="27">
        <v>1185000</v>
      </c>
      <c r="E3801" s="28"/>
      <c r="F3801" s="29">
        <f t="shared" si="63"/>
        <v>167647485</v>
      </c>
    </row>
    <row r="3802" spans="1:6">
      <c r="A3802" s="30">
        <v>45479.581817129627</v>
      </c>
      <c r="B3802" s="32"/>
      <c r="C3802" s="32" t="s">
        <v>16</v>
      </c>
      <c r="D3802" s="27">
        <v>1233000</v>
      </c>
      <c r="E3802" s="28"/>
      <c r="F3802" s="29">
        <f t="shared" si="63"/>
        <v>168880485</v>
      </c>
    </row>
    <row r="3803" spans="1:6">
      <c r="A3803" s="30">
        <v>45479.582673611112</v>
      </c>
      <c r="B3803" s="32"/>
      <c r="C3803" s="32" t="s">
        <v>16</v>
      </c>
      <c r="D3803" s="27">
        <v>1470000</v>
      </c>
      <c r="E3803" s="28"/>
      <c r="F3803" s="29">
        <f t="shared" si="63"/>
        <v>170350485</v>
      </c>
    </row>
    <row r="3804" spans="1:6">
      <c r="A3804" s="30">
        <v>45479.630416666667</v>
      </c>
      <c r="B3804" s="32"/>
      <c r="C3804" s="32" t="s">
        <v>16</v>
      </c>
      <c r="D3804" s="27">
        <v>1524000</v>
      </c>
      <c r="E3804" s="28"/>
      <c r="F3804" s="29">
        <f t="shared" si="63"/>
        <v>171874485</v>
      </c>
    </row>
    <row r="3805" spans="1:6">
      <c r="A3805" s="30">
        <v>45479.849363425928</v>
      </c>
      <c r="B3805" s="32"/>
      <c r="C3805" s="32" t="s">
        <v>12</v>
      </c>
      <c r="D3805" s="27">
        <v>1170000</v>
      </c>
      <c r="E3805" s="28"/>
      <c r="F3805" s="29">
        <f t="shared" si="63"/>
        <v>173044485</v>
      </c>
    </row>
    <row r="3806" spans="1:6">
      <c r="A3806" s="30">
        <v>45480.675243055557</v>
      </c>
      <c r="B3806" s="32"/>
      <c r="C3806" s="32" t="s">
        <v>721</v>
      </c>
      <c r="D3806" s="27">
        <v>800000</v>
      </c>
      <c r="E3806" s="28"/>
      <c r="F3806" s="29">
        <f t="shared" si="63"/>
        <v>173844485</v>
      </c>
    </row>
    <row r="3807" spans="1:6">
      <c r="A3807" s="30">
        <v>45481.295590277776</v>
      </c>
      <c r="B3807" s="32"/>
      <c r="C3807" s="32" t="s">
        <v>12</v>
      </c>
      <c r="D3807" s="27">
        <v>600000</v>
      </c>
      <c r="E3807" s="28"/>
      <c r="F3807" s="29">
        <f t="shared" si="63"/>
        <v>174444485</v>
      </c>
    </row>
    <row r="3808" spans="1:6">
      <c r="A3808" s="30">
        <v>45481.352870370371</v>
      </c>
      <c r="B3808" s="32"/>
      <c r="C3808" s="32" t="s">
        <v>17</v>
      </c>
      <c r="D3808" s="27">
        <v>1500000</v>
      </c>
      <c r="E3808" s="28"/>
      <c r="F3808" s="29">
        <f t="shared" si="63"/>
        <v>175944485</v>
      </c>
    </row>
    <row r="3809" spans="1:6">
      <c r="A3809" s="30">
        <v>45481.35355324074</v>
      </c>
      <c r="B3809" s="32"/>
      <c r="C3809" s="32" t="s">
        <v>16</v>
      </c>
      <c r="D3809" s="27">
        <v>1470000</v>
      </c>
      <c r="E3809" s="28"/>
      <c r="F3809" s="29">
        <f t="shared" si="63"/>
        <v>177414485</v>
      </c>
    </row>
    <row r="3810" spans="1:6">
      <c r="A3810" s="30">
        <v>45481.37703703704</v>
      </c>
      <c r="B3810" s="32"/>
      <c r="C3810" s="32" t="s">
        <v>12</v>
      </c>
      <c r="D3810" s="27">
        <v>650000</v>
      </c>
      <c r="E3810" s="28"/>
      <c r="F3810" s="29">
        <f t="shared" si="63"/>
        <v>178064485</v>
      </c>
    </row>
    <row r="3811" spans="1:6">
      <c r="A3811" s="30">
        <v>45481.455694444441</v>
      </c>
      <c r="B3811" s="32"/>
      <c r="C3811" s="32" t="s">
        <v>16</v>
      </c>
      <c r="D3811" s="27">
        <v>1825000</v>
      </c>
      <c r="E3811" s="28"/>
      <c r="F3811" s="29">
        <f t="shared" si="63"/>
        <v>179889485</v>
      </c>
    </row>
    <row r="3812" spans="1:6">
      <c r="A3812" s="30">
        <v>45481.592662037037</v>
      </c>
      <c r="B3812" s="32"/>
      <c r="C3812" s="32" t="s">
        <v>12</v>
      </c>
      <c r="D3812" s="27">
        <v>585000</v>
      </c>
      <c r="E3812" s="28"/>
      <c r="F3812" s="29">
        <f t="shared" si="63"/>
        <v>180474485</v>
      </c>
    </row>
    <row r="3813" spans="1:6">
      <c r="A3813" s="30">
        <v>45481.593576388892</v>
      </c>
      <c r="B3813" s="32"/>
      <c r="C3813" s="32" t="s">
        <v>16</v>
      </c>
      <c r="D3813" s="27">
        <v>1954000</v>
      </c>
      <c r="E3813" s="28"/>
      <c r="F3813" s="29">
        <f t="shared" si="63"/>
        <v>182428485</v>
      </c>
    </row>
    <row r="3814" spans="1:6">
      <c r="A3814" s="30">
        <v>45481.62394675926</v>
      </c>
      <c r="B3814" s="32"/>
      <c r="C3814" s="32" t="s">
        <v>12</v>
      </c>
      <c r="D3814" s="27">
        <v>600000</v>
      </c>
      <c r="E3814" s="28"/>
      <c r="F3814" s="29">
        <f t="shared" si="63"/>
        <v>183028485</v>
      </c>
    </row>
    <row r="3815" spans="1:6">
      <c r="A3815" s="30">
        <v>45481.786631944444</v>
      </c>
      <c r="B3815" s="32"/>
      <c r="C3815" s="32" t="s">
        <v>16</v>
      </c>
      <c r="D3815" s="27">
        <v>991000</v>
      </c>
      <c r="E3815" s="28"/>
      <c r="F3815" s="29">
        <f t="shared" si="63"/>
        <v>184019485</v>
      </c>
    </row>
    <row r="3816" spans="1:6">
      <c r="A3816" s="30">
        <v>45482.383194444446</v>
      </c>
      <c r="B3816" s="32"/>
      <c r="C3816" s="32" t="s">
        <v>60</v>
      </c>
      <c r="D3816" s="27">
        <v>1833000</v>
      </c>
      <c r="E3816" s="28"/>
      <c r="F3816" s="29">
        <f t="shared" si="63"/>
        <v>185852485</v>
      </c>
    </row>
    <row r="3817" spans="1:6">
      <c r="A3817" s="30">
        <v>45482.402465277781</v>
      </c>
      <c r="B3817" s="32"/>
      <c r="C3817" s="32" t="s">
        <v>16</v>
      </c>
      <c r="D3817" s="27">
        <v>1086000</v>
      </c>
      <c r="E3817" s="28"/>
      <c r="F3817" s="29">
        <f t="shared" ref="F3817:F3881" si="64">F3816+D3817-E3817</f>
        <v>186938485</v>
      </c>
    </row>
    <row r="3818" spans="1:6">
      <c r="A3818" s="30">
        <v>45482.466909722221</v>
      </c>
      <c r="B3818" s="32"/>
      <c r="C3818" s="32" t="s">
        <v>16</v>
      </c>
      <c r="D3818" s="27">
        <v>1506000</v>
      </c>
      <c r="E3818" s="28"/>
      <c r="F3818" s="29">
        <f t="shared" si="64"/>
        <v>188444485</v>
      </c>
    </row>
    <row r="3819" spans="1:6">
      <c r="A3819" s="30">
        <v>45482.483576388891</v>
      </c>
      <c r="B3819" s="32"/>
      <c r="C3819" s="32" t="s">
        <v>12</v>
      </c>
      <c r="D3819" s="27">
        <v>585000</v>
      </c>
      <c r="E3819" s="28"/>
      <c r="F3819" s="29">
        <f t="shared" si="64"/>
        <v>189029485</v>
      </c>
    </row>
    <row r="3820" spans="1:6">
      <c r="A3820" s="30">
        <v>45482.486018518517</v>
      </c>
      <c r="B3820" s="32"/>
      <c r="C3820" s="32" t="s">
        <v>12</v>
      </c>
      <c r="D3820" s="27">
        <v>600000</v>
      </c>
      <c r="E3820" s="28"/>
      <c r="F3820" s="29">
        <f t="shared" si="64"/>
        <v>189629485</v>
      </c>
    </row>
    <row r="3821" spans="1:6">
      <c r="A3821" s="30">
        <v>45482.491342592592</v>
      </c>
      <c r="B3821" s="32"/>
      <c r="C3821" s="32" t="s">
        <v>42</v>
      </c>
      <c r="D3821" s="27">
        <v>3985000</v>
      </c>
      <c r="E3821" s="28"/>
      <c r="F3821" s="29">
        <f t="shared" si="64"/>
        <v>193614485</v>
      </c>
    </row>
    <row r="3822" spans="1:6">
      <c r="A3822" s="30">
        <v>45482.52034722222</v>
      </c>
      <c r="B3822" s="32"/>
      <c r="C3822" s="32" t="s">
        <v>12</v>
      </c>
      <c r="D3822" s="27">
        <v>650000</v>
      </c>
      <c r="E3822" s="28"/>
      <c r="F3822" s="29">
        <f t="shared" si="64"/>
        <v>194264485</v>
      </c>
    </row>
    <row r="3823" spans="1:6">
      <c r="A3823" s="30">
        <v>45482.521458333336</v>
      </c>
      <c r="B3823" s="32"/>
      <c r="C3823" s="32" t="s">
        <v>17</v>
      </c>
      <c r="D3823" s="27">
        <v>875000</v>
      </c>
      <c r="E3823" s="28"/>
      <c r="F3823" s="29">
        <f t="shared" si="64"/>
        <v>195139485</v>
      </c>
    </row>
    <row r="3824" spans="1:6">
      <c r="A3824" s="30">
        <v>45482.532754629632</v>
      </c>
      <c r="B3824" s="32"/>
      <c r="C3824" s="32" t="s">
        <v>12</v>
      </c>
      <c r="D3824" s="27">
        <v>650000</v>
      </c>
      <c r="E3824" s="28"/>
      <c r="F3824" s="29">
        <f t="shared" si="64"/>
        <v>195789485</v>
      </c>
    </row>
    <row r="3825" spans="1:6">
      <c r="A3825" s="30">
        <v>45482.533645833333</v>
      </c>
      <c r="B3825" s="32"/>
      <c r="C3825" s="32" t="s">
        <v>12</v>
      </c>
      <c r="D3825" s="27">
        <v>1185000</v>
      </c>
      <c r="E3825" s="28"/>
      <c r="F3825" s="29">
        <f t="shared" si="64"/>
        <v>196974485</v>
      </c>
    </row>
    <row r="3826" spans="1:6">
      <c r="A3826" s="30">
        <v>45482.559351851851</v>
      </c>
      <c r="B3826" s="32"/>
      <c r="C3826" s="32" t="s">
        <v>30</v>
      </c>
      <c r="D3826" s="27">
        <v>350000</v>
      </c>
      <c r="E3826" s="28"/>
      <c r="F3826" s="29">
        <f t="shared" si="64"/>
        <v>197324485</v>
      </c>
    </row>
    <row r="3827" spans="1:6">
      <c r="A3827" s="30">
        <v>45482.570613425924</v>
      </c>
      <c r="B3827" s="32"/>
      <c r="C3827" s="32" t="s">
        <v>12</v>
      </c>
      <c r="D3827" s="27">
        <v>650000</v>
      </c>
      <c r="E3827" s="28"/>
      <c r="F3827" s="29">
        <f t="shared" si="64"/>
        <v>197974485</v>
      </c>
    </row>
    <row r="3828" spans="1:6">
      <c r="A3828" s="30">
        <v>45482.812384259261</v>
      </c>
      <c r="B3828" s="32"/>
      <c r="C3828" s="32" t="s">
        <v>16</v>
      </c>
      <c r="D3828" s="27">
        <v>1825000</v>
      </c>
      <c r="E3828" s="28"/>
      <c r="F3828" s="29">
        <f t="shared" si="64"/>
        <v>199799485</v>
      </c>
    </row>
    <row r="3829" spans="1:6">
      <c r="A3829" s="30">
        <v>45482.948182870372</v>
      </c>
      <c r="B3829" s="32"/>
      <c r="C3829" s="32" t="s">
        <v>12</v>
      </c>
      <c r="D3829" s="27">
        <v>650000</v>
      </c>
      <c r="E3829" s="28"/>
      <c r="F3829" s="29">
        <f t="shared" si="64"/>
        <v>200449485</v>
      </c>
    </row>
    <row r="3830" spans="1:6">
      <c r="A3830" s="30">
        <v>45483.200532407405</v>
      </c>
      <c r="B3830" s="32"/>
      <c r="C3830" s="32" t="s">
        <v>12</v>
      </c>
      <c r="D3830" s="27">
        <v>600000</v>
      </c>
      <c r="E3830" s="28"/>
      <c r="F3830" s="29">
        <f t="shared" si="64"/>
        <v>201049485</v>
      </c>
    </row>
    <row r="3831" spans="1:6">
      <c r="A3831" s="30">
        <v>45483.255289351851</v>
      </c>
      <c r="B3831" s="32"/>
      <c r="C3831" s="32" t="s">
        <v>16</v>
      </c>
      <c r="D3831" s="27">
        <v>696000</v>
      </c>
      <c r="E3831" s="28"/>
      <c r="F3831" s="29">
        <f t="shared" si="64"/>
        <v>201745485</v>
      </c>
    </row>
    <row r="3832" spans="1:6">
      <c r="A3832" s="30">
        <v>45483.271597222221</v>
      </c>
      <c r="B3832" s="32"/>
      <c r="C3832" s="32" t="s">
        <v>12</v>
      </c>
      <c r="D3832" s="27">
        <v>650000</v>
      </c>
      <c r="E3832" s="28"/>
      <c r="F3832" s="29">
        <f t="shared" si="64"/>
        <v>202395485</v>
      </c>
    </row>
    <row r="3833" spans="1:6">
      <c r="A3833" s="30">
        <v>45483.325833333336</v>
      </c>
      <c r="B3833" s="32"/>
      <c r="C3833" s="32" t="s">
        <v>12</v>
      </c>
      <c r="D3833" s="27">
        <v>550000</v>
      </c>
      <c r="E3833" s="28"/>
      <c r="F3833" s="29">
        <f t="shared" si="64"/>
        <v>202945485</v>
      </c>
    </row>
    <row r="3834" spans="1:6">
      <c r="A3834" s="30">
        <v>45483.344340277778</v>
      </c>
      <c r="B3834" s="32"/>
      <c r="C3834" s="32" t="s">
        <v>1260</v>
      </c>
      <c r="D3834" s="27">
        <v>130000</v>
      </c>
      <c r="E3834" s="28"/>
      <c r="F3834" s="29">
        <f t="shared" si="64"/>
        <v>203075485</v>
      </c>
    </row>
    <row r="3835" spans="1:6">
      <c r="A3835" s="30">
        <v>45483.349016203705</v>
      </c>
      <c r="B3835" s="32"/>
      <c r="C3835" s="32" t="s">
        <v>42</v>
      </c>
      <c r="D3835" s="27">
        <v>2600000</v>
      </c>
      <c r="E3835" s="28"/>
      <c r="F3835" s="29">
        <f t="shared" si="64"/>
        <v>205675485</v>
      </c>
    </row>
    <row r="3836" spans="1:6">
      <c r="A3836" s="30">
        <v>45483.389722222222</v>
      </c>
      <c r="B3836" s="32"/>
      <c r="C3836" s="32" t="s">
        <v>12</v>
      </c>
      <c r="D3836" s="27">
        <v>650000</v>
      </c>
      <c r="E3836" s="28"/>
      <c r="F3836" s="29">
        <f t="shared" si="64"/>
        <v>206325485</v>
      </c>
    </row>
    <row r="3837" spans="1:6">
      <c r="A3837" s="30">
        <v>45483.43005787037</v>
      </c>
      <c r="B3837" s="32"/>
      <c r="C3837" s="32" t="s">
        <v>12</v>
      </c>
      <c r="D3837" s="27">
        <v>650000</v>
      </c>
      <c r="E3837" s="28"/>
      <c r="F3837" s="29">
        <f t="shared" si="64"/>
        <v>206975485</v>
      </c>
    </row>
    <row r="3838" spans="1:6">
      <c r="A3838" s="30">
        <v>45483.50209490741</v>
      </c>
      <c r="B3838" s="32"/>
      <c r="C3838" s="32" t="s">
        <v>16</v>
      </c>
      <c r="D3838" s="27">
        <v>432000</v>
      </c>
      <c r="E3838" s="28"/>
      <c r="F3838" s="29">
        <f t="shared" si="64"/>
        <v>207407485</v>
      </c>
    </row>
    <row r="3839" spans="1:6">
      <c r="A3839" s="30">
        <v>45483.526747685188</v>
      </c>
      <c r="B3839" s="32"/>
      <c r="C3839" s="32" t="s">
        <v>17</v>
      </c>
      <c r="D3839" s="27">
        <v>875000</v>
      </c>
      <c r="E3839" s="28"/>
      <c r="F3839" s="29">
        <f t="shared" si="64"/>
        <v>208282485</v>
      </c>
    </row>
    <row r="3840" spans="1:6">
      <c r="A3840" s="30">
        <v>45483.544189814813</v>
      </c>
      <c r="B3840" s="32"/>
      <c r="C3840" s="32" t="s">
        <v>12</v>
      </c>
      <c r="D3840" s="27">
        <v>650000</v>
      </c>
      <c r="E3840" s="28"/>
      <c r="F3840" s="29">
        <f t="shared" si="64"/>
        <v>208932485</v>
      </c>
    </row>
    <row r="3841" spans="1:9">
      <c r="A3841" s="30">
        <v>45483.559918981482</v>
      </c>
      <c r="B3841" s="32"/>
      <c r="C3841" s="32" t="s">
        <v>18</v>
      </c>
      <c r="D3841" s="27">
        <v>2100000</v>
      </c>
      <c r="E3841" s="28"/>
      <c r="F3841" s="29">
        <f t="shared" si="64"/>
        <v>211032485</v>
      </c>
    </row>
    <row r="3842" spans="1:9">
      <c r="A3842" s="30">
        <v>45483.616018518522</v>
      </c>
      <c r="B3842" s="32"/>
      <c r="C3842" s="32" t="s">
        <v>12</v>
      </c>
      <c r="D3842" s="27">
        <v>600000</v>
      </c>
      <c r="E3842" s="28"/>
      <c r="F3842" s="29">
        <f t="shared" si="64"/>
        <v>211632485</v>
      </c>
    </row>
    <row r="3843" spans="1:9">
      <c r="A3843" s="30">
        <v>45483.693310185183</v>
      </c>
      <c r="B3843" s="32"/>
      <c r="C3843" s="15" t="s">
        <v>1290</v>
      </c>
      <c r="D3843" s="27">
        <v>3007000</v>
      </c>
      <c r="E3843" s="28"/>
      <c r="F3843" s="29">
        <f t="shared" si="64"/>
        <v>214639485</v>
      </c>
    </row>
    <row r="3844" spans="1:9">
      <c r="A3844" s="30">
        <v>45483.718680555554</v>
      </c>
      <c r="B3844" s="32"/>
      <c r="C3844" s="32" t="s">
        <v>12</v>
      </c>
      <c r="D3844" s="27">
        <v>585000</v>
      </c>
      <c r="E3844" s="28"/>
      <c r="F3844" s="29">
        <f t="shared" si="64"/>
        <v>215224485</v>
      </c>
    </row>
    <row r="3845" spans="1:9">
      <c r="A3845" s="30">
        <v>45483.735312500001</v>
      </c>
      <c r="B3845" s="32"/>
      <c r="C3845" s="32" t="s">
        <v>12</v>
      </c>
      <c r="D3845" s="27">
        <v>585000</v>
      </c>
      <c r="E3845" s="28"/>
      <c r="F3845" s="29">
        <f t="shared" si="64"/>
        <v>215809485</v>
      </c>
    </row>
    <row r="3846" spans="1:9">
      <c r="A3846" s="30">
        <v>45483.746759259258</v>
      </c>
      <c r="B3846" s="32"/>
      <c r="C3846" s="32" t="s">
        <v>12</v>
      </c>
      <c r="D3846" s="27">
        <v>600000</v>
      </c>
      <c r="E3846" s="28"/>
      <c r="F3846" s="29">
        <f t="shared" si="64"/>
        <v>216409485</v>
      </c>
    </row>
    <row r="3847" spans="1:9">
      <c r="A3847" s="30">
        <v>45485</v>
      </c>
      <c r="B3847" s="32"/>
      <c r="C3847" s="32" t="s">
        <v>1271</v>
      </c>
      <c r="D3847" s="27">
        <v>1000000</v>
      </c>
      <c r="E3847" s="28"/>
      <c r="F3847" s="29">
        <f t="shared" si="64"/>
        <v>217409485</v>
      </c>
      <c r="H3847" s="38"/>
    </row>
    <row r="3848" spans="1:9">
      <c r="A3848" s="30">
        <v>45488</v>
      </c>
      <c r="B3848" s="32"/>
      <c r="C3848" s="32" t="s">
        <v>1274</v>
      </c>
      <c r="D3848" s="27">
        <v>3000000</v>
      </c>
      <c r="E3848" s="28"/>
      <c r="F3848" s="29">
        <f t="shared" si="64"/>
        <v>220409485</v>
      </c>
    </row>
    <row r="3849" spans="1:9">
      <c r="A3849" s="30">
        <v>45484</v>
      </c>
      <c r="B3849" s="32"/>
      <c r="C3849" s="32" t="s">
        <v>1279</v>
      </c>
      <c r="D3849" s="27">
        <v>915000</v>
      </c>
      <c r="E3849" s="28"/>
      <c r="F3849" s="29">
        <f t="shared" si="64"/>
        <v>221324485</v>
      </c>
    </row>
    <row r="3850" spans="1:9">
      <c r="A3850" s="30">
        <v>45483.759583333333</v>
      </c>
      <c r="B3850" s="32"/>
      <c r="C3850" s="32" t="s">
        <v>17</v>
      </c>
      <c r="D3850" s="27">
        <v>600000</v>
      </c>
      <c r="E3850" s="28"/>
      <c r="F3850" s="29">
        <f t="shared" si="64"/>
        <v>221924485</v>
      </c>
    </row>
    <row r="3851" spans="1:9">
      <c r="A3851" s="30">
        <v>45483.830740740741</v>
      </c>
      <c r="B3851" s="32"/>
      <c r="C3851" s="32" t="s">
        <v>12</v>
      </c>
      <c r="D3851" s="27">
        <v>2925000</v>
      </c>
      <c r="E3851" s="28"/>
      <c r="F3851" s="29">
        <f t="shared" si="64"/>
        <v>224849485</v>
      </c>
    </row>
    <row r="3852" spans="1:9">
      <c r="A3852" s="30">
        <v>45483.831400462965</v>
      </c>
      <c r="B3852" s="32"/>
      <c r="C3852" s="32" t="s">
        <v>12</v>
      </c>
      <c r="D3852" s="27">
        <v>3250000</v>
      </c>
      <c r="E3852" s="28"/>
      <c r="F3852" s="29">
        <f t="shared" si="64"/>
        <v>228099485</v>
      </c>
    </row>
    <row r="3853" spans="1:9">
      <c r="A3853" s="30">
        <v>45483.845405092594</v>
      </c>
      <c r="B3853" s="32"/>
      <c r="C3853" s="32" t="s">
        <v>17</v>
      </c>
      <c r="D3853" s="27">
        <v>600000</v>
      </c>
      <c r="E3853" s="28"/>
      <c r="F3853" s="29">
        <f t="shared" si="64"/>
        <v>228699485</v>
      </c>
      <c r="H3853" s="21"/>
      <c r="I3853" s="21"/>
    </row>
    <row r="3854" spans="1:9">
      <c r="A3854" s="30">
        <v>45483.857835648145</v>
      </c>
      <c r="B3854" s="32"/>
      <c r="C3854" s="32" t="s">
        <v>12</v>
      </c>
      <c r="D3854" s="27">
        <v>585000</v>
      </c>
      <c r="E3854" s="28"/>
      <c r="F3854" s="29">
        <f t="shared" si="64"/>
        <v>229284485</v>
      </c>
      <c r="H3854" s="21"/>
      <c r="I3854" s="21"/>
    </row>
    <row r="3855" spans="1:9">
      <c r="A3855" s="30">
        <v>45483.883981481478</v>
      </c>
      <c r="B3855" s="32"/>
      <c r="C3855" s="32" t="s">
        <v>12</v>
      </c>
      <c r="D3855" s="27">
        <v>1770000</v>
      </c>
      <c r="E3855" s="28"/>
      <c r="F3855" s="29">
        <f t="shared" si="64"/>
        <v>231054485</v>
      </c>
      <c r="H3855" s="21"/>
      <c r="I3855" s="21"/>
    </row>
    <row r="3856" spans="1:9">
      <c r="A3856" s="30">
        <v>45483.918310185189</v>
      </c>
      <c r="B3856" s="32"/>
      <c r="C3856" s="32" t="s">
        <v>16</v>
      </c>
      <c r="D3856" s="27">
        <v>1106000</v>
      </c>
      <c r="E3856" s="28"/>
      <c r="F3856" s="29">
        <f t="shared" si="64"/>
        <v>232160485</v>
      </c>
      <c r="H3856" s="21"/>
      <c r="I3856" s="21"/>
    </row>
    <row r="3857" spans="1:9">
      <c r="A3857" s="30">
        <v>45484.068692129629</v>
      </c>
      <c r="B3857" s="32"/>
      <c r="C3857" s="32" t="s">
        <v>12</v>
      </c>
      <c r="D3857" s="27">
        <v>585000</v>
      </c>
      <c r="E3857" s="28"/>
      <c r="F3857" s="29">
        <f t="shared" si="64"/>
        <v>232745485</v>
      </c>
      <c r="H3857" s="21"/>
      <c r="I3857" s="21"/>
    </row>
    <row r="3858" spans="1:9">
      <c r="A3858" s="30">
        <v>45484.308032407411</v>
      </c>
      <c r="B3858" s="32"/>
      <c r="C3858" s="32" t="s">
        <v>12</v>
      </c>
      <c r="D3858" s="27">
        <v>550000</v>
      </c>
      <c r="E3858" s="28"/>
      <c r="F3858" s="29">
        <f t="shared" si="64"/>
        <v>233295485</v>
      </c>
      <c r="H3858" s="21"/>
      <c r="I3858" s="21"/>
    </row>
    <row r="3859" spans="1:9">
      <c r="A3859" s="30">
        <v>45484.359560185185</v>
      </c>
      <c r="B3859" s="32"/>
      <c r="C3859" s="32" t="s">
        <v>12</v>
      </c>
      <c r="D3859" s="27">
        <v>600000</v>
      </c>
      <c r="E3859" s="28"/>
      <c r="F3859" s="29">
        <f t="shared" si="64"/>
        <v>233895485</v>
      </c>
      <c r="H3859" s="21"/>
      <c r="I3859" s="21"/>
    </row>
    <row r="3860" spans="1:9">
      <c r="A3860" s="30">
        <v>45484.391932870371</v>
      </c>
      <c r="B3860" s="32"/>
      <c r="C3860" s="32" t="s">
        <v>12</v>
      </c>
      <c r="D3860" s="27">
        <v>585000</v>
      </c>
      <c r="E3860" s="28"/>
      <c r="F3860" s="29">
        <f t="shared" si="64"/>
        <v>234480485</v>
      </c>
      <c r="H3860" s="21"/>
      <c r="I3860" s="21"/>
    </row>
    <row r="3861" spans="1:9">
      <c r="A3861" s="30">
        <v>45484.453541666669</v>
      </c>
      <c r="B3861" s="32"/>
      <c r="C3861" s="32" t="s">
        <v>12</v>
      </c>
      <c r="D3861" s="27">
        <v>1170000</v>
      </c>
      <c r="E3861" s="28"/>
      <c r="F3861" s="29">
        <f t="shared" si="64"/>
        <v>235650485</v>
      </c>
      <c r="H3861" s="21"/>
      <c r="I3861" s="21"/>
    </row>
    <row r="3862" spans="1:9">
      <c r="A3862" s="30">
        <v>45484.457152777781</v>
      </c>
      <c r="B3862" s="32"/>
      <c r="C3862" s="32" t="s">
        <v>12</v>
      </c>
      <c r="D3862" s="27">
        <v>650000</v>
      </c>
      <c r="E3862" s="28"/>
      <c r="F3862" s="29">
        <f t="shared" si="64"/>
        <v>236300485</v>
      </c>
      <c r="H3862" s="21"/>
      <c r="I3862" s="21"/>
    </row>
    <row r="3863" spans="1:9">
      <c r="A3863" s="30">
        <v>45484.498576388891</v>
      </c>
      <c r="B3863" s="32"/>
      <c r="C3863" s="32" t="s">
        <v>12</v>
      </c>
      <c r="D3863" s="27">
        <v>600000</v>
      </c>
      <c r="E3863" s="28"/>
      <c r="F3863" s="29">
        <f t="shared" si="64"/>
        <v>236900485</v>
      </c>
      <c r="H3863" s="21"/>
      <c r="I3863" s="21"/>
    </row>
    <row r="3864" spans="1:9">
      <c r="A3864" s="30">
        <v>45484.518541666665</v>
      </c>
      <c r="B3864" s="32"/>
      <c r="C3864" s="32" t="s">
        <v>12</v>
      </c>
      <c r="D3864" s="27">
        <v>650000</v>
      </c>
      <c r="E3864" s="28"/>
      <c r="F3864" s="29">
        <f t="shared" si="64"/>
        <v>237550485</v>
      </c>
      <c r="H3864" s="21"/>
      <c r="I3864" s="21"/>
    </row>
    <row r="3865" spans="1:9">
      <c r="A3865" s="30">
        <v>45484.744884259257</v>
      </c>
      <c r="B3865" s="32"/>
      <c r="C3865" s="32" t="s">
        <v>12</v>
      </c>
      <c r="D3865" s="27">
        <v>550000</v>
      </c>
      <c r="E3865" s="28"/>
      <c r="F3865" s="29">
        <f t="shared" si="64"/>
        <v>238100485</v>
      </c>
      <c r="H3865" s="21"/>
      <c r="I3865" s="21"/>
    </row>
    <row r="3866" spans="1:9">
      <c r="A3866" s="30">
        <v>45484.75953703704</v>
      </c>
      <c r="B3866" s="32"/>
      <c r="C3866" s="32" t="s">
        <v>12</v>
      </c>
      <c r="D3866" s="27">
        <v>585000</v>
      </c>
      <c r="E3866" s="28"/>
      <c r="F3866" s="29">
        <f t="shared" si="64"/>
        <v>238685485</v>
      </c>
      <c r="H3866" s="21"/>
      <c r="I3866" s="21"/>
    </row>
    <row r="3867" spans="1:9">
      <c r="A3867" s="30">
        <v>45485.283958333333</v>
      </c>
      <c r="B3867" s="32"/>
      <c r="C3867" s="32" t="s">
        <v>16</v>
      </c>
      <c r="D3867" s="27">
        <v>1954000</v>
      </c>
      <c r="E3867" s="28"/>
      <c r="F3867" s="29">
        <f t="shared" si="64"/>
        <v>240639485</v>
      </c>
    </row>
    <row r="3868" spans="1:9">
      <c r="A3868" s="30">
        <v>45485.292199074072</v>
      </c>
      <c r="B3868" s="32"/>
      <c r="C3868" s="32" t="s">
        <v>12</v>
      </c>
      <c r="D3868" s="27">
        <v>600000</v>
      </c>
      <c r="E3868" s="28"/>
      <c r="F3868" s="29">
        <f t="shared" si="64"/>
        <v>241239485</v>
      </c>
    </row>
    <row r="3869" spans="1:9">
      <c r="A3869" s="30">
        <v>45485.320092592592</v>
      </c>
      <c r="B3869" s="32"/>
      <c r="C3869" s="32" t="s">
        <v>12</v>
      </c>
      <c r="D3869" s="27">
        <v>585000</v>
      </c>
      <c r="E3869" s="28"/>
      <c r="F3869" s="29">
        <f t="shared" si="64"/>
        <v>241824485</v>
      </c>
    </row>
    <row r="3870" spans="1:9">
      <c r="A3870" s="30">
        <v>45485.332361111112</v>
      </c>
      <c r="B3870" s="32"/>
      <c r="C3870" s="32" t="s">
        <v>18</v>
      </c>
      <c r="D3870" s="27">
        <v>1400000</v>
      </c>
      <c r="E3870" s="28"/>
      <c r="F3870" s="29">
        <f t="shared" si="64"/>
        <v>243224485</v>
      </c>
    </row>
    <row r="3871" spans="1:9">
      <c r="A3871" s="30">
        <v>45485.38590277778</v>
      </c>
      <c r="B3871" s="32"/>
      <c r="C3871" s="32" t="s">
        <v>12</v>
      </c>
      <c r="D3871" s="27">
        <v>1200000</v>
      </c>
      <c r="E3871" s="28"/>
      <c r="F3871" s="29">
        <f t="shared" si="64"/>
        <v>244424485</v>
      </c>
    </row>
    <row r="3872" spans="1:9">
      <c r="A3872" s="30">
        <v>45485.464594907404</v>
      </c>
      <c r="B3872" s="32"/>
      <c r="C3872" s="32" t="s">
        <v>12</v>
      </c>
      <c r="D3872" s="27">
        <v>650000</v>
      </c>
      <c r="E3872" s="28"/>
      <c r="F3872" s="29">
        <f t="shared" si="64"/>
        <v>245074485</v>
      </c>
    </row>
    <row r="3873" spans="1:6">
      <c r="A3873" s="30">
        <v>45485.5702662037</v>
      </c>
      <c r="B3873" s="32"/>
      <c r="C3873" s="32" t="s">
        <v>12</v>
      </c>
      <c r="D3873" s="27">
        <v>585000</v>
      </c>
      <c r="E3873" s="28"/>
      <c r="F3873" s="29">
        <f t="shared" si="64"/>
        <v>245659485</v>
      </c>
    </row>
    <row r="3874" spans="1:6">
      <c r="A3874" s="30">
        <v>45485.594444444447</v>
      </c>
      <c r="B3874" s="32"/>
      <c r="C3874" s="32" t="s">
        <v>16</v>
      </c>
      <c r="D3874" s="27">
        <v>1947000</v>
      </c>
      <c r="E3874" s="28"/>
      <c r="F3874" s="29">
        <f t="shared" si="64"/>
        <v>247606485</v>
      </c>
    </row>
    <row r="3875" spans="1:6">
      <c r="A3875" s="30">
        <v>45485.746261574073</v>
      </c>
      <c r="B3875" s="32"/>
      <c r="C3875" s="32" t="s">
        <v>12</v>
      </c>
      <c r="D3875" s="27">
        <v>1800000</v>
      </c>
      <c r="E3875" s="28"/>
      <c r="F3875" s="29">
        <f t="shared" si="64"/>
        <v>249406485</v>
      </c>
    </row>
    <row r="3876" spans="1:6">
      <c r="A3876" s="30">
        <v>45485.748645833337</v>
      </c>
      <c r="B3876" s="32"/>
      <c r="C3876" s="32" t="s">
        <v>17</v>
      </c>
      <c r="D3876" s="27">
        <v>1350000</v>
      </c>
      <c r="E3876" s="28"/>
      <c r="F3876" s="29">
        <f t="shared" si="64"/>
        <v>250756485</v>
      </c>
    </row>
    <row r="3877" spans="1:6">
      <c r="A3877" s="30">
        <v>45485.847881944443</v>
      </c>
      <c r="B3877" s="32"/>
      <c r="C3877" s="32" t="s">
        <v>12</v>
      </c>
      <c r="D3877" s="27">
        <v>585000</v>
      </c>
      <c r="E3877" s="28"/>
      <c r="F3877" s="29">
        <f t="shared" si="64"/>
        <v>251341485</v>
      </c>
    </row>
    <row r="3878" spans="1:6">
      <c r="A3878" s="30">
        <v>45485.914074074077</v>
      </c>
      <c r="B3878" s="32"/>
      <c r="C3878" s="32" t="s">
        <v>12</v>
      </c>
      <c r="D3878" s="27">
        <v>585000</v>
      </c>
      <c r="E3878" s="28"/>
      <c r="F3878" s="29">
        <f t="shared" si="64"/>
        <v>251926485</v>
      </c>
    </row>
    <row r="3879" spans="1:6">
      <c r="A3879" s="30">
        <v>45486.309502314813</v>
      </c>
      <c r="B3879" s="32"/>
      <c r="C3879" s="32" t="s">
        <v>12</v>
      </c>
      <c r="D3879" s="27">
        <v>650000</v>
      </c>
      <c r="E3879" s="28"/>
      <c r="F3879" s="29">
        <f t="shared" si="64"/>
        <v>252576485</v>
      </c>
    </row>
    <row r="3880" spans="1:6">
      <c r="A3880" s="30">
        <v>45486.387743055559</v>
      </c>
      <c r="B3880" s="32"/>
      <c r="C3880" s="32" t="s">
        <v>12</v>
      </c>
      <c r="D3880" s="27">
        <v>1950000</v>
      </c>
      <c r="E3880" s="28"/>
      <c r="F3880" s="29">
        <f t="shared" si="64"/>
        <v>254526485</v>
      </c>
    </row>
    <row r="3881" spans="1:6">
      <c r="A3881" s="30">
        <v>45486.439675925925</v>
      </c>
      <c r="B3881" s="32"/>
      <c r="C3881" s="32" t="s">
        <v>18</v>
      </c>
      <c r="D3881" s="27">
        <v>2370000</v>
      </c>
      <c r="E3881" s="28"/>
      <c r="F3881" s="29">
        <f t="shared" si="64"/>
        <v>256896485</v>
      </c>
    </row>
    <row r="3882" spans="1:6">
      <c r="A3882" s="30">
        <v>45486.883449074077</v>
      </c>
      <c r="B3882" s="32"/>
      <c r="C3882" s="32" t="s">
        <v>836</v>
      </c>
      <c r="D3882" s="27">
        <v>1783000</v>
      </c>
      <c r="E3882" s="28"/>
      <c r="F3882" s="29">
        <f t="shared" ref="F3882:F3945" si="65">F3881+D3882-E3882</f>
        <v>258679485</v>
      </c>
    </row>
    <row r="3883" spans="1:6">
      <c r="A3883" s="30">
        <v>45487.701493055552</v>
      </c>
      <c r="B3883" s="32"/>
      <c r="C3883" s="32" t="s">
        <v>16</v>
      </c>
      <c r="D3883" s="27">
        <v>1086000</v>
      </c>
      <c r="E3883" s="28"/>
      <c r="F3883" s="29">
        <f t="shared" si="65"/>
        <v>259765485</v>
      </c>
    </row>
    <row r="3884" spans="1:6">
      <c r="A3884" s="30">
        <v>45487.703622685185</v>
      </c>
      <c r="B3884" s="32"/>
      <c r="C3884" s="32" t="s">
        <v>12</v>
      </c>
      <c r="D3884" s="27">
        <v>600000</v>
      </c>
      <c r="E3884" s="28"/>
      <c r="F3884" s="29">
        <f t="shared" si="65"/>
        <v>260365485</v>
      </c>
    </row>
    <row r="3885" spans="1:6">
      <c r="A3885" s="30">
        <v>45487.910405092596</v>
      </c>
      <c r="B3885" s="32"/>
      <c r="C3885" s="32" t="s">
        <v>12</v>
      </c>
      <c r="D3885" s="27">
        <v>1300000</v>
      </c>
      <c r="E3885" s="28"/>
      <c r="F3885" s="29">
        <f t="shared" si="65"/>
        <v>261665485</v>
      </c>
    </row>
    <row r="3886" spans="1:6">
      <c r="A3886" s="30">
        <v>45487.93409722222</v>
      </c>
      <c r="B3886" s="32"/>
      <c r="C3886" s="32" t="s">
        <v>16</v>
      </c>
      <c r="D3886" s="27">
        <v>991000</v>
      </c>
      <c r="E3886" s="28"/>
      <c r="F3886" s="29">
        <f t="shared" si="65"/>
        <v>262656485</v>
      </c>
    </row>
    <row r="3887" spans="1:6">
      <c r="A3887" s="30">
        <v>45488.313206018516</v>
      </c>
      <c r="B3887" s="32"/>
      <c r="C3887" s="32" t="s">
        <v>12</v>
      </c>
      <c r="D3887" s="27">
        <v>650000</v>
      </c>
      <c r="E3887" s="28"/>
      <c r="F3887" s="29">
        <f t="shared" si="65"/>
        <v>263306485</v>
      </c>
    </row>
    <row r="3888" spans="1:6">
      <c r="A3888" s="30">
        <v>45488.365416666667</v>
      </c>
      <c r="B3888" s="32"/>
      <c r="C3888" s="32" t="s">
        <v>16</v>
      </c>
      <c r="D3888" s="27">
        <v>424000</v>
      </c>
      <c r="E3888" s="28"/>
      <c r="F3888" s="29">
        <f t="shared" si="65"/>
        <v>263730485</v>
      </c>
    </row>
    <row r="3889" spans="1:7">
      <c r="A3889" s="30">
        <v>45488.366273148145</v>
      </c>
      <c r="B3889" s="32"/>
      <c r="C3889" s="32" t="s">
        <v>16</v>
      </c>
      <c r="D3889" s="27">
        <v>432000</v>
      </c>
      <c r="E3889" s="28"/>
      <c r="F3889" s="29">
        <f t="shared" si="65"/>
        <v>264162485</v>
      </c>
    </row>
    <row r="3890" spans="1:7">
      <c r="A3890" s="30">
        <v>45488.38113425926</v>
      </c>
      <c r="B3890" s="32"/>
      <c r="C3890" s="32" t="s">
        <v>12</v>
      </c>
      <c r="D3890" s="27">
        <v>1135000</v>
      </c>
      <c r="E3890" s="28"/>
      <c r="F3890" s="29">
        <f t="shared" si="65"/>
        <v>265297485</v>
      </c>
    </row>
    <row r="3891" spans="1:7">
      <c r="A3891" s="30">
        <v>45488.456261574072</v>
      </c>
      <c r="B3891" s="32"/>
      <c r="C3891" s="32" t="s">
        <v>17</v>
      </c>
      <c r="D3891" s="27">
        <v>3000000</v>
      </c>
      <c r="E3891" s="28"/>
      <c r="F3891" s="29">
        <f t="shared" si="65"/>
        <v>268297485</v>
      </c>
    </row>
    <row r="3892" spans="1:7">
      <c r="A3892" s="30">
        <v>45488.472395833334</v>
      </c>
      <c r="B3892" s="32"/>
      <c r="C3892" s="32" t="s">
        <v>18</v>
      </c>
      <c r="D3892" s="27">
        <v>1185000</v>
      </c>
      <c r="E3892" s="28"/>
      <c r="F3892" s="29">
        <f t="shared" si="65"/>
        <v>269482485</v>
      </c>
    </row>
    <row r="3893" spans="1:7">
      <c r="A3893" s="30">
        <v>45488.516898148147</v>
      </c>
      <c r="B3893" s="32"/>
      <c r="C3893" s="32" t="s">
        <v>18</v>
      </c>
      <c r="D3893" s="27">
        <v>1350000</v>
      </c>
      <c r="E3893" s="28"/>
      <c r="F3893" s="29">
        <f t="shared" si="65"/>
        <v>270832485</v>
      </c>
    </row>
    <row r="3894" spans="1:7">
      <c r="A3894" s="30">
        <v>45488.568622685183</v>
      </c>
      <c r="B3894" s="32"/>
      <c r="C3894" s="32" t="s">
        <v>17</v>
      </c>
      <c r="D3894" s="27">
        <v>600000</v>
      </c>
      <c r="E3894" s="28"/>
      <c r="F3894" s="29">
        <f t="shared" si="65"/>
        <v>271432485</v>
      </c>
      <c r="G3894" s="38"/>
    </row>
    <row r="3895" spans="1:7">
      <c r="A3895" s="30">
        <v>45488.6016087963</v>
      </c>
      <c r="B3895" s="32"/>
      <c r="C3895" s="32" t="s">
        <v>12</v>
      </c>
      <c r="D3895" s="27">
        <v>2270000</v>
      </c>
      <c r="E3895" s="28"/>
      <c r="F3895" s="29">
        <f t="shared" si="65"/>
        <v>273702485</v>
      </c>
    </row>
    <row r="3896" spans="1:7">
      <c r="A3896" s="30">
        <v>45488.630150462966</v>
      </c>
      <c r="B3896" s="32"/>
      <c r="C3896" s="32" t="s">
        <v>12</v>
      </c>
      <c r="D3896" s="27">
        <v>650000</v>
      </c>
      <c r="E3896" s="28"/>
      <c r="F3896" s="29">
        <f t="shared" si="65"/>
        <v>274352485</v>
      </c>
      <c r="G3896" s="38"/>
    </row>
    <row r="3897" spans="1:7">
      <c r="A3897" s="30">
        <v>45488.633506944447</v>
      </c>
      <c r="B3897" s="32"/>
      <c r="C3897" s="32" t="s">
        <v>12</v>
      </c>
      <c r="D3897" s="27">
        <v>585000</v>
      </c>
      <c r="E3897" s="28"/>
      <c r="F3897" s="29">
        <f t="shared" si="65"/>
        <v>274937485</v>
      </c>
    </row>
    <row r="3898" spans="1:7">
      <c r="A3898" s="30">
        <v>45488.634965277779</v>
      </c>
      <c r="B3898" s="32"/>
      <c r="C3898" s="32" t="s">
        <v>47</v>
      </c>
      <c r="D3898" s="27">
        <v>750000</v>
      </c>
      <c r="E3898" s="28"/>
      <c r="F3898" s="29">
        <f t="shared" si="65"/>
        <v>275687485</v>
      </c>
    </row>
    <row r="3899" spans="1:7">
      <c r="A3899" s="30">
        <v>45488.889120370368</v>
      </c>
      <c r="B3899" s="32"/>
      <c r="C3899" s="32" t="s">
        <v>18</v>
      </c>
      <c r="D3899" s="27">
        <v>2335000</v>
      </c>
      <c r="E3899" s="28"/>
      <c r="F3899" s="29">
        <f t="shared" si="65"/>
        <v>278022485</v>
      </c>
    </row>
    <row r="3900" spans="1:7">
      <c r="A3900" s="30">
        <v>45488.931400462963</v>
      </c>
      <c r="B3900" s="32"/>
      <c r="C3900" s="32" t="s">
        <v>12</v>
      </c>
      <c r="D3900" s="27">
        <v>700000</v>
      </c>
      <c r="E3900" s="28"/>
      <c r="F3900" s="29">
        <f t="shared" si="65"/>
        <v>278722485</v>
      </c>
    </row>
    <row r="3901" spans="1:7">
      <c r="A3901" s="30">
        <v>45488.93546296296</v>
      </c>
      <c r="B3901" s="32"/>
      <c r="C3901" s="32" t="s">
        <v>6</v>
      </c>
      <c r="D3901" s="27">
        <v>510000</v>
      </c>
      <c r="E3901" s="28"/>
      <c r="F3901" s="29">
        <f t="shared" si="65"/>
        <v>279232485</v>
      </c>
    </row>
    <row r="3902" spans="1:7">
      <c r="A3902" s="30">
        <v>45489.253703703704</v>
      </c>
      <c r="B3902" s="32"/>
      <c r="C3902" s="32" t="s">
        <v>12</v>
      </c>
      <c r="D3902" s="27">
        <v>1150000</v>
      </c>
      <c r="E3902" s="28"/>
      <c r="F3902" s="29">
        <f t="shared" si="65"/>
        <v>280382485</v>
      </c>
    </row>
    <row r="3903" spans="1:7">
      <c r="A3903" s="30">
        <v>45489.257303240738</v>
      </c>
      <c r="B3903" s="32"/>
      <c r="C3903" s="32" t="s">
        <v>12</v>
      </c>
      <c r="D3903" s="27">
        <v>600000</v>
      </c>
      <c r="E3903" s="28"/>
      <c r="F3903" s="29">
        <f t="shared" si="65"/>
        <v>280982485</v>
      </c>
    </row>
    <row r="3904" spans="1:7">
      <c r="A3904" s="30">
        <v>45489.258101851854</v>
      </c>
      <c r="B3904" s="32"/>
      <c r="C3904" s="32" t="s">
        <v>12</v>
      </c>
      <c r="D3904" s="27">
        <v>600000</v>
      </c>
      <c r="E3904" s="28"/>
      <c r="F3904" s="29">
        <f t="shared" si="65"/>
        <v>281582485</v>
      </c>
    </row>
    <row r="3905" spans="1:6">
      <c r="A3905" s="30">
        <v>45489.335532407407</v>
      </c>
      <c r="B3905" s="32"/>
      <c r="C3905" s="32" t="s">
        <v>12</v>
      </c>
      <c r="D3905" s="27">
        <v>550000</v>
      </c>
      <c r="E3905" s="28"/>
      <c r="F3905" s="29">
        <f t="shared" si="65"/>
        <v>282132485</v>
      </c>
    </row>
    <row r="3906" spans="1:6">
      <c r="A3906" s="30">
        <v>45489.348182870373</v>
      </c>
      <c r="B3906" s="32"/>
      <c r="C3906" s="32" t="s">
        <v>18</v>
      </c>
      <c r="D3906" s="27">
        <v>7798800</v>
      </c>
      <c r="E3906" s="28"/>
      <c r="F3906" s="29">
        <f t="shared" si="65"/>
        <v>289931285</v>
      </c>
    </row>
    <row r="3907" spans="1:6">
      <c r="A3907" s="30">
        <v>45489.375590277778</v>
      </c>
      <c r="B3907" s="32"/>
      <c r="C3907" s="32" t="s">
        <v>42</v>
      </c>
      <c r="D3907" s="27">
        <v>2575000</v>
      </c>
      <c r="E3907" s="28"/>
      <c r="F3907" s="29">
        <f t="shared" si="65"/>
        <v>292506285</v>
      </c>
    </row>
    <row r="3908" spans="1:6">
      <c r="A3908" s="30">
        <v>45489.376064814816</v>
      </c>
      <c r="B3908" s="32"/>
      <c r="C3908" s="32" t="s">
        <v>42</v>
      </c>
      <c r="D3908" s="27">
        <v>2575000</v>
      </c>
      <c r="E3908" s="28"/>
      <c r="F3908" s="29">
        <f t="shared" si="65"/>
        <v>295081285</v>
      </c>
    </row>
    <row r="3909" spans="1:6">
      <c r="A3909" s="30">
        <v>45489.376701388886</v>
      </c>
      <c r="B3909" s="32"/>
      <c r="C3909" s="32" t="s">
        <v>18</v>
      </c>
      <c r="D3909" s="27">
        <v>1785000</v>
      </c>
      <c r="E3909" s="28"/>
      <c r="F3909" s="29">
        <f t="shared" si="65"/>
        <v>296866285</v>
      </c>
    </row>
    <row r="3910" spans="1:6">
      <c r="A3910" s="30">
        <v>45489.460659722223</v>
      </c>
      <c r="B3910" s="32"/>
      <c r="C3910" s="32" t="s">
        <v>12</v>
      </c>
      <c r="D3910" s="27">
        <v>550000</v>
      </c>
      <c r="E3910" s="28"/>
      <c r="F3910" s="29">
        <f t="shared" si="65"/>
        <v>297416285</v>
      </c>
    </row>
    <row r="3911" spans="1:6">
      <c r="A3911" s="30">
        <v>45489.49119212963</v>
      </c>
      <c r="B3911" s="32"/>
      <c r="C3911" s="32" t="s">
        <v>12</v>
      </c>
      <c r="D3911" s="27">
        <v>600000</v>
      </c>
      <c r="E3911" s="28"/>
      <c r="F3911" s="29">
        <f t="shared" si="65"/>
        <v>298016285</v>
      </c>
    </row>
    <row r="3912" spans="1:6">
      <c r="A3912" s="30">
        <v>45489.496851851851</v>
      </c>
      <c r="B3912" s="32"/>
      <c r="C3912" s="32" t="s">
        <v>12</v>
      </c>
      <c r="D3912" s="27">
        <v>585000</v>
      </c>
      <c r="E3912" s="28"/>
      <c r="F3912" s="29">
        <f t="shared" si="65"/>
        <v>298601285</v>
      </c>
    </row>
    <row r="3913" spans="1:6">
      <c r="A3913" s="30">
        <v>45489.530659722222</v>
      </c>
      <c r="B3913" s="32"/>
      <c r="C3913" s="32" t="s">
        <v>12</v>
      </c>
      <c r="D3913" s="27">
        <v>650000</v>
      </c>
      <c r="E3913" s="28"/>
      <c r="F3913" s="29">
        <f t="shared" si="65"/>
        <v>299251285</v>
      </c>
    </row>
    <row r="3914" spans="1:6">
      <c r="A3914" s="30">
        <v>45489.620682870373</v>
      </c>
      <c r="B3914" s="32"/>
      <c r="C3914" s="32" t="s">
        <v>12</v>
      </c>
      <c r="D3914" s="27">
        <v>650000</v>
      </c>
      <c r="E3914" s="28"/>
      <c r="F3914" s="29">
        <f t="shared" si="65"/>
        <v>299901285</v>
      </c>
    </row>
    <row r="3915" spans="1:6">
      <c r="A3915" s="30">
        <v>45489.682488425926</v>
      </c>
      <c r="B3915" s="32"/>
      <c r="C3915" s="32"/>
      <c r="D3915" s="27">
        <v>190000</v>
      </c>
      <c r="E3915" s="28"/>
      <c r="F3915" s="29">
        <f t="shared" si="65"/>
        <v>300091285</v>
      </c>
    </row>
    <row r="3916" spans="1:6">
      <c r="A3916" s="30">
        <v>45489.718148148146</v>
      </c>
      <c r="B3916" s="32"/>
      <c r="C3916" s="32" t="s">
        <v>301</v>
      </c>
      <c r="D3916" s="27">
        <v>42000</v>
      </c>
      <c r="E3916" s="28"/>
      <c r="F3916" s="29">
        <f t="shared" si="65"/>
        <v>300133285</v>
      </c>
    </row>
    <row r="3917" spans="1:6">
      <c r="A3917" s="30">
        <v>45489.766192129631</v>
      </c>
      <c r="B3917" s="32"/>
      <c r="C3917" s="32" t="s">
        <v>12</v>
      </c>
      <c r="D3917" s="27">
        <v>585000</v>
      </c>
      <c r="E3917" s="28"/>
      <c r="F3917" s="29">
        <f t="shared" si="65"/>
        <v>300718285</v>
      </c>
    </row>
    <row r="3918" spans="1:6">
      <c r="A3918" s="30">
        <v>45490.020358796297</v>
      </c>
      <c r="B3918" s="32"/>
      <c r="C3918" s="32" t="s">
        <v>12</v>
      </c>
      <c r="D3918" s="27">
        <v>1235000</v>
      </c>
      <c r="E3918" s="28"/>
      <c r="F3918" s="29">
        <f t="shared" si="65"/>
        <v>301953285</v>
      </c>
    </row>
    <row r="3919" spans="1:6">
      <c r="A3919" s="30">
        <v>45490.260520833333</v>
      </c>
      <c r="B3919" s="32"/>
      <c r="C3919" s="32" t="s">
        <v>12</v>
      </c>
      <c r="D3919" s="27">
        <v>650000</v>
      </c>
      <c r="E3919" s="28"/>
      <c r="F3919" s="29">
        <f t="shared" si="65"/>
        <v>302603285</v>
      </c>
    </row>
    <row r="3920" spans="1:6">
      <c r="A3920" s="30">
        <v>45490.335682870369</v>
      </c>
      <c r="B3920" s="32"/>
      <c r="C3920" s="32" t="s">
        <v>65</v>
      </c>
      <c r="D3920" s="27">
        <v>5420000</v>
      </c>
      <c r="E3920" s="28"/>
      <c r="F3920" s="29">
        <f t="shared" si="65"/>
        <v>308023285</v>
      </c>
    </row>
    <row r="3921" spans="1:8">
      <c r="A3921" s="30">
        <v>45490.409282407411</v>
      </c>
      <c r="B3921" s="32"/>
      <c r="C3921" s="32" t="s">
        <v>12</v>
      </c>
      <c r="D3921" s="27">
        <v>650000</v>
      </c>
      <c r="E3921" s="28"/>
      <c r="F3921" s="29">
        <f t="shared" si="65"/>
        <v>308673285</v>
      </c>
    </row>
    <row r="3922" spans="1:8">
      <c r="A3922" s="30">
        <v>45490.485717592594</v>
      </c>
      <c r="B3922" s="32"/>
      <c r="C3922" s="32" t="s">
        <v>12</v>
      </c>
      <c r="D3922" s="27">
        <v>600000</v>
      </c>
      <c r="E3922" s="28"/>
      <c r="F3922" s="29">
        <f t="shared" si="65"/>
        <v>309273285</v>
      </c>
    </row>
    <row r="3923" spans="1:8">
      <c r="A3923" s="30">
        <v>45490.496759259258</v>
      </c>
      <c r="B3923" s="32"/>
      <c r="C3923" s="32" t="s">
        <v>12</v>
      </c>
      <c r="D3923" s="27">
        <v>1235000</v>
      </c>
      <c r="E3923" s="28"/>
      <c r="F3923" s="29">
        <f t="shared" si="65"/>
        <v>310508285</v>
      </c>
    </row>
    <row r="3924" spans="1:8">
      <c r="A3924" s="30">
        <v>45490.499467592592</v>
      </c>
      <c r="B3924" s="32"/>
      <c r="C3924" s="32" t="s">
        <v>12</v>
      </c>
      <c r="D3924" s="27">
        <v>600000</v>
      </c>
      <c r="E3924" s="28"/>
      <c r="F3924" s="29">
        <f t="shared" si="65"/>
        <v>311108285</v>
      </c>
    </row>
    <row r="3925" spans="1:8">
      <c r="A3925" s="30">
        <v>45490.599502314813</v>
      </c>
      <c r="B3925" s="32"/>
      <c r="C3925" s="32" t="s">
        <v>12</v>
      </c>
      <c r="D3925" s="27">
        <v>650000</v>
      </c>
      <c r="E3925" s="28"/>
      <c r="F3925" s="29">
        <f t="shared" si="65"/>
        <v>311758285</v>
      </c>
    </row>
    <row r="3926" spans="1:8">
      <c r="A3926" s="30">
        <v>45490.617974537039</v>
      </c>
      <c r="B3926" s="32"/>
      <c r="C3926" s="32" t="s">
        <v>12</v>
      </c>
      <c r="D3926" s="27">
        <v>600000</v>
      </c>
      <c r="E3926" s="28"/>
      <c r="F3926" s="29">
        <f t="shared" si="65"/>
        <v>312358285</v>
      </c>
    </row>
    <row r="3927" spans="1:8">
      <c r="A3927" s="30">
        <v>45490.663611111115</v>
      </c>
      <c r="B3927" s="32"/>
      <c r="C3927" s="32" t="s">
        <v>12</v>
      </c>
      <c r="D3927" s="27">
        <v>1170000</v>
      </c>
      <c r="E3927" s="28"/>
      <c r="F3927" s="29">
        <f t="shared" si="65"/>
        <v>313528285</v>
      </c>
    </row>
    <row r="3928" spans="1:8">
      <c r="A3928" s="30">
        <v>45490.767951388887</v>
      </c>
      <c r="B3928" s="32"/>
      <c r="C3928" s="32" t="s">
        <v>12</v>
      </c>
      <c r="D3928" s="27">
        <v>650000</v>
      </c>
      <c r="E3928" s="28"/>
      <c r="F3928" s="29">
        <f t="shared" si="65"/>
        <v>314178285</v>
      </c>
    </row>
    <row r="3929" spans="1:8">
      <c r="A3929" s="30">
        <v>45490.769108796296</v>
      </c>
      <c r="B3929" s="32"/>
      <c r="C3929" s="32" t="s">
        <v>12</v>
      </c>
      <c r="D3929" s="27">
        <v>650000</v>
      </c>
      <c r="E3929" s="28"/>
      <c r="F3929" s="29">
        <f t="shared" si="65"/>
        <v>314828285</v>
      </c>
    </row>
    <row r="3930" spans="1:8">
      <c r="A3930" s="30">
        <v>45490.83935185185</v>
      </c>
      <c r="B3930" s="32"/>
      <c r="C3930" s="32" t="s">
        <v>12</v>
      </c>
      <c r="D3930" s="27">
        <v>650000</v>
      </c>
      <c r="E3930" s="28"/>
      <c r="F3930" s="29">
        <f t="shared" si="65"/>
        <v>315478285</v>
      </c>
    </row>
    <row r="3931" spans="1:8">
      <c r="A3931" s="30">
        <v>45491.339432870373</v>
      </c>
      <c r="B3931" s="32"/>
      <c r="C3931" s="32" t="s">
        <v>42</v>
      </c>
      <c r="D3931" s="27">
        <v>2600000</v>
      </c>
      <c r="E3931" s="28"/>
      <c r="F3931" s="29">
        <f t="shared" si="65"/>
        <v>318078285</v>
      </c>
    </row>
    <row r="3932" spans="1:8">
      <c r="A3932" s="30">
        <v>45491.363865740743</v>
      </c>
      <c r="B3932" s="32"/>
      <c r="C3932" s="32" t="s">
        <v>12</v>
      </c>
      <c r="D3932" s="27">
        <v>1100000</v>
      </c>
      <c r="E3932" s="28"/>
      <c r="F3932" s="29">
        <f t="shared" si="65"/>
        <v>319178285</v>
      </c>
    </row>
    <row r="3933" spans="1:8">
      <c r="A3933" s="30">
        <v>45491.406458333331</v>
      </c>
      <c r="B3933" s="32"/>
      <c r="C3933" s="32" t="s">
        <v>12</v>
      </c>
      <c r="D3933" s="27">
        <v>600000</v>
      </c>
      <c r="E3933" s="28"/>
      <c r="F3933" s="29">
        <f t="shared" si="65"/>
        <v>319778285</v>
      </c>
    </row>
    <row r="3934" spans="1:8">
      <c r="A3934" s="30">
        <v>45491.438668981478</v>
      </c>
      <c r="B3934" s="32"/>
      <c r="C3934" s="32" t="s">
        <v>12</v>
      </c>
      <c r="D3934" s="27">
        <v>600000</v>
      </c>
      <c r="E3934" s="28"/>
      <c r="F3934" s="29">
        <f t="shared" si="65"/>
        <v>320378285</v>
      </c>
    </row>
    <row r="3935" spans="1:8">
      <c r="A3935" s="30">
        <v>45491</v>
      </c>
      <c r="B3935" s="32"/>
      <c r="C3935" s="32" t="s">
        <v>78</v>
      </c>
      <c r="D3935" s="27"/>
      <c r="E3935" s="27">
        <v>73502000</v>
      </c>
      <c r="F3935" s="29">
        <f t="shared" si="65"/>
        <v>246876285</v>
      </c>
      <c r="H3935" s="38"/>
    </row>
    <row r="3936" spans="1:8">
      <c r="A3936" s="30">
        <v>45491</v>
      </c>
      <c r="B3936" s="32"/>
      <c r="C3936" s="32" t="s">
        <v>1302</v>
      </c>
      <c r="D3936" s="27"/>
      <c r="E3936" s="27">
        <v>15750000</v>
      </c>
      <c r="F3936" s="29">
        <f t="shared" si="65"/>
        <v>231126285</v>
      </c>
    </row>
    <row r="3937" spans="1:6">
      <c r="A3937" s="30">
        <v>45491</v>
      </c>
      <c r="B3937" s="32"/>
      <c r="C3937" s="32" t="s">
        <v>589</v>
      </c>
      <c r="D3937" s="27"/>
      <c r="E3937" s="27">
        <v>51076000</v>
      </c>
      <c r="F3937" s="29">
        <f t="shared" si="65"/>
        <v>180050285</v>
      </c>
    </row>
    <row r="3938" spans="1:6">
      <c r="A3938" s="30">
        <v>45491</v>
      </c>
      <c r="B3938" s="32"/>
      <c r="C3938" s="32" t="s">
        <v>646</v>
      </c>
      <c r="D3938" s="27"/>
      <c r="E3938" s="27">
        <v>44360000</v>
      </c>
      <c r="F3938" s="29">
        <f t="shared" si="65"/>
        <v>135690285</v>
      </c>
    </row>
    <row r="3939" spans="1:6">
      <c r="A3939" s="30">
        <v>45491</v>
      </c>
      <c r="B3939" s="32"/>
      <c r="C3939" s="32" t="s">
        <v>561</v>
      </c>
      <c r="D3939" s="27"/>
      <c r="E3939" s="27">
        <v>4030000</v>
      </c>
      <c r="F3939" s="29">
        <f t="shared" si="65"/>
        <v>131660285</v>
      </c>
    </row>
    <row r="3940" spans="1:6">
      <c r="A3940" s="30">
        <v>45491</v>
      </c>
      <c r="B3940" s="32"/>
      <c r="C3940" s="32" t="s">
        <v>1254</v>
      </c>
      <c r="D3940" s="27"/>
      <c r="E3940" s="28">
        <f>(3*2900)+(2*2500)</f>
        <v>13700</v>
      </c>
      <c r="F3940" s="29">
        <f t="shared" si="65"/>
        <v>131646585</v>
      </c>
    </row>
    <row r="3941" spans="1:6">
      <c r="A3941" s="30">
        <v>45491</v>
      </c>
      <c r="B3941" s="32"/>
      <c r="C3941" s="32" t="s">
        <v>925</v>
      </c>
      <c r="D3941" s="28">
        <v>16000000</v>
      </c>
      <c r="E3941" s="28"/>
      <c r="F3941" s="29">
        <f t="shared" si="65"/>
        <v>147646585</v>
      </c>
    </row>
    <row r="3942" spans="1:6">
      <c r="A3942" s="30">
        <v>45492</v>
      </c>
      <c r="B3942" s="32"/>
      <c r="C3942" s="32" t="s">
        <v>1164</v>
      </c>
      <c r="D3942" s="27"/>
      <c r="E3942" s="28">
        <v>10650000</v>
      </c>
      <c r="F3942" s="29">
        <f t="shared" si="65"/>
        <v>136996585</v>
      </c>
    </row>
    <row r="3943" spans="1:6">
      <c r="A3943" s="30">
        <v>45492</v>
      </c>
      <c r="B3943" s="32"/>
      <c r="C3943" s="32" t="s">
        <v>32</v>
      </c>
      <c r="D3943" s="27"/>
      <c r="E3943" s="28">
        <v>2500</v>
      </c>
      <c r="F3943" s="29">
        <f t="shared" si="65"/>
        <v>136994085</v>
      </c>
    </row>
    <row r="3944" spans="1:6">
      <c r="A3944" s="30">
        <v>45495</v>
      </c>
      <c r="B3944" s="32"/>
      <c r="C3944" s="32" t="s">
        <v>1309</v>
      </c>
      <c r="D3944" s="27">
        <v>500000</v>
      </c>
      <c r="E3944" s="28"/>
      <c r="F3944" s="29">
        <f t="shared" si="65"/>
        <v>137494085</v>
      </c>
    </row>
    <row r="3945" spans="1:6">
      <c r="A3945" s="30">
        <v>45495</v>
      </c>
      <c r="B3945" s="32"/>
      <c r="C3945" s="32" t="s">
        <v>1315</v>
      </c>
      <c r="D3945" s="28"/>
      <c r="E3945" s="28">
        <v>16000000</v>
      </c>
      <c r="F3945" s="29">
        <f t="shared" si="65"/>
        <v>121494085</v>
      </c>
    </row>
    <row r="3946" spans="1:6">
      <c r="A3946" s="30">
        <v>45491.504166666666</v>
      </c>
      <c r="B3946" s="32"/>
      <c r="C3946" s="32" t="s">
        <v>12</v>
      </c>
      <c r="D3946" s="27">
        <v>600000</v>
      </c>
      <c r="E3946" s="28"/>
      <c r="F3946" s="29">
        <f t="shared" ref="F3946:F4009" si="66">F3945+D3946-E3946</f>
        <v>122094085</v>
      </c>
    </row>
    <row r="3947" spans="1:6">
      <c r="A3947" s="30">
        <v>45491.5153587963</v>
      </c>
      <c r="B3947" s="32"/>
      <c r="C3947" s="32" t="s">
        <v>12</v>
      </c>
      <c r="D3947" s="27">
        <v>650000</v>
      </c>
      <c r="E3947" s="28"/>
      <c r="F3947" s="29">
        <f t="shared" si="66"/>
        <v>122744085</v>
      </c>
    </row>
    <row r="3948" spans="1:6">
      <c r="A3948" s="30">
        <v>45491.657881944448</v>
      </c>
      <c r="B3948" s="32"/>
      <c r="C3948" s="32" t="s">
        <v>18</v>
      </c>
      <c r="D3948" s="27">
        <v>1167000</v>
      </c>
      <c r="E3948" s="28"/>
      <c r="F3948" s="29">
        <f t="shared" si="66"/>
        <v>123911085</v>
      </c>
    </row>
    <row r="3949" spans="1:6">
      <c r="A3949" s="30">
        <v>45491.680949074071</v>
      </c>
      <c r="B3949" s="32"/>
      <c r="C3949" s="32" t="s">
        <v>12</v>
      </c>
      <c r="D3949" s="27">
        <v>1235000</v>
      </c>
      <c r="E3949" s="28"/>
      <c r="F3949" s="29">
        <f t="shared" si="66"/>
        <v>125146085</v>
      </c>
    </row>
    <row r="3950" spans="1:6">
      <c r="A3950" s="30">
        <v>45491.686805555553</v>
      </c>
      <c r="B3950" s="32"/>
      <c r="C3950" s="32" t="s">
        <v>12</v>
      </c>
      <c r="D3950" s="27">
        <v>600000</v>
      </c>
      <c r="E3950" s="28"/>
      <c r="F3950" s="29">
        <f t="shared" si="66"/>
        <v>125746085</v>
      </c>
    </row>
    <row r="3951" spans="1:6">
      <c r="A3951" s="30">
        <v>45491.777546296296</v>
      </c>
      <c r="B3951" s="32"/>
      <c r="C3951" s="32" t="s">
        <v>12</v>
      </c>
      <c r="D3951" s="27">
        <v>600000</v>
      </c>
      <c r="E3951" s="28"/>
      <c r="F3951" s="29">
        <f t="shared" si="66"/>
        <v>126346085</v>
      </c>
    </row>
    <row r="3952" spans="1:6">
      <c r="A3952" s="30">
        <v>45491.841851851852</v>
      </c>
      <c r="B3952" s="32"/>
      <c r="C3952" s="32" t="s">
        <v>12</v>
      </c>
      <c r="D3952" s="27">
        <v>650000</v>
      </c>
      <c r="E3952" s="28"/>
      <c r="F3952" s="29">
        <f t="shared" si="66"/>
        <v>126996085</v>
      </c>
    </row>
    <row r="3953" spans="1:6">
      <c r="A3953" s="30">
        <v>45491.942141203705</v>
      </c>
      <c r="B3953" s="32"/>
      <c r="C3953" s="32" t="s">
        <v>12</v>
      </c>
      <c r="D3953" s="27">
        <v>650000</v>
      </c>
      <c r="E3953" s="28"/>
      <c r="F3953" s="29">
        <f t="shared" si="66"/>
        <v>127646085</v>
      </c>
    </row>
    <row r="3954" spans="1:6">
      <c r="A3954" s="30">
        <v>45492.248831018522</v>
      </c>
      <c r="B3954" s="32"/>
      <c r="C3954" s="32" t="s">
        <v>12</v>
      </c>
      <c r="D3954" s="27">
        <v>650000</v>
      </c>
      <c r="E3954" s="28"/>
      <c r="F3954" s="29">
        <f t="shared" si="66"/>
        <v>128296085</v>
      </c>
    </row>
    <row r="3955" spans="1:6">
      <c r="A3955" s="30">
        <v>45492.269143518519</v>
      </c>
      <c r="B3955" s="32"/>
      <c r="C3955" s="32" t="s">
        <v>12</v>
      </c>
      <c r="D3955" s="27">
        <v>650000</v>
      </c>
      <c r="E3955" s="28"/>
      <c r="F3955" s="29">
        <f t="shared" si="66"/>
        <v>128946085</v>
      </c>
    </row>
    <row r="3956" spans="1:6">
      <c r="A3956" s="30">
        <v>45492.291446759256</v>
      </c>
      <c r="B3956" s="32"/>
      <c r="C3956" s="32" t="s">
        <v>12</v>
      </c>
      <c r="D3956" s="27">
        <v>550000</v>
      </c>
      <c r="E3956" s="28"/>
      <c r="F3956" s="29">
        <f t="shared" si="66"/>
        <v>129496085</v>
      </c>
    </row>
    <row r="3957" spans="1:6">
      <c r="A3957" s="30">
        <v>45492.360960648148</v>
      </c>
      <c r="B3957" s="32"/>
      <c r="C3957" s="32" t="s">
        <v>12</v>
      </c>
      <c r="D3957" s="27">
        <v>1185000</v>
      </c>
      <c r="E3957" s="28"/>
      <c r="F3957" s="29">
        <f t="shared" si="66"/>
        <v>130681085</v>
      </c>
    </row>
    <row r="3958" spans="1:6">
      <c r="A3958" s="30">
        <v>45492.361678240741</v>
      </c>
      <c r="B3958" s="32"/>
      <c r="C3958" s="32" t="s">
        <v>12</v>
      </c>
      <c r="D3958" s="27">
        <v>600000</v>
      </c>
      <c r="E3958" s="28"/>
      <c r="F3958" s="29">
        <f t="shared" si="66"/>
        <v>131281085</v>
      </c>
    </row>
    <row r="3959" spans="1:6">
      <c r="A3959" s="30">
        <v>45492.376215277778</v>
      </c>
      <c r="B3959" s="32"/>
      <c r="C3959" s="32" t="s">
        <v>12</v>
      </c>
      <c r="D3959" s="27">
        <v>550000</v>
      </c>
      <c r="E3959" s="28"/>
      <c r="F3959" s="29">
        <f t="shared" si="66"/>
        <v>131831085</v>
      </c>
    </row>
    <row r="3960" spans="1:6">
      <c r="A3960" s="30">
        <v>45492.379340277781</v>
      </c>
      <c r="B3960" s="32"/>
      <c r="C3960" s="32" t="s">
        <v>17</v>
      </c>
      <c r="D3960" s="27">
        <v>1350000</v>
      </c>
      <c r="E3960" s="28"/>
      <c r="F3960" s="29">
        <f t="shared" si="66"/>
        <v>133181085</v>
      </c>
    </row>
    <row r="3961" spans="1:6">
      <c r="A3961" s="30">
        <v>45492.397361111114</v>
      </c>
      <c r="B3961" s="32"/>
      <c r="C3961" s="32" t="s">
        <v>12</v>
      </c>
      <c r="D3961" s="27">
        <v>650000</v>
      </c>
      <c r="E3961" s="28"/>
      <c r="F3961" s="29">
        <f t="shared" si="66"/>
        <v>133831085</v>
      </c>
    </row>
    <row r="3962" spans="1:6">
      <c r="A3962" s="30">
        <v>45492.427337962959</v>
      </c>
      <c r="B3962" s="32"/>
      <c r="C3962" s="32" t="s">
        <v>12</v>
      </c>
      <c r="D3962" s="27">
        <v>600000</v>
      </c>
      <c r="E3962" s="28"/>
      <c r="F3962" s="29">
        <f t="shared" si="66"/>
        <v>134431085</v>
      </c>
    </row>
    <row r="3963" spans="1:6">
      <c r="A3963" s="30">
        <v>45492.432847222219</v>
      </c>
      <c r="B3963" s="32"/>
      <c r="C3963" s="32" t="s">
        <v>12</v>
      </c>
      <c r="D3963" s="27">
        <v>600000</v>
      </c>
      <c r="E3963" s="28"/>
      <c r="F3963" s="29">
        <f t="shared" si="66"/>
        <v>135031085</v>
      </c>
    </row>
    <row r="3964" spans="1:6">
      <c r="A3964" s="30">
        <v>45492.49145833333</v>
      </c>
      <c r="B3964" s="32"/>
      <c r="C3964" s="32" t="s">
        <v>12</v>
      </c>
      <c r="D3964" s="27">
        <v>650000</v>
      </c>
      <c r="E3964" s="28"/>
      <c r="F3964" s="29">
        <f t="shared" si="66"/>
        <v>135681085</v>
      </c>
    </row>
    <row r="3965" spans="1:6">
      <c r="A3965" s="30">
        <v>45492.491747685184</v>
      </c>
      <c r="B3965" s="32"/>
      <c r="C3965" s="32" t="s">
        <v>400</v>
      </c>
      <c r="D3965" s="27">
        <v>1075000</v>
      </c>
      <c r="E3965" s="28"/>
      <c r="F3965" s="29">
        <f t="shared" si="66"/>
        <v>136756085</v>
      </c>
    </row>
    <row r="3966" spans="1:6">
      <c r="A3966" s="30">
        <v>45492.492071759261</v>
      </c>
      <c r="B3966" s="32"/>
      <c r="C3966" s="32" t="s">
        <v>12</v>
      </c>
      <c r="D3966" s="27">
        <v>585000</v>
      </c>
      <c r="E3966" s="28"/>
      <c r="F3966" s="29">
        <f t="shared" si="66"/>
        <v>137341085</v>
      </c>
    </row>
    <row r="3967" spans="1:6">
      <c r="A3967" s="30">
        <v>45492.495821759258</v>
      </c>
      <c r="B3967" s="32"/>
      <c r="C3967" s="32" t="s">
        <v>12</v>
      </c>
      <c r="D3967" s="27">
        <v>650000</v>
      </c>
      <c r="E3967" s="28"/>
      <c r="F3967" s="29">
        <f t="shared" si="66"/>
        <v>137991085</v>
      </c>
    </row>
    <row r="3968" spans="1:6">
      <c r="A3968" s="30">
        <v>45492.589513888888</v>
      </c>
      <c r="B3968" s="32"/>
      <c r="C3968" s="32" t="s">
        <v>12</v>
      </c>
      <c r="D3968" s="27">
        <v>650000</v>
      </c>
      <c r="E3968" s="28"/>
      <c r="F3968" s="29">
        <f t="shared" si="66"/>
        <v>138641085</v>
      </c>
    </row>
    <row r="3969" spans="1:6">
      <c r="A3969" s="30">
        <v>45492.61886574074</v>
      </c>
      <c r="B3969" s="32"/>
      <c r="C3969" s="32" t="s">
        <v>72</v>
      </c>
      <c r="D3969" s="27">
        <v>1500000</v>
      </c>
      <c r="E3969" s="28"/>
      <c r="F3969" s="29">
        <f t="shared" si="66"/>
        <v>140141085</v>
      </c>
    </row>
    <row r="3970" spans="1:6">
      <c r="A3970" s="30">
        <v>45492.652812499997</v>
      </c>
      <c r="B3970" s="32"/>
      <c r="C3970" s="32" t="s">
        <v>72</v>
      </c>
      <c r="D3970" s="27">
        <v>2000000</v>
      </c>
      <c r="E3970" s="28"/>
      <c r="F3970" s="29">
        <f t="shared" si="66"/>
        <v>142141085</v>
      </c>
    </row>
    <row r="3971" spans="1:6">
      <c r="A3971" s="30">
        <v>45492.7425</v>
      </c>
      <c r="B3971" s="32"/>
      <c r="C3971" s="32" t="s">
        <v>12</v>
      </c>
      <c r="D3971" s="27">
        <v>600000</v>
      </c>
      <c r="E3971" s="28"/>
      <c r="F3971" s="29">
        <f t="shared" si="66"/>
        <v>142741085</v>
      </c>
    </row>
    <row r="3972" spans="1:6">
      <c r="A3972" s="30">
        <v>45493.431076388886</v>
      </c>
      <c r="B3972" s="32"/>
      <c r="C3972" s="32" t="s">
        <v>12</v>
      </c>
      <c r="D3972" s="27">
        <v>585000</v>
      </c>
      <c r="E3972" s="28"/>
      <c r="F3972" s="29">
        <f t="shared" si="66"/>
        <v>143326085</v>
      </c>
    </row>
    <row r="3973" spans="1:6">
      <c r="A3973" s="30">
        <v>45493.431932870371</v>
      </c>
      <c r="B3973" s="32"/>
      <c r="C3973" s="32" t="s">
        <v>12</v>
      </c>
      <c r="D3973" s="27">
        <v>585000</v>
      </c>
      <c r="E3973" s="28"/>
      <c r="F3973" s="29">
        <f t="shared" si="66"/>
        <v>143911085</v>
      </c>
    </row>
    <row r="3974" spans="1:6">
      <c r="A3974" s="30">
        <v>45493.785590277781</v>
      </c>
      <c r="B3974" s="32"/>
      <c r="C3974" s="32" t="s">
        <v>12</v>
      </c>
      <c r="D3974" s="27">
        <v>600000</v>
      </c>
      <c r="E3974" s="28"/>
      <c r="F3974" s="29">
        <f t="shared" si="66"/>
        <v>144511085</v>
      </c>
    </row>
    <row r="3975" spans="1:6">
      <c r="A3975" s="30">
        <v>45494.014976851853</v>
      </c>
      <c r="B3975" s="32"/>
      <c r="C3975" s="32" t="s">
        <v>12</v>
      </c>
      <c r="D3975" s="27">
        <v>1300000</v>
      </c>
      <c r="E3975" s="28"/>
      <c r="F3975" s="29">
        <f t="shared" si="66"/>
        <v>145811085</v>
      </c>
    </row>
    <row r="3976" spans="1:6">
      <c r="A3976" s="30">
        <v>45494.106689814813</v>
      </c>
      <c r="B3976" s="32"/>
      <c r="C3976" s="32" t="s">
        <v>12</v>
      </c>
      <c r="D3976" s="27">
        <v>650000</v>
      </c>
      <c r="E3976" s="28"/>
      <c r="F3976" s="29">
        <f t="shared" si="66"/>
        <v>146461085</v>
      </c>
    </row>
    <row r="3977" spans="1:6">
      <c r="A3977" s="30">
        <v>45494.107488425929</v>
      </c>
      <c r="B3977" s="32"/>
      <c r="C3977" s="32" t="s">
        <v>12</v>
      </c>
      <c r="D3977" s="27">
        <v>650000</v>
      </c>
      <c r="E3977" s="28"/>
      <c r="F3977" s="29">
        <f t="shared" si="66"/>
        <v>147111085</v>
      </c>
    </row>
    <row r="3978" spans="1:6">
      <c r="A3978" s="30">
        <v>45495.314166666663</v>
      </c>
      <c r="B3978" s="32"/>
      <c r="C3978" s="32" t="s">
        <v>12</v>
      </c>
      <c r="D3978" s="27">
        <v>600000</v>
      </c>
      <c r="E3978" s="28"/>
      <c r="F3978" s="29">
        <f t="shared" si="66"/>
        <v>147711085</v>
      </c>
    </row>
    <row r="3979" spans="1:6">
      <c r="A3979" s="30">
        <v>45495.318692129629</v>
      </c>
      <c r="B3979" s="32"/>
      <c r="C3979" s="32" t="s">
        <v>12</v>
      </c>
      <c r="D3979" s="27">
        <v>585000</v>
      </c>
      <c r="E3979" s="28"/>
      <c r="F3979" s="29">
        <f t="shared" si="66"/>
        <v>148296085</v>
      </c>
    </row>
    <row r="3980" spans="1:6">
      <c r="A3980" s="30">
        <v>45495.335358796299</v>
      </c>
      <c r="B3980" s="32"/>
      <c r="C3980" s="32" t="s">
        <v>12</v>
      </c>
      <c r="D3980" s="27">
        <v>650000</v>
      </c>
      <c r="E3980" s="28"/>
      <c r="F3980" s="29">
        <f t="shared" si="66"/>
        <v>148946085</v>
      </c>
    </row>
    <row r="3981" spans="1:6">
      <c r="A3981" s="30">
        <v>45495.343124999999</v>
      </c>
      <c r="B3981" s="32"/>
      <c r="C3981" s="32" t="s">
        <v>12</v>
      </c>
      <c r="D3981" s="27">
        <v>585000</v>
      </c>
      <c r="E3981" s="28"/>
      <c r="F3981" s="29">
        <f t="shared" si="66"/>
        <v>149531085</v>
      </c>
    </row>
    <row r="3982" spans="1:6">
      <c r="A3982" s="30">
        <v>45495.41201388889</v>
      </c>
      <c r="B3982" s="32"/>
      <c r="C3982" s="32" t="s">
        <v>12</v>
      </c>
      <c r="D3982" s="27">
        <v>650000</v>
      </c>
      <c r="E3982" s="28"/>
      <c r="F3982" s="29">
        <f t="shared" si="66"/>
        <v>150181085</v>
      </c>
    </row>
    <row r="3983" spans="1:6">
      <c r="A3983" s="30">
        <v>45495.415254629632</v>
      </c>
      <c r="B3983" s="32"/>
      <c r="C3983" s="32" t="s">
        <v>12</v>
      </c>
      <c r="D3983" s="27">
        <v>585000</v>
      </c>
      <c r="E3983" s="28"/>
      <c r="F3983" s="29">
        <f t="shared" si="66"/>
        <v>150766085</v>
      </c>
    </row>
    <row r="3984" spans="1:6">
      <c r="A3984" s="30">
        <v>45495.438587962963</v>
      </c>
      <c r="B3984" s="32"/>
      <c r="C3984" s="32" t="s">
        <v>12</v>
      </c>
      <c r="D3984" s="27">
        <v>1820000</v>
      </c>
      <c r="E3984" s="28"/>
      <c r="F3984" s="29">
        <f t="shared" si="66"/>
        <v>152586085</v>
      </c>
    </row>
    <row r="3985" spans="1:6">
      <c r="A3985" s="30">
        <v>45495.485520833332</v>
      </c>
      <c r="B3985" s="32"/>
      <c r="C3985" s="32" t="s">
        <v>12</v>
      </c>
      <c r="D3985" s="27">
        <v>600000</v>
      </c>
      <c r="E3985" s="28"/>
      <c r="F3985" s="29">
        <f t="shared" si="66"/>
        <v>153186085</v>
      </c>
    </row>
    <row r="3986" spans="1:6">
      <c r="A3986" s="30">
        <v>45495.543634259258</v>
      </c>
      <c r="B3986" s="32"/>
      <c r="C3986" s="32" t="s">
        <v>12</v>
      </c>
      <c r="D3986" s="27">
        <v>650000</v>
      </c>
      <c r="E3986" s="28"/>
      <c r="F3986" s="29">
        <f t="shared" si="66"/>
        <v>153836085</v>
      </c>
    </row>
    <row r="3987" spans="1:6">
      <c r="A3987" s="30">
        <v>45495.548275462963</v>
      </c>
      <c r="B3987" s="32"/>
      <c r="C3987" s="32" t="s">
        <v>12</v>
      </c>
      <c r="D3987" s="27">
        <v>600000</v>
      </c>
      <c r="E3987" s="28"/>
      <c r="F3987" s="29">
        <f t="shared" si="66"/>
        <v>154436085</v>
      </c>
    </row>
    <row r="3988" spans="1:6">
      <c r="A3988" s="30">
        <v>45495.674849537034</v>
      </c>
      <c r="B3988" s="32"/>
      <c r="C3988" s="32" t="s">
        <v>18</v>
      </c>
      <c r="D3988" s="27">
        <v>2150000</v>
      </c>
      <c r="E3988" s="28"/>
      <c r="F3988" s="29">
        <f t="shared" si="66"/>
        <v>156586085</v>
      </c>
    </row>
    <row r="3989" spans="1:6">
      <c r="A3989" s="30">
        <v>45495.67564814815</v>
      </c>
      <c r="B3989" s="32"/>
      <c r="C3989" s="32" t="s">
        <v>12</v>
      </c>
      <c r="D3989" s="27">
        <v>600000</v>
      </c>
      <c r="E3989" s="28"/>
      <c r="F3989" s="29">
        <f t="shared" si="66"/>
        <v>157186085</v>
      </c>
    </row>
    <row r="3990" spans="1:6">
      <c r="A3990" s="30">
        <v>45495.957835648151</v>
      </c>
      <c r="B3990" s="32"/>
      <c r="C3990" s="32" t="s">
        <v>12</v>
      </c>
      <c r="D3990" s="27">
        <v>1135000</v>
      </c>
      <c r="E3990" s="28"/>
      <c r="F3990" s="29">
        <f t="shared" si="66"/>
        <v>158321085</v>
      </c>
    </row>
    <row r="3991" spans="1:6">
      <c r="A3991" s="30">
        <v>45496.311168981483</v>
      </c>
      <c r="B3991" s="32"/>
      <c r="C3991" s="32" t="s">
        <v>12</v>
      </c>
      <c r="D3991" s="27">
        <v>585000</v>
      </c>
      <c r="E3991" s="28"/>
      <c r="F3991" s="29">
        <f t="shared" si="66"/>
        <v>158906085</v>
      </c>
    </row>
    <row r="3992" spans="1:6">
      <c r="A3992" s="30">
        <v>45496.311655092592</v>
      </c>
      <c r="B3992" s="32"/>
      <c r="C3992" s="32" t="s">
        <v>12</v>
      </c>
      <c r="D3992" s="27">
        <v>750000</v>
      </c>
      <c r="E3992" s="28"/>
      <c r="F3992" s="29">
        <f t="shared" si="66"/>
        <v>159656085</v>
      </c>
    </row>
    <row r="3993" spans="1:6">
      <c r="A3993" s="30">
        <v>45496.335289351853</v>
      </c>
      <c r="B3993" s="32"/>
      <c r="C3993" s="32" t="s">
        <v>12</v>
      </c>
      <c r="D3993" s="27">
        <v>600000</v>
      </c>
      <c r="E3993" s="28"/>
      <c r="F3993" s="29">
        <f t="shared" si="66"/>
        <v>160256085</v>
      </c>
    </row>
    <row r="3994" spans="1:6">
      <c r="A3994" s="30">
        <v>45498</v>
      </c>
      <c r="B3994" s="32"/>
      <c r="C3994" s="32" t="s">
        <v>78</v>
      </c>
      <c r="D3994" s="27"/>
      <c r="E3994" s="28">
        <v>68800800</v>
      </c>
      <c r="F3994" s="29">
        <f t="shared" si="66"/>
        <v>91455285</v>
      </c>
    </row>
    <row r="3995" spans="1:6">
      <c r="A3995" s="30">
        <v>45498</v>
      </c>
      <c r="B3995" s="32"/>
      <c r="C3995" s="32" t="s">
        <v>1302</v>
      </c>
      <c r="D3995" s="27"/>
      <c r="E3995" s="28">
        <v>5750000</v>
      </c>
      <c r="F3995" s="29">
        <f t="shared" si="66"/>
        <v>85705285</v>
      </c>
    </row>
    <row r="3996" spans="1:6">
      <c r="A3996" s="30">
        <v>45498</v>
      </c>
      <c r="B3996" s="32"/>
      <c r="C3996" s="32" t="s">
        <v>589</v>
      </c>
      <c r="D3996" s="27"/>
      <c r="E3996" s="28">
        <v>1783000</v>
      </c>
      <c r="F3996" s="29">
        <f t="shared" si="66"/>
        <v>83922285</v>
      </c>
    </row>
    <row r="3997" spans="1:6">
      <c r="A3997" s="30">
        <v>45498</v>
      </c>
      <c r="B3997" s="32"/>
      <c r="C3997" s="32" t="s">
        <v>646</v>
      </c>
      <c r="D3997" s="27"/>
      <c r="E3997" s="28">
        <v>20627000</v>
      </c>
      <c r="F3997" s="29">
        <f t="shared" si="66"/>
        <v>63295285</v>
      </c>
    </row>
    <row r="3998" spans="1:6">
      <c r="A3998" s="30">
        <v>45498</v>
      </c>
      <c r="B3998" s="32"/>
      <c r="C3998" s="32" t="s">
        <v>1329</v>
      </c>
      <c r="D3998" s="27"/>
      <c r="E3998" s="28">
        <f>(2*2900)+(2*2500)</f>
        <v>10800</v>
      </c>
      <c r="F3998" s="29">
        <f t="shared" si="66"/>
        <v>63284485</v>
      </c>
    </row>
    <row r="3999" spans="1:6" ht="42">
      <c r="A3999" s="30">
        <v>45498</v>
      </c>
      <c r="B3999" s="32"/>
      <c r="C3999" s="35" t="s">
        <v>1325</v>
      </c>
      <c r="D3999" s="27"/>
      <c r="E3999" s="28">
        <v>6730000</v>
      </c>
      <c r="F3999" s="29">
        <f t="shared" si="66"/>
        <v>56554485</v>
      </c>
    </row>
    <row r="4000" spans="1:6">
      <c r="A4000" s="30">
        <v>45498</v>
      </c>
      <c r="B4000" s="32"/>
      <c r="C4000" s="32" t="s">
        <v>1326</v>
      </c>
      <c r="D4000" s="27"/>
      <c r="E4000" s="28">
        <v>2600000</v>
      </c>
      <c r="F4000" s="29">
        <f t="shared" si="66"/>
        <v>53954485</v>
      </c>
    </row>
    <row r="4001" spans="1:6">
      <c r="A4001" s="30">
        <v>45498</v>
      </c>
      <c r="B4001" s="32"/>
      <c r="C4001" s="32" t="s">
        <v>32</v>
      </c>
      <c r="D4001" s="27"/>
      <c r="E4001" s="28">
        <v>2500</v>
      </c>
      <c r="F4001" s="29">
        <f t="shared" si="66"/>
        <v>53951985</v>
      </c>
    </row>
    <row r="4002" spans="1:6">
      <c r="A4002" s="30">
        <v>45498</v>
      </c>
      <c r="B4002" s="32"/>
      <c r="C4002" s="32" t="s">
        <v>1327</v>
      </c>
      <c r="D4002" s="27"/>
      <c r="E4002" s="28">
        <v>6850000</v>
      </c>
      <c r="F4002" s="29">
        <f t="shared" si="66"/>
        <v>47101985</v>
      </c>
    </row>
    <row r="4003" spans="1:6">
      <c r="A4003" s="30">
        <v>45498</v>
      </c>
      <c r="B4003" s="32"/>
      <c r="C4003" s="32" t="s">
        <v>32</v>
      </c>
      <c r="D4003" s="27"/>
      <c r="E4003" s="28">
        <v>2500</v>
      </c>
      <c r="F4003" s="29">
        <f t="shared" si="66"/>
        <v>47099485</v>
      </c>
    </row>
    <row r="4004" spans="1:6" ht="28">
      <c r="A4004" s="30">
        <v>45499</v>
      </c>
      <c r="B4004" s="32"/>
      <c r="C4004" s="35" t="s">
        <v>1333</v>
      </c>
      <c r="D4004" s="27"/>
      <c r="E4004" s="28">
        <v>11650000</v>
      </c>
      <c r="F4004" s="29">
        <f t="shared" si="66"/>
        <v>35449485</v>
      </c>
    </row>
    <row r="4005" spans="1:6">
      <c r="A4005" s="30">
        <v>45499</v>
      </c>
      <c r="B4005" s="32"/>
      <c r="C4005" s="32" t="s">
        <v>32</v>
      </c>
      <c r="D4005" s="27"/>
      <c r="E4005" s="28">
        <v>2500</v>
      </c>
      <c r="F4005" s="29">
        <f t="shared" si="66"/>
        <v>35446985</v>
      </c>
    </row>
    <row r="4006" spans="1:6">
      <c r="A4006" s="30">
        <v>45496.407256944447</v>
      </c>
      <c r="B4006" s="32"/>
      <c r="C4006" s="32" t="s">
        <v>12</v>
      </c>
      <c r="D4006" s="27">
        <v>585000</v>
      </c>
      <c r="E4006" s="28"/>
      <c r="F4006" s="29">
        <f t="shared" si="66"/>
        <v>36031985</v>
      </c>
    </row>
    <row r="4007" spans="1:6">
      <c r="A4007" s="30">
        <v>45496.430706018517</v>
      </c>
      <c r="B4007" s="32"/>
      <c r="C4007" s="32" t="s">
        <v>12</v>
      </c>
      <c r="D4007" s="27">
        <v>3255000</v>
      </c>
      <c r="E4007" s="28"/>
      <c r="F4007" s="29">
        <f t="shared" si="66"/>
        <v>39286985</v>
      </c>
    </row>
    <row r="4008" spans="1:6">
      <c r="A4008" s="30">
        <v>45496.46607638889</v>
      </c>
      <c r="B4008" s="32"/>
      <c r="C4008" s="32" t="s">
        <v>12</v>
      </c>
      <c r="D4008" s="27">
        <v>3170000</v>
      </c>
      <c r="E4008" s="28"/>
      <c r="F4008" s="29">
        <f t="shared" si="66"/>
        <v>42456985</v>
      </c>
    </row>
    <row r="4009" spans="1:6">
      <c r="A4009" s="30">
        <v>45496.483553240738</v>
      </c>
      <c r="B4009" s="32"/>
      <c r="C4009" s="32" t="s">
        <v>12</v>
      </c>
      <c r="D4009" s="27">
        <v>1250000</v>
      </c>
      <c r="E4009" s="28"/>
      <c r="F4009" s="29">
        <f t="shared" si="66"/>
        <v>43706985</v>
      </c>
    </row>
    <row r="4010" spans="1:6">
      <c r="A4010" s="30">
        <v>45496.535671296297</v>
      </c>
      <c r="B4010" s="32"/>
      <c r="C4010" s="32" t="s">
        <v>18</v>
      </c>
      <c r="D4010" s="27">
        <v>1350000</v>
      </c>
      <c r="E4010" s="28"/>
      <c r="F4010" s="29">
        <f t="shared" ref="F4010:F4072" si="67">F4009+D4010-E4010</f>
        <v>45056985</v>
      </c>
    </row>
    <row r="4011" spans="1:6">
      <c r="A4011" s="30">
        <v>45496.56726851852</v>
      </c>
      <c r="B4011" s="32"/>
      <c r="C4011" s="32" t="s">
        <v>12</v>
      </c>
      <c r="D4011" s="27">
        <v>550000</v>
      </c>
      <c r="E4011" s="28"/>
      <c r="F4011" s="29">
        <f t="shared" si="67"/>
        <v>45606985</v>
      </c>
    </row>
    <row r="4012" spans="1:6">
      <c r="A4012" s="30">
        <v>45497.012696759259</v>
      </c>
      <c r="B4012" s="32"/>
      <c r="C4012" s="32" t="s">
        <v>12</v>
      </c>
      <c r="D4012" s="27">
        <v>600000</v>
      </c>
      <c r="E4012" s="28"/>
      <c r="F4012" s="29">
        <f t="shared" si="67"/>
        <v>46206985</v>
      </c>
    </row>
    <row r="4013" spans="1:6">
      <c r="A4013" s="30">
        <v>45497.262407407405</v>
      </c>
      <c r="B4013" s="32"/>
      <c r="C4013" s="32" t="s">
        <v>12</v>
      </c>
      <c r="D4013" s="27">
        <v>585000</v>
      </c>
      <c r="E4013" s="28"/>
      <c r="F4013" s="29">
        <f t="shared" si="67"/>
        <v>46791985</v>
      </c>
    </row>
    <row r="4014" spans="1:6">
      <c r="A4014" s="30">
        <v>45497.309444444443</v>
      </c>
      <c r="B4014" s="32"/>
      <c r="C4014" s="32" t="s">
        <v>12</v>
      </c>
      <c r="D4014" s="27">
        <v>1185000</v>
      </c>
      <c r="E4014" s="28"/>
      <c r="F4014" s="29">
        <f t="shared" si="67"/>
        <v>47976985</v>
      </c>
    </row>
    <row r="4015" spans="1:6">
      <c r="A4015" s="30">
        <v>45497.360277777778</v>
      </c>
      <c r="B4015" s="32"/>
      <c r="C4015" s="32" t="s">
        <v>12</v>
      </c>
      <c r="D4015" s="27">
        <v>650000</v>
      </c>
      <c r="E4015" s="28"/>
      <c r="F4015" s="29">
        <f t="shared" si="67"/>
        <v>48626985</v>
      </c>
    </row>
    <row r="4016" spans="1:6">
      <c r="A4016" s="30">
        <v>45497.362534722219</v>
      </c>
      <c r="B4016" s="32"/>
      <c r="C4016" s="32" t="s">
        <v>17</v>
      </c>
      <c r="D4016" s="27">
        <v>1750000</v>
      </c>
      <c r="E4016" s="28"/>
      <c r="F4016" s="29">
        <f t="shared" si="67"/>
        <v>50376985</v>
      </c>
    </row>
    <row r="4017" spans="1:6">
      <c r="A4017" s="30">
        <v>45497.425659722219</v>
      </c>
      <c r="B4017" s="32"/>
      <c r="C4017" s="32" t="s">
        <v>12</v>
      </c>
      <c r="D4017" s="27">
        <v>650000</v>
      </c>
      <c r="E4017" s="28"/>
      <c r="F4017" s="29">
        <f t="shared" si="67"/>
        <v>51026985</v>
      </c>
    </row>
    <row r="4018" spans="1:6">
      <c r="A4018" s="30">
        <v>45497.456134259257</v>
      </c>
      <c r="B4018" s="32"/>
      <c r="C4018" s="32" t="s">
        <v>12</v>
      </c>
      <c r="D4018" s="27">
        <v>585000</v>
      </c>
      <c r="E4018" s="28"/>
      <c r="F4018" s="29">
        <f t="shared" si="67"/>
        <v>51611985</v>
      </c>
    </row>
    <row r="4019" spans="1:6">
      <c r="A4019" s="30">
        <v>45497.587743055556</v>
      </c>
      <c r="B4019" s="32"/>
      <c r="C4019" s="32"/>
      <c r="D4019" s="27">
        <v>40000</v>
      </c>
      <c r="E4019" s="28"/>
      <c r="F4019" s="29">
        <f t="shared" si="67"/>
        <v>51651985</v>
      </c>
    </row>
    <row r="4020" spans="1:6">
      <c r="A4020" s="30">
        <v>45497.629259259258</v>
      </c>
      <c r="B4020" s="32"/>
      <c r="C4020" s="32" t="s">
        <v>12</v>
      </c>
      <c r="D4020" s="27">
        <v>1170000</v>
      </c>
      <c r="E4020" s="28"/>
      <c r="F4020" s="29">
        <f t="shared" si="67"/>
        <v>52821985</v>
      </c>
    </row>
    <row r="4021" spans="1:6">
      <c r="A4021" s="30">
        <v>45498.255798611113</v>
      </c>
      <c r="B4021" s="32"/>
      <c r="C4021" s="32" t="s">
        <v>12</v>
      </c>
      <c r="D4021" s="27">
        <v>1200000</v>
      </c>
      <c r="E4021" s="28"/>
      <c r="F4021" s="29">
        <f t="shared" si="67"/>
        <v>54021985</v>
      </c>
    </row>
    <row r="4022" spans="1:6">
      <c r="A4022" s="30">
        <v>45498.310486111113</v>
      </c>
      <c r="B4022" s="32"/>
      <c r="C4022" s="32" t="s">
        <v>12</v>
      </c>
      <c r="D4022" s="27">
        <v>1300000</v>
      </c>
      <c r="E4022" s="28"/>
      <c r="F4022" s="29">
        <f t="shared" si="67"/>
        <v>55321985</v>
      </c>
    </row>
    <row r="4023" spans="1:6">
      <c r="A4023" s="30">
        <v>45498.339548611111</v>
      </c>
      <c r="B4023" s="32"/>
      <c r="C4023" s="32" t="s">
        <v>12</v>
      </c>
      <c r="D4023" s="27">
        <v>1335000</v>
      </c>
      <c r="E4023" s="28"/>
      <c r="F4023" s="29">
        <f t="shared" si="67"/>
        <v>56656985</v>
      </c>
    </row>
    <row r="4024" spans="1:6">
      <c r="A4024" s="30">
        <v>45498.352094907408</v>
      </c>
      <c r="B4024" s="32"/>
      <c r="C4024" s="32" t="s">
        <v>12</v>
      </c>
      <c r="D4024" s="27">
        <v>600000</v>
      </c>
      <c r="E4024" s="28"/>
      <c r="F4024" s="29">
        <f t="shared" si="67"/>
        <v>57256985</v>
      </c>
    </row>
    <row r="4025" spans="1:6">
      <c r="A4025" s="30">
        <v>45498.364282407405</v>
      </c>
      <c r="B4025" s="32"/>
      <c r="C4025" s="32" t="s">
        <v>12</v>
      </c>
      <c r="D4025" s="27">
        <v>600000</v>
      </c>
      <c r="E4025" s="28"/>
      <c r="F4025" s="29">
        <f t="shared" si="67"/>
        <v>57856985</v>
      </c>
    </row>
    <row r="4026" spans="1:6">
      <c r="A4026" s="30">
        <v>45498.397129629629</v>
      </c>
      <c r="B4026" s="32"/>
      <c r="C4026" s="32" t="s">
        <v>12</v>
      </c>
      <c r="D4026" s="27">
        <v>750000</v>
      </c>
      <c r="E4026" s="28"/>
      <c r="F4026" s="29">
        <f t="shared" si="67"/>
        <v>58606985</v>
      </c>
    </row>
    <row r="4027" spans="1:6">
      <c r="A4027" s="30">
        <v>45498.440347222226</v>
      </c>
      <c r="B4027" s="32"/>
      <c r="C4027" s="32" t="s">
        <v>12</v>
      </c>
      <c r="D4027" s="27">
        <v>585000</v>
      </c>
      <c r="E4027" s="28"/>
      <c r="F4027" s="29">
        <f t="shared" si="67"/>
        <v>59191985</v>
      </c>
    </row>
    <row r="4028" spans="1:6">
      <c r="A4028" s="30">
        <v>45498.442650462966</v>
      </c>
      <c r="B4028" s="32"/>
      <c r="C4028" s="32" t="s">
        <v>12</v>
      </c>
      <c r="D4028" s="27">
        <v>600000</v>
      </c>
      <c r="E4028" s="28"/>
      <c r="F4028" s="29">
        <f t="shared" si="67"/>
        <v>59791985</v>
      </c>
    </row>
    <row r="4029" spans="1:6">
      <c r="A4029" s="30">
        <v>45498.529976851853</v>
      </c>
      <c r="B4029" s="32"/>
      <c r="C4029" s="32" t="s">
        <v>12</v>
      </c>
      <c r="D4029" s="27">
        <v>585000</v>
      </c>
      <c r="E4029" s="28"/>
      <c r="F4029" s="29">
        <f t="shared" si="67"/>
        <v>60376985</v>
      </c>
    </row>
    <row r="4030" spans="1:6">
      <c r="A4030" s="30">
        <v>45498.540567129632</v>
      </c>
      <c r="B4030" s="32"/>
      <c r="C4030" s="32" t="s">
        <v>12</v>
      </c>
      <c r="D4030" s="27">
        <v>650000</v>
      </c>
      <c r="E4030" s="28"/>
      <c r="F4030" s="29">
        <f t="shared" si="67"/>
        <v>61026985</v>
      </c>
    </row>
    <row r="4031" spans="1:6">
      <c r="A4031" s="30">
        <v>45498.555960648147</v>
      </c>
      <c r="B4031" s="32"/>
      <c r="C4031" s="32" t="s">
        <v>1338</v>
      </c>
      <c r="D4031" s="27">
        <v>3600671</v>
      </c>
      <c r="E4031" s="28"/>
      <c r="F4031" s="29">
        <f t="shared" si="67"/>
        <v>64627656</v>
      </c>
    </row>
    <row r="4032" spans="1:6">
      <c r="A4032" s="30">
        <v>45498.599976851852</v>
      </c>
      <c r="B4032" s="32"/>
      <c r="C4032" s="32" t="s">
        <v>12</v>
      </c>
      <c r="D4032" s="27">
        <v>650000</v>
      </c>
      <c r="E4032" s="28"/>
      <c r="F4032" s="29">
        <f t="shared" si="67"/>
        <v>65277656</v>
      </c>
    </row>
    <row r="4033" spans="1:6">
      <c r="A4033" s="30">
        <v>45498.600937499999</v>
      </c>
      <c r="B4033" s="32"/>
      <c r="C4033" s="32" t="s">
        <v>12</v>
      </c>
      <c r="D4033" s="27">
        <v>750000</v>
      </c>
      <c r="E4033" s="28"/>
      <c r="F4033" s="29">
        <f t="shared" si="67"/>
        <v>66027656</v>
      </c>
    </row>
    <row r="4034" spans="1:6">
      <c r="A4034" s="30">
        <v>45498.601793981485</v>
      </c>
      <c r="B4034" s="32"/>
      <c r="C4034" s="32" t="s">
        <v>12</v>
      </c>
      <c r="D4034" s="27">
        <v>750000</v>
      </c>
      <c r="E4034" s="28"/>
      <c r="F4034" s="29">
        <f t="shared" si="67"/>
        <v>66777656</v>
      </c>
    </row>
    <row r="4035" spans="1:6">
      <c r="A4035" s="30">
        <v>45498.624259259261</v>
      </c>
      <c r="B4035" s="32"/>
      <c r="C4035" s="32" t="s">
        <v>12</v>
      </c>
      <c r="D4035" s="27">
        <v>585000</v>
      </c>
      <c r="E4035" s="28"/>
      <c r="F4035" s="29">
        <f t="shared" si="67"/>
        <v>67362656</v>
      </c>
    </row>
    <row r="4036" spans="1:6">
      <c r="A4036" s="30">
        <v>45498.632523148146</v>
      </c>
      <c r="B4036" s="32"/>
      <c r="C4036" s="32" t="s">
        <v>12</v>
      </c>
      <c r="D4036" s="27">
        <v>650000</v>
      </c>
      <c r="E4036" s="28"/>
      <c r="F4036" s="29">
        <f t="shared" si="67"/>
        <v>68012656</v>
      </c>
    </row>
    <row r="4037" spans="1:6">
      <c r="A4037" s="30">
        <v>45498.684733796297</v>
      </c>
      <c r="B4037" s="32"/>
      <c r="C4037" s="32" t="s">
        <v>12</v>
      </c>
      <c r="D4037" s="27">
        <v>600000</v>
      </c>
      <c r="E4037" s="28"/>
      <c r="F4037" s="29">
        <f t="shared" si="67"/>
        <v>68612656</v>
      </c>
    </row>
    <row r="4038" spans="1:6">
      <c r="A4038" s="30">
        <v>45499.350752314815</v>
      </c>
      <c r="B4038" s="32"/>
      <c r="C4038" s="32" t="s">
        <v>12</v>
      </c>
      <c r="D4038" s="27">
        <v>650000</v>
      </c>
      <c r="E4038" s="28"/>
      <c r="F4038" s="29">
        <f t="shared" si="67"/>
        <v>69262656</v>
      </c>
    </row>
    <row r="4039" spans="1:6">
      <c r="A4039" s="30">
        <v>45499.365277777775</v>
      </c>
      <c r="B4039" s="32"/>
      <c r="C4039" s="32" t="s">
        <v>12</v>
      </c>
      <c r="D4039" s="27">
        <v>600000</v>
      </c>
      <c r="E4039" s="28"/>
      <c r="F4039" s="29">
        <f t="shared" si="67"/>
        <v>69862656</v>
      </c>
    </row>
    <row r="4040" spans="1:6">
      <c r="A4040" s="30">
        <v>45499.415868055556</v>
      </c>
      <c r="B4040" s="32"/>
      <c r="C4040" s="32" t="s">
        <v>12</v>
      </c>
      <c r="D4040" s="27">
        <v>750000</v>
      </c>
      <c r="E4040" s="28"/>
      <c r="F4040" s="29">
        <f t="shared" si="67"/>
        <v>70612656</v>
      </c>
    </row>
    <row r="4041" spans="1:6">
      <c r="A4041" s="30">
        <v>45499.426562499997</v>
      </c>
      <c r="B4041" s="32"/>
      <c r="C4041" s="32" t="s">
        <v>12</v>
      </c>
      <c r="D4041" s="27">
        <v>650000</v>
      </c>
      <c r="E4041" s="28"/>
      <c r="F4041" s="29">
        <f t="shared" si="67"/>
        <v>71262656</v>
      </c>
    </row>
    <row r="4042" spans="1:6">
      <c r="A4042" s="30">
        <v>45499.441111111111</v>
      </c>
      <c r="B4042" s="32"/>
      <c r="C4042" s="32" t="s">
        <v>12</v>
      </c>
      <c r="D4042" s="27">
        <v>650000</v>
      </c>
      <c r="E4042" s="28"/>
      <c r="F4042" s="29">
        <f t="shared" si="67"/>
        <v>71912656</v>
      </c>
    </row>
    <row r="4043" spans="1:6">
      <c r="A4043" s="30">
        <v>45499.57402777778</v>
      </c>
      <c r="B4043" s="32"/>
      <c r="C4043" s="32" t="s">
        <v>12</v>
      </c>
      <c r="D4043" s="27">
        <v>550000</v>
      </c>
      <c r="E4043" s="28"/>
      <c r="F4043" s="29">
        <f t="shared" si="67"/>
        <v>72462656</v>
      </c>
    </row>
    <row r="4044" spans="1:6">
      <c r="A4044" s="30">
        <v>45499.587187500001</v>
      </c>
      <c r="B4044" s="32"/>
      <c r="C4044" s="32" t="s">
        <v>12</v>
      </c>
      <c r="D4044" s="27">
        <v>585000</v>
      </c>
      <c r="E4044" s="28"/>
      <c r="F4044" s="29">
        <f t="shared" si="67"/>
        <v>73047656</v>
      </c>
    </row>
    <row r="4045" spans="1:6">
      <c r="A4045" s="30">
        <v>45499.588020833333</v>
      </c>
      <c r="B4045" s="32"/>
      <c r="C4045" s="32" t="s">
        <v>12</v>
      </c>
      <c r="D4045" s="27">
        <v>700000</v>
      </c>
      <c r="E4045" s="28"/>
      <c r="F4045" s="29">
        <f t="shared" si="67"/>
        <v>73747656</v>
      </c>
    </row>
    <row r="4046" spans="1:6">
      <c r="A4046" s="30">
        <v>45499.602303240739</v>
      </c>
      <c r="B4046" s="32"/>
      <c r="C4046" s="32" t="s">
        <v>12</v>
      </c>
      <c r="D4046" s="27">
        <v>650000</v>
      </c>
      <c r="E4046" s="28"/>
      <c r="F4046" s="29">
        <f t="shared" si="67"/>
        <v>74397656</v>
      </c>
    </row>
    <row r="4047" spans="1:6">
      <c r="A4047" s="30">
        <v>45499.603171296294</v>
      </c>
      <c r="B4047" s="32"/>
      <c r="C4047" s="32" t="s">
        <v>12</v>
      </c>
      <c r="D4047" s="27">
        <v>650000</v>
      </c>
      <c r="E4047" s="28"/>
      <c r="F4047" s="29">
        <f t="shared" si="67"/>
        <v>75047656</v>
      </c>
    </row>
    <row r="4048" spans="1:6">
      <c r="A4048" s="30">
        <v>45499.727812500001</v>
      </c>
      <c r="B4048" s="32"/>
      <c r="C4048" s="32" t="s">
        <v>12</v>
      </c>
      <c r="D4048" s="27">
        <v>585000</v>
      </c>
      <c r="E4048" s="28"/>
      <c r="F4048" s="29">
        <f t="shared" si="67"/>
        <v>75632656</v>
      </c>
    </row>
    <row r="4049" spans="1:6">
      <c r="A4049" s="30">
        <v>45499.72896990741</v>
      </c>
      <c r="B4049" s="32"/>
      <c r="C4049" s="32" t="s">
        <v>12</v>
      </c>
      <c r="D4049" s="27">
        <v>650000</v>
      </c>
      <c r="E4049" s="28"/>
      <c r="F4049" s="29">
        <f t="shared" si="67"/>
        <v>76282656</v>
      </c>
    </row>
    <row r="4050" spans="1:6">
      <c r="A4050" s="30">
        <v>45500.253888888888</v>
      </c>
      <c r="B4050" s="32"/>
      <c r="C4050" s="32" t="s">
        <v>12</v>
      </c>
      <c r="D4050" s="27">
        <v>650000</v>
      </c>
      <c r="E4050" s="28"/>
      <c r="F4050" s="29">
        <f t="shared" si="67"/>
        <v>76932656</v>
      </c>
    </row>
    <row r="4051" spans="1:6">
      <c r="A4051" s="30">
        <v>45500.264999999999</v>
      </c>
      <c r="B4051" s="32"/>
      <c r="C4051" s="32" t="s">
        <v>12</v>
      </c>
      <c r="D4051" s="27">
        <v>1200000</v>
      </c>
      <c r="E4051" s="28"/>
      <c r="F4051" s="29">
        <f t="shared" si="67"/>
        <v>78132656</v>
      </c>
    </row>
    <row r="4052" spans="1:6">
      <c r="A4052" s="30">
        <v>45500.370312500003</v>
      </c>
      <c r="B4052" s="32"/>
      <c r="C4052" s="32" t="s">
        <v>12</v>
      </c>
      <c r="D4052" s="27">
        <v>650000</v>
      </c>
      <c r="E4052" s="28"/>
      <c r="F4052" s="29">
        <f t="shared" si="67"/>
        <v>78782656</v>
      </c>
    </row>
    <row r="4053" spans="1:6">
      <c r="A4053" s="30">
        <v>45502</v>
      </c>
      <c r="B4053" s="32"/>
      <c r="C4053" s="32" t="s">
        <v>116</v>
      </c>
      <c r="D4053" s="27"/>
      <c r="E4053" s="28">
        <v>40795671</v>
      </c>
      <c r="F4053" s="29">
        <f t="shared" si="67"/>
        <v>37986985</v>
      </c>
    </row>
    <row r="4054" spans="1:6">
      <c r="A4054" s="30">
        <v>45502</v>
      </c>
      <c r="B4054" s="32"/>
      <c r="C4054" s="32" t="s">
        <v>646</v>
      </c>
      <c r="D4054" s="27"/>
      <c r="E4054" s="28">
        <v>2500000</v>
      </c>
      <c r="F4054" s="29">
        <f t="shared" si="67"/>
        <v>35486985</v>
      </c>
    </row>
    <row r="4055" spans="1:6">
      <c r="A4055" s="30">
        <v>45502</v>
      </c>
      <c r="B4055" s="32"/>
      <c r="C4055" s="32" t="s">
        <v>426</v>
      </c>
      <c r="D4055" s="27"/>
      <c r="E4055" s="28">
        <v>350000</v>
      </c>
      <c r="F4055" s="29">
        <f t="shared" si="67"/>
        <v>35136985</v>
      </c>
    </row>
    <row r="4056" spans="1:6">
      <c r="A4056" s="30">
        <v>45502</v>
      </c>
      <c r="B4056" s="32"/>
      <c r="C4056" s="32" t="s">
        <v>1345</v>
      </c>
      <c r="D4056" s="27"/>
      <c r="E4056" s="28">
        <f>(2*2500)+(2900)</f>
        <v>7900</v>
      </c>
      <c r="F4056" s="29">
        <f t="shared" si="67"/>
        <v>35129085</v>
      </c>
    </row>
    <row r="4057" spans="1:6">
      <c r="A4057" s="30">
        <v>45502</v>
      </c>
      <c r="B4057" s="32"/>
      <c r="C4057" s="32" t="s">
        <v>1350</v>
      </c>
      <c r="D4057" s="27"/>
      <c r="E4057" s="28">
        <v>915000</v>
      </c>
      <c r="F4057" s="29">
        <f t="shared" si="67"/>
        <v>34214085</v>
      </c>
    </row>
    <row r="4058" spans="1:6">
      <c r="A4058" s="30">
        <v>45502</v>
      </c>
      <c r="B4058" s="32"/>
      <c r="C4058" s="32" t="s">
        <v>1346</v>
      </c>
      <c r="D4058" s="27">
        <v>1500000</v>
      </c>
      <c r="E4058" s="28"/>
      <c r="F4058" s="29">
        <f t="shared" si="67"/>
        <v>35714085</v>
      </c>
    </row>
    <row r="4059" spans="1:6">
      <c r="A4059" s="30">
        <v>45500.729756944442</v>
      </c>
      <c r="B4059" s="32"/>
      <c r="C4059" s="32" t="s">
        <v>12</v>
      </c>
      <c r="D4059" s="27">
        <v>650000</v>
      </c>
      <c r="E4059" s="28"/>
      <c r="F4059" s="29">
        <f t="shared" si="67"/>
        <v>36364085</v>
      </c>
    </row>
    <row r="4060" spans="1:6">
      <c r="A4060" s="30">
        <v>45500.73097222222</v>
      </c>
      <c r="B4060" s="32"/>
      <c r="C4060" s="32" t="s">
        <v>12</v>
      </c>
      <c r="D4060" s="27">
        <v>585000</v>
      </c>
      <c r="E4060" s="28"/>
      <c r="F4060" s="29">
        <f t="shared" si="67"/>
        <v>36949085</v>
      </c>
    </row>
    <row r="4061" spans="1:6">
      <c r="A4061" s="30">
        <v>45500.923125000001</v>
      </c>
      <c r="B4061" s="32"/>
      <c r="C4061" s="32" t="s">
        <v>12</v>
      </c>
      <c r="D4061" s="27">
        <v>600000</v>
      </c>
      <c r="E4061" s="28"/>
      <c r="F4061" s="29">
        <f t="shared" si="67"/>
        <v>37549085</v>
      </c>
    </row>
    <row r="4062" spans="1:6">
      <c r="A4062" s="30">
        <v>45501.483715277776</v>
      </c>
      <c r="B4062" s="32"/>
      <c r="C4062" s="32" t="s">
        <v>17</v>
      </c>
      <c r="D4062" s="27">
        <v>1200000</v>
      </c>
      <c r="E4062" s="28"/>
      <c r="F4062" s="29">
        <f t="shared" si="67"/>
        <v>38749085</v>
      </c>
    </row>
    <row r="4063" spans="1:6">
      <c r="A4063" s="30">
        <v>45501.48578703704</v>
      </c>
      <c r="B4063" s="32"/>
      <c r="C4063" s="32" t="s">
        <v>12</v>
      </c>
      <c r="D4063" s="27">
        <v>1170000</v>
      </c>
      <c r="E4063" s="28"/>
      <c r="F4063" s="29">
        <f t="shared" si="67"/>
        <v>39919085</v>
      </c>
    </row>
    <row r="4064" spans="1:6">
      <c r="A4064" s="30">
        <v>45501.488402777781</v>
      </c>
      <c r="B4064" s="32"/>
      <c r="C4064" s="32" t="s">
        <v>12</v>
      </c>
      <c r="D4064" s="27">
        <v>750000</v>
      </c>
      <c r="E4064" s="28"/>
      <c r="F4064" s="29">
        <f t="shared" si="67"/>
        <v>40669085</v>
      </c>
    </row>
    <row r="4065" spans="1:6">
      <c r="A4065" s="30">
        <v>45501.564293981479</v>
      </c>
      <c r="B4065" s="32"/>
      <c r="C4065" s="32" t="s">
        <v>12</v>
      </c>
      <c r="D4065" s="27">
        <v>1335000</v>
      </c>
      <c r="E4065" s="28"/>
      <c r="F4065" s="29">
        <f t="shared" si="67"/>
        <v>42004085</v>
      </c>
    </row>
    <row r="4066" spans="1:6">
      <c r="A4066" s="30">
        <v>45501.568506944444</v>
      </c>
      <c r="B4066" s="32"/>
      <c r="C4066" s="32" t="s">
        <v>12</v>
      </c>
      <c r="D4066" s="27">
        <v>600000</v>
      </c>
      <c r="E4066" s="28"/>
      <c r="F4066" s="29">
        <f t="shared" si="67"/>
        <v>42604085</v>
      </c>
    </row>
    <row r="4067" spans="1:6">
      <c r="A4067" s="30">
        <v>45501.779270833336</v>
      </c>
      <c r="B4067" s="32"/>
      <c r="C4067" s="32" t="s">
        <v>12</v>
      </c>
      <c r="D4067" s="27">
        <v>585000</v>
      </c>
      <c r="E4067" s="28"/>
      <c r="F4067" s="29">
        <f t="shared" si="67"/>
        <v>43189085</v>
      </c>
    </row>
    <row r="4068" spans="1:6">
      <c r="A4068" s="30">
        <v>45502.307719907411</v>
      </c>
      <c r="B4068" s="32"/>
      <c r="C4068" s="32" t="s">
        <v>12</v>
      </c>
      <c r="D4068" s="27">
        <v>750000</v>
      </c>
      <c r="E4068" s="28"/>
      <c r="F4068" s="29">
        <f t="shared" si="67"/>
        <v>43939085</v>
      </c>
    </row>
    <row r="4069" spans="1:6">
      <c r="A4069" s="30">
        <v>45502.309583333335</v>
      </c>
      <c r="B4069" s="32"/>
      <c r="C4069" s="32" t="s">
        <v>12</v>
      </c>
      <c r="D4069" s="27">
        <v>600000</v>
      </c>
      <c r="E4069" s="28"/>
      <c r="F4069" s="29">
        <f t="shared" si="67"/>
        <v>44539085</v>
      </c>
    </row>
    <row r="4070" spans="1:6">
      <c r="A4070" s="30">
        <v>45502.310856481483</v>
      </c>
      <c r="B4070" s="32"/>
      <c r="C4070" s="32" t="s">
        <v>12</v>
      </c>
      <c r="D4070" s="27">
        <v>650000</v>
      </c>
      <c r="E4070" s="28"/>
      <c r="F4070" s="29">
        <f t="shared" si="67"/>
        <v>45189085</v>
      </c>
    </row>
    <row r="4071" spans="1:6">
      <c r="A4071" s="30">
        <v>45502.396527777775</v>
      </c>
      <c r="B4071" s="32"/>
      <c r="C4071" s="32" t="s">
        <v>12</v>
      </c>
      <c r="D4071" s="27">
        <v>585000</v>
      </c>
      <c r="E4071" s="28"/>
      <c r="F4071" s="29">
        <f t="shared" si="67"/>
        <v>45774085</v>
      </c>
    </row>
    <row r="4072" spans="1:6">
      <c r="A4072" s="30">
        <v>45502.397256944445</v>
      </c>
      <c r="B4072" s="32"/>
      <c r="C4072" s="32" t="s">
        <v>17</v>
      </c>
      <c r="D4072" s="27">
        <v>600000</v>
      </c>
      <c r="E4072" s="28"/>
      <c r="F4072" s="29">
        <f t="shared" si="67"/>
        <v>46374085</v>
      </c>
    </row>
    <row r="4073" spans="1:6">
      <c r="A4073" s="30">
        <v>45502.398275462961</v>
      </c>
      <c r="B4073" s="32"/>
      <c r="C4073" s="32" t="s">
        <v>12</v>
      </c>
      <c r="D4073" s="27">
        <v>750000</v>
      </c>
      <c r="E4073" s="28"/>
      <c r="F4073" s="29">
        <f t="shared" ref="F4073:F4121" si="68">F4072+D4073-E4073</f>
        <v>47124085</v>
      </c>
    </row>
    <row r="4074" spans="1:6">
      <c r="A4074" s="30">
        <v>45502.457511574074</v>
      </c>
      <c r="B4074" s="32"/>
      <c r="C4074" s="32" t="s">
        <v>12</v>
      </c>
      <c r="D4074" s="27">
        <v>550000</v>
      </c>
      <c r="E4074" s="28"/>
      <c r="F4074" s="29">
        <f t="shared" si="68"/>
        <v>47674085</v>
      </c>
    </row>
    <row r="4075" spans="1:6">
      <c r="A4075" s="30">
        <v>45502.482708333337</v>
      </c>
      <c r="B4075" s="32"/>
      <c r="C4075" s="32" t="s">
        <v>12</v>
      </c>
      <c r="D4075" s="27">
        <v>750000</v>
      </c>
      <c r="E4075" s="28"/>
      <c r="F4075" s="29">
        <f t="shared" si="68"/>
        <v>48424085</v>
      </c>
    </row>
    <row r="4076" spans="1:6">
      <c r="A4076" s="30">
        <v>45502.492812500001</v>
      </c>
      <c r="B4076" s="32"/>
      <c r="C4076" s="32" t="s">
        <v>12</v>
      </c>
      <c r="D4076" s="27">
        <v>1135000</v>
      </c>
      <c r="E4076" s="28"/>
      <c r="F4076" s="29">
        <f t="shared" si="68"/>
        <v>49559085</v>
      </c>
    </row>
    <row r="4077" spans="1:6">
      <c r="A4077" s="30">
        <v>45502.509965277779</v>
      </c>
      <c r="B4077" s="32"/>
      <c r="C4077" s="32" t="s">
        <v>12</v>
      </c>
      <c r="D4077" s="27">
        <v>650000</v>
      </c>
      <c r="E4077" s="28"/>
      <c r="F4077" s="29">
        <f t="shared" si="68"/>
        <v>50209085</v>
      </c>
    </row>
    <row r="4078" spans="1:6">
      <c r="A4078" s="30">
        <v>45502.556273148148</v>
      </c>
      <c r="B4078" s="32"/>
      <c r="C4078" s="32" t="s">
        <v>12</v>
      </c>
      <c r="D4078" s="27">
        <v>6600000</v>
      </c>
      <c r="E4078" s="28"/>
      <c r="F4078" s="29">
        <f t="shared" si="68"/>
        <v>56809085</v>
      </c>
    </row>
    <row r="4079" spans="1:6">
      <c r="A4079" s="30">
        <v>45502.578460648147</v>
      </c>
      <c r="B4079" s="32"/>
      <c r="C4079" s="32" t="s">
        <v>66</v>
      </c>
      <c r="D4079" s="27">
        <v>7227000</v>
      </c>
      <c r="E4079" s="28"/>
      <c r="F4079" s="29">
        <f t="shared" si="68"/>
        <v>64036085</v>
      </c>
    </row>
    <row r="4080" spans="1:6">
      <c r="A4080" s="30">
        <v>45502.60597222222</v>
      </c>
      <c r="B4080" s="32"/>
      <c r="C4080" s="32" t="s">
        <v>47</v>
      </c>
      <c r="D4080" s="27">
        <v>750000</v>
      </c>
      <c r="E4080" s="28"/>
      <c r="F4080" s="29">
        <f t="shared" si="68"/>
        <v>64786085</v>
      </c>
    </row>
    <row r="4081" spans="1:8">
      <c r="A4081" s="30">
        <v>45502.649074074077</v>
      </c>
      <c r="B4081" s="32"/>
      <c r="C4081" s="32" t="s">
        <v>12</v>
      </c>
      <c r="D4081" s="27">
        <v>650000</v>
      </c>
      <c r="E4081" s="28"/>
      <c r="F4081" s="29">
        <f t="shared" si="68"/>
        <v>65436085</v>
      </c>
    </row>
    <row r="4082" spans="1:8">
      <c r="A4082" s="30">
        <v>45502.66510416667</v>
      </c>
      <c r="B4082" s="32"/>
      <c r="C4082" s="32" t="s">
        <v>1260</v>
      </c>
      <c r="D4082" s="27">
        <v>345000</v>
      </c>
      <c r="E4082" s="28"/>
      <c r="F4082" s="29">
        <f t="shared" si="68"/>
        <v>65781085</v>
      </c>
    </row>
    <row r="4083" spans="1:8">
      <c r="A4083" s="30">
        <v>45503.260879629626</v>
      </c>
      <c r="B4083" s="32"/>
      <c r="C4083" s="32" t="s">
        <v>12</v>
      </c>
      <c r="D4083" s="27">
        <v>1200000</v>
      </c>
      <c r="E4083" s="28"/>
      <c r="F4083" s="29">
        <f t="shared" si="68"/>
        <v>66981085</v>
      </c>
    </row>
    <row r="4084" spans="1:8">
      <c r="A4084" s="30">
        <v>45503.313287037039</v>
      </c>
      <c r="B4084" s="32"/>
      <c r="C4084" s="32" t="s">
        <v>12</v>
      </c>
      <c r="D4084" s="27">
        <v>600000</v>
      </c>
      <c r="E4084" s="28"/>
      <c r="F4084" s="29">
        <f t="shared" si="68"/>
        <v>67581085</v>
      </c>
    </row>
    <row r="4085" spans="1:8">
      <c r="A4085" s="30">
        <v>45504</v>
      </c>
      <c r="B4085" s="32"/>
      <c r="C4085" s="32" t="s">
        <v>116</v>
      </c>
      <c r="D4085" s="27"/>
      <c r="E4085" s="28">
        <v>27795000</v>
      </c>
      <c r="F4085" s="29">
        <f t="shared" si="68"/>
        <v>39786085</v>
      </c>
      <c r="H4085" s="38"/>
    </row>
    <row r="4086" spans="1:8">
      <c r="A4086" s="30">
        <v>45504</v>
      </c>
      <c r="B4086" s="32"/>
      <c r="C4086" s="32" t="s">
        <v>26</v>
      </c>
      <c r="D4086" s="27"/>
      <c r="E4086" s="28">
        <v>2900</v>
      </c>
      <c r="F4086" s="29">
        <f t="shared" si="68"/>
        <v>39783185</v>
      </c>
    </row>
    <row r="4087" spans="1:8">
      <c r="A4087" s="30">
        <v>45503.704363425924</v>
      </c>
      <c r="B4087" s="32"/>
      <c r="C4087" s="32" t="s">
        <v>12</v>
      </c>
      <c r="D4087" s="27">
        <v>3120000</v>
      </c>
      <c r="E4087" s="28"/>
      <c r="F4087" s="29">
        <f t="shared" si="68"/>
        <v>42903185</v>
      </c>
    </row>
    <row r="4088" spans="1:8">
      <c r="A4088" s="30">
        <v>45503.704363425924</v>
      </c>
      <c r="B4088" s="32"/>
      <c r="C4088" s="32" t="s">
        <v>12</v>
      </c>
      <c r="D4088" s="27">
        <v>750000</v>
      </c>
      <c r="E4088" s="28"/>
      <c r="F4088" s="29">
        <f t="shared" si="68"/>
        <v>43653185</v>
      </c>
    </row>
    <row r="4089" spans="1:8">
      <c r="A4089" s="30">
        <v>45503.704363425924</v>
      </c>
      <c r="B4089" s="32"/>
      <c r="C4089" s="32" t="s">
        <v>12</v>
      </c>
      <c r="D4089" s="27">
        <v>600000</v>
      </c>
      <c r="E4089" s="28"/>
      <c r="F4089" s="29">
        <f t="shared" si="68"/>
        <v>44253185</v>
      </c>
    </row>
    <row r="4090" spans="1:8">
      <c r="A4090" s="30">
        <v>45503.824548611112</v>
      </c>
      <c r="B4090" s="32"/>
      <c r="C4090" s="32" t="s">
        <v>12</v>
      </c>
      <c r="D4090" s="27">
        <v>650000</v>
      </c>
      <c r="E4090" s="28"/>
      <c r="F4090" s="29">
        <f t="shared" si="68"/>
        <v>44903185</v>
      </c>
    </row>
    <row r="4091" spans="1:8">
      <c r="A4091" s="30">
        <v>45504.03875</v>
      </c>
      <c r="B4091" s="32"/>
      <c r="C4091" s="32" t="s">
        <v>12</v>
      </c>
      <c r="D4091" s="27">
        <v>600000</v>
      </c>
      <c r="E4091" s="28"/>
      <c r="F4091" s="29">
        <f t="shared" si="68"/>
        <v>45503185</v>
      </c>
    </row>
    <row r="4092" spans="1:8">
      <c r="A4092" s="30">
        <v>45504.361527777779</v>
      </c>
      <c r="B4092" s="32"/>
      <c r="C4092" s="32" t="s">
        <v>12</v>
      </c>
      <c r="D4092" s="27">
        <v>750000</v>
      </c>
      <c r="E4092" s="28"/>
      <c r="F4092" s="29">
        <f t="shared" si="68"/>
        <v>46253185</v>
      </c>
    </row>
    <row r="4093" spans="1:8">
      <c r="A4093" s="30">
        <v>45504.365381944444</v>
      </c>
      <c r="B4093" s="32"/>
      <c r="C4093" s="32" t="s">
        <v>18</v>
      </c>
      <c r="D4093" s="27">
        <v>7404000</v>
      </c>
      <c r="E4093" s="28"/>
      <c r="F4093" s="29">
        <f t="shared" si="68"/>
        <v>53657185</v>
      </c>
    </row>
    <row r="4094" spans="1:8">
      <c r="A4094" s="30">
        <v>45504.366759259261</v>
      </c>
      <c r="B4094" s="32"/>
      <c r="C4094" s="32" t="s">
        <v>12</v>
      </c>
      <c r="D4094" s="27">
        <v>585000</v>
      </c>
      <c r="E4094" s="28"/>
      <c r="F4094" s="29">
        <f t="shared" si="68"/>
        <v>54242185</v>
      </c>
    </row>
    <row r="4095" spans="1:8">
      <c r="A4095" s="30">
        <v>45504.367384259262</v>
      </c>
      <c r="B4095" s="32"/>
      <c r="C4095" s="32" t="s">
        <v>12</v>
      </c>
      <c r="D4095" s="27">
        <v>8460000</v>
      </c>
      <c r="E4095" s="28"/>
      <c r="F4095" s="29">
        <f t="shared" si="68"/>
        <v>62702185</v>
      </c>
    </row>
    <row r="4096" spans="1:8">
      <c r="A4096" s="30">
        <v>45504.367893518516</v>
      </c>
      <c r="B4096" s="32"/>
      <c r="C4096" s="32" t="s">
        <v>12</v>
      </c>
      <c r="D4096" s="27">
        <v>1235000</v>
      </c>
      <c r="E4096" s="28"/>
      <c r="F4096" s="29">
        <f t="shared" si="68"/>
        <v>63937185</v>
      </c>
    </row>
    <row r="4097" spans="1:6">
      <c r="A4097" s="30">
        <v>45504.371168981481</v>
      </c>
      <c r="B4097" s="32"/>
      <c r="C4097" s="32" t="s">
        <v>17</v>
      </c>
      <c r="D4097" s="27">
        <v>600000</v>
      </c>
      <c r="E4097" s="28"/>
      <c r="F4097" s="29">
        <f t="shared" si="68"/>
        <v>64537185</v>
      </c>
    </row>
    <row r="4098" spans="1:6">
      <c r="A4098" s="30">
        <v>45504.385833333334</v>
      </c>
      <c r="B4098" s="32"/>
      <c r="C4098" s="32" t="s">
        <v>12</v>
      </c>
      <c r="D4098" s="27">
        <v>700000</v>
      </c>
      <c r="E4098" s="28"/>
      <c r="F4098" s="29">
        <f t="shared" si="68"/>
        <v>65237185</v>
      </c>
    </row>
    <row r="4099" spans="1:6">
      <c r="A4099" s="30">
        <v>45504.392592592594</v>
      </c>
      <c r="B4099" s="32"/>
      <c r="C4099" s="32" t="s">
        <v>12</v>
      </c>
      <c r="D4099" s="27">
        <v>1200000</v>
      </c>
      <c r="E4099" s="28"/>
      <c r="F4099" s="29">
        <f t="shared" si="68"/>
        <v>66437185</v>
      </c>
    </row>
    <row r="4100" spans="1:6">
      <c r="A4100" s="30">
        <v>45504.393541666665</v>
      </c>
      <c r="B4100" s="32"/>
      <c r="C4100" s="32" t="s">
        <v>18</v>
      </c>
      <c r="D4100" s="27">
        <v>3470000</v>
      </c>
      <c r="E4100" s="28"/>
      <c r="F4100" s="29">
        <f t="shared" si="68"/>
        <v>69907185</v>
      </c>
    </row>
    <row r="4101" spans="1:6">
      <c r="A4101" s="30">
        <v>45504.466053240743</v>
      </c>
      <c r="B4101" s="32"/>
      <c r="C4101" s="32" t="s">
        <v>12</v>
      </c>
      <c r="D4101" s="27">
        <v>585000</v>
      </c>
      <c r="E4101" s="28"/>
      <c r="F4101" s="29">
        <f t="shared" si="68"/>
        <v>70492185</v>
      </c>
    </row>
    <row r="4102" spans="1:6">
      <c r="A4102" s="30">
        <v>45504.476157407407</v>
      </c>
      <c r="B4102" s="32"/>
      <c r="C4102" s="32" t="s">
        <v>12</v>
      </c>
      <c r="D4102" s="27">
        <v>700000</v>
      </c>
      <c r="E4102" s="28"/>
      <c r="F4102" s="29">
        <f t="shared" si="68"/>
        <v>71192185</v>
      </c>
    </row>
    <row r="4103" spans="1:6">
      <c r="A4103" s="30">
        <v>45504.511643518519</v>
      </c>
      <c r="B4103" s="32"/>
      <c r="C4103" s="32" t="s">
        <v>12</v>
      </c>
      <c r="D4103" s="27">
        <v>585000</v>
      </c>
      <c r="E4103" s="28"/>
      <c r="F4103" s="29">
        <f t="shared" si="68"/>
        <v>71777185</v>
      </c>
    </row>
    <row r="4104" spans="1:6">
      <c r="A4104" s="30">
        <v>45504.546817129631</v>
      </c>
      <c r="B4104" s="32"/>
      <c r="C4104" s="32" t="s">
        <v>12</v>
      </c>
      <c r="D4104" s="27">
        <v>750000</v>
      </c>
      <c r="E4104" s="28"/>
      <c r="F4104" s="29">
        <f t="shared" si="68"/>
        <v>72527185</v>
      </c>
    </row>
    <row r="4105" spans="1:6">
      <c r="A4105" s="30">
        <v>45504.547210648147</v>
      </c>
      <c r="B4105" s="32"/>
      <c r="C4105" s="32" t="s">
        <v>12</v>
      </c>
      <c r="D4105" s="27">
        <v>750000</v>
      </c>
      <c r="E4105" s="28"/>
      <c r="F4105" s="29">
        <f t="shared" si="68"/>
        <v>73277185</v>
      </c>
    </row>
    <row r="4106" spans="1:6">
      <c r="A4106" s="30">
        <v>45504.620740740742</v>
      </c>
      <c r="B4106" s="32"/>
      <c r="C4106" s="32" t="s">
        <v>12</v>
      </c>
      <c r="D4106" s="27">
        <v>600000</v>
      </c>
      <c r="E4106" s="28"/>
      <c r="F4106" s="29">
        <f t="shared" si="68"/>
        <v>73877185</v>
      </c>
    </row>
    <row r="4107" spans="1:6">
      <c r="A4107" s="30">
        <v>45504.624803240738</v>
      </c>
      <c r="B4107" s="32"/>
      <c r="C4107" s="32" t="s">
        <v>12</v>
      </c>
      <c r="D4107" s="27">
        <v>600000</v>
      </c>
      <c r="E4107" s="28"/>
      <c r="F4107" s="29">
        <f t="shared" si="68"/>
        <v>74477185</v>
      </c>
    </row>
    <row r="4108" spans="1:6">
      <c r="A4108" s="30">
        <v>45504.635694444441</v>
      </c>
      <c r="B4108" s="32"/>
      <c r="C4108" s="32" t="s">
        <v>12</v>
      </c>
      <c r="D4108" s="27">
        <v>585000</v>
      </c>
      <c r="E4108" s="28"/>
      <c r="F4108" s="29">
        <f t="shared" si="68"/>
        <v>75062185</v>
      </c>
    </row>
    <row r="4109" spans="1:6">
      <c r="A4109" s="30">
        <v>45504.64403935185</v>
      </c>
      <c r="B4109" s="32"/>
      <c r="C4109" s="32" t="s">
        <v>12</v>
      </c>
      <c r="D4109" s="27">
        <v>600000</v>
      </c>
      <c r="E4109" s="28"/>
      <c r="F4109" s="29">
        <f t="shared" si="68"/>
        <v>75662185</v>
      </c>
    </row>
    <row r="4110" spans="1:6">
      <c r="A4110" s="30">
        <v>45504.687361111108</v>
      </c>
      <c r="B4110" s="32"/>
      <c r="C4110" s="32" t="s">
        <v>12</v>
      </c>
      <c r="D4110" s="27">
        <v>650000</v>
      </c>
      <c r="E4110" s="28"/>
      <c r="F4110" s="29">
        <f t="shared" si="68"/>
        <v>76312185</v>
      </c>
    </row>
    <row r="4111" spans="1:6">
      <c r="A4111" s="30">
        <v>45504.775081018517</v>
      </c>
      <c r="B4111" s="32"/>
      <c r="C4111" s="32" t="s">
        <v>12</v>
      </c>
      <c r="D4111" s="27">
        <v>585000</v>
      </c>
      <c r="E4111" s="28"/>
      <c r="F4111" s="29">
        <f t="shared" si="68"/>
        <v>76897185</v>
      </c>
    </row>
    <row r="4112" spans="1:6">
      <c r="A4112" s="30">
        <v>45504.80609953704</v>
      </c>
      <c r="B4112" s="32"/>
      <c r="C4112" s="32" t="s">
        <v>12</v>
      </c>
      <c r="D4112" s="27">
        <v>585000</v>
      </c>
      <c r="E4112" s="28"/>
      <c r="F4112" s="29">
        <f t="shared" si="68"/>
        <v>77482185</v>
      </c>
    </row>
    <row r="4113" spans="1:6">
      <c r="A4113" s="30">
        <v>45504.841666666667</v>
      </c>
      <c r="B4113" s="32"/>
      <c r="C4113" s="32" t="s">
        <v>12</v>
      </c>
      <c r="D4113" s="27">
        <v>1170000</v>
      </c>
      <c r="E4113" s="28"/>
      <c r="F4113" s="29">
        <f t="shared" si="68"/>
        <v>78652185</v>
      </c>
    </row>
    <row r="4114" spans="1:6">
      <c r="A4114" s="30">
        <v>45504.878611111111</v>
      </c>
      <c r="B4114" s="32"/>
      <c r="C4114" s="32" t="s">
        <v>12</v>
      </c>
      <c r="D4114" s="27">
        <v>550000</v>
      </c>
      <c r="E4114" s="28"/>
      <c r="F4114" s="29">
        <f t="shared" si="68"/>
        <v>79202185</v>
      </c>
    </row>
    <row r="4115" spans="1:6">
      <c r="A4115" s="30">
        <v>45504.879791666666</v>
      </c>
      <c r="B4115" s="32"/>
      <c r="C4115" s="32" t="s">
        <v>12</v>
      </c>
      <c r="D4115" s="27">
        <v>650000</v>
      </c>
      <c r="E4115" s="28"/>
      <c r="F4115" s="29">
        <f t="shared" si="68"/>
        <v>79852185</v>
      </c>
    </row>
    <row r="4116" spans="1:6">
      <c r="A4116" s="30">
        <v>45504.880694444444</v>
      </c>
      <c r="B4116" s="32"/>
      <c r="C4116" s="32" t="s">
        <v>12</v>
      </c>
      <c r="D4116" s="27">
        <v>650000</v>
      </c>
      <c r="E4116" s="28"/>
      <c r="F4116" s="29">
        <f t="shared" si="68"/>
        <v>80502185</v>
      </c>
    </row>
    <row r="4117" spans="1:6">
      <c r="A4117" s="30">
        <v>45504.932025462964</v>
      </c>
      <c r="B4117" s="32"/>
      <c r="C4117" s="32" t="s">
        <v>12</v>
      </c>
      <c r="D4117" s="27">
        <v>550000</v>
      </c>
      <c r="E4117" s="28"/>
      <c r="F4117" s="29">
        <f t="shared" si="68"/>
        <v>81052185</v>
      </c>
    </row>
    <row r="4118" spans="1:6">
      <c r="A4118" s="30">
        <v>45504.93277777778</v>
      </c>
      <c r="B4118" s="32"/>
      <c r="C4118" s="32" t="s">
        <v>12</v>
      </c>
      <c r="D4118" s="27">
        <v>585000</v>
      </c>
      <c r="E4118" s="28"/>
      <c r="F4118" s="29">
        <f t="shared" si="68"/>
        <v>81637185</v>
      </c>
    </row>
    <row r="4119" spans="1:6">
      <c r="A4119" s="30">
        <v>45504.93277777778</v>
      </c>
      <c r="B4119" s="32"/>
      <c r="C4119" s="32" t="s">
        <v>742</v>
      </c>
      <c r="D4119" s="27">
        <v>182348</v>
      </c>
      <c r="E4119" s="28"/>
      <c r="F4119" s="29">
        <f t="shared" si="68"/>
        <v>81819533</v>
      </c>
    </row>
    <row r="4120" spans="1:6">
      <c r="A4120" s="30">
        <v>45504.93277777778</v>
      </c>
      <c r="B4120" s="32"/>
      <c r="C4120" s="32" t="s">
        <v>54</v>
      </c>
      <c r="D4120" s="27"/>
      <c r="E4120" s="27">
        <v>36470</v>
      </c>
      <c r="F4120" s="29">
        <f t="shared" si="68"/>
        <v>81783063</v>
      </c>
    </row>
    <row r="4121" spans="1:6">
      <c r="A4121" s="30">
        <v>45504.93277777778</v>
      </c>
      <c r="B4121" s="32"/>
      <c r="C4121" s="32" t="s">
        <v>749</v>
      </c>
      <c r="D4121" s="27"/>
      <c r="E4121" s="27">
        <v>25000</v>
      </c>
      <c r="F4121" s="29">
        <f t="shared" si="68"/>
        <v>81758063</v>
      </c>
    </row>
    <row r="4122" spans="1:6">
      <c r="A4122" s="243" t="s">
        <v>34</v>
      </c>
      <c r="B4122" s="243"/>
      <c r="C4122" s="243"/>
      <c r="D4122" s="79">
        <f>SUM(D3583:D4121)</f>
        <v>749927519</v>
      </c>
      <c r="E4122" s="79">
        <f>SUM(E3583:E4121)</f>
        <v>782086929</v>
      </c>
      <c r="F4122" s="185"/>
    </row>
    <row r="4123" spans="1:6">
      <c r="A4123" s="30"/>
      <c r="B4123" s="244" t="s">
        <v>5</v>
      </c>
      <c r="C4123" s="244"/>
      <c r="D4123" s="87"/>
      <c r="E4123" s="81"/>
      <c r="F4123" s="26">
        <f>F4121</f>
        <v>81758063</v>
      </c>
    </row>
    <row r="4124" spans="1:6">
      <c r="A4124" s="235">
        <v>45505.127118055556</v>
      </c>
      <c r="B4124" s="32"/>
      <c r="C4124" s="32" t="s">
        <v>12</v>
      </c>
      <c r="D4124" s="27">
        <v>1135000</v>
      </c>
      <c r="E4124" s="28"/>
      <c r="F4124" s="29">
        <f>F4123+D4124-E4124</f>
        <v>82893063</v>
      </c>
    </row>
    <row r="4125" spans="1:6">
      <c r="A4125" s="235">
        <v>45505.223761574074</v>
      </c>
      <c r="B4125" s="32"/>
      <c r="C4125" s="32" t="s">
        <v>12</v>
      </c>
      <c r="D4125" s="27">
        <v>585000</v>
      </c>
      <c r="E4125" s="28"/>
      <c r="F4125" s="29">
        <f t="shared" ref="F4125:F4188" si="69">F4124+D4125-E4125</f>
        <v>83478063</v>
      </c>
    </row>
    <row r="4126" spans="1:6">
      <c r="A4126" s="235">
        <v>45505.263414351852</v>
      </c>
      <c r="B4126" s="32"/>
      <c r="C4126" s="32" t="s">
        <v>12</v>
      </c>
      <c r="D4126" s="27">
        <v>750000</v>
      </c>
      <c r="E4126" s="28"/>
      <c r="F4126" s="29">
        <f t="shared" si="69"/>
        <v>84228063</v>
      </c>
    </row>
    <row r="4127" spans="1:6">
      <c r="A4127" s="235">
        <v>45505.264467592591</v>
      </c>
      <c r="B4127" s="32"/>
      <c r="C4127" s="32" t="s">
        <v>12</v>
      </c>
      <c r="D4127" s="27">
        <v>585000</v>
      </c>
      <c r="E4127" s="28"/>
      <c r="F4127" s="29">
        <f t="shared" si="69"/>
        <v>84813063</v>
      </c>
    </row>
    <row r="4128" spans="1:6">
      <c r="A4128" s="235">
        <v>45505.278784722221</v>
      </c>
      <c r="B4128" s="32"/>
      <c r="C4128" s="32" t="s">
        <v>12</v>
      </c>
      <c r="D4128" s="27">
        <v>575000</v>
      </c>
      <c r="E4128" s="28"/>
      <c r="F4128" s="29">
        <f t="shared" si="69"/>
        <v>85388063</v>
      </c>
    </row>
    <row r="4129" spans="1:6">
      <c r="A4129" s="235">
        <v>45505.279814814814</v>
      </c>
      <c r="B4129" s="32"/>
      <c r="C4129" s="32" t="s">
        <v>12</v>
      </c>
      <c r="D4129" s="27">
        <v>585000</v>
      </c>
      <c r="E4129" s="28"/>
      <c r="F4129" s="29">
        <f t="shared" si="69"/>
        <v>85973063</v>
      </c>
    </row>
    <row r="4130" spans="1:6">
      <c r="A4130" s="235">
        <v>45505.28056712963</v>
      </c>
      <c r="B4130" s="32"/>
      <c r="C4130" s="32" t="s">
        <v>12</v>
      </c>
      <c r="D4130" s="27">
        <v>750000</v>
      </c>
      <c r="E4130" s="28"/>
      <c r="F4130" s="29">
        <f t="shared" si="69"/>
        <v>86723063</v>
      </c>
    </row>
    <row r="4131" spans="1:6">
      <c r="A4131" s="235">
        <v>45505.28570601852</v>
      </c>
      <c r="B4131" s="32"/>
      <c r="C4131" s="32" t="s">
        <v>12</v>
      </c>
      <c r="D4131" s="27">
        <v>600000</v>
      </c>
      <c r="E4131" s="28"/>
      <c r="F4131" s="29">
        <f t="shared" si="69"/>
        <v>87323063</v>
      </c>
    </row>
    <row r="4132" spans="1:6">
      <c r="A4132" s="235">
        <v>45505.294166666667</v>
      </c>
      <c r="B4132" s="32"/>
      <c r="C4132" s="32" t="s">
        <v>12</v>
      </c>
      <c r="D4132" s="27">
        <v>700000</v>
      </c>
      <c r="E4132" s="28"/>
      <c r="F4132" s="29">
        <f t="shared" si="69"/>
        <v>88023063</v>
      </c>
    </row>
    <row r="4133" spans="1:6">
      <c r="A4133" s="235">
        <v>45505.300555555557</v>
      </c>
      <c r="B4133" s="32"/>
      <c r="C4133" s="32" t="s">
        <v>12</v>
      </c>
      <c r="D4133" s="27">
        <v>585000</v>
      </c>
      <c r="E4133" s="28"/>
      <c r="F4133" s="29">
        <f t="shared" si="69"/>
        <v>88608063</v>
      </c>
    </row>
    <row r="4134" spans="1:6">
      <c r="A4134" s="235">
        <v>45505.304166666669</v>
      </c>
      <c r="B4134" s="32"/>
      <c r="C4134" s="32" t="s">
        <v>12</v>
      </c>
      <c r="D4134" s="27">
        <v>650000</v>
      </c>
      <c r="E4134" s="28"/>
      <c r="F4134" s="29">
        <f t="shared" si="69"/>
        <v>89258063</v>
      </c>
    </row>
    <row r="4135" spans="1:6">
      <c r="A4135" s="235">
        <v>45505.306527777779</v>
      </c>
      <c r="B4135" s="32"/>
      <c r="C4135" s="32" t="s">
        <v>12</v>
      </c>
      <c r="D4135" s="27">
        <v>585000</v>
      </c>
      <c r="E4135" s="28"/>
      <c r="F4135" s="29">
        <f t="shared" si="69"/>
        <v>89843063</v>
      </c>
    </row>
    <row r="4136" spans="1:6">
      <c r="A4136" s="235">
        <v>45505.342835648145</v>
      </c>
      <c r="B4136" s="32"/>
      <c r="C4136" s="32" t="s">
        <v>12</v>
      </c>
      <c r="D4136" s="27">
        <v>650000</v>
      </c>
      <c r="E4136" s="28"/>
      <c r="F4136" s="29">
        <f t="shared" si="69"/>
        <v>90493063</v>
      </c>
    </row>
    <row r="4137" spans="1:6">
      <c r="A4137" s="235">
        <v>45505.343969907408</v>
      </c>
      <c r="B4137" s="32"/>
      <c r="C4137" s="32" t="s">
        <v>12</v>
      </c>
      <c r="D4137" s="27">
        <v>585000</v>
      </c>
      <c r="E4137" s="28"/>
      <c r="F4137" s="29">
        <f t="shared" si="69"/>
        <v>91078063</v>
      </c>
    </row>
    <row r="4138" spans="1:6">
      <c r="A4138" s="235">
        <v>45505.344305555554</v>
      </c>
      <c r="B4138" s="32"/>
      <c r="C4138" s="32" t="s">
        <v>12</v>
      </c>
      <c r="D4138" s="27">
        <v>700000</v>
      </c>
      <c r="E4138" s="28"/>
      <c r="F4138" s="29">
        <f t="shared" si="69"/>
        <v>91778063</v>
      </c>
    </row>
    <row r="4139" spans="1:6">
      <c r="A4139" s="235">
        <v>45505.344583333332</v>
      </c>
      <c r="B4139" s="32"/>
      <c r="C4139" s="32" t="s">
        <v>12</v>
      </c>
      <c r="D4139" s="27">
        <v>600000</v>
      </c>
      <c r="E4139" s="28"/>
      <c r="F4139" s="29">
        <f t="shared" si="69"/>
        <v>92378063</v>
      </c>
    </row>
    <row r="4140" spans="1:6">
      <c r="A4140" s="235">
        <v>45505.34611111111</v>
      </c>
      <c r="B4140" s="32"/>
      <c r="C4140" s="32" t="s">
        <v>12</v>
      </c>
      <c r="D4140" s="27">
        <v>700000</v>
      </c>
      <c r="E4140" s="28"/>
      <c r="F4140" s="29">
        <f t="shared" si="69"/>
        <v>93078063</v>
      </c>
    </row>
    <row r="4141" spans="1:6">
      <c r="A4141" s="235">
        <v>45505.346655092595</v>
      </c>
      <c r="B4141" s="32"/>
      <c r="C4141" s="32" t="s">
        <v>12</v>
      </c>
      <c r="D4141" s="27">
        <v>1400000</v>
      </c>
      <c r="E4141" s="28"/>
      <c r="F4141" s="29">
        <f t="shared" si="69"/>
        <v>94478063</v>
      </c>
    </row>
    <row r="4142" spans="1:6">
      <c r="A4142" s="235">
        <v>45505.357488425929</v>
      </c>
      <c r="B4142" s="32"/>
      <c r="C4142" s="32" t="s">
        <v>12</v>
      </c>
      <c r="D4142" s="27">
        <v>1170000</v>
      </c>
      <c r="E4142" s="28"/>
      <c r="F4142" s="29">
        <f t="shared" si="69"/>
        <v>95648063</v>
      </c>
    </row>
    <row r="4143" spans="1:6">
      <c r="A4143" s="235">
        <v>45505.36136574074</v>
      </c>
      <c r="B4143" s="32"/>
      <c r="C4143" s="32" t="s">
        <v>12</v>
      </c>
      <c r="D4143" s="27">
        <v>600000</v>
      </c>
      <c r="E4143" s="28"/>
      <c r="F4143" s="29">
        <f t="shared" si="69"/>
        <v>96248063</v>
      </c>
    </row>
    <row r="4144" spans="1:6">
      <c r="A4144" s="235">
        <v>45505.362060185187</v>
      </c>
      <c r="B4144" s="32"/>
      <c r="C4144" s="32" t="s">
        <v>12</v>
      </c>
      <c r="D4144" s="27">
        <v>1935000</v>
      </c>
      <c r="E4144" s="28"/>
      <c r="F4144" s="29">
        <f t="shared" si="69"/>
        <v>98183063</v>
      </c>
    </row>
    <row r="4145" spans="1:6">
      <c r="A4145" s="235">
        <v>45505.362974537034</v>
      </c>
      <c r="B4145" s="32"/>
      <c r="C4145" s="32" t="s">
        <v>12</v>
      </c>
      <c r="D4145" s="27">
        <v>750000</v>
      </c>
      <c r="E4145" s="28"/>
      <c r="F4145" s="29">
        <f t="shared" si="69"/>
        <v>98933063</v>
      </c>
    </row>
    <row r="4146" spans="1:6">
      <c r="A4146" s="235">
        <v>45505.36414351852</v>
      </c>
      <c r="B4146" s="32"/>
      <c r="C4146" s="32" t="s">
        <v>12</v>
      </c>
      <c r="D4146" s="27">
        <v>700000</v>
      </c>
      <c r="E4146" s="28"/>
      <c r="F4146" s="29">
        <f t="shared" si="69"/>
        <v>99633063</v>
      </c>
    </row>
    <row r="4147" spans="1:6">
      <c r="A4147" s="235">
        <v>45505.36787037037</v>
      </c>
      <c r="B4147" s="32"/>
      <c r="C4147" s="32" t="s">
        <v>12</v>
      </c>
      <c r="D4147" s="27">
        <v>750000</v>
      </c>
      <c r="E4147" s="28"/>
      <c r="F4147" s="29">
        <f t="shared" si="69"/>
        <v>100383063</v>
      </c>
    </row>
    <row r="4148" spans="1:6">
      <c r="A4148" s="235">
        <v>45505.367893518516</v>
      </c>
      <c r="B4148" s="32"/>
      <c r="C4148" s="32" t="s">
        <v>12</v>
      </c>
      <c r="D4148" s="27">
        <v>585000</v>
      </c>
      <c r="E4148" s="28"/>
      <c r="F4148" s="29">
        <f t="shared" si="69"/>
        <v>100968063</v>
      </c>
    </row>
    <row r="4149" spans="1:6">
      <c r="A4149" s="235">
        <v>45505.368287037039</v>
      </c>
      <c r="B4149" s="32"/>
      <c r="C4149" s="32" t="s">
        <v>12</v>
      </c>
      <c r="D4149" s="27">
        <v>650000</v>
      </c>
      <c r="E4149" s="28"/>
      <c r="F4149" s="29">
        <f t="shared" si="69"/>
        <v>101618063</v>
      </c>
    </row>
    <row r="4150" spans="1:6">
      <c r="A4150" s="235">
        <v>45505.369942129626</v>
      </c>
      <c r="B4150" s="32"/>
      <c r="C4150" s="32" t="s">
        <v>12</v>
      </c>
      <c r="D4150" s="27">
        <v>700000</v>
      </c>
      <c r="E4150" s="28"/>
      <c r="F4150" s="29">
        <f t="shared" si="69"/>
        <v>102318063</v>
      </c>
    </row>
    <row r="4151" spans="1:6">
      <c r="A4151" s="235">
        <v>45505.374571759261</v>
      </c>
      <c r="B4151" s="32"/>
      <c r="C4151" s="32" t="s">
        <v>17</v>
      </c>
      <c r="D4151" s="27">
        <v>750000</v>
      </c>
      <c r="E4151" s="28"/>
      <c r="F4151" s="29">
        <f t="shared" si="69"/>
        <v>103068063</v>
      </c>
    </row>
    <row r="4152" spans="1:6">
      <c r="A4152" s="30">
        <v>45505</v>
      </c>
      <c r="B4152" s="32"/>
      <c r="C4152" s="32" t="s">
        <v>1361</v>
      </c>
      <c r="D4152" s="27"/>
      <c r="E4152" s="28">
        <v>11542500</v>
      </c>
      <c r="F4152" s="29">
        <f t="shared" si="69"/>
        <v>91525563</v>
      </c>
    </row>
    <row r="4153" spans="1:6">
      <c r="A4153" s="30">
        <v>45505</v>
      </c>
      <c r="B4153" s="32"/>
      <c r="C4153" s="32" t="s">
        <v>32</v>
      </c>
      <c r="D4153" s="27"/>
      <c r="E4153" s="28">
        <v>2500</v>
      </c>
      <c r="F4153" s="29">
        <f t="shared" si="69"/>
        <v>91523063</v>
      </c>
    </row>
    <row r="4154" spans="1:6" ht="28">
      <c r="A4154" s="30">
        <v>45505</v>
      </c>
      <c r="B4154" s="32"/>
      <c r="C4154" s="35" t="s">
        <v>1362</v>
      </c>
      <c r="D4154" s="27"/>
      <c r="E4154" s="28">
        <v>17390000</v>
      </c>
      <c r="F4154" s="29">
        <f t="shared" si="69"/>
        <v>74133063</v>
      </c>
    </row>
    <row r="4155" spans="1:6">
      <c r="A4155" s="30">
        <v>45506</v>
      </c>
      <c r="B4155" s="32"/>
      <c r="C4155" s="32" t="s">
        <v>1363</v>
      </c>
      <c r="D4155" s="27"/>
      <c r="E4155" s="28">
        <v>14300000</v>
      </c>
      <c r="F4155" s="29">
        <f t="shared" si="69"/>
        <v>59833063</v>
      </c>
    </row>
    <row r="4156" spans="1:6">
      <c r="A4156" s="237">
        <v>45505.384942129633</v>
      </c>
      <c r="B4156" s="32"/>
      <c r="C4156" s="32" t="s">
        <v>12</v>
      </c>
      <c r="D4156" s="27">
        <v>700000</v>
      </c>
      <c r="E4156" s="28"/>
      <c r="F4156" s="29">
        <f t="shared" si="69"/>
        <v>60533063</v>
      </c>
    </row>
    <row r="4157" spans="1:6">
      <c r="A4157" s="237">
        <v>45505.387106481481</v>
      </c>
      <c r="B4157" s="32"/>
      <c r="C4157" s="32" t="s">
        <v>12</v>
      </c>
      <c r="D4157" s="27">
        <v>585000</v>
      </c>
      <c r="E4157" s="28"/>
      <c r="F4157" s="29">
        <f t="shared" si="69"/>
        <v>61118063</v>
      </c>
    </row>
    <row r="4158" spans="1:6">
      <c r="A4158" s="237">
        <v>45505.390590277777</v>
      </c>
      <c r="B4158" s="32"/>
      <c r="C4158" s="32" t="s">
        <v>12</v>
      </c>
      <c r="D4158" s="27">
        <v>585000</v>
      </c>
      <c r="E4158" s="28"/>
      <c r="F4158" s="29">
        <f t="shared" si="69"/>
        <v>61703063</v>
      </c>
    </row>
    <row r="4159" spans="1:6">
      <c r="A4159" s="237">
        <v>45505.396099537036</v>
      </c>
      <c r="B4159" s="32"/>
      <c r="C4159" s="32" t="s">
        <v>12</v>
      </c>
      <c r="D4159" s="27">
        <v>650000</v>
      </c>
      <c r="E4159" s="28"/>
      <c r="F4159" s="29">
        <f t="shared" si="69"/>
        <v>62353063</v>
      </c>
    </row>
    <row r="4160" spans="1:6">
      <c r="A4160" s="237">
        <v>45505.397314814814</v>
      </c>
      <c r="B4160" s="32"/>
      <c r="C4160" s="32" t="s">
        <v>12</v>
      </c>
      <c r="D4160" s="27">
        <v>1170000</v>
      </c>
      <c r="E4160" s="28"/>
      <c r="F4160" s="29">
        <f t="shared" si="69"/>
        <v>63523063</v>
      </c>
    </row>
    <row r="4161" spans="1:6">
      <c r="A4161" s="237">
        <v>45505.402291666665</v>
      </c>
      <c r="B4161" s="32"/>
      <c r="C4161" s="32" t="s">
        <v>12</v>
      </c>
      <c r="D4161" s="27">
        <v>750000</v>
      </c>
      <c r="E4161" s="28"/>
      <c r="F4161" s="29">
        <f t="shared" si="69"/>
        <v>64273063</v>
      </c>
    </row>
    <row r="4162" spans="1:6">
      <c r="A4162" s="237">
        <v>45505.403553240743</v>
      </c>
      <c r="B4162" s="32"/>
      <c r="C4162" s="32" t="s">
        <v>12</v>
      </c>
      <c r="D4162" s="27">
        <v>650000</v>
      </c>
      <c r="E4162" s="28"/>
      <c r="F4162" s="29">
        <f t="shared" si="69"/>
        <v>64923063</v>
      </c>
    </row>
    <row r="4163" spans="1:6">
      <c r="A4163" s="237">
        <v>45505.405659722222</v>
      </c>
      <c r="B4163" s="32"/>
      <c r="C4163" s="32" t="s">
        <v>12</v>
      </c>
      <c r="D4163" s="27">
        <v>600000</v>
      </c>
      <c r="E4163" s="28"/>
      <c r="F4163" s="29">
        <f t="shared" si="69"/>
        <v>65523063</v>
      </c>
    </row>
    <row r="4164" spans="1:6">
      <c r="A4164" s="237">
        <v>45505.405914351853</v>
      </c>
      <c r="B4164" s="32"/>
      <c r="C4164" s="32" t="s">
        <v>12</v>
      </c>
      <c r="D4164" s="27">
        <v>600000</v>
      </c>
      <c r="E4164" s="28"/>
      <c r="F4164" s="29">
        <f t="shared" si="69"/>
        <v>66123063</v>
      </c>
    </row>
    <row r="4165" spans="1:6">
      <c r="A4165" s="238">
        <v>45505.406828703701</v>
      </c>
      <c r="B4165" s="32"/>
      <c r="C4165" s="32" t="s">
        <v>12</v>
      </c>
      <c r="D4165" s="27">
        <v>550000</v>
      </c>
      <c r="E4165" s="28"/>
      <c r="F4165" s="29">
        <f t="shared" si="69"/>
        <v>66673063</v>
      </c>
    </row>
    <row r="4166" spans="1:6">
      <c r="A4166" s="237">
        <v>45505.421261574076</v>
      </c>
      <c r="B4166" s="32"/>
      <c r="C4166" s="32" t="s">
        <v>12</v>
      </c>
      <c r="D4166" s="27">
        <v>585000</v>
      </c>
      <c r="E4166" s="28"/>
      <c r="F4166" s="29">
        <f t="shared" si="69"/>
        <v>67258063</v>
      </c>
    </row>
    <row r="4167" spans="1:6">
      <c r="A4167" s="237">
        <v>45505.454791666663</v>
      </c>
      <c r="B4167" s="32"/>
      <c r="C4167" s="32" t="s">
        <v>12</v>
      </c>
      <c r="D4167" s="27">
        <v>750000</v>
      </c>
      <c r="E4167" s="28"/>
      <c r="F4167" s="29">
        <f t="shared" si="69"/>
        <v>68008063</v>
      </c>
    </row>
    <row r="4168" spans="1:6">
      <c r="A4168" s="237">
        <v>45505.457199074073</v>
      </c>
      <c r="B4168" s="32"/>
      <c r="C4168" s="32" t="s">
        <v>12</v>
      </c>
      <c r="D4168" s="27">
        <v>750000</v>
      </c>
      <c r="E4168" s="28"/>
      <c r="F4168" s="29">
        <f t="shared" si="69"/>
        <v>68758063</v>
      </c>
    </row>
    <row r="4169" spans="1:6">
      <c r="A4169" s="237">
        <v>45505.458784722221</v>
      </c>
      <c r="B4169" s="32"/>
      <c r="C4169" s="32" t="s">
        <v>12</v>
      </c>
      <c r="D4169" s="27">
        <v>750000</v>
      </c>
      <c r="E4169" s="28"/>
      <c r="F4169" s="29">
        <f t="shared" si="69"/>
        <v>69508063</v>
      </c>
    </row>
    <row r="4170" spans="1:6">
      <c r="A4170" s="237">
        <v>45505.459143518521</v>
      </c>
      <c r="B4170" s="32"/>
      <c r="C4170" s="32" t="s">
        <v>12</v>
      </c>
      <c r="D4170" s="27">
        <v>585000</v>
      </c>
      <c r="E4170" s="28"/>
      <c r="F4170" s="29">
        <f t="shared" si="69"/>
        <v>70093063</v>
      </c>
    </row>
    <row r="4171" spans="1:6">
      <c r="A4171" s="237">
        <v>45505.461944444447</v>
      </c>
      <c r="B4171" s="32"/>
      <c r="C4171" s="32" t="s">
        <v>12</v>
      </c>
      <c r="D4171" s="27">
        <v>650000</v>
      </c>
      <c r="E4171" s="28"/>
      <c r="F4171" s="29">
        <f t="shared" si="69"/>
        <v>70743063</v>
      </c>
    </row>
    <row r="4172" spans="1:6">
      <c r="A4172" s="237">
        <v>45505.461967592593</v>
      </c>
      <c r="B4172" s="32"/>
      <c r="C4172" s="32" t="s">
        <v>12</v>
      </c>
      <c r="D4172" s="27">
        <v>750000</v>
      </c>
      <c r="E4172" s="28"/>
      <c r="F4172" s="29">
        <f t="shared" si="69"/>
        <v>71493063</v>
      </c>
    </row>
    <row r="4173" spans="1:6">
      <c r="A4173" s="237">
        <v>45505.466435185182</v>
      </c>
      <c r="B4173" s="32"/>
      <c r="C4173" s="32" t="s">
        <v>12</v>
      </c>
      <c r="D4173" s="27">
        <v>650000</v>
      </c>
      <c r="E4173" s="28"/>
      <c r="F4173" s="29">
        <f t="shared" si="69"/>
        <v>72143063</v>
      </c>
    </row>
    <row r="4174" spans="1:6">
      <c r="A4174" s="237">
        <v>45505.472893518519</v>
      </c>
      <c r="B4174" s="32"/>
      <c r="C4174" s="32" t="s">
        <v>12</v>
      </c>
      <c r="D4174" s="27">
        <v>585000</v>
      </c>
      <c r="E4174" s="28"/>
      <c r="F4174" s="29">
        <f t="shared" si="69"/>
        <v>72728063</v>
      </c>
    </row>
    <row r="4175" spans="1:6">
      <c r="A4175" s="237">
        <v>45505.494606481479</v>
      </c>
      <c r="B4175" s="32"/>
      <c r="C4175" s="32" t="s">
        <v>12</v>
      </c>
      <c r="D4175" s="27">
        <v>650000</v>
      </c>
      <c r="E4175" s="28"/>
      <c r="F4175" s="29">
        <f t="shared" si="69"/>
        <v>73378063</v>
      </c>
    </row>
    <row r="4176" spans="1:6">
      <c r="A4176" s="237">
        <v>45505.494791666664</v>
      </c>
      <c r="B4176" s="32"/>
      <c r="C4176" s="32" t="s">
        <v>12</v>
      </c>
      <c r="D4176" s="27">
        <v>650000</v>
      </c>
      <c r="E4176" s="28"/>
      <c r="F4176" s="29">
        <f t="shared" si="69"/>
        <v>74028063</v>
      </c>
    </row>
    <row r="4177" spans="1:6">
      <c r="A4177" s="237">
        <v>45505.504780092589</v>
      </c>
      <c r="B4177" s="32"/>
      <c r="C4177" s="32" t="s">
        <v>12</v>
      </c>
      <c r="D4177" s="27">
        <v>650000</v>
      </c>
      <c r="E4177" s="28"/>
      <c r="F4177" s="29">
        <f t="shared" si="69"/>
        <v>74678063</v>
      </c>
    </row>
    <row r="4178" spans="1:6">
      <c r="A4178" s="237">
        <v>45505.506458333337</v>
      </c>
      <c r="B4178" s="32"/>
      <c r="C4178" s="32" t="s">
        <v>12</v>
      </c>
      <c r="D4178" s="27">
        <v>550000</v>
      </c>
      <c r="E4178" s="28"/>
      <c r="F4178" s="29">
        <f t="shared" si="69"/>
        <v>75228063</v>
      </c>
    </row>
    <row r="4179" spans="1:6">
      <c r="A4179" s="237">
        <v>45505.524537037039</v>
      </c>
      <c r="B4179" s="32"/>
      <c r="C4179" s="32" t="s">
        <v>12</v>
      </c>
      <c r="D4179" s="27">
        <v>550000</v>
      </c>
      <c r="E4179" s="28"/>
      <c r="F4179" s="29">
        <f t="shared" si="69"/>
        <v>75778063</v>
      </c>
    </row>
    <row r="4180" spans="1:6">
      <c r="A4180" s="237">
        <v>45505.541331018518</v>
      </c>
      <c r="B4180" s="32"/>
      <c r="C4180" s="32" t="s">
        <v>12</v>
      </c>
      <c r="D4180" s="27">
        <v>650000</v>
      </c>
      <c r="E4180" s="28"/>
      <c r="F4180" s="29">
        <f t="shared" si="69"/>
        <v>76428063</v>
      </c>
    </row>
    <row r="4181" spans="1:6">
      <c r="A4181" s="237">
        <v>45505.579016203701</v>
      </c>
      <c r="B4181" s="32"/>
      <c r="C4181" s="32" t="s">
        <v>12</v>
      </c>
      <c r="D4181" s="27">
        <v>750000</v>
      </c>
      <c r="E4181" s="28"/>
      <c r="F4181" s="29">
        <f t="shared" si="69"/>
        <v>77178063</v>
      </c>
    </row>
    <row r="4182" spans="1:6">
      <c r="A4182" s="237">
        <v>45505.582696759258</v>
      </c>
      <c r="B4182" s="32"/>
      <c r="C4182" s="32" t="s">
        <v>12</v>
      </c>
      <c r="D4182" s="27">
        <v>1135000</v>
      </c>
      <c r="E4182" s="28"/>
      <c r="F4182" s="29">
        <f t="shared" si="69"/>
        <v>78313063</v>
      </c>
    </row>
    <row r="4183" spans="1:6">
      <c r="A4183" s="237">
        <v>45505.586493055554</v>
      </c>
      <c r="B4183" s="32"/>
      <c r="C4183" s="32" t="s">
        <v>12</v>
      </c>
      <c r="D4183" s="27">
        <v>650000</v>
      </c>
      <c r="E4183" s="28"/>
      <c r="F4183" s="29">
        <f t="shared" si="69"/>
        <v>78963063</v>
      </c>
    </row>
    <row r="4184" spans="1:6">
      <c r="A4184" s="237">
        <v>45505.588263888887</v>
      </c>
      <c r="B4184" s="32"/>
      <c r="C4184" s="32" t="s">
        <v>12</v>
      </c>
      <c r="D4184" s="27">
        <v>650000</v>
      </c>
      <c r="E4184" s="28"/>
      <c r="F4184" s="29">
        <f t="shared" si="69"/>
        <v>79613063</v>
      </c>
    </row>
    <row r="4185" spans="1:6">
      <c r="A4185" s="237">
        <v>45505.623310185183</v>
      </c>
      <c r="B4185" s="32"/>
      <c r="C4185" s="32" t="s">
        <v>12</v>
      </c>
      <c r="D4185" s="27">
        <v>700000</v>
      </c>
      <c r="E4185" s="28"/>
      <c r="F4185" s="29">
        <f t="shared" si="69"/>
        <v>80313063</v>
      </c>
    </row>
    <row r="4186" spans="1:6">
      <c r="A4186" s="237">
        <v>45505.633206018516</v>
      </c>
      <c r="B4186" s="32"/>
      <c r="C4186" s="32" t="s">
        <v>12</v>
      </c>
      <c r="D4186" s="27">
        <v>650000</v>
      </c>
      <c r="E4186" s="28"/>
      <c r="F4186" s="29">
        <f t="shared" si="69"/>
        <v>80963063</v>
      </c>
    </row>
    <row r="4187" spans="1:6">
      <c r="A4187" s="237">
        <v>45505.647372685184</v>
      </c>
      <c r="B4187" s="32"/>
      <c r="C4187" s="32" t="s">
        <v>18</v>
      </c>
      <c r="D4187" s="27">
        <v>2710000</v>
      </c>
      <c r="E4187" s="28"/>
      <c r="F4187" s="29">
        <f t="shared" si="69"/>
        <v>83673063</v>
      </c>
    </row>
    <row r="4188" spans="1:6">
      <c r="A4188" s="237">
        <v>45505.659710648149</v>
      </c>
      <c r="B4188" s="32"/>
      <c r="C4188" s="32" t="s">
        <v>12</v>
      </c>
      <c r="D4188" s="27">
        <v>585000</v>
      </c>
      <c r="E4188" s="28"/>
      <c r="F4188" s="29">
        <f t="shared" si="69"/>
        <v>84258063</v>
      </c>
    </row>
    <row r="4189" spans="1:6">
      <c r="A4189" s="237">
        <v>45505.67019675926</v>
      </c>
      <c r="B4189" s="32"/>
      <c r="C4189" s="32" t="s">
        <v>12</v>
      </c>
      <c r="D4189" s="27">
        <v>1135000</v>
      </c>
      <c r="E4189" s="28"/>
      <c r="F4189" s="29">
        <f t="shared" ref="F4189:F4253" si="70">F4188+D4189-E4189</f>
        <v>85393063</v>
      </c>
    </row>
    <row r="4190" spans="1:6">
      <c r="A4190" s="237">
        <v>45505.679467592592</v>
      </c>
      <c r="B4190" s="32"/>
      <c r="C4190" s="32" t="s">
        <v>12</v>
      </c>
      <c r="D4190" s="27">
        <v>700000</v>
      </c>
      <c r="E4190" s="28"/>
      <c r="F4190" s="29">
        <f t="shared" si="70"/>
        <v>86093063</v>
      </c>
    </row>
    <row r="4191" spans="1:6">
      <c r="A4191" s="237">
        <v>45505.716412037036</v>
      </c>
      <c r="B4191" s="32"/>
      <c r="C4191" s="32" t="s">
        <v>12</v>
      </c>
      <c r="D4191" s="27">
        <v>650000</v>
      </c>
      <c r="E4191" s="28"/>
      <c r="F4191" s="29">
        <f t="shared" si="70"/>
        <v>86743063</v>
      </c>
    </row>
    <row r="4192" spans="1:6">
      <c r="A4192" s="237">
        <v>45505.734375</v>
      </c>
      <c r="B4192" s="32"/>
      <c r="C4192" s="32" t="s">
        <v>12</v>
      </c>
      <c r="D4192" s="27">
        <v>585000</v>
      </c>
      <c r="E4192" s="28"/>
      <c r="F4192" s="29">
        <f t="shared" si="70"/>
        <v>87328063</v>
      </c>
    </row>
    <row r="4193" spans="1:6">
      <c r="A4193" s="237">
        <v>45505.736134259256</v>
      </c>
      <c r="B4193" s="32"/>
      <c r="C4193" s="32" t="s">
        <v>12</v>
      </c>
      <c r="D4193" s="27">
        <v>600000</v>
      </c>
      <c r="E4193" s="28"/>
      <c r="F4193" s="29">
        <f t="shared" si="70"/>
        <v>87928063</v>
      </c>
    </row>
    <row r="4194" spans="1:6">
      <c r="A4194" s="237">
        <v>45505.738796296297</v>
      </c>
      <c r="B4194" s="32"/>
      <c r="C4194" s="32" t="s">
        <v>16</v>
      </c>
      <c r="D4194" s="27">
        <v>1086000</v>
      </c>
      <c r="E4194" s="28"/>
      <c r="F4194" s="29">
        <f t="shared" si="70"/>
        <v>89014063</v>
      </c>
    </row>
    <row r="4195" spans="1:6">
      <c r="A4195" s="237">
        <v>45505.73945601852</v>
      </c>
      <c r="B4195" s="32"/>
      <c r="C4195" s="32" t="s">
        <v>12</v>
      </c>
      <c r="D4195" s="27">
        <v>550000</v>
      </c>
      <c r="E4195" s="28"/>
      <c r="F4195" s="29">
        <f t="shared" si="70"/>
        <v>89564063</v>
      </c>
    </row>
    <row r="4196" spans="1:6">
      <c r="A4196" s="237">
        <v>45505.76048611111</v>
      </c>
      <c r="B4196" s="32"/>
      <c r="C4196" s="32" t="s">
        <v>12</v>
      </c>
      <c r="D4196" s="27">
        <v>750000</v>
      </c>
      <c r="E4196" s="28"/>
      <c r="F4196" s="29">
        <f t="shared" si="70"/>
        <v>90314063</v>
      </c>
    </row>
    <row r="4197" spans="1:6">
      <c r="A4197" s="237">
        <v>45505.7655787037</v>
      </c>
      <c r="B4197" s="32"/>
      <c r="C4197" s="32" t="s">
        <v>12</v>
      </c>
      <c r="D4197" s="27">
        <v>600000</v>
      </c>
      <c r="E4197" s="28"/>
      <c r="F4197" s="29">
        <f t="shared" si="70"/>
        <v>90914063</v>
      </c>
    </row>
    <row r="4198" spans="1:6">
      <c r="A4198" s="237">
        <v>45505.826435185183</v>
      </c>
      <c r="B4198" s="32"/>
      <c r="C4198" s="32" t="s">
        <v>12</v>
      </c>
      <c r="D4198" s="27">
        <v>700000</v>
      </c>
      <c r="E4198" s="28"/>
      <c r="F4198" s="29">
        <f t="shared" si="70"/>
        <v>91614063</v>
      </c>
    </row>
    <row r="4199" spans="1:6">
      <c r="A4199" s="237">
        <v>45505.838796296295</v>
      </c>
      <c r="B4199" s="32"/>
      <c r="C4199" s="32" t="s">
        <v>12</v>
      </c>
      <c r="D4199" s="27">
        <v>750000</v>
      </c>
      <c r="E4199" s="28"/>
      <c r="F4199" s="29">
        <f t="shared" si="70"/>
        <v>92364063</v>
      </c>
    </row>
    <row r="4200" spans="1:6">
      <c r="A4200" s="237">
        <v>45505.850231481483</v>
      </c>
      <c r="B4200" s="32"/>
      <c r="C4200" s="32" t="s">
        <v>12</v>
      </c>
      <c r="D4200" s="27">
        <v>585000</v>
      </c>
      <c r="E4200" s="28"/>
      <c r="F4200" s="29">
        <f t="shared" si="70"/>
        <v>92949063</v>
      </c>
    </row>
    <row r="4201" spans="1:6">
      <c r="A4201" s="237">
        <v>45505.914120370369</v>
      </c>
      <c r="B4201" s="32"/>
      <c r="C4201" s="32" t="s">
        <v>12</v>
      </c>
      <c r="D4201" s="27">
        <v>600000</v>
      </c>
      <c r="E4201" s="28"/>
      <c r="F4201" s="29">
        <f t="shared" si="70"/>
        <v>93549063</v>
      </c>
    </row>
    <row r="4202" spans="1:6">
      <c r="A4202" s="237">
        <v>45505.964108796295</v>
      </c>
      <c r="B4202" s="32"/>
      <c r="C4202" s="32" t="s">
        <v>12</v>
      </c>
      <c r="D4202" s="27">
        <v>1235000</v>
      </c>
      <c r="E4202" s="28"/>
      <c r="F4202" s="29">
        <f t="shared" si="70"/>
        <v>94784063</v>
      </c>
    </row>
    <row r="4203" spans="1:6">
      <c r="A4203" s="237">
        <v>45506.180636574078</v>
      </c>
      <c r="B4203" s="32"/>
      <c r="C4203" s="32" t="s">
        <v>12</v>
      </c>
      <c r="D4203" s="27">
        <v>1400000</v>
      </c>
      <c r="E4203" s="28"/>
      <c r="F4203" s="29">
        <f t="shared" si="70"/>
        <v>96184063</v>
      </c>
    </row>
    <row r="4204" spans="1:6">
      <c r="A4204" s="237">
        <v>45506.25309027778</v>
      </c>
      <c r="B4204" s="32"/>
      <c r="C4204" s="32" t="s">
        <v>12</v>
      </c>
      <c r="D4204" s="27">
        <v>650000</v>
      </c>
      <c r="E4204" s="28"/>
      <c r="F4204" s="29">
        <f t="shared" si="70"/>
        <v>96834063</v>
      </c>
    </row>
    <row r="4205" spans="1:6">
      <c r="A4205" s="237">
        <v>45506.301238425927</v>
      </c>
      <c r="B4205" s="32"/>
      <c r="C4205" s="32" t="s">
        <v>12</v>
      </c>
      <c r="D4205" s="27">
        <v>1235000</v>
      </c>
      <c r="E4205" s="28"/>
      <c r="F4205" s="29">
        <f t="shared" si="70"/>
        <v>98069063</v>
      </c>
    </row>
    <row r="4206" spans="1:6">
      <c r="A4206" s="237">
        <v>45506.325520833336</v>
      </c>
      <c r="B4206" s="32"/>
      <c r="C4206" s="32" t="s">
        <v>12</v>
      </c>
      <c r="D4206" s="27">
        <v>600000</v>
      </c>
      <c r="E4206" s="28"/>
      <c r="F4206" s="29">
        <f t="shared" si="70"/>
        <v>98669063</v>
      </c>
    </row>
    <row r="4207" spans="1:6">
      <c r="A4207" s="237">
        <v>45506.348182870373</v>
      </c>
      <c r="B4207" s="32"/>
      <c r="C4207" s="32" t="s">
        <v>12</v>
      </c>
      <c r="D4207" s="27">
        <v>750000</v>
      </c>
      <c r="E4207" s="28"/>
      <c r="F4207" s="29">
        <f t="shared" si="70"/>
        <v>99419063</v>
      </c>
    </row>
    <row r="4208" spans="1:6">
      <c r="A4208" s="237">
        <v>45506.348194444443</v>
      </c>
      <c r="B4208" s="32"/>
      <c r="C4208" s="32" t="s">
        <v>12</v>
      </c>
      <c r="D4208" s="27">
        <v>585000</v>
      </c>
      <c r="E4208" s="28"/>
      <c r="F4208" s="29">
        <f t="shared" si="70"/>
        <v>100004063</v>
      </c>
    </row>
    <row r="4209" spans="1:6">
      <c r="A4209" s="237">
        <v>45506.355844907404</v>
      </c>
      <c r="B4209" s="32"/>
      <c r="C4209" s="32" t="s">
        <v>17</v>
      </c>
      <c r="D4209" s="27">
        <v>750000</v>
      </c>
      <c r="E4209" s="28"/>
      <c r="F4209" s="29">
        <f t="shared" si="70"/>
        <v>100754063</v>
      </c>
    </row>
    <row r="4210" spans="1:6">
      <c r="A4210" s="237">
        <v>45506.368750000001</v>
      </c>
      <c r="B4210" s="32"/>
      <c r="C4210" s="32" t="s">
        <v>12</v>
      </c>
      <c r="D4210" s="27">
        <v>600000</v>
      </c>
      <c r="E4210" s="28"/>
      <c r="F4210" s="29">
        <f t="shared" si="70"/>
        <v>101354063</v>
      </c>
    </row>
    <row r="4211" spans="1:6">
      <c r="A4211" s="237">
        <v>45506.371481481481</v>
      </c>
      <c r="B4211" s="32"/>
      <c r="C4211" s="32" t="s">
        <v>12</v>
      </c>
      <c r="D4211" s="27">
        <v>600000</v>
      </c>
      <c r="E4211" s="28"/>
      <c r="F4211" s="29">
        <f t="shared" si="70"/>
        <v>101954063</v>
      </c>
    </row>
    <row r="4212" spans="1:6">
      <c r="A4212" s="237">
        <v>45506.386458333334</v>
      </c>
      <c r="B4212" s="32"/>
      <c r="C4212" s="32" t="s">
        <v>12</v>
      </c>
      <c r="D4212" s="27">
        <v>600000</v>
      </c>
      <c r="E4212" s="28"/>
      <c r="F4212" s="29">
        <f t="shared" si="70"/>
        <v>102554063</v>
      </c>
    </row>
    <row r="4213" spans="1:6">
      <c r="A4213" s="237">
        <v>45506.399305555555</v>
      </c>
      <c r="B4213" s="32"/>
      <c r="C4213" s="32" t="s">
        <v>12</v>
      </c>
      <c r="D4213" s="27">
        <v>750000</v>
      </c>
      <c r="E4213" s="28"/>
      <c r="F4213" s="29">
        <f t="shared" si="70"/>
        <v>103304063</v>
      </c>
    </row>
    <row r="4214" spans="1:6">
      <c r="A4214" s="237">
        <v>45506.414988425924</v>
      </c>
      <c r="B4214" s="32"/>
      <c r="C4214" s="32" t="s">
        <v>12</v>
      </c>
      <c r="D4214" s="27">
        <v>750000</v>
      </c>
      <c r="E4214" s="28"/>
      <c r="F4214" s="29">
        <f t="shared" si="70"/>
        <v>104054063</v>
      </c>
    </row>
    <row r="4215" spans="1:6">
      <c r="A4215" s="237">
        <v>45506.417523148149</v>
      </c>
      <c r="B4215" s="32"/>
      <c r="C4215" s="32" t="s">
        <v>12</v>
      </c>
      <c r="D4215" s="27">
        <v>575000</v>
      </c>
      <c r="E4215" s="28"/>
      <c r="F4215" s="29">
        <f t="shared" si="70"/>
        <v>104629063</v>
      </c>
    </row>
    <row r="4216" spans="1:6">
      <c r="A4216" s="237">
        <v>45506.42015046296</v>
      </c>
      <c r="B4216" s="32"/>
      <c r="C4216" s="32" t="s">
        <v>12</v>
      </c>
      <c r="D4216" s="27">
        <v>750000</v>
      </c>
      <c r="E4216" s="28"/>
      <c r="F4216" s="29">
        <f t="shared" si="70"/>
        <v>105379063</v>
      </c>
    </row>
    <row r="4217" spans="1:6">
      <c r="A4217" s="237">
        <v>45506.426666666666</v>
      </c>
      <c r="B4217" s="32"/>
      <c r="C4217" s="32" t="s">
        <v>12</v>
      </c>
      <c r="D4217" s="27">
        <v>750000</v>
      </c>
      <c r="E4217" s="28"/>
      <c r="F4217" s="29">
        <f t="shared" si="70"/>
        <v>106129063</v>
      </c>
    </row>
    <row r="4218" spans="1:6">
      <c r="A4218" s="237">
        <v>45506.438009259262</v>
      </c>
      <c r="B4218" s="32"/>
      <c r="C4218" s="32" t="s">
        <v>12</v>
      </c>
      <c r="D4218" s="27">
        <v>650000</v>
      </c>
      <c r="E4218" s="28"/>
      <c r="F4218" s="29">
        <f t="shared" si="70"/>
        <v>106779063</v>
      </c>
    </row>
    <row r="4219" spans="1:6">
      <c r="A4219" s="237">
        <v>45506.440312500003</v>
      </c>
      <c r="B4219" s="32"/>
      <c r="C4219" s="32" t="s">
        <v>12</v>
      </c>
      <c r="D4219" s="27">
        <v>585000</v>
      </c>
      <c r="E4219" s="28"/>
      <c r="F4219" s="29">
        <f t="shared" si="70"/>
        <v>107364063</v>
      </c>
    </row>
    <row r="4220" spans="1:6">
      <c r="A4220" s="237">
        <v>45506.441469907404</v>
      </c>
      <c r="B4220" s="32"/>
      <c r="C4220" s="32" t="s">
        <v>12</v>
      </c>
      <c r="D4220" s="27">
        <v>550000</v>
      </c>
      <c r="E4220" s="28"/>
      <c r="F4220" s="29">
        <f t="shared" si="70"/>
        <v>107914063</v>
      </c>
    </row>
    <row r="4221" spans="1:6">
      <c r="A4221" s="237">
        <v>45506.444398148145</v>
      </c>
      <c r="B4221" s="32"/>
      <c r="C4221" s="32" t="s">
        <v>12</v>
      </c>
      <c r="D4221" s="27">
        <v>1235000</v>
      </c>
      <c r="E4221" s="28"/>
      <c r="F4221" s="29">
        <f t="shared" si="70"/>
        <v>109149063</v>
      </c>
    </row>
    <row r="4222" spans="1:6">
      <c r="A4222" s="237">
        <v>45506.444780092592</v>
      </c>
      <c r="B4222" s="32"/>
      <c r="C4222" s="32" t="s">
        <v>12</v>
      </c>
      <c r="D4222" s="27">
        <v>750000</v>
      </c>
      <c r="E4222" s="28"/>
      <c r="F4222" s="29">
        <f t="shared" si="70"/>
        <v>109899063</v>
      </c>
    </row>
    <row r="4223" spans="1:6">
      <c r="A4223" s="237">
        <v>45506.464166666665</v>
      </c>
      <c r="B4223" s="32"/>
      <c r="C4223" s="32" t="s">
        <v>12</v>
      </c>
      <c r="D4223" s="27">
        <v>600000</v>
      </c>
      <c r="E4223" s="28"/>
      <c r="F4223" s="29">
        <f t="shared" si="70"/>
        <v>110499063</v>
      </c>
    </row>
    <row r="4224" spans="1:6">
      <c r="A4224" s="237">
        <v>45506.468414351853</v>
      </c>
      <c r="B4224" s="32"/>
      <c r="C4224" s="32" t="s">
        <v>12</v>
      </c>
      <c r="D4224" s="27">
        <v>1450000</v>
      </c>
      <c r="E4224" s="28"/>
      <c r="F4224" s="29">
        <f t="shared" si="70"/>
        <v>111949063</v>
      </c>
    </row>
    <row r="4225" spans="1:6">
      <c r="A4225" s="237">
        <v>45506.47115740741</v>
      </c>
      <c r="B4225" s="32"/>
      <c r="C4225" s="32" t="s">
        <v>12</v>
      </c>
      <c r="D4225" s="27">
        <v>585000</v>
      </c>
      <c r="E4225" s="28"/>
      <c r="F4225" s="29">
        <f t="shared" si="70"/>
        <v>112534063</v>
      </c>
    </row>
    <row r="4226" spans="1:6">
      <c r="A4226" s="237">
        <v>45506.492627314816</v>
      </c>
      <c r="B4226" s="32"/>
      <c r="C4226" s="32" t="s">
        <v>12</v>
      </c>
      <c r="D4226" s="27">
        <v>650000</v>
      </c>
      <c r="E4226" s="28"/>
      <c r="F4226" s="29">
        <f t="shared" si="70"/>
        <v>113184063</v>
      </c>
    </row>
    <row r="4227" spans="1:6">
      <c r="A4227" s="237">
        <v>45506.528043981481</v>
      </c>
      <c r="B4227" s="32"/>
      <c r="C4227" s="32" t="s">
        <v>12</v>
      </c>
      <c r="D4227" s="27">
        <v>1235000</v>
      </c>
      <c r="E4227" s="28"/>
      <c r="F4227" s="29">
        <f t="shared" si="70"/>
        <v>114419063</v>
      </c>
    </row>
    <row r="4228" spans="1:6">
      <c r="A4228" s="237">
        <v>45506.538622685184</v>
      </c>
      <c r="B4228" s="32"/>
      <c r="C4228" s="32" t="s">
        <v>12</v>
      </c>
      <c r="D4228" s="27">
        <v>1200000</v>
      </c>
      <c r="E4228" s="28"/>
      <c r="F4228" s="29">
        <f t="shared" si="70"/>
        <v>115619063</v>
      </c>
    </row>
    <row r="4229" spans="1:6">
      <c r="A4229" s="237">
        <v>45506.549386574072</v>
      </c>
      <c r="B4229" s="32"/>
      <c r="C4229" s="32" t="s">
        <v>12</v>
      </c>
      <c r="D4229" s="27">
        <v>750000</v>
      </c>
      <c r="E4229" s="28"/>
      <c r="F4229" s="29">
        <f t="shared" si="70"/>
        <v>116369063</v>
      </c>
    </row>
    <row r="4230" spans="1:6">
      <c r="A4230" s="237">
        <v>45506.554907407408</v>
      </c>
      <c r="B4230" s="32"/>
      <c r="C4230" s="32" t="s">
        <v>12</v>
      </c>
      <c r="D4230" s="27">
        <v>585000</v>
      </c>
      <c r="E4230" s="28"/>
      <c r="F4230" s="29">
        <f t="shared" si="70"/>
        <v>116954063</v>
      </c>
    </row>
    <row r="4231" spans="1:6">
      <c r="A4231" s="237">
        <v>45506.614629629628</v>
      </c>
      <c r="B4231" s="32"/>
      <c r="C4231" s="32" t="s">
        <v>12</v>
      </c>
      <c r="D4231" s="27">
        <v>1185000</v>
      </c>
      <c r="E4231" s="28"/>
      <c r="F4231" s="29">
        <f t="shared" si="70"/>
        <v>118139063</v>
      </c>
    </row>
    <row r="4232" spans="1:6">
      <c r="A4232" s="237">
        <v>45506.616226851853</v>
      </c>
      <c r="B4232" s="32"/>
      <c r="C4232" s="32" t="s">
        <v>12</v>
      </c>
      <c r="D4232" s="27">
        <v>750000</v>
      </c>
      <c r="E4232" s="28"/>
      <c r="F4232" s="29">
        <f t="shared" si="70"/>
        <v>118889063</v>
      </c>
    </row>
    <row r="4233" spans="1:6">
      <c r="A4233" s="237">
        <v>45506.628460648149</v>
      </c>
      <c r="B4233" s="32"/>
      <c r="C4233" s="32" t="s">
        <v>12</v>
      </c>
      <c r="D4233" s="27">
        <v>600000</v>
      </c>
      <c r="E4233" s="28"/>
      <c r="F4233" s="29">
        <f t="shared" si="70"/>
        <v>119489063</v>
      </c>
    </row>
    <row r="4234" spans="1:6">
      <c r="A4234" s="237">
        <v>45506.642789351848</v>
      </c>
      <c r="B4234" s="32"/>
      <c r="C4234" s="32" t="s">
        <v>12</v>
      </c>
      <c r="D4234" s="27">
        <v>585000</v>
      </c>
      <c r="E4234" s="28"/>
      <c r="F4234" s="29">
        <f t="shared" si="70"/>
        <v>120074063</v>
      </c>
    </row>
    <row r="4235" spans="1:6">
      <c r="A4235" s="237">
        <v>45506.645405092589</v>
      </c>
      <c r="B4235" s="32"/>
      <c r="C4235" s="32" t="s">
        <v>17</v>
      </c>
      <c r="D4235" s="27">
        <v>600000</v>
      </c>
      <c r="E4235" s="28"/>
      <c r="F4235" s="29">
        <f t="shared" si="70"/>
        <v>120674063</v>
      </c>
    </row>
    <row r="4236" spans="1:6">
      <c r="A4236" s="237">
        <v>45506.646458333336</v>
      </c>
      <c r="B4236" s="32"/>
      <c r="C4236" s="32" t="s">
        <v>12</v>
      </c>
      <c r="D4236" s="27">
        <v>585000</v>
      </c>
      <c r="E4236" s="28"/>
      <c r="F4236" s="29">
        <f t="shared" si="70"/>
        <v>121259063</v>
      </c>
    </row>
    <row r="4237" spans="1:6">
      <c r="A4237" s="237">
        <v>45506.65284722222</v>
      </c>
      <c r="B4237" s="32"/>
      <c r="C4237" s="32" t="s">
        <v>12</v>
      </c>
      <c r="D4237" s="27">
        <v>1185000</v>
      </c>
      <c r="E4237" s="28"/>
      <c r="F4237" s="29">
        <f t="shared" si="70"/>
        <v>122444063</v>
      </c>
    </row>
    <row r="4238" spans="1:6">
      <c r="A4238" s="237">
        <v>45506.809884259259</v>
      </c>
      <c r="B4238" s="32"/>
      <c r="C4238" s="32" t="s">
        <v>12</v>
      </c>
      <c r="D4238" s="27">
        <v>585000</v>
      </c>
      <c r="E4238" s="28"/>
      <c r="F4238" s="29">
        <f t="shared" si="70"/>
        <v>123029063</v>
      </c>
    </row>
    <row r="4239" spans="1:6">
      <c r="A4239" s="237">
        <v>45506.814328703702</v>
      </c>
      <c r="B4239" s="32"/>
      <c r="C4239" s="32" t="s">
        <v>12</v>
      </c>
      <c r="D4239" s="27">
        <v>1135000</v>
      </c>
      <c r="E4239" s="28"/>
      <c r="F4239" s="29">
        <f t="shared" si="70"/>
        <v>124164063</v>
      </c>
    </row>
    <row r="4240" spans="1:6">
      <c r="A4240" s="237">
        <v>45506.815995370373</v>
      </c>
      <c r="B4240" s="32"/>
      <c r="C4240" s="32" t="s">
        <v>12</v>
      </c>
      <c r="D4240" s="27">
        <v>585000</v>
      </c>
      <c r="E4240" s="28"/>
      <c r="F4240" s="29">
        <f t="shared" si="70"/>
        <v>124749063</v>
      </c>
    </row>
    <row r="4241" spans="1:6">
      <c r="A4241" s="237">
        <v>45506.855428240742</v>
      </c>
      <c r="B4241" s="32"/>
      <c r="C4241" s="32" t="s">
        <v>12</v>
      </c>
      <c r="D4241" s="27">
        <v>750000</v>
      </c>
      <c r="E4241" s="28"/>
      <c r="F4241" s="29">
        <f t="shared" si="70"/>
        <v>125499063</v>
      </c>
    </row>
    <row r="4242" spans="1:6">
      <c r="A4242" s="237">
        <v>45506.85633101852</v>
      </c>
      <c r="B4242" s="32"/>
      <c r="C4242" s="32" t="s">
        <v>12</v>
      </c>
      <c r="D4242" s="27">
        <v>700000</v>
      </c>
      <c r="E4242" s="28"/>
      <c r="F4242" s="29">
        <f t="shared" si="70"/>
        <v>126199063</v>
      </c>
    </row>
    <row r="4243" spans="1:6">
      <c r="A4243" s="237">
        <v>45506.876516203702</v>
      </c>
      <c r="B4243" s="32"/>
      <c r="C4243" s="32" t="s">
        <v>12</v>
      </c>
      <c r="D4243" s="27">
        <v>650000</v>
      </c>
      <c r="E4243" s="28"/>
      <c r="F4243" s="29">
        <f t="shared" si="70"/>
        <v>126849063</v>
      </c>
    </row>
    <row r="4244" spans="1:6">
      <c r="A4244" s="237">
        <v>45506.877743055556</v>
      </c>
      <c r="B4244" s="32"/>
      <c r="C4244" s="32" t="s">
        <v>12</v>
      </c>
      <c r="D4244" s="27">
        <v>650000</v>
      </c>
      <c r="E4244" s="28"/>
      <c r="F4244" s="29">
        <f t="shared" si="70"/>
        <v>127499063</v>
      </c>
    </row>
    <row r="4245" spans="1:6">
      <c r="A4245" s="237">
        <v>45507.340462962966</v>
      </c>
      <c r="B4245" s="32"/>
      <c r="C4245" s="32" t="s">
        <v>12</v>
      </c>
      <c r="D4245" s="27">
        <v>585000</v>
      </c>
      <c r="E4245" s="28"/>
      <c r="F4245" s="29">
        <f t="shared" si="70"/>
        <v>128084063</v>
      </c>
    </row>
    <row r="4246" spans="1:6">
      <c r="A4246" s="237">
        <v>45507.377372685187</v>
      </c>
      <c r="B4246" s="32"/>
      <c r="C4246" s="32" t="s">
        <v>12</v>
      </c>
      <c r="D4246" s="27">
        <v>600000</v>
      </c>
      <c r="E4246" s="28"/>
      <c r="F4246" s="29">
        <f t="shared" si="70"/>
        <v>128684063</v>
      </c>
    </row>
    <row r="4247" spans="1:6">
      <c r="A4247" s="237">
        <v>45507.378958333335</v>
      </c>
      <c r="B4247" s="32"/>
      <c r="C4247" s="32" t="s">
        <v>12</v>
      </c>
      <c r="D4247" s="27">
        <v>650000</v>
      </c>
      <c r="E4247" s="28"/>
      <c r="F4247" s="29">
        <f t="shared" si="70"/>
        <v>129334063</v>
      </c>
    </row>
    <row r="4248" spans="1:6">
      <c r="A4248" s="237">
        <v>45509</v>
      </c>
      <c r="B4248" s="32"/>
      <c r="C4248" s="32" t="s">
        <v>1372</v>
      </c>
      <c r="D4248" s="27">
        <v>30000000</v>
      </c>
      <c r="E4248" s="28"/>
      <c r="F4248" s="29">
        <f t="shared" si="70"/>
        <v>159334063</v>
      </c>
    </row>
    <row r="4249" spans="1:6">
      <c r="A4249" s="30">
        <v>45509</v>
      </c>
      <c r="B4249" s="32"/>
      <c r="C4249" s="32" t="s">
        <v>116</v>
      </c>
      <c r="D4249" s="27"/>
      <c r="E4249" s="28">
        <v>125369000</v>
      </c>
      <c r="F4249" s="29">
        <f t="shared" si="70"/>
        <v>33965063</v>
      </c>
    </row>
    <row r="4250" spans="1:6">
      <c r="A4250" s="30">
        <v>45509</v>
      </c>
      <c r="B4250" s="32"/>
      <c r="C4250" s="32" t="s">
        <v>589</v>
      </c>
      <c r="D4250" s="27"/>
      <c r="E4250" s="28">
        <v>1388000</v>
      </c>
      <c r="F4250" s="29">
        <f t="shared" si="70"/>
        <v>32577063</v>
      </c>
    </row>
    <row r="4251" spans="1:6">
      <c r="A4251" s="30">
        <v>45509</v>
      </c>
      <c r="B4251" s="32"/>
      <c r="C4251" s="32" t="s">
        <v>687</v>
      </c>
      <c r="D4251" s="27"/>
      <c r="E4251" s="28">
        <v>8500000</v>
      </c>
      <c r="F4251" s="29">
        <f t="shared" si="70"/>
        <v>24077063</v>
      </c>
    </row>
    <row r="4252" spans="1:6">
      <c r="A4252" s="30">
        <v>45509</v>
      </c>
      <c r="B4252" s="32"/>
      <c r="C4252" s="32" t="s">
        <v>1373</v>
      </c>
      <c r="D4252" s="27"/>
      <c r="E4252" s="28">
        <f>(2900)+(2*2500)</f>
        <v>7900</v>
      </c>
      <c r="F4252" s="29">
        <f t="shared" si="70"/>
        <v>24069163</v>
      </c>
    </row>
    <row r="4253" spans="1:6">
      <c r="A4253" s="30">
        <v>45512</v>
      </c>
      <c r="B4253" s="32"/>
      <c r="C4253" s="32" t="s">
        <v>1309</v>
      </c>
      <c r="D4253" s="27">
        <v>500000</v>
      </c>
      <c r="E4253" s="28"/>
      <c r="F4253" s="29">
        <f t="shared" si="70"/>
        <v>24569163</v>
      </c>
    </row>
    <row r="4254" spans="1:6">
      <c r="A4254" s="237">
        <v>45507.433194444442</v>
      </c>
      <c r="B4254" s="32"/>
      <c r="C4254" s="32" t="s">
        <v>12</v>
      </c>
      <c r="D4254" s="27">
        <v>600000</v>
      </c>
      <c r="E4254" s="28"/>
      <c r="F4254" s="29">
        <f t="shared" ref="F4254:F4317" si="71">F4253+D4254-E4254</f>
        <v>25169163</v>
      </c>
    </row>
    <row r="4255" spans="1:6">
      <c r="A4255" s="237">
        <v>45507.447291666664</v>
      </c>
      <c r="B4255" s="32"/>
      <c r="C4255" s="32" t="s">
        <v>12</v>
      </c>
      <c r="D4255" s="27">
        <v>750000</v>
      </c>
      <c r="E4255" s="28"/>
      <c r="F4255" s="29">
        <f t="shared" si="71"/>
        <v>25919163</v>
      </c>
    </row>
    <row r="4256" spans="1:6">
      <c r="A4256" s="237">
        <v>45507.454733796294</v>
      </c>
      <c r="B4256" s="32"/>
      <c r="C4256" s="32" t="s">
        <v>12</v>
      </c>
      <c r="D4256" s="27">
        <v>750000</v>
      </c>
      <c r="E4256" s="28"/>
      <c r="F4256" s="29">
        <f t="shared" si="71"/>
        <v>26669163</v>
      </c>
    </row>
    <row r="4257" spans="1:6">
      <c r="A4257" s="237">
        <v>45507.455578703702</v>
      </c>
      <c r="B4257" s="32"/>
      <c r="C4257" s="32" t="s">
        <v>12</v>
      </c>
      <c r="D4257" s="27">
        <v>700000</v>
      </c>
      <c r="E4257" s="28"/>
      <c r="F4257" s="29">
        <f t="shared" si="71"/>
        <v>27369163</v>
      </c>
    </row>
    <row r="4258" spans="1:6">
      <c r="A4258" s="237">
        <v>45507.455995370372</v>
      </c>
      <c r="B4258" s="32"/>
      <c r="C4258" s="32" t="s">
        <v>13</v>
      </c>
      <c r="D4258" s="27">
        <v>650000</v>
      </c>
      <c r="E4258" s="28"/>
      <c r="F4258" s="29">
        <f t="shared" si="71"/>
        <v>28019163</v>
      </c>
    </row>
    <row r="4259" spans="1:6">
      <c r="A4259" s="237">
        <v>45507.458831018521</v>
      </c>
      <c r="B4259" s="32"/>
      <c r="C4259" s="32" t="s">
        <v>12</v>
      </c>
      <c r="D4259" s="27">
        <v>50000</v>
      </c>
      <c r="E4259" s="28"/>
      <c r="F4259" s="29">
        <f t="shared" si="71"/>
        <v>28069163</v>
      </c>
    </row>
    <row r="4260" spans="1:6">
      <c r="A4260" s="237">
        <v>45507.578136574077</v>
      </c>
      <c r="B4260" s="32"/>
      <c r="C4260" s="32" t="s">
        <v>12</v>
      </c>
      <c r="D4260" s="27">
        <v>650000</v>
      </c>
      <c r="E4260" s="28"/>
      <c r="F4260" s="29">
        <f t="shared" si="71"/>
        <v>28719163</v>
      </c>
    </row>
    <row r="4261" spans="1:6">
      <c r="A4261" s="237">
        <v>45507.712465277778</v>
      </c>
      <c r="B4261" s="32"/>
      <c r="C4261" s="32" t="s">
        <v>12</v>
      </c>
      <c r="D4261" s="27">
        <v>1500000</v>
      </c>
      <c r="E4261" s="28"/>
      <c r="F4261" s="29">
        <f t="shared" si="71"/>
        <v>30219163</v>
      </c>
    </row>
    <row r="4262" spans="1:6">
      <c r="A4262" s="235">
        <v>45508.364270833335</v>
      </c>
      <c r="B4262" s="32"/>
      <c r="C4262" s="32" t="s">
        <v>12</v>
      </c>
      <c r="D4262" s="27">
        <v>750000</v>
      </c>
      <c r="E4262" s="28"/>
      <c r="F4262" s="29">
        <f t="shared" si="71"/>
        <v>30969163</v>
      </c>
    </row>
    <row r="4263" spans="1:6">
      <c r="A4263" s="235">
        <v>45508.400393518517</v>
      </c>
      <c r="B4263" s="32"/>
      <c r="C4263" s="32" t="s">
        <v>12</v>
      </c>
      <c r="D4263" s="27">
        <v>650000</v>
      </c>
      <c r="E4263" s="28"/>
      <c r="F4263" s="29">
        <f t="shared" si="71"/>
        <v>31619163</v>
      </c>
    </row>
    <row r="4264" spans="1:6">
      <c r="A4264" s="235">
        <v>45508.62027777778</v>
      </c>
      <c r="B4264" s="32"/>
      <c r="C4264" s="32" t="s">
        <v>12</v>
      </c>
      <c r="D4264" s="27">
        <v>700000</v>
      </c>
      <c r="E4264" s="28"/>
      <c r="F4264" s="29">
        <f t="shared" si="71"/>
        <v>32319163</v>
      </c>
    </row>
    <row r="4265" spans="1:6">
      <c r="A4265" s="235">
        <v>45508.622407407405</v>
      </c>
      <c r="B4265" s="32"/>
      <c r="C4265" s="32" t="s">
        <v>12</v>
      </c>
      <c r="D4265" s="27">
        <v>750000</v>
      </c>
      <c r="E4265" s="28"/>
      <c r="F4265" s="29">
        <f t="shared" si="71"/>
        <v>33069163</v>
      </c>
    </row>
    <row r="4266" spans="1:6">
      <c r="A4266" s="235">
        <v>45508.670856481483</v>
      </c>
      <c r="B4266" s="32"/>
      <c r="C4266" s="32" t="s">
        <v>17</v>
      </c>
      <c r="D4266" s="27">
        <v>1500000</v>
      </c>
      <c r="E4266" s="28"/>
      <c r="F4266" s="29">
        <f t="shared" si="71"/>
        <v>34569163</v>
      </c>
    </row>
    <row r="4267" spans="1:6">
      <c r="A4267" s="235">
        <v>45508.711469907408</v>
      </c>
      <c r="B4267" s="32"/>
      <c r="C4267" s="32" t="s">
        <v>12</v>
      </c>
      <c r="D4267" s="27">
        <v>600000</v>
      </c>
      <c r="E4267" s="28"/>
      <c r="F4267" s="29">
        <f t="shared" si="71"/>
        <v>35169163</v>
      </c>
    </row>
    <row r="4268" spans="1:6">
      <c r="A4268" s="235">
        <v>45508.722962962966</v>
      </c>
      <c r="B4268" s="32"/>
      <c r="C4268" s="32" t="s">
        <v>12</v>
      </c>
      <c r="D4268" s="27">
        <v>650000</v>
      </c>
      <c r="E4268" s="28"/>
      <c r="F4268" s="29">
        <f t="shared" si="71"/>
        <v>35819163</v>
      </c>
    </row>
    <row r="4269" spans="1:6">
      <c r="A4269" s="235">
        <v>45508.755266203705</v>
      </c>
      <c r="B4269" s="32"/>
      <c r="C4269" s="32" t="s">
        <v>12</v>
      </c>
      <c r="D4269" s="27">
        <v>1200000</v>
      </c>
      <c r="E4269" s="28"/>
      <c r="F4269" s="29">
        <f t="shared" si="71"/>
        <v>37019163</v>
      </c>
    </row>
    <row r="4270" spans="1:6">
      <c r="A4270" s="235">
        <v>45508.872048611112</v>
      </c>
      <c r="B4270" s="32"/>
      <c r="C4270" s="32" t="s">
        <v>12</v>
      </c>
      <c r="D4270" s="27">
        <v>650000</v>
      </c>
      <c r="E4270" s="28"/>
      <c r="F4270" s="29">
        <f t="shared" si="71"/>
        <v>37669163</v>
      </c>
    </row>
    <row r="4271" spans="1:6">
      <c r="A4271" s="235">
        <v>45508.967685185184</v>
      </c>
      <c r="B4271" s="32"/>
      <c r="C4271" s="32" t="s">
        <v>12</v>
      </c>
      <c r="D4271" s="27">
        <v>650000</v>
      </c>
      <c r="E4271" s="28"/>
      <c r="F4271" s="29">
        <f t="shared" si="71"/>
        <v>38319163</v>
      </c>
    </row>
    <row r="4272" spans="1:6">
      <c r="A4272" s="235">
        <v>45509.25136574074</v>
      </c>
      <c r="B4272" s="32"/>
      <c r="C4272" s="32" t="s">
        <v>12</v>
      </c>
      <c r="D4272" s="27">
        <v>600000</v>
      </c>
      <c r="E4272" s="28"/>
      <c r="F4272" s="29">
        <f t="shared" si="71"/>
        <v>38919163</v>
      </c>
    </row>
    <row r="4273" spans="1:6">
      <c r="A4273" s="235">
        <v>45509.265694444446</v>
      </c>
      <c r="B4273" s="32"/>
      <c r="C4273" s="32" t="s">
        <v>12</v>
      </c>
      <c r="D4273" s="27">
        <v>750000</v>
      </c>
      <c r="E4273" s="28"/>
      <c r="F4273" s="29">
        <f t="shared" si="71"/>
        <v>39669163</v>
      </c>
    </row>
    <row r="4274" spans="1:6">
      <c r="A4274" s="235">
        <v>45509.279120370367</v>
      </c>
      <c r="B4274" s="32"/>
      <c r="C4274" s="32" t="s">
        <v>18</v>
      </c>
      <c r="D4274" s="27">
        <v>650000</v>
      </c>
      <c r="E4274" s="28"/>
      <c r="F4274" s="29">
        <f t="shared" si="71"/>
        <v>40319163</v>
      </c>
    </row>
    <row r="4275" spans="1:6">
      <c r="A4275" s="235">
        <v>45509.289004629631</v>
      </c>
      <c r="B4275" s="32"/>
      <c r="C4275" s="32" t="s">
        <v>12</v>
      </c>
      <c r="D4275" s="27">
        <v>2500000</v>
      </c>
      <c r="E4275" s="28"/>
      <c r="F4275" s="29">
        <f t="shared" si="71"/>
        <v>42819163</v>
      </c>
    </row>
    <row r="4276" spans="1:6">
      <c r="A4276" s="235">
        <v>45509.33699074074</v>
      </c>
      <c r="B4276" s="32"/>
      <c r="C4276" s="32" t="s">
        <v>12</v>
      </c>
      <c r="D4276" s="27">
        <v>600000</v>
      </c>
      <c r="E4276" s="28"/>
      <c r="F4276" s="29">
        <f t="shared" si="71"/>
        <v>43419163</v>
      </c>
    </row>
    <row r="4277" spans="1:6">
      <c r="A4277" s="235">
        <v>45509.339618055557</v>
      </c>
      <c r="B4277" s="32"/>
      <c r="C4277" s="32" t="s">
        <v>12</v>
      </c>
      <c r="D4277" s="27">
        <v>585000</v>
      </c>
      <c r="E4277" s="28"/>
      <c r="F4277" s="29">
        <f t="shared" si="71"/>
        <v>44004163</v>
      </c>
    </row>
    <row r="4278" spans="1:6">
      <c r="A4278" s="235">
        <v>45509.34034722222</v>
      </c>
      <c r="B4278" s="32"/>
      <c r="C4278" s="32" t="s">
        <v>12</v>
      </c>
      <c r="D4278" s="27">
        <v>650000</v>
      </c>
      <c r="E4278" s="28"/>
      <c r="F4278" s="29">
        <f t="shared" si="71"/>
        <v>44654163</v>
      </c>
    </row>
    <row r="4279" spans="1:6">
      <c r="A4279" s="235">
        <v>45509.346354166664</v>
      </c>
      <c r="B4279" s="32"/>
      <c r="C4279" s="32" t="s">
        <v>12</v>
      </c>
      <c r="D4279" s="27">
        <v>1400000</v>
      </c>
      <c r="E4279" s="28"/>
      <c r="F4279" s="29">
        <f t="shared" si="71"/>
        <v>46054163</v>
      </c>
    </row>
    <row r="4280" spans="1:6">
      <c r="A4280" s="235">
        <v>45509.346689814818</v>
      </c>
      <c r="B4280" s="32"/>
      <c r="C4280" s="32" t="s">
        <v>12</v>
      </c>
      <c r="D4280" s="27">
        <v>1185000</v>
      </c>
      <c r="E4280" s="28"/>
      <c r="F4280" s="29">
        <f t="shared" si="71"/>
        <v>47239163</v>
      </c>
    </row>
    <row r="4281" spans="1:6">
      <c r="A4281" s="235">
        <v>45509.3515162037</v>
      </c>
      <c r="B4281" s="32"/>
      <c r="C4281" s="32" t="s">
        <v>12</v>
      </c>
      <c r="D4281" s="27">
        <v>750000</v>
      </c>
      <c r="E4281" s="28"/>
      <c r="F4281" s="29">
        <f t="shared" si="71"/>
        <v>47989163</v>
      </c>
    </row>
    <row r="4282" spans="1:6">
      <c r="A4282" s="235">
        <v>45509.352326388886</v>
      </c>
      <c r="B4282" s="32"/>
      <c r="C4282" s="32" t="s">
        <v>12</v>
      </c>
      <c r="D4282" s="27">
        <v>600000</v>
      </c>
      <c r="E4282" s="28"/>
      <c r="F4282" s="29">
        <f t="shared" si="71"/>
        <v>48589163</v>
      </c>
    </row>
    <row r="4283" spans="1:6">
      <c r="A4283" s="235">
        <v>45509.35769675926</v>
      </c>
      <c r="B4283" s="32"/>
      <c r="C4283" s="32" t="s">
        <v>12</v>
      </c>
      <c r="D4283" s="27">
        <v>1820000</v>
      </c>
      <c r="E4283" s="28"/>
      <c r="F4283" s="29">
        <f t="shared" si="71"/>
        <v>50409163</v>
      </c>
    </row>
    <row r="4284" spans="1:6">
      <c r="A4284" s="235">
        <v>45509.369722222225</v>
      </c>
      <c r="B4284" s="32"/>
      <c r="C4284" s="32" t="s">
        <v>12</v>
      </c>
      <c r="D4284" s="27">
        <v>700000</v>
      </c>
      <c r="E4284" s="28"/>
      <c r="F4284" s="29">
        <f t="shared" si="71"/>
        <v>51109163</v>
      </c>
    </row>
    <row r="4285" spans="1:6">
      <c r="A4285" s="235">
        <v>45509.37572916667</v>
      </c>
      <c r="B4285" s="32"/>
      <c r="C4285" s="32" t="s">
        <v>12</v>
      </c>
      <c r="D4285" s="27">
        <v>1885000</v>
      </c>
      <c r="E4285" s="28"/>
      <c r="F4285" s="29">
        <f t="shared" si="71"/>
        <v>52994163</v>
      </c>
    </row>
    <row r="4286" spans="1:6">
      <c r="A4286" s="235">
        <v>45509.38208333333</v>
      </c>
      <c r="B4286" s="32"/>
      <c r="C4286" s="32" t="s">
        <v>12</v>
      </c>
      <c r="D4286" s="27">
        <v>750000</v>
      </c>
      <c r="E4286" s="28"/>
      <c r="F4286" s="29">
        <f t="shared" si="71"/>
        <v>53744163</v>
      </c>
    </row>
    <row r="4287" spans="1:6">
      <c r="A4287" s="235">
        <v>45509.409398148149</v>
      </c>
      <c r="B4287" s="32"/>
      <c r="C4287" s="32" t="s">
        <v>12</v>
      </c>
      <c r="D4287" s="27">
        <v>650000</v>
      </c>
      <c r="E4287" s="28"/>
      <c r="F4287" s="29">
        <f t="shared" si="71"/>
        <v>54394163</v>
      </c>
    </row>
    <row r="4288" spans="1:6">
      <c r="A4288" s="235">
        <v>45509.410231481481</v>
      </c>
      <c r="B4288" s="32"/>
      <c r="C4288" s="32" t="s">
        <v>12</v>
      </c>
      <c r="D4288" s="27">
        <v>750000</v>
      </c>
      <c r="E4288" s="28"/>
      <c r="F4288" s="29">
        <f t="shared" si="71"/>
        <v>55144163</v>
      </c>
    </row>
    <row r="4289" spans="1:6">
      <c r="A4289" s="235">
        <v>45509.421481481484</v>
      </c>
      <c r="B4289" s="32"/>
      <c r="C4289" s="32" t="s">
        <v>12</v>
      </c>
      <c r="D4289" s="27">
        <v>585000</v>
      </c>
      <c r="E4289" s="28"/>
      <c r="F4289" s="29">
        <f t="shared" si="71"/>
        <v>55729163</v>
      </c>
    </row>
    <row r="4290" spans="1:6">
      <c r="A4290" s="235">
        <v>45509.425740740742</v>
      </c>
      <c r="B4290" s="32"/>
      <c r="C4290" s="32" t="s">
        <v>12</v>
      </c>
      <c r="D4290" s="27">
        <v>750000</v>
      </c>
      <c r="E4290" s="28"/>
      <c r="F4290" s="29">
        <f t="shared" si="71"/>
        <v>56479163</v>
      </c>
    </row>
    <row r="4291" spans="1:6">
      <c r="A4291" s="235">
        <v>45509.427337962959</v>
      </c>
      <c r="B4291" s="32"/>
      <c r="C4291" s="32" t="s">
        <v>12</v>
      </c>
      <c r="D4291" s="27">
        <v>550000</v>
      </c>
      <c r="E4291" s="28"/>
      <c r="F4291" s="29">
        <f t="shared" si="71"/>
        <v>57029163</v>
      </c>
    </row>
    <row r="4292" spans="1:6">
      <c r="A4292" s="235">
        <v>45509.429212962961</v>
      </c>
      <c r="B4292" s="32"/>
      <c r="C4292" s="32" t="s">
        <v>12</v>
      </c>
      <c r="D4292" s="27">
        <v>1200000</v>
      </c>
      <c r="E4292" s="28"/>
      <c r="F4292" s="29">
        <f t="shared" si="71"/>
        <v>58229163</v>
      </c>
    </row>
    <row r="4293" spans="1:6">
      <c r="A4293" s="235">
        <v>45509.441932870373</v>
      </c>
      <c r="B4293" s="32"/>
      <c r="C4293" s="32" t="s">
        <v>12</v>
      </c>
      <c r="D4293" s="27">
        <v>1135000</v>
      </c>
      <c r="E4293" s="28"/>
      <c r="F4293" s="29">
        <f t="shared" si="71"/>
        <v>59364163</v>
      </c>
    </row>
    <row r="4294" spans="1:6">
      <c r="A4294" s="235">
        <v>45509.450150462966</v>
      </c>
      <c r="B4294" s="32"/>
      <c r="C4294" s="32" t="s">
        <v>12</v>
      </c>
      <c r="D4294" s="27">
        <v>700000</v>
      </c>
      <c r="E4294" s="28"/>
      <c r="F4294" s="29">
        <f t="shared" si="71"/>
        <v>60064163</v>
      </c>
    </row>
    <row r="4295" spans="1:6">
      <c r="A4295" s="235">
        <v>45509.463680555556</v>
      </c>
      <c r="B4295" s="32"/>
      <c r="C4295" s="32" t="s">
        <v>18</v>
      </c>
      <c r="D4295" s="27">
        <v>750000</v>
      </c>
      <c r="E4295" s="28"/>
      <c r="F4295" s="29">
        <f t="shared" si="71"/>
        <v>60814163</v>
      </c>
    </row>
    <row r="4296" spans="1:6">
      <c r="A4296" s="235">
        <v>45509.467581018522</v>
      </c>
      <c r="B4296" s="32"/>
      <c r="C4296" s="32" t="s">
        <v>12</v>
      </c>
      <c r="D4296" s="27">
        <v>3570000</v>
      </c>
      <c r="E4296" s="28"/>
      <c r="F4296" s="29">
        <f t="shared" si="71"/>
        <v>64384163</v>
      </c>
    </row>
    <row r="4297" spans="1:6">
      <c r="A4297" s="235">
        <v>45509.488796296297</v>
      </c>
      <c r="B4297" s="32"/>
      <c r="C4297" s="32" t="s">
        <v>12</v>
      </c>
      <c r="D4297" s="27">
        <v>700000</v>
      </c>
      <c r="E4297" s="28"/>
      <c r="F4297" s="29">
        <f t="shared" si="71"/>
        <v>65084163</v>
      </c>
    </row>
    <row r="4298" spans="1:6">
      <c r="A4298" s="235">
        <v>45509.49559027778</v>
      </c>
      <c r="B4298" s="32"/>
      <c r="C4298" s="32" t="s">
        <v>12</v>
      </c>
      <c r="D4298" s="27">
        <v>700000</v>
      </c>
      <c r="E4298" s="28"/>
      <c r="F4298" s="29">
        <f t="shared" si="71"/>
        <v>65784163</v>
      </c>
    </row>
    <row r="4299" spans="1:6">
      <c r="A4299" s="235">
        <v>45509.49590277778</v>
      </c>
      <c r="B4299" s="32"/>
      <c r="C4299" s="32" t="s">
        <v>12</v>
      </c>
      <c r="D4299" s="27">
        <v>585000</v>
      </c>
      <c r="E4299" s="28"/>
      <c r="F4299" s="29">
        <f t="shared" si="71"/>
        <v>66369163</v>
      </c>
    </row>
    <row r="4300" spans="1:6">
      <c r="A4300" s="235">
        <v>45509.497650462959</v>
      </c>
      <c r="B4300" s="32"/>
      <c r="C4300" s="32" t="s">
        <v>12</v>
      </c>
      <c r="D4300" s="27">
        <v>650000</v>
      </c>
      <c r="E4300" s="28"/>
      <c r="F4300" s="29">
        <f t="shared" si="71"/>
        <v>67019163</v>
      </c>
    </row>
    <row r="4301" spans="1:6">
      <c r="A4301" s="235">
        <v>45509.497812499998</v>
      </c>
      <c r="B4301" s="32"/>
      <c r="C4301" s="32" t="s">
        <v>12</v>
      </c>
      <c r="D4301" s="27">
        <v>650000</v>
      </c>
      <c r="E4301" s="28"/>
      <c r="F4301" s="29">
        <f t="shared" si="71"/>
        <v>67669163</v>
      </c>
    </row>
    <row r="4302" spans="1:6">
      <c r="A4302" s="235">
        <v>45509.498912037037</v>
      </c>
      <c r="B4302" s="32"/>
      <c r="C4302" s="32" t="s">
        <v>12</v>
      </c>
      <c r="D4302" s="27">
        <v>750000</v>
      </c>
      <c r="E4302" s="28"/>
      <c r="F4302" s="29">
        <f t="shared" si="71"/>
        <v>68419163</v>
      </c>
    </row>
    <row r="4303" spans="1:6">
      <c r="A4303" s="235">
        <v>45509.499606481484</v>
      </c>
      <c r="B4303" s="32"/>
      <c r="C4303" s="32" t="s">
        <v>12</v>
      </c>
      <c r="D4303" s="27">
        <v>700000</v>
      </c>
      <c r="E4303" s="28"/>
      <c r="F4303" s="29">
        <f t="shared" si="71"/>
        <v>69119163</v>
      </c>
    </row>
    <row r="4304" spans="1:6">
      <c r="A4304" s="235">
        <v>45509.503912037035</v>
      </c>
      <c r="B4304" s="32"/>
      <c r="C4304" s="32" t="s">
        <v>1382</v>
      </c>
      <c r="D4304" s="27">
        <v>1185000</v>
      </c>
      <c r="E4304" s="28"/>
      <c r="F4304" s="29">
        <f t="shared" si="71"/>
        <v>70304163</v>
      </c>
    </row>
    <row r="4305" spans="1:6">
      <c r="A4305" s="235">
        <v>45509.515046296299</v>
      </c>
      <c r="B4305" s="32"/>
      <c r="C4305" s="32" t="s">
        <v>12</v>
      </c>
      <c r="D4305" s="27">
        <v>1175000</v>
      </c>
      <c r="E4305" s="28"/>
      <c r="F4305" s="29">
        <f t="shared" si="71"/>
        <v>71479163</v>
      </c>
    </row>
    <row r="4306" spans="1:6">
      <c r="A4306" s="235">
        <v>45509.562974537039</v>
      </c>
      <c r="B4306" s="32"/>
      <c r="C4306" s="32" t="s">
        <v>12</v>
      </c>
      <c r="D4306" s="27">
        <v>700000</v>
      </c>
      <c r="E4306" s="28"/>
      <c r="F4306" s="29">
        <f t="shared" si="71"/>
        <v>72179163</v>
      </c>
    </row>
    <row r="4307" spans="1:6">
      <c r="A4307" s="235">
        <v>45509.578379629631</v>
      </c>
      <c r="B4307" s="32"/>
      <c r="C4307" s="32" t="s">
        <v>12</v>
      </c>
      <c r="D4307" s="27">
        <v>750000</v>
      </c>
      <c r="E4307" s="28"/>
      <c r="F4307" s="29">
        <f t="shared" si="71"/>
        <v>72929163</v>
      </c>
    </row>
    <row r="4308" spans="1:6">
      <c r="A4308" s="235">
        <v>45509.600138888891</v>
      </c>
      <c r="B4308" s="32"/>
      <c r="C4308" s="32" t="s">
        <v>17</v>
      </c>
      <c r="D4308" s="27">
        <v>750000</v>
      </c>
      <c r="E4308" s="28"/>
      <c r="F4308" s="29">
        <f t="shared" si="71"/>
        <v>73679163</v>
      </c>
    </row>
    <row r="4309" spans="1:6">
      <c r="A4309" s="235">
        <v>45509.633738425924</v>
      </c>
      <c r="B4309" s="32"/>
      <c r="C4309" s="32" t="s">
        <v>12</v>
      </c>
      <c r="D4309" s="27">
        <v>1350000</v>
      </c>
      <c r="E4309" s="28"/>
      <c r="F4309" s="29">
        <f t="shared" si="71"/>
        <v>75029163</v>
      </c>
    </row>
    <row r="4310" spans="1:6">
      <c r="A4310" s="235">
        <v>45509.651770833334</v>
      </c>
      <c r="B4310" s="32"/>
      <c r="C4310" s="32" t="s">
        <v>12</v>
      </c>
      <c r="D4310" s="27">
        <v>750000</v>
      </c>
      <c r="E4310" s="28"/>
      <c r="F4310" s="29">
        <f t="shared" si="71"/>
        <v>75779163</v>
      </c>
    </row>
    <row r="4311" spans="1:6">
      <c r="A4311" s="235">
        <v>45509.661469907405</v>
      </c>
      <c r="B4311" s="32"/>
      <c r="C4311" s="32" t="s">
        <v>12</v>
      </c>
      <c r="D4311" s="27">
        <v>750000</v>
      </c>
      <c r="E4311" s="28"/>
      <c r="F4311" s="29">
        <f t="shared" si="71"/>
        <v>76529163</v>
      </c>
    </row>
    <row r="4312" spans="1:6">
      <c r="A4312" s="235">
        <v>45509.678298611114</v>
      </c>
      <c r="B4312" s="32"/>
      <c r="C4312" s="32" t="s">
        <v>12</v>
      </c>
      <c r="D4312" s="27">
        <v>750000</v>
      </c>
      <c r="E4312" s="28"/>
      <c r="F4312" s="29">
        <f t="shared" si="71"/>
        <v>77279163</v>
      </c>
    </row>
    <row r="4313" spans="1:6">
      <c r="A4313" s="235">
        <v>45509.692499999997</v>
      </c>
      <c r="B4313" s="32"/>
      <c r="C4313" s="32" t="s">
        <v>18</v>
      </c>
      <c r="D4313" s="27">
        <v>700000</v>
      </c>
      <c r="E4313" s="28"/>
      <c r="F4313" s="29">
        <f t="shared" si="71"/>
        <v>77979163</v>
      </c>
    </row>
    <row r="4314" spans="1:6">
      <c r="A4314" s="235">
        <v>45509.694421296299</v>
      </c>
      <c r="B4314" s="32"/>
      <c r="C4314" s="32" t="s">
        <v>18</v>
      </c>
      <c r="D4314" s="27">
        <v>2945000</v>
      </c>
      <c r="E4314" s="28"/>
      <c r="F4314" s="29">
        <f t="shared" si="71"/>
        <v>80924163</v>
      </c>
    </row>
    <row r="4315" spans="1:6">
      <c r="A4315" s="235">
        <v>45509.729386574072</v>
      </c>
      <c r="B4315" s="32"/>
      <c r="C4315" s="32" t="s">
        <v>12</v>
      </c>
      <c r="D4315" s="27">
        <v>750000</v>
      </c>
      <c r="E4315" s="28"/>
      <c r="F4315" s="29">
        <f t="shared" si="71"/>
        <v>81674163</v>
      </c>
    </row>
    <row r="4316" spans="1:6">
      <c r="A4316" s="235">
        <v>45509.741030092591</v>
      </c>
      <c r="B4316" s="32"/>
      <c r="C4316" s="32" t="s">
        <v>12</v>
      </c>
      <c r="D4316" s="27">
        <v>650000</v>
      </c>
      <c r="E4316" s="28"/>
      <c r="F4316" s="29">
        <f t="shared" si="71"/>
        <v>82324163</v>
      </c>
    </row>
    <row r="4317" spans="1:6">
      <c r="A4317" s="235">
        <v>45509.744687500002</v>
      </c>
      <c r="B4317" s="32"/>
      <c r="C4317" s="32" t="s">
        <v>12</v>
      </c>
      <c r="D4317" s="27">
        <v>3120000</v>
      </c>
      <c r="E4317" s="28"/>
      <c r="F4317" s="29">
        <f t="shared" si="71"/>
        <v>85444163</v>
      </c>
    </row>
    <row r="4318" spans="1:6">
      <c r="A4318" s="235">
        <v>45509.748611111114</v>
      </c>
      <c r="B4318" s="32"/>
      <c r="C4318" s="32" t="s">
        <v>12</v>
      </c>
      <c r="D4318" s="27">
        <v>750000</v>
      </c>
      <c r="E4318" s="28"/>
      <c r="F4318" s="29">
        <f t="shared" ref="F4318:F4381" si="72">F4317+D4318-E4318</f>
        <v>86194163</v>
      </c>
    </row>
    <row r="4319" spans="1:6">
      <c r="A4319" s="235">
        <v>45509.762118055558</v>
      </c>
      <c r="B4319" s="32"/>
      <c r="C4319" s="32" t="s">
        <v>12</v>
      </c>
      <c r="D4319" s="27">
        <v>550000</v>
      </c>
      <c r="E4319" s="28"/>
      <c r="F4319" s="29">
        <f t="shared" si="72"/>
        <v>86744163</v>
      </c>
    </row>
    <row r="4320" spans="1:6">
      <c r="A4320" s="235">
        <v>45509.833703703705</v>
      </c>
      <c r="B4320" s="32"/>
      <c r="C4320" s="32" t="s">
        <v>12</v>
      </c>
      <c r="D4320" s="27">
        <v>750000</v>
      </c>
      <c r="E4320" s="28"/>
      <c r="F4320" s="29">
        <f t="shared" si="72"/>
        <v>87494163</v>
      </c>
    </row>
    <row r="4321" spans="1:6">
      <c r="A4321" s="235">
        <v>45509.849872685183</v>
      </c>
      <c r="B4321" s="32"/>
      <c r="C4321" s="32" t="s">
        <v>12</v>
      </c>
      <c r="D4321" s="27">
        <v>1920000</v>
      </c>
      <c r="E4321" s="28"/>
      <c r="F4321" s="29">
        <f t="shared" si="72"/>
        <v>89414163</v>
      </c>
    </row>
    <row r="4322" spans="1:6">
      <c r="A4322" s="235">
        <v>45509.86409722222</v>
      </c>
      <c r="B4322" s="32"/>
      <c r="C4322" s="32" t="s">
        <v>12</v>
      </c>
      <c r="D4322" s="27">
        <v>650000</v>
      </c>
      <c r="E4322" s="28"/>
      <c r="F4322" s="29">
        <f t="shared" si="72"/>
        <v>90064163</v>
      </c>
    </row>
    <row r="4323" spans="1:6">
      <c r="A4323" s="235">
        <v>45509.882326388892</v>
      </c>
      <c r="B4323" s="32"/>
      <c r="C4323" s="32" t="s">
        <v>1383</v>
      </c>
      <c r="D4323" s="27">
        <v>1250000</v>
      </c>
      <c r="E4323" s="28"/>
      <c r="F4323" s="29">
        <f t="shared" si="72"/>
        <v>91314163</v>
      </c>
    </row>
    <row r="4324" spans="1:6">
      <c r="A4324" s="235">
        <v>45509.884814814817</v>
      </c>
      <c r="B4324" s="32"/>
      <c r="C4324" s="32" t="s">
        <v>12</v>
      </c>
      <c r="D4324" s="27">
        <v>1750000</v>
      </c>
      <c r="E4324" s="28"/>
      <c r="F4324" s="29">
        <f t="shared" si="72"/>
        <v>93064163</v>
      </c>
    </row>
    <row r="4325" spans="1:6">
      <c r="A4325" s="235">
        <v>45510.18787037037</v>
      </c>
      <c r="B4325" s="32"/>
      <c r="C4325" s="32" t="s">
        <v>12</v>
      </c>
      <c r="D4325" s="27">
        <v>600000</v>
      </c>
      <c r="E4325" s="28"/>
      <c r="F4325" s="29">
        <f t="shared" si="72"/>
        <v>93664163</v>
      </c>
    </row>
    <row r="4326" spans="1:6">
      <c r="A4326" s="235">
        <v>45510.338414351849</v>
      </c>
      <c r="B4326" s="32"/>
      <c r="C4326" s="32" t="s">
        <v>12</v>
      </c>
      <c r="D4326" s="27">
        <v>700000</v>
      </c>
      <c r="E4326" s="28"/>
      <c r="F4326" s="29">
        <f t="shared" si="72"/>
        <v>94364163</v>
      </c>
    </row>
    <row r="4327" spans="1:6">
      <c r="A4327" s="235">
        <v>45510.372407407405</v>
      </c>
      <c r="B4327" s="32"/>
      <c r="C4327" s="32" t="s">
        <v>12</v>
      </c>
      <c r="D4327" s="27">
        <v>1250000</v>
      </c>
      <c r="E4327" s="28"/>
      <c r="F4327" s="29">
        <f t="shared" si="72"/>
        <v>95614163</v>
      </c>
    </row>
    <row r="4328" spans="1:6">
      <c r="A4328" s="235">
        <v>45510.400810185187</v>
      </c>
      <c r="B4328" s="32"/>
      <c r="C4328" s="32" t="s">
        <v>12</v>
      </c>
      <c r="D4328" s="27">
        <v>650000</v>
      </c>
      <c r="E4328" s="28"/>
      <c r="F4328" s="29">
        <f t="shared" si="72"/>
        <v>96264163</v>
      </c>
    </row>
    <row r="4329" spans="1:6">
      <c r="A4329" s="235">
        <v>45510.414363425924</v>
      </c>
      <c r="B4329" s="32"/>
      <c r="C4329" s="32" t="s">
        <v>12</v>
      </c>
      <c r="D4329" s="27">
        <v>750000</v>
      </c>
      <c r="E4329" s="28"/>
      <c r="F4329" s="29">
        <f t="shared" si="72"/>
        <v>97014163</v>
      </c>
    </row>
    <row r="4330" spans="1:6">
      <c r="A4330" s="235">
        <v>45510.421736111108</v>
      </c>
      <c r="B4330" s="32"/>
      <c r="C4330" s="32" t="s">
        <v>12</v>
      </c>
      <c r="D4330" s="27">
        <v>600000</v>
      </c>
      <c r="E4330" s="28"/>
      <c r="F4330" s="29">
        <f t="shared" si="72"/>
        <v>97614163</v>
      </c>
    </row>
    <row r="4331" spans="1:6">
      <c r="A4331" s="235">
        <v>45510.428761574076</v>
      </c>
      <c r="B4331" s="32"/>
      <c r="C4331" s="32" t="s">
        <v>12</v>
      </c>
      <c r="D4331" s="27">
        <v>585000</v>
      </c>
      <c r="E4331" s="28"/>
      <c r="F4331" s="29">
        <f t="shared" si="72"/>
        <v>98199163</v>
      </c>
    </row>
    <row r="4332" spans="1:6">
      <c r="A4332" s="235">
        <v>45510.429212962961</v>
      </c>
      <c r="B4332" s="32"/>
      <c r="C4332" s="32" t="s">
        <v>12</v>
      </c>
      <c r="D4332" s="27">
        <v>550000</v>
      </c>
      <c r="E4332" s="28"/>
      <c r="F4332" s="29">
        <f t="shared" si="72"/>
        <v>98749163</v>
      </c>
    </row>
    <row r="4333" spans="1:6">
      <c r="A4333" s="235">
        <v>45510.431770833333</v>
      </c>
      <c r="B4333" s="32"/>
      <c r="C4333" s="32" t="s">
        <v>12</v>
      </c>
      <c r="D4333" s="27">
        <v>750000</v>
      </c>
      <c r="E4333" s="28"/>
      <c r="F4333" s="29">
        <f t="shared" si="72"/>
        <v>99499163</v>
      </c>
    </row>
    <row r="4334" spans="1:6">
      <c r="A4334" s="235">
        <v>45510.458356481482</v>
      </c>
      <c r="B4334" s="32"/>
      <c r="C4334" s="32" t="s">
        <v>12</v>
      </c>
      <c r="D4334" s="27">
        <v>750000</v>
      </c>
      <c r="E4334" s="28"/>
      <c r="F4334" s="29">
        <f t="shared" si="72"/>
        <v>100249163</v>
      </c>
    </row>
    <row r="4335" spans="1:6">
      <c r="A4335" s="235">
        <v>45510.470833333333</v>
      </c>
      <c r="B4335" s="32"/>
      <c r="C4335" s="32" t="s">
        <v>12</v>
      </c>
      <c r="D4335" s="27">
        <v>700000</v>
      </c>
      <c r="E4335" s="28"/>
      <c r="F4335" s="29">
        <f t="shared" si="72"/>
        <v>100949163</v>
      </c>
    </row>
    <row r="4336" spans="1:6">
      <c r="A4336" s="235">
        <v>45510.471377314818</v>
      </c>
      <c r="B4336" s="32"/>
      <c r="C4336" s="32" t="s">
        <v>12</v>
      </c>
      <c r="D4336" s="27">
        <v>650000</v>
      </c>
      <c r="E4336" s="28"/>
      <c r="F4336" s="29">
        <f t="shared" si="72"/>
        <v>101599163</v>
      </c>
    </row>
    <row r="4337" spans="1:6">
      <c r="A4337" s="235">
        <v>45510.488993055558</v>
      </c>
      <c r="B4337" s="32"/>
      <c r="C4337" s="32" t="s">
        <v>12</v>
      </c>
      <c r="D4337" s="27">
        <v>585000</v>
      </c>
      <c r="E4337" s="28"/>
      <c r="F4337" s="29">
        <f t="shared" si="72"/>
        <v>102184163</v>
      </c>
    </row>
    <row r="4338" spans="1:6">
      <c r="A4338" s="235">
        <v>45510.509143518517</v>
      </c>
      <c r="B4338" s="32"/>
      <c r="C4338" s="32" t="s">
        <v>12</v>
      </c>
      <c r="D4338" s="27">
        <v>750000</v>
      </c>
      <c r="E4338" s="28"/>
      <c r="F4338" s="29">
        <f t="shared" si="72"/>
        <v>102934163</v>
      </c>
    </row>
    <row r="4339" spans="1:6">
      <c r="A4339" s="235">
        <v>45510.53328703704</v>
      </c>
      <c r="B4339" s="32"/>
      <c r="C4339" s="32" t="s">
        <v>12</v>
      </c>
      <c r="D4339" s="27">
        <v>650000</v>
      </c>
      <c r="E4339" s="28"/>
      <c r="F4339" s="29">
        <f t="shared" si="72"/>
        <v>103584163</v>
      </c>
    </row>
    <row r="4340" spans="1:6">
      <c r="A4340" s="235">
        <v>45510.573333333334</v>
      </c>
      <c r="B4340" s="32"/>
      <c r="C4340" s="32" t="s">
        <v>12</v>
      </c>
      <c r="D4340" s="27">
        <v>585000</v>
      </c>
      <c r="E4340" s="28"/>
      <c r="F4340" s="29">
        <f t="shared" si="72"/>
        <v>104169163</v>
      </c>
    </row>
    <row r="4341" spans="1:6">
      <c r="A4341" s="235">
        <v>45510.574965277781</v>
      </c>
      <c r="B4341" s="32"/>
      <c r="C4341" s="32" t="s">
        <v>12</v>
      </c>
      <c r="D4341" s="27">
        <v>750000</v>
      </c>
      <c r="E4341" s="28"/>
      <c r="F4341" s="29">
        <f t="shared" si="72"/>
        <v>104919163</v>
      </c>
    </row>
    <row r="4342" spans="1:6">
      <c r="A4342" s="235">
        <v>45510.608854166669</v>
      </c>
      <c r="B4342" s="32"/>
      <c r="C4342" s="32" t="s">
        <v>12</v>
      </c>
      <c r="D4342" s="27">
        <v>700000</v>
      </c>
      <c r="E4342" s="28"/>
      <c r="F4342" s="29">
        <f t="shared" si="72"/>
        <v>105619163</v>
      </c>
    </row>
    <row r="4343" spans="1:6">
      <c r="A4343" s="235">
        <v>45510.620659722219</v>
      </c>
      <c r="B4343" s="32"/>
      <c r="C4343" s="32" t="s">
        <v>12</v>
      </c>
      <c r="D4343" s="27">
        <v>1985000</v>
      </c>
      <c r="E4343" s="28"/>
      <c r="F4343" s="29">
        <f t="shared" si="72"/>
        <v>107604163</v>
      </c>
    </row>
    <row r="4344" spans="1:6">
      <c r="A4344" s="235">
        <v>45510.667696759258</v>
      </c>
      <c r="B4344" s="32"/>
      <c r="C4344" s="32" t="s">
        <v>12</v>
      </c>
      <c r="D4344" s="27">
        <v>585000</v>
      </c>
      <c r="E4344" s="28"/>
      <c r="F4344" s="29">
        <f t="shared" si="72"/>
        <v>108189163</v>
      </c>
    </row>
    <row r="4345" spans="1:6">
      <c r="A4345" s="235">
        <v>45510.668692129628</v>
      </c>
      <c r="B4345" s="32"/>
      <c r="C4345" s="32" t="s">
        <v>12</v>
      </c>
      <c r="D4345" s="27">
        <v>650000</v>
      </c>
      <c r="E4345" s="28"/>
      <c r="F4345" s="29">
        <f t="shared" si="72"/>
        <v>108839163</v>
      </c>
    </row>
    <row r="4346" spans="1:6">
      <c r="A4346" s="235">
        <v>45510.695393518516</v>
      </c>
      <c r="B4346" s="32"/>
      <c r="C4346" s="32" t="s">
        <v>12</v>
      </c>
      <c r="D4346" s="27">
        <v>600000</v>
      </c>
      <c r="E4346" s="28"/>
      <c r="F4346" s="29">
        <f t="shared" si="72"/>
        <v>109439163</v>
      </c>
    </row>
    <row r="4347" spans="1:6">
      <c r="A4347" s="235">
        <v>45510.769074074073</v>
      </c>
      <c r="B4347" s="32"/>
      <c r="C4347" s="32" t="s">
        <v>12</v>
      </c>
      <c r="D4347" s="27">
        <v>585000</v>
      </c>
      <c r="E4347" s="28"/>
      <c r="F4347" s="29">
        <f t="shared" si="72"/>
        <v>110024163</v>
      </c>
    </row>
    <row r="4348" spans="1:6">
      <c r="A4348" s="235">
        <v>45510.800150462965</v>
      </c>
      <c r="B4348" s="32"/>
      <c r="C4348" s="32" t="s">
        <v>12</v>
      </c>
      <c r="D4348" s="27">
        <v>750000</v>
      </c>
      <c r="E4348" s="28"/>
      <c r="F4348" s="29">
        <f t="shared" si="72"/>
        <v>110774163</v>
      </c>
    </row>
    <row r="4349" spans="1:6">
      <c r="A4349" s="235">
        <v>45510.860810185186</v>
      </c>
      <c r="B4349" s="32"/>
      <c r="C4349" s="32" t="s">
        <v>12</v>
      </c>
      <c r="D4349" s="27">
        <v>600000</v>
      </c>
      <c r="E4349" s="28"/>
      <c r="F4349" s="29">
        <f t="shared" si="72"/>
        <v>111374163</v>
      </c>
    </row>
    <row r="4350" spans="1:6">
      <c r="A4350" s="235">
        <v>45510.896469907406</v>
      </c>
      <c r="B4350" s="32"/>
      <c r="C4350" s="32" t="s">
        <v>12</v>
      </c>
      <c r="D4350" s="27">
        <v>600000</v>
      </c>
      <c r="E4350" s="28"/>
      <c r="F4350" s="29">
        <f t="shared" si="72"/>
        <v>111974163</v>
      </c>
    </row>
    <row r="4351" spans="1:6">
      <c r="A4351" s="235">
        <v>45510.925474537034</v>
      </c>
      <c r="B4351" s="32"/>
      <c r="C4351" s="32" t="s">
        <v>12</v>
      </c>
      <c r="D4351" s="27">
        <v>1300000</v>
      </c>
      <c r="E4351" s="28"/>
      <c r="F4351" s="29">
        <f t="shared" si="72"/>
        <v>113274163</v>
      </c>
    </row>
    <row r="4352" spans="1:6">
      <c r="A4352" s="235">
        <v>45510.974178240744</v>
      </c>
      <c r="B4352" s="32"/>
      <c r="C4352" s="32" t="s">
        <v>12</v>
      </c>
      <c r="D4352" s="27">
        <v>750000</v>
      </c>
      <c r="E4352" s="28"/>
      <c r="F4352" s="29">
        <f t="shared" si="72"/>
        <v>114024163</v>
      </c>
    </row>
    <row r="4353" spans="1:6">
      <c r="A4353" s="235">
        <v>45511.317777777775</v>
      </c>
      <c r="B4353" s="32"/>
      <c r="C4353" s="32" t="s">
        <v>12</v>
      </c>
      <c r="D4353" s="27">
        <v>750000</v>
      </c>
      <c r="E4353" s="28"/>
      <c r="F4353" s="29">
        <f t="shared" si="72"/>
        <v>114774163</v>
      </c>
    </row>
    <row r="4354" spans="1:6">
      <c r="A4354" s="235">
        <v>45511.334456018521</v>
      </c>
      <c r="B4354" s="32"/>
      <c r="C4354" s="32" t="s">
        <v>12</v>
      </c>
      <c r="D4354" s="27">
        <v>750000</v>
      </c>
      <c r="E4354" s="28"/>
      <c r="F4354" s="29">
        <f t="shared" si="72"/>
        <v>115524163</v>
      </c>
    </row>
    <row r="4355" spans="1:6">
      <c r="A4355" s="235">
        <v>45511.344722222224</v>
      </c>
      <c r="B4355" s="32"/>
      <c r="C4355" s="32" t="s">
        <v>12</v>
      </c>
      <c r="D4355" s="27">
        <v>600000</v>
      </c>
      <c r="E4355" s="28"/>
      <c r="F4355" s="29">
        <f t="shared" si="72"/>
        <v>116124163</v>
      </c>
    </row>
    <row r="4356" spans="1:6">
      <c r="A4356" s="235">
        <v>45511.345543981479</v>
      </c>
      <c r="B4356" s="32"/>
      <c r="C4356" s="32" t="s">
        <v>12</v>
      </c>
      <c r="D4356" s="27">
        <v>700000</v>
      </c>
      <c r="E4356" s="28"/>
      <c r="F4356" s="29">
        <f t="shared" si="72"/>
        <v>116824163</v>
      </c>
    </row>
    <row r="4357" spans="1:6">
      <c r="A4357" s="235">
        <v>45511.347916666666</v>
      </c>
      <c r="B4357" s="32"/>
      <c r="C4357" s="32" t="s">
        <v>12</v>
      </c>
      <c r="D4357" s="27">
        <v>1335000</v>
      </c>
      <c r="E4357" s="28"/>
      <c r="F4357" s="29">
        <f t="shared" si="72"/>
        <v>118159163</v>
      </c>
    </row>
    <row r="4358" spans="1:6">
      <c r="A4358" s="235">
        <v>45511.359351851854</v>
      </c>
      <c r="B4358" s="32"/>
      <c r="C4358" s="32" t="s">
        <v>12</v>
      </c>
      <c r="D4358" s="27">
        <v>1450000</v>
      </c>
      <c r="E4358" s="28"/>
      <c r="F4358" s="29">
        <f t="shared" si="72"/>
        <v>119609163</v>
      </c>
    </row>
    <row r="4359" spans="1:6">
      <c r="A4359" s="235">
        <v>45511.365254629629</v>
      </c>
      <c r="B4359" s="32"/>
      <c r="C4359" s="32" t="s">
        <v>12</v>
      </c>
      <c r="D4359" s="27">
        <v>750000</v>
      </c>
      <c r="E4359" s="28"/>
      <c r="F4359" s="29">
        <f t="shared" si="72"/>
        <v>120359163</v>
      </c>
    </row>
    <row r="4360" spans="1:6">
      <c r="A4360" s="235">
        <v>45511.368252314816</v>
      </c>
      <c r="B4360" s="32"/>
      <c r="C4360" s="32" t="s">
        <v>12</v>
      </c>
      <c r="D4360" s="27">
        <v>650000</v>
      </c>
      <c r="E4360" s="28"/>
      <c r="F4360" s="29">
        <f t="shared" si="72"/>
        <v>121009163</v>
      </c>
    </row>
    <row r="4361" spans="1:6">
      <c r="A4361" s="235">
        <v>45511.375706018516</v>
      </c>
      <c r="B4361" s="32"/>
      <c r="C4361" s="32" t="s">
        <v>12</v>
      </c>
      <c r="D4361" s="27">
        <v>750000</v>
      </c>
      <c r="E4361" s="28"/>
      <c r="F4361" s="29">
        <f t="shared" si="72"/>
        <v>121759163</v>
      </c>
    </row>
    <row r="4362" spans="1:6">
      <c r="A4362" s="235">
        <v>45511.38417824074</v>
      </c>
      <c r="B4362" s="32"/>
      <c r="C4362" s="32" t="s">
        <v>12</v>
      </c>
      <c r="D4362" s="27">
        <v>750000</v>
      </c>
      <c r="E4362" s="28"/>
      <c r="F4362" s="29">
        <f t="shared" si="72"/>
        <v>122509163</v>
      </c>
    </row>
    <row r="4363" spans="1:6">
      <c r="A4363" s="235">
        <v>45511.416006944448</v>
      </c>
      <c r="B4363" s="32"/>
      <c r="C4363" s="32" t="s">
        <v>12</v>
      </c>
      <c r="D4363" s="27">
        <v>650000</v>
      </c>
      <c r="E4363" s="28"/>
      <c r="F4363" s="29">
        <f t="shared" si="72"/>
        <v>123159163</v>
      </c>
    </row>
    <row r="4364" spans="1:6">
      <c r="A4364" s="235">
        <v>45511.455752314818</v>
      </c>
      <c r="B4364" s="32"/>
      <c r="C4364" s="32" t="s">
        <v>12</v>
      </c>
      <c r="D4364" s="27">
        <v>585000</v>
      </c>
      <c r="E4364" s="28"/>
      <c r="F4364" s="29">
        <f t="shared" si="72"/>
        <v>123744163</v>
      </c>
    </row>
    <row r="4365" spans="1:6">
      <c r="A4365" s="235">
        <v>45511.463726851849</v>
      </c>
      <c r="B4365" s="32"/>
      <c r="C4365" s="32" t="s">
        <v>12</v>
      </c>
      <c r="D4365" s="27">
        <v>1350000</v>
      </c>
      <c r="E4365" s="28"/>
      <c r="F4365" s="29">
        <f t="shared" si="72"/>
        <v>125094163</v>
      </c>
    </row>
    <row r="4366" spans="1:6">
      <c r="A4366" s="235">
        <v>45511.47320601852</v>
      </c>
      <c r="B4366" s="32"/>
      <c r="C4366" s="32" t="s">
        <v>12</v>
      </c>
      <c r="D4366" s="27">
        <v>750000</v>
      </c>
      <c r="E4366" s="28"/>
      <c r="F4366" s="29">
        <f t="shared" si="72"/>
        <v>125844163</v>
      </c>
    </row>
    <row r="4367" spans="1:6">
      <c r="A4367" s="235">
        <v>45511.501608796294</v>
      </c>
      <c r="B4367" s="32"/>
      <c r="C4367" s="32" t="s">
        <v>12</v>
      </c>
      <c r="D4367" s="27">
        <v>1500000</v>
      </c>
      <c r="E4367" s="28"/>
      <c r="F4367" s="29">
        <f t="shared" si="72"/>
        <v>127344163</v>
      </c>
    </row>
    <row r="4368" spans="1:6">
      <c r="A4368" s="235">
        <v>45511.523935185185</v>
      </c>
      <c r="B4368" s="32"/>
      <c r="C4368" s="32" t="s">
        <v>12</v>
      </c>
      <c r="D4368" s="27">
        <v>3600000</v>
      </c>
      <c r="E4368" s="28"/>
      <c r="F4368" s="29">
        <f t="shared" si="72"/>
        <v>130944163</v>
      </c>
    </row>
    <row r="4369" spans="1:6">
      <c r="A4369" s="235">
        <v>45511.528564814813</v>
      </c>
      <c r="B4369" s="32"/>
      <c r="C4369" s="32" t="s">
        <v>12</v>
      </c>
      <c r="D4369" s="27">
        <v>750000</v>
      </c>
      <c r="E4369" s="28"/>
      <c r="F4369" s="29">
        <f t="shared" si="72"/>
        <v>131694163</v>
      </c>
    </row>
    <row r="4370" spans="1:6">
      <c r="A4370" s="235">
        <v>45511.547743055555</v>
      </c>
      <c r="B4370" s="32"/>
      <c r="C4370" s="32" t="s">
        <v>12</v>
      </c>
      <c r="D4370" s="27">
        <v>550000</v>
      </c>
      <c r="E4370" s="28"/>
      <c r="F4370" s="29">
        <f t="shared" si="72"/>
        <v>132244163</v>
      </c>
    </row>
    <row r="4371" spans="1:6">
      <c r="A4371" s="235">
        <v>45511.564780092594</v>
      </c>
      <c r="B4371" s="32"/>
      <c r="C4371" s="32" t="s">
        <v>12</v>
      </c>
      <c r="D4371" s="27">
        <v>1170000</v>
      </c>
      <c r="E4371" s="28"/>
      <c r="F4371" s="29">
        <f t="shared" si="72"/>
        <v>133414163</v>
      </c>
    </row>
    <row r="4372" spans="1:6">
      <c r="A4372" s="235">
        <v>45511.573495370372</v>
      </c>
      <c r="B4372" s="32"/>
      <c r="C4372" s="32" t="s">
        <v>12</v>
      </c>
      <c r="D4372" s="27">
        <v>600000</v>
      </c>
      <c r="E4372" s="28"/>
      <c r="F4372" s="29">
        <f t="shared" si="72"/>
        <v>134014163</v>
      </c>
    </row>
    <row r="4373" spans="1:6">
      <c r="A4373" s="235">
        <v>45511.586678240739</v>
      </c>
      <c r="B4373" s="32"/>
      <c r="C4373" s="32" t="s">
        <v>17</v>
      </c>
      <c r="D4373" s="27">
        <v>750000</v>
      </c>
      <c r="E4373" s="28"/>
      <c r="F4373" s="29">
        <f t="shared" si="72"/>
        <v>134764163</v>
      </c>
    </row>
    <row r="4374" spans="1:6">
      <c r="A4374" s="235">
        <v>45511.641030092593</v>
      </c>
      <c r="B4374" s="32"/>
      <c r="C4374" s="32" t="s">
        <v>12</v>
      </c>
      <c r="D4374" s="27">
        <v>1185000</v>
      </c>
      <c r="E4374" s="28"/>
      <c r="F4374" s="29">
        <f t="shared" si="72"/>
        <v>135949163</v>
      </c>
    </row>
    <row r="4375" spans="1:6">
      <c r="A4375" s="235">
        <v>45511.856111111112</v>
      </c>
      <c r="B4375" s="32"/>
      <c r="C4375" s="32" t="s">
        <v>12</v>
      </c>
      <c r="D4375" s="27">
        <v>1500000</v>
      </c>
      <c r="E4375" s="28"/>
      <c r="F4375" s="29">
        <f t="shared" si="72"/>
        <v>137449163</v>
      </c>
    </row>
    <row r="4376" spans="1:6">
      <c r="A4376" s="235">
        <v>45511.88</v>
      </c>
      <c r="B4376" s="32"/>
      <c r="C4376" s="32" t="s">
        <v>12</v>
      </c>
      <c r="D4376" s="27">
        <v>600000</v>
      </c>
      <c r="E4376" s="28"/>
      <c r="F4376" s="29">
        <f t="shared" si="72"/>
        <v>138049163</v>
      </c>
    </row>
    <row r="4377" spans="1:6">
      <c r="A4377" s="235">
        <v>45512.317916666667</v>
      </c>
      <c r="B4377" s="32"/>
      <c r="C4377" s="32" t="s">
        <v>12</v>
      </c>
      <c r="D4377" s="27">
        <v>600000</v>
      </c>
      <c r="E4377" s="28"/>
      <c r="F4377" s="29">
        <f t="shared" si="72"/>
        <v>138649163</v>
      </c>
    </row>
    <row r="4378" spans="1:6">
      <c r="A4378" s="235">
        <v>45512.317916666667</v>
      </c>
      <c r="B4378" s="32"/>
      <c r="C4378" s="32" t="s">
        <v>12</v>
      </c>
      <c r="D4378" s="27">
        <v>585000</v>
      </c>
      <c r="E4378" s="28"/>
      <c r="F4378" s="29">
        <f t="shared" si="72"/>
        <v>139234163</v>
      </c>
    </row>
    <row r="4379" spans="1:6">
      <c r="A4379" s="235">
        <v>45512.317916666667</v>
      </c>
      <c r="B4379" s="32"/>
      <c r="C4379" s="32" t="s">
        <v>17</v>
      </c>
      <c r="D4379" s="27">
        <v>1200000</v>
      </c>
      <c r="E4379" s="28"/>
      <c r="F4379" s="29">
        <f t="shared" si="72"/>
        <v>140434163</v>
      </c>
    </row>
    <row r="4380" spans="1:6">
      <c r="A4380" s="30">
        <v>45512.369814814818</v>
      </c>
      <c r="B4380" s="32"/>
      <c r="C4380" s="32" t="s">
        <v>12</v>
      </c>
      <c r="D4380" s="27">
        <v>700000</v>
      </c>
      <c r="E4380" s="28"/>
      <c r="F4380" s="29">
        <f t="shared" si="72"/>
        <v>141134163</v>
      </c>
    </row>
    <row r="4381" spans="1:6">
      <c r="A4381" s="30">
        <v>45512.374444444446</v>
      </c>
      <c r="B4381" s="32"/>
      <c r="C4381" s="32" t="s">
        <v>12</v>
      </c>
      <c r="D4381" s="27">
        <v>700000</v>
      </c>
      <c r="E4381" s="28"/>
      <c r="F4381" s="29">
        <f t="shared" si="72"/>
        <v>141834163</v>
      </c>
    </row>
    <row r="4382" spans="1:6">
      <c r="A4382" s="30">
        <v>45512.378460648149</v>
      </c>
      <c r="B4382" s="32"/>
      <c r="C4382" s="32" t="s">
        <v>13</v>
      </c>
      <c r="D4382" s="27">
        <v>50000</v>
      </c>
      <c r="E4382" s="28"/>
      <c r="F4382" s="29">
        <f t="shared" ref="F4382:F4445" si="73">F4381+D4382-E4382</f>
        <v>141884163</v>
      </c>
    </row>
    <row r="4383" spans="1:6">
      <c r="A4383" s="30">
        <v>45512.402615740742</v>
      </c>
      <c r="B4383" s="32"/>
      <c r="C4383" s="32" t="s">
        <v>12</v>
      </c>
      <c r="D4383" s="27">
        <v>600000</v>
      </c>
      <c r="E4383" s="28"/>
      <c r="F4383" s="29">
        <f t="shared" si="73"/>
        <v>142484163</v>
      </c>
    </row>
    <row r="4384" spans="1:6">
      <c r="A4384" s="30">
        <v>45512.408333333333</v>
      </c>
      <c r="B4384" s="32"/>
      <c r="C4384" s="32" t="s">
        <v>12</v>
      </c>
      <c r="D4384" s="27">
        <v>600000</v>
      </c>
      <c r="E4384" s="28"/>
      <c r="F4384" s="29">
        <f t="shared" si="73"/>
        <v>143084163</v>
      </c>
    </row>
    <row r="4385" spans="1:6">
      <c r="A4385" s="30">
        <v>45512.447372685187</v>
      </c>
      <c r="B4385" s="32"/>
      <c r="C4385" s="32" t="s">
        <v>12</v>
      </c>
      <c r="D4385" s="27">
        <v>1135000</v>
      </c>
      <c r="E4385" s="28"/>
      <c r="F4385" s="29">
        <f t="shared" si="73"/>
        <v>144219163</v>
      </c>
    </row>
    <row r="4386" spans="1:6">
      <c r="A4386" s="30">
        <v>45512.448993055557</v>
      </c>
      <c r="B4386" s="32"/>
      <c r="C4386" s="32" t="s">
        <v>12</v>
      </c>
      <c r="D4386" s="27">
        <v>550000</v>
      </c>
      <c r="E4386" s="28"/>
      <c r="F4386" s="29">
        <f t="shared" si="73"/>
        <v>144769163</v>
      </c>
    </row>
    <row r="4387" spans="1:6">
      <c r="A4387" s="30">
        <v>45512.478067129632</v>
      </c>
      <c r="B4387" s="32"/>
      <c r="C4387" s="32" t="s">
        <v>12</v>
      </c>
      <c r="D4387" s="27">
        <v>550000</v>
      </c>
      <c r="E4387" s="28"/>
      <c r="F4387" s="29">
        <f t="shared" si="73"/>
        <v>145319163</v>
      </c>
    </row>
    <row r="4388" spans="1:6">
      <c r="A4388" s="30">
        <v>45512.581157407411</v>
      </c>
      <c r="B4388" s="32"/>
      <c r="C4388" s="32" t="s">
        <v>12</v>
      </c>
      <c r="D4388" s="27">
        <v>1185000</v>
      </c>
      <c r="E4388" s="28"/>
      <c r="F4388" s="29">
        <f t="shared" si="73"/>
        <v>146504163</v>
      </c>
    </row>
    <row r="4389" spans="1:6">
      <c r="A4389" s="30">
        <v>45512.607442129629</v>
      </c>
      <c r="B4389" s="32"/>
      <c r="C4389" s="32" t="s">
        <v>12</v>
      </c>
      <c r="D4389" s="27">
        <v>1300000</v>
      </c>
      <c r="E4389" s="28"/>
      <c r="F4389" s="29">
        <f t="shared" si="73"/>
        <v>147804163</v>
      </c>
    </row>
    <row r="4390" spans="1:6">
      <c r="A4390" s="30">
        <v>45512.661817129629</v>
      </c>
      <c r="B4390" s="32"/>
      <c r="C4390" s="32" t="s">
        <v>12</v>
      </c>
      <c r="D4390" s="27">
        <v>650000</v>
      </c>
      <c r="E4390" s="28"/>
      <c r="F4390" s="29">
        <f t="shared" si="73"/>
        <v>148454163</v>
      </c>
    </row>
    <row r="4391" spans="1:6">
      <c r="A4391" s="30">
        <v>45512.763136574074</v>
      </c>
      <c r="B4391" s="32"/>
      <c r="C4391" s="32" t="s">
        <v>12</v>
      </c>
      <c r="D4391" s="27">
        <v>650000</v>
      </c>
      <c r="E4391" s="28"/>
      <c r="F4391" s="29">
        <f t="shared" si="73"/>
        <v>149104163</v>
      </c>
    </row>
    <row r="4392" spans="1:6">
      <c r="A4392" s="30">
        <v>45512.866875</v>
      </c>
      <c r="B4392" s="32"/>
      <c r="C4392" s="32" t="s">
        <v>12</v>
      </c>
      <c r="D4392" s="27">
        <v>550000</v>
      </c>
      <c r="E4392" s="28"/>
      <c r="F4392" s="29">
        <f t="shared" si="73"/>
        <v>149654163</v>
      </c>
    </row>
    <row r="4393" spans="1:6">
      <c r="A4393" s="30">
        <v>45512.880543981482</v>
      </c>
      <c r="B4393" s="32"/>
      <c r="C4393" s="32" t="s">
        <v>12</v>
      </c>
      <c r="D4393" s="27">
        <v>750000</v>
      </c>
      <c r="E4393" s="28"/>
      <c r="F4393" s="29">
        <f t="shared" si="73"/>
        <v>150404163</v>
      </c>
    </row>
    <row r="4394" spans="1:6">
      <c r="A4394" s="30">
        <v>45512.885821759257</v>
      </c>
      <c r="B4394" s="32"/>
      <c r="C4394" s="32" t="s">
        <v>12</v>
      </c>
      <c r="D4394" s="27">
        <v>750000</v>
      </c>
      <c r="E4394" s="28"/>
      <c r="F4394" s="29">
        <f t="shared" si="73"/>
        <v>151154163</v>
      </c>
    </row>
    <row r="4395" spans="1:6">
      <c r="A4395" s="30">
        <v>45513.281898148147</v>
      </c>
      <c r="B4395" s="32"/>
      <c r="C4395" s="32" t="s">
        <v>12</v>
      </c>
      <c r="D4395" s="27">
        <v>585000</v>
      </c>
      <c r="E4395" s="28"/>
      <c r="F4395" s="29">
        <f t="shared" si="73"/>
        <v>151739163</v>
      </c>
    </row>
    <row r="4396" spans="1:6">
      <c r="A4396" s="30">
        <v>45513.324282407404</v>
      </c>
      <c r="B4396" s="32"/>
      <c r="C4396" s="32" t="s">
        <v>12</v>
      </c>
      <c r="D4396" s="27">
        <v>585000</v>
      </c>
      <c r="E4396" s="28"/>
      <c r="F4396" s="29">
        <f t="shared" si="73"/>
        <v>152324163</v>
      </c>
    </row>
    <row r="4397" spans="1:6">
      <c r="A4397" s="30">
        <v>45513.330937500003</v>
      </c>
      <c r="B4397" s="32"/>
      <c r="C4397" s="32" t="s">
        <v>12</v>
      </c>
      <c r="D4397" s="27">
        <v>1250000</v>
      </c>
      <c r="E4397" s="28"/>
      <c r="F4397" s="29">
        <f t="shared" si="73"/>
        <v>153574163</v>
      </c>
    </row>
    <row r="4398" spans="1:6">
      <c r="A4398" s="30">
        <v>45513.340717592589</v>
      </c>
      <c r="B4398" s="32"/>
      <c r="C4398" s="32" t="s">
        <v>12</v>
      </c>
      <c r="D4398" s="27">
        <v>3750000</v>
      </c>
      <c r="E4398" s="28"/>
      <c r="F4398" s="29">
        <f t="shared" si="73"/>
        <v>157324163</v>
      </c>
    </row>
    <row r="4399" spans="1:6">
      <c r="A4399" s="30">
        <v>45513.349259259259</v>
      </c>
      <c r="B4399" s="32"/>
      <c r="C4399" s="32" t="s">
        <v>12</v>
      </c>
      <c r="D4399" s="27">
        <v>600000</v>
      </c>
      <c r="E4399" s="28"/>
      <c r="F4399" s="29">
        <f t="shared" si="73"/>
        <v>157924163</v>
      </c>
    </row>
    <row r="4400" spans="1:6">
      <c r="A4400" s="30">
        <v>45513.357928240737</v>
      </c>
      <c r="B4400" s="32"/>
      <c r="C4400" s="32" t="s">
        <v>12</v>
      </c>
      <c r="D4400" s="27">
        <v>575000</v>
      </c>
      <c r="E4400" s="28"/>
      <c r="F4400" s="29">
        <f t="shared" si="73"/>
        <v>158499163</v>
      </c>
    </row>
    <row r="4401" spans="1:6">
      <c r="A4401" s="30">
        <v>45513.363402777781</v>
      </c>
      <c r="B4401" s="32"/>
      <c r="C4401" s="32" t="s">
        <v>12</v>
      </c>
      <c r="D4401" s="27">
        <v>600000</v>
      </c>
      <c r="E4401" s="28"/>
      <c r="F4401" s="29">
        <f t="shared" si="73"/>
        <v>159099163</v>
      </c>
    </row>
    <row r="4402" spans="1:6">
      <c r="A4402" s="30">
        <v>45513.376203703701</v>
      </c>
      <c r="B4402" s="32"/>
      <c r="C4402" s="32" t="s">
        <v>12</v>
      </c>
      <c r="D4402" s="27">
        <v>700000</v>
      </c>
      <c r="E4402" s="28"/>
      <c r="F4402" s="29">
        <f t="shared" si="73"/>
        <v>159799163</v>
      </c>
    </row>
    <row r="4403" spans="1:6">
      <c r="A4403" s="30">
        <v>45513.398819444446</v>
      </c>
      <c r="B4403" s="32"/>
      <c r="C4403" s="32" t="s">
        <v>12</v>
      </c>
      <c r="D4403" s="27">
        <v>600000</v>
      </c>
      <c r="E4403" s="28"/>
      <c r="F4403" s="29">
        <f t="shared" si="73"/>
        <v>160399163</v>
      </c>
    </row>
    <row r="4404" spans="1:6">
      <c r="A4404" s="30">
        <v>45513.399548611109</v>
      </c>
      <c r="B4404" s="32"/>
      <c r="C4404" s="32" t="s">
        <v>12</v>
      </c>
      <c r="D4404" s="27">
        <v>600000</v>
      </c>
      <c r="E4404" s="28"/>
      <c r="F4404" s="29">
        <f t="shared" si="73"/>
        <v>160999163</v>
      </c>
    </row>
    <row r="4405" spans="1:6">
      <c r="A4405" s="30">
        <v>45513.409675925926</v>
      </c>
      <c r="B4405" s="32"/>
      <c r="C4405" s="32" t="s">
        <v>12</v>
      </c>
      <c r="D4405" s="27">
        <v>750000</v>
      </c>
      <c r="E4405" s="28"/>
      <c r="F4405" s="29">
        <f t="shared" si="73"/>
        <v>161749163</v>
      </c>
    </row>
    <row r="4406" spans="1:6">
      <c r="A4406" s="30">
        <v>45513.449907407405</v>
      </c>
      <c r="B4406" s="32"/>
      <c r="C4406" s="32" t="s">
        <v>12</v>
      </c>
      <c r="D4406" s="27">
        <v>700000</v>
      </c>
      <c r="E4406" s="28"/>
      <c r="F4406" s="29">
        <f t="shared" si="73"/>
        <v>162449163</v>
      </c>
    </row>
    <row r="4407" spans="1:6">
      <c r="A4407" s="30">
        <v>45513.462800925925</v>
      </c>
      <c r="B4407" s="32"/>
      <c r="C4407" s="32" t="s">
        <v>1390</v>
      </c>
      <c r="D4407" s="27">
        <v>1350000</v>
      </c>
      <c r="E4407" s="28"/>
      <c r="F4407" s="29">
        <f t="shared" si="73"/>
        <v>163799163</v>
      </c>
    </row>
    <row r="4408" spans="1:6">
      <c r="A4408" s="30">
        <v>45513.47996527778</v>
      </c>
      <c r="B4408" s="32"/>
      <c r="C4408" s="32" t="s">
        <v>147</v>
      </c>
      <c r="D4408" s="27">
        <v>15500000</v>
      </c>
      <c r="E4408" s="28"/>
      <c r="F4408" s="29">
        <f t="shared" si="73"/>
        <v>179299163</v>
      </c>
    </row>
    <row r="4409" spans="1:6">
      <c r="A4409" s="30">
        <v>45513.490428240744</v>
      </c>
      <c r="B4409" s="32"/>
      <c r="C4409" s="32" t="s">
        <v>12</v>
      </c>
      <c r="D4409" s="27">
        <v>1450000</v>
      </c>
      <c r="E4409" s="28"/>
      <c r="F4409" s="29">
        <f t="shared" si="73"/>
        <v>180749163</v>
      </c>
    </row>
    <row r="4410" spans="1:6">
      <c r="A4410" s="30">
        <v>45513.498356481483</v>
      </c>
      <c r="B4410" s="32"/>
      <c r="C4410" s="32" t="s">
        <v>12</v>
      </c>
      <c r="D4410" s="27">
        <v>750000</v>
      </c>
      <c r="E4410" s="28"/>
      <c r="F4410" s="29">
        <f t="shared" si="73"/>
        <v>181499163</v>
      </c>
    </row>
    <row r="4411" spans="1:6">
      <c r="A4411" s="30">
        <v>45513.620752314811</v>
      </c>
      <c r="B4411" s="32"/>
      <c r="C4411" s="32" t="s">
        <v>12</v>
      </c>
      <c r="D4411" s="27">
        <v>1250000</v>
      </c>
      <c r="E4411" s="28"/>
      <c r="F4411" s="29">
        <f t="shared" si="73"/>
        <v>182749163</v>
      </c>
    </row>
    <row r="4412" spans="1:6">
      <c r="A4412" s="30">
        <v>45513.632118055553</v>
      </c>
      <c r="B4412" s="32"/>
      <c r="C4412" s="32" t="s">
        <v>12</v>
      </c>
      <c r="D4412" s="27">
        <v>750000</v>
      </c>
      <c r="E4412" s="28"/>
      <c r="F4412" s="29">
        <f t="shared" si="73"/>
        <v>183499163</v>
      </c>
    </row>
    <row r="4413" spans="1:6">
      <c r="A4413" s="30">
        <v>45513.682291666664</v>
      </c>
      <c r="B4413" s="32"/>
      <c r="C4413" s="32" t="s">
        <v>12</v>
      </c>
      <c r="D4413" s="27">
        <v>585000</v>
      </c>
      <c r="E4413" s="28"/>
      <c r="F4413" s="29">
        <f t="shared" si="73"/>
        <v>184084163</v>
      </c>
    </row>
    <row r="4414" spans="1:6">
      <c r="A4414" s="30">
        <v>45513.733518518522</v>
      </c>
      <c r="B4414" s="32"/>
      <c r="C4414" s="32" t="s">
        <v>12</v>
      </c>
      <c r="D4414" s="27">
        <v>750000</v>
      </c>
      <c r="E4414" s="28"/>
      <c r="F4414" s="29">
        <f t="shared" si="73"/>
        <v>184834163</v>
      </c>
    </row>
    <row r="4415" spans="1:6">
      <c r="A4415" s="30">
        <v>45513.918958333335</v>
      </c>
      <c r="B4415" s="32"/>
      <c r="C4415" s="32" t="s">
        <v>12</v>
      </c>
      <c r="D4415" s="27">
        <v>650000</v>
      </c>
      <c r="E4415" s="28"/>
      <c r="F4415" s="29">
        <f t="shared" si="73"/>
        <v>185484163</v>
      </c>
    </row>
    <row r="4416" spans="1:6">
      <c r="A4416" s="30">
        <v>45514.310219907406</v>
      </c>
      <c r="B4416" s="32"/>
      <c r="C4416" s="32" t="s">
        <v>12</v>
      </c>
      <c r="D4416" s="27">
        <v>650000</v>
      </c>
      <c r="E4416" s="28"/>
      <c r="F4416" s="29">
        <f t="shared" si="73"/>
        <v>186134163</v>
      </c>
    </row>
    <row r="4417" spans="1:6">
      <c r="A4417" s="30">
        <v>45514.311215277776</v>
      </c>
      <c r="B4417" s="32"/>
      <c r="C4417" s="32" t="s">
        <v>12</v>
      </c>
      <c r="D4417" s="27">
        <v>600000</v>
      </c>
      <c r="E4417" s="28"/>
      <c r="F4417" s="29">
        <f t="shared" si="73"/>
        <v>186734163</v>
      </c>
    </row>
    <row r="4418" spans="1:6">
      <c r="A4418" s="30">
        <v>45514.312175925923</v>
      </c>
      <c r="B4418" s="32"/>
      <c r="C4418" s="32" t="s">
        <v>12</v>
      </c>
      <c r="D4418" s="27">
        <v>585000</v>
      </c>
      <c r="E4418" s="28"/>
      <c r="F4418" s="29">
        <f t="shared" si="73"/>
        <v>187319163</v>
      </c>
    </row>
    <row r="4419" spans="1:6">
      <c r="A4419" s="30">
        <v>45514.338726851849</v>
      </c>
      <c r="B4419" s="32"/>
      <c r="C4419" s="32" t="s">
        <v>12</v>
      </c>
      <c r="D4419" s="27">
        <v>650000</v>
      </c>
      <c r="E4419" s="28"/>
      <c r="F4419" s="29">
        <f t="shared" si="73"/>
        <v>187969163</v>
      </c>
    </row>
    <row r="4420" spans="1:6">
      <c r="A4420" s="30">
        <v>45514.374756944446</v>
      </c>
      <c r="B4420" s="32"/>
      <c r="C4420" s="32" t="s">
        <v>12</v>
      </c>
      <c r="D4420" s="27">
        <v>700000</v>
      </c>
      <c r="E4420" s="28"/>
      <c r="F4420" s="29">
        <f t="shared" si="73"/>
        <v>188669163</v>
      </c>
    </row>
    <row r="4421" spans="1:6">
      <c r="A4421" s="30">
        <v>45514.398576388892</v>
      </c>
      <c r="B4421" s="32"/>
      <c r="C4421" s="32" t="s">
        <v>12</v>
      </c>
      <c r="D4421" s="27">
        <v>585000</v>
      </c>
      <c r="E4421" s="28"/>
      <c r="F4421" s="29">
        <f t="shared" si="73"/>
        <v>189254163</v>
      </c>
    </row>
    <row r="4422" spans="1:6">
      <c r="A4422" s="30">
        <v>45514.428796296299</v>
      </c>
      <c r="B4422" s="32"/>
      <c r="C4422" s="32" t="s">
        <v>12</v>
      </c>
      <c r="D4422" s="27">
        <v>1160000</v>
      </c>
      <c r="E4422" s="28"/>
      <c r="F4422" s="29">
        <f t="shared" si="73"/>
        <v>190414163</v>
      </c>
    </row>
    <row r="4423" spans="1:6">
      <c r="A4423" s="30">
        <v>45514.42900462963</v>
      </c>
      <c r="B4423" s="32"/>
      <c r="C4423" s="32" t="s">
        <v>12</v>
      </c>
      <c r="D4423" s="27">
        <v>2635000</v>
      </c>
      <c r="E4423" s="28"/>
      <c r="F4423" s="29">
        <f t="shared" si="73"/>
        <v>193049163</v>
      </c>
    </row>
    <row r="4424" spans="1:6">
      <c r="A4424" s="30">
        <v>45516</v>
      </c>
      <c r="B4424" s="32"/>
      <c r="C4424" s="32" t="s">
        <v>116</v>
      </c>
      <c r="D4424" s="27"/>
      <c r="E4424" s="28">
        <v>141770000</v>
      </c>
      <c r="F4424" s="29">
        <f t="shared" si="73"/>
        <v>51279163</v>
      </c>
    </row>
    <row r="4425" spans="1:6">
      <c r="A4425" s="30">
        <v>45516</v>
      </c>
      <c r="B4425" s="32"/>
      <c r="C4425" s="32" t="s">
        <v>1302</v>
      </c>
      <c r="D4425" s="27"/>
      <c r="E4425" s="28">
        <v>8000000</v>
      </c>
      <c r="F4425" s="29">
        <f t="shared" si="73"/>
        <v>43279163</v>
      </c>
    </row>
    <row r="4426" spans="1:6">
      <c r="A4426" s="30">
        <v>45516</v>
      </c>
      <c r="B4426" s="32"/>
      <c r="C4426" s="32" t="s">
        <v>687</v>
      </c>
      <c r="D4426" s="27"/>
      <c r="E4426" s="28">
        <v>11150000</v>
      </c>
      <c r="F4426" s="29">
        <f t="shared" si="73"/>
        <v>32129163</v>
      </c>
    </row>
    <row r="4427" spans="1:6">
      <c r="A4427" s="30">
        <v>45516</v>
      </c>
      <c r="B4427" s="32"/>
      <c r="C4427" s="32" t="s">
        <v>561</v>
      </c>
      <c r="D4427" s="27"/>
      <c r="E4427" s="28">
        <v>2295000</v>
      </c>
      <c r="F4427" s="29">
        <f t="shared" si="73"/>
        <v>29834163</v>
      </c>
    </row>
    <row r="4428" spans="1:6">
      <c r="A4428" s="30">
        <v>45516</v>
      </c>
      <c r="B4428" s="32"/>
      <c r="C4428" s="32" t="s">
        <v>1391</v>
      </c>
      <c r="D4428" s="27"/>
      <c r="E4428" s="28">
        <f>(3*2900)+(2500)</f>
        <v>11200</v>
      </c>
      <c r="F4428" s="29">
        <f t="shared" si="73"/>
        <v>29822963</v>
      </c>
    </row>
    <row r="4429" spans="1:6">
      <c r="A4429" s="30">
        <v>45514.462673611109</v>
      </c>
      <c r="B4429" s="32"/>
      <c r="C4429" s="32" t="s">
        <v>12</v>
      </c>
      <c r="D4429" s="27">
        <v>750000</v>
      </c>
      <c r="E4429" s="28"/>
      <c r="F4429" s="29">
        <f t="shared" si="73"/>
        <v>30572963</v>
      </c>
    </row>
    <row r="4430" spans="1:6">
      <c r="A4430" s="30">
        <v>45514.472384259258</v>
      </c>
      <c r="B4430" s="32"/>
      <c r="C4430" s="32" t="s">
        <v>12</v>
      </c>
      <c r="D4430" s="27">
        <v>650000</v>
      </c>
      <c r="E4430" s="28"/>
      <c r="F4430" s="29">
        <f t="shared" si="73"/>
        <v>31222963</v>
      </c>
    </row>
    <row r="4431" spans="1:6">
      <c r="A4431" s="30">
        <v>45514.556585648148</v>
      </c>
      <c r="B4431" s="32"/>
      <c r="C4431" s="32" t="s">
        <v>12</v>
      </c>
      <c r="D4431" s="27">
        <v>600000</v>
      </c>
      <c r="E4431" s="28"/>
      <c r="F4431" s="29">
        <f t="shared" si="73"/>
        <v>31822963</v>
      </c>
    </row>
    <row r="4432" spans="1:6">
      <c r="A4432" s="30">
        <v>45514.592592592591</v>
      </c>
      <c r="B4432" s="32"/>
      <c r="C4432" s="32" t="s">
        <v>12</v>
      </c>
      <c r="D4432" s="27">
        <v>650000</v>
      </c>
      <c r="E4432" s="28"/>
      <c r="F4432" s="29">
        <f t="shared" si="73"/>
        <v>32472963</v>
      </c>
    </row>
    <row r="4433" spans="1:6">
      <c r="A4433" s="30">
        <v>45514.684490740743</v>
      </c>
      <c r="B4433" s="32"/>
      <c r="C4433" s="32" t="s">
        <v>12</v>
      </c>
      <c r="D4433" s="27">
        <v>700000</v>
      </c>
      <c r="E4433" s="28"/>
      <c r="F4433" s="29">
        <f t="shared" si="73"/>
        <v>33172963</v>
      </c>
    </row>
    <row r="4434" spans="1:6">
      <c r="A4434" s="30">
        <v>45514.747835648152</v>
      </c>
      <c r="B4434" s="32"/>
      <c r="C4434" s="32" t="s">
        <v>12</v>
      </c>
      <c r="D4434" s="27">
        <v>700000</v>
      </c>
      <c r="E4434" s="28"/>
      <c r="F4434" s="29">
        <f t="shared" si="73"/>
        <v>33872963</v>
      </c>
    </row>
    <row r="4435" spans="1:6">
      <c r="A4435" s="30">
        <v>45514.937222222223</v>
      </c>
      <c r="B4435" s="32"/>
      <c r="C4435" s="32" t="s">
        <v>12</v>
      </c>
      <c r="D4435" s="27">
        <v>600000</v>
      </c>
      <c r="E4435" s="28"/>
      <c r="F4435" s="29">
        <f t="shared" si="73"/>
        <v>34472963</v>
      </c>
    </row>
    <row r="4436" spans="1:6">
      <c r="A4436" s="30">
        <v>45514.979525462964</v>
      </c>
      <c r="B4436" s="32"/>
      <c r="C4436" s="32" t="s">
        <v>17</v>
      </c>
      <c r="D4436" s="27">
        <v>750000</v>
      </c>
      <c r="E4436" s="28"/>
      <c r="F4436" s="29">
        <f t="shared" si="73"/>
        <v>35222963</v>
      </c>
    </row>
    <row r="4437" spans="1:6">
      <c r="A4437" s="30">
        <v>45515.707395833335</v>
      </c>
      <c r="B4437" s="32"/>
      <c r="C4437" s="32" t="s">
        <v>12</v>
      </c>
      <c r="D4437" s="27">
        <v>600000</v>
      </c>
      <c r="E4437" s="28"/>
      <c r="F4437" s="29">
        <f t="shared" si="73"/>
        <v>35822963</v>
      </c>
    </row>
    <row r="4438" spans="1:6">
      <c r="A4438" s="30">
        <v>45515.748912037037</v>
      </c>
      <c r="B4438" s="32"/>
      <c r="C4438" s="32" t="s">
        <v>12</v>
      </c>
      <c r="D4438" s="27">
        <v>1500000</v>
      </c>
      <c r="E4438" s="28"/>
      <c r="F4438" s="29">
        <f t="shared" si="73"/>
        <v>37322963</v>
      </c>
    </row>
    <row r="4439" spans="1:6">
      <c r="A4439" s="30">
        <v>45515.789305555554</v>
      </c>
      <c r="B4439" s="32"/>
      <c r="C4439" s="32" t="s">
        <v>12</v>
      </c>
      <c r="D4439" s="27">
        <v>750000</v>
      </c>
      <c r="E4439" s="28"/>
      <c r="F4439" s="29">
        <f t="shared" si="73"/>
        <v>38072963</v>
      </c>
    </row>
    <row r="4440" spans="1:6">
      <c r="A4440" s="30">
        <v>45515.803888888891</v>
      </c>
      <c r="B4440" s="32"/>
      <c r="C4440" s="32" t="s">
        <v>12</v>
      </c>
      <c r="D4440" s="27">
        <v>1500000</v>
      </c>
      <c r="E4440" s="28"/>
      <c r="F4440" s="29">
        <f t="shared" si="73"/>
        <v>39572963</v>
      </c>
    </row>
    <row r="4441" spans="1:6">
      <c r="A4441" s="30">
        <v>45515.814652777779</v>
      </c>
      <c r="B4441" s="32"/>
      <c r="C4441" s="32" t="s">
        <v>12</v>
      </c>
      <c r="D4441" s="27">
        <v>750000</v>
      </c>
      <c r="E4441" s="28"/>
      <c r="F4441" s="29">
        <f t="shared" si="73"/>
        <v>40322963</v>
      </c>
    </row>
    <row r="4442" spans="1:6">
      <c r="A4442" s="30">
        <v>45515.874884259261</v>
      </c>
      <c r="B4442" s="32"/>
      <c r="C4442" s="32" t="s">
        <v>12</v>
      </c>
      <c r="D4442" s="27">
        <v>1200000</v>
      </c>
      <c r="E4442" s="28"/>
      <c r="F4442" s="29">
        <f t="shared" si="73"/>
        <v>41522963</v>
      </c>
    </row>
    <row r="4443" spans="1:6">
      <c r="A4443" s="30">
        <v>45515.894803240742</v>
      </c>
      <c r="B4443" s="32"/>
      <c r="C4443" s="32" t="s">
        <v>12</v>
      </c>
      <c r="D4443" s="27">
        <v>1450000</v>
      </c>
      <c r="E4443" s="28"/>
      <c r="F4443" s="29">
        <f t="shared" si="73"/>
        <v>42972963</v>
      </c>
    </row>
    <row r="4444" spans="1:6">
      <c r="A4444" s="30">
        <v>45515.94935185185</v>
      </c>
      <c r="B4444" s="32"/>
      <c r="C4444" s="32" t="s">
        <v>17</v>
      </c>
      <c r="D4444" s="27">
        <v>750000</v>
      </c>
      <c r="E4444" s="28"/>
      <c r="F4444" s="29">
        <f t="shared" si="73"/>
        <v>43722963</v>
      </c>
    </row>
    <row r="4445" spans="1:6">
      <c r="A4445" s="30">
        <v>45515.97351851852</v>
      </c>
      <c r="B4445" s="32"/>
      <c r="C4445" s="32" t="s">
        <v>12</v>
      </c>
      <c r="D4445" s="27">
        <v>1170000</v>
      </c>
      <c r="E4445" s="28"/>
      <c r="F4445" s="29">
        <f t="shared" si="73"/>
        <v>44892963</v>
      </c>
    </row>
    <row r="4446" spans="1:6">
      <c r="A4446" s="30">
        <v>45516.261238425926</v>
      </c>
      <c r="B4446" s="32"/>
      <c r="C4446" s="32" t="s">
        <v>12</v>
      </c>
      <c r="D4446" s="27">
        <v>750000</v>
      </c>
      <c r="E4446" s="28"/>
      <c r="F4446" s="29">
        <f t="shared" ref="F4446:F4509" si="74">F4445+D4446-E4446</f>
        <v>45642963</v>
      </c>
    </row>
    <row r="4447" spans="1:6">
      <c r="A4447" s="30">
        <v>45516.267071759263</v>
      </c>
      <c r="B4447" s="32"/>
      <c r="C4447" s="32" t="s">
        <v>12</v>
      </c>
      <c r="D4447" s="27">
        <v>650000</v>
      </c>
      <c r="E4447" s="28"/>
      <c r="F4447" s="29">
        <f t="shared" si="74"/>
        <v>46292963</v>
      </c>
    </row>
    <row r="4448" spans="1:6">
      <c r="A4448" s="30">
        <v>45516.278506944444</v>
      </c>
      <c r="B4448" s="32"/>
      <c r="C4448" s="32" t="s">
        <v>12</v>
      </c>
      <c r="D4448" s="27">
        <v>750000</v>
      </c>
      <c r="E4448" s="28"/>
      <c r="F4448" s="29">
        <f t="shared" si="74"/>
        <v>47042963</v>
      </c>
    </row>
    <row r="4449" spans="1:6">
      <c r="A4449" s="30">
        <v>45516.355428240742</v>
      </c>
      <c r="B4449" s="32"/>
      <c r="C4449" s="32" t="s">
        <v>12</v>
      </c>
      <c r="D4449" s="27">
        <v>750000</v>
      </c>
      <c r="E4449" s="28"/>
      <c r="F4449" s="29">
        <f t="shared" si="74"/>
        <v>47792963</v>
      </c>
    </row>
    <row r="4450" spans="1:6">
      <c r="A4450" s="30">
        <v>45516.364803240744</v>
      </c>
      <c r="B4450" s="32"/>
      <c r="C4450" s="32" t="s">
        <v>12</v>
      </c>
      <c r="D4450" s="27">
        <v>1250000</v>
      </c>
      <c r="E4450" s="28"/>
      <c r="F4450" s="29">
        <f t="shared" si="74"/>
        <v>49042963</v>
      </c>
    </row>
    <row r="4451" spans="1:6">
      <c r="A4451" s="30">
        <v>45516.369097222225</v>
      </c>
      <c r="B4451" s="32"/>
      <c r="C4451" s="32" t="s">
        <v>12</v>
      </c>
      <c r="D4451" s="27">
        <v>2340000</v>
      </c>
      <c r="E4451" s="28"/>
      <c r="F4451" s="29">
        <f t="shared" si="74"/>
        <v>51382963</v>
      </c>
    </row>
    <row r="4452" spans="1:6">
      <c r="A4452" s="30">
        <v>45516.426215277781</v>
      </c>
      <c r="B4452" s="32"/>
      <c r="C4452" s="32" t="s">
        <v>12</v>
      </c>
      <c r="D4452" s="27">
        <v>750000</v>
      </c>
      <c r="E4452" s="28"/>
      <c r="F4452" s="29">
        <f t="shared" si="74"/>
        <v>52132963</v>
      </c>
    </row>
    <row r="4453" spans="1:6">
      <c r="A4453" s="30">
        <v>45516.428738425922</v>
      </c>
      <c r="B4453" s="32"/>
      <c r="C4453" s="32" t="s">
        <v>12</v>
      </c>
      <c r="D4453" s="27">
        <v>750000</v>
      </c>
      <c r="E4453" s="28"/>
      <c r="F4453" s="29">
        <f t="shared" si="74"/>
        <v>52882963</v>
      </c>
    </row>
    <row r="4454" spans="1:6">
      <c r="A4454" s="30">
        <v>45516.431030092594</v>
      </c>
      <c r="B4454" s="32"/>
      <c r="C4454" s="32" t="s">
        <v>12</v>
      </c>
      <c r="D4454" s="27">
        <v>750000</v>
      </c>
      <c r="E4454" s="28"/>
      <c r="F4454" s="29">
        <f t="shared" si="74"/>
        <v>53632963</v>
      </c>
    </row>
    <row r="4455" spans="1:6">
      <c r="A4455" s="30">
        <v>45516.465648148151</v>
      </c>
      <c r="B4455" s="32"/>
      <c r="C4455" s="32" t="s">
        <v>12</v>
      </c>
      <c r="D4455" s="27">
        <v>1200000</v>
      </c>
      <c r="E4455" s="28"/>
      <c r="F4455" s="29">
        <f t="shared" si="74"/>
        <v>54832963</v>
      </c>
    </row>
    <row r="4456" spans="1:6">
      <c r="A4456" s="30">
        <v>45516.469027777777</v>
      </c>
      <c r="B4456" s="32"/>
      <c r="C4456" s="32" t="s">
        <v>12</v>
      </c>
      <c r="D4456" s="27">
        <v>1350000</v>
      </c>
      <c r="E4456" s="28"/>
      <c r="F4456" s="29">
        <f t="shared" si="74"/>
        <v>56182963</v>
      </c>
    </row>
    <row r="4457" spans="1:6">
      <c r="A4457" s="30">
        <v>45516.470335648148</v>
      </c>
      <c r="B4457" s="32"/>
      <c r="C4457" s="32" t="s">
        <v>12</v>
      </c>
      <c r="D4457" s="27">
        <v>750000</v>
      </c>
      <c r="E4457" s="28"/>
      <c r="F4457" s="29">
        <f t="shared" si="74"/>
        <v>56932963</v>
      </c>
    </row>
    <row r="4458" spans="1:6">
      <c r="A4458" s="30">
        <v>45516.477395833332</v>
      </c>
      <c r="B4458" s="32"/>
      <c r="C4458" s="32" t="s">
        <v>12</v>
      </c>
      <c r="D4458" s="27">
        <v>750000</v>
      </c>
      <c r="E4458" s="28"/>
      <c r="F4458" s="29">
        <f t="shared" si="74"/>
        <v>57682963</v>
      </c>
    </row>
    <row r="4459" spans="1:6">
      <c r="A4459" s="30">
        <v>45516.562534722223</v>
      </c>
      <c r="B4459" s="32"/>
      <c r="C4459" s="32" t="s">
        <v>12</v>
      </c>
      <c r="D4459" s="27">
        <v>1350000</v>
      </c>
      <c r="E4459" s="28"/>
      <c r="F4459" s="29">
        <f t="shared" si="74"/>
        <v>59032963</v>
      </c>
    </row>
    <row r="4460" spans="1:6">
      <c r="A4460" s="30">
        <v>45516.563564814816</v>
      </c>
      <c r="B4460" s="32"/>
      <c r="C4460" s="32" t="s">
        <v>12</v>
      </c>
      <c r="D4460" s="27">
        <v>750000</v>
      </c>
      <c r="E4460" s="28"/>
      <c r="F4460" s="29">
        <f t="shared" si="74"/>
        <v>59782963</v>
      </c>
    </row>
    <row r="4461" spans="1:6">
      <c r="A4461" s="30">
        <v>45516.57712962963</v>
      </c>
      <c r="B4461" s="32"/>
      <c r="C4461" s="32" t="s">
        <v>12</v>
      </c>
      <c r="D4461" s="27">
        <v>1800000</v>
      </c>
      <c r="E4461" s="28"/>
      <c r="F4461" s="29">
        <f t="shared" si="74"/>
        <v>61582963</v>
      </c>
    </row>
    <row r="4462" spans="1:6">
      <c r="A4462" s="30">
        <v>45516.599143518521</v>
      </c>
      <c r="B4462" s="32"/>
      <c r="C4462" s="32" t="s">
        <v>12</v>
      </c>
      <c r="D4462" s="27">
        <v>600000</v>
      </c>
      <c r="E4462" s="28"/>
      <c r="F4462" s="29">
        <f t="shared" si="74"/>
        <v>62182963</v>
      </c>
    </row>
    <row r="4463" spans="1:6">
      <c r="A4463" s="30">
        <v>45516.600254629629</v>
      </c>
      <c r="B4463" s="32"/>
      <c r="C4463" s="32" t="s">
        <v>12</v>
      </c>
      <c r="D4463" s="27">
        <v>750000</v>
      </c>
      <c r="E4463" s="28"/>
      <c r="F4463" s="29">
        <f t="shared" si="74"/>
        <v>62932963</v>
      </c>
    </row>
    <row r="4464" spans="1:6">
      <c r="A4464" s="30">
        <v>45516.638379629629</v>
      </c>
      <c r="B4464" s="32"/>
      <c r="C4464" s="32" t="s">
        <v>72</v>
      </c>
      <c r="D4464" s="27">
        <v>2000000</v>
      </c>
      <c r="E4464" s="28"/>
      <c r="F4464" s="29">
        <f t="shared" si="74"/>
        <v>64932963</v>
      </c>
    </row>
    <row r="4465" spans="1:6">
      <c r="A4465" s="30">
        <v>45516.639432870368</v>
      </c>
      <c r="B4465" s="32"/>
      <c r="C4465" s="32" t="s">
        <v>12</v>
      </c>
      <c r="D4465" s="27">
        <v>750000</v>
      </c>
      <c r="E4465" s="28"/>
      <c r="F4465" s="29">
        <f t="shared" si="74"/>
        <v>65682963</v>
      </c>
    </row>
    <row r="4466" spans="1:6">
      <c r="A4466" s="30">
        <v>45516.642685185187</v>
      </c>
      <c r="B4466" s="32"/>
      <c r="C4466" s="32" t="s">
        <v>12</v>
      </c>
      <c r="D4466" s="27">
        <v>1850000</v>
      </c>
      <c r="E4466" s="28"/>
      <c r="F4466" s="29">
        <f t="shared" si="74"/>
        <v>67532963</v>
      </c>
    </row>
    <row r="4467" spans="1:6">
      <c r="A4467" s="30">
        <v>45516.652650462966</v>
      </c>
      <c r="B4467" s="32"/>
      <c r="C4467" s="32" t="s">
        <v>18</v>
      </c>
      <c r="D4467" s="27">
        <v>1185000</v>
      </c>
      <c r="E4467" s="28"/>
      <c r="F4467" s="29">
        <f t="shared" si="74"/>
        <v>68717963</v>
      </c>
    </row>
    <row r="4468" spans="1:6">
      <c r="A4468" s="30">
        <v>45516.653078703705</v>
      </c>
      <c r="B4468" s="32"/>
      <c r="C4468" s="32" t="s">
        <v>18</v>
      </c>
      <c r="D4468" s="27">
        <v>1075000</v>
      </c>
      <c r="E4468" s="28"/>
      <c r="F4468" s="29">
        <f t="shared" si="74"/>
        <v>69792963</v>
      </c>
    </row>
    <row r="4469" spans="1:6">
      <c r="A4469" s="30">
        <v>45516.745775462965</v>
      </c>
      <c r="B4469" s="32"/>
      <c r="C4469" s="32" t="s">
        <v>12</v>
      </c>
      <c r="D4469" s="27">
        <v>1185000</v>
      </c>
      <c r="E4469" s="28"/>
      <c r="F4469" s="29">
        <f t="shared" si="74"/>
        <v>70977963</v>
      </c>
    </row>
    <row r="4470" spans="1:6">
      <c r="A4470" s="30">
        <v>45516.860127314816</v>
      </c>
      <c r="B4470" s="32"/>
      <c r="C4470" s="32" t="s">
        <v>12</v>
      </c>
      <c r="D4470" s="27">
        <v>1500000</v>
      </c>
      <c r="E4470" s="28"/>
      <c r="F4470" s="29">
        <f t="shared" si="74"/>
        <v>72477963</v>
      </c>
    </row>
    <row r="4471" spans="1:6">
      <c r="A4471" s="30">
        <v>45517.288576388892</v>
      </c>
      <c r="B4471" s="32"/>
      <c r="C4471" s="32" t="s">
        <v>12</v>
      </c>
      <c r="D4471" s="27">
        <v>1200000</v>
      </c>
      <c r="E4471" s="28"/>
      <c r="F4471" s="29">
        <f t="shared" si="74"/>
        <v>73677963</v>
      </c>
    </row>
    <row r="4472" spans="1:6">
      <c r="A4472" s="30">
        <v>45517.325636574074</v>
      </c>
      <c r="B4472" s="32"/>
      <c r="C4472" s="32" t="s">
        <v>12</v>
      </c>
      <c r="D4472" s="27">
        <v>1235000</v>
      </c>
      <c r="E4472" s="28"/>
      <c r="F4472" s="29">
        <f t="shared" si="74"/>
        <v>74912963</v>
      </c>
    </row>
    <row r="4473" spans="1:6">
      <c r="A4473" s="30">
        <v>45517.351226851853</v>
      </c>
      <c r="B4473" s="32"/>
      <c r="C4473" s="32" t="s">
        <v>12</v>
      </c>
      <c r="D4473" s="27">
        <v>2085000</v>
      </c>
      <c r="E4473" s="28"/>
      <c r="F4473" s="29">
        <f t="shared" si="74"/>
        <v>76997963</v>
      </c>
    </row>
    <row r="4474" spans="1:6">
      <c r="A4474" s="30">
        <v>45517.39403935185</v>
      </c>
      <c r="B4474" s="32"/>
      <c r="C4474" s="32" t="s">
        <v>12</v>
      </c>
      <c r="D4474" s="27">
        <v>585000</v>
      </c>
      <c r="E4474" s="28"/>
      <c r="F4474" s="29">
        <f t="shared" si="74"/>
        <v>77582963</v>
      </c>
    </row>
    <row r="4475" spans="1:6">
      <c r="A4475" s="30">
        <v>45517.405601851853</v>
      </c>
      <c r="B4475" s="32"/>
      <c r="C4475" s="32" t="s">
        <v>12</v>
      </c>
      <c r="D4475" s="27">
        <v>1170000</v>
      </c>
      <c r="E4475" s="28"/>
      <c r="F4475" s="29">
        <f t="shared" si="74"/>
        <v>78752963</v>
      </c>
    </row>
    <row r="4476" spans="1:6">
      <c r="A4476" s="30">
        <v>45517.407893518517</v>
      </c>
      <c r="B4476" s="32"/>
      <c r="C4476" s="32" t="s">
        <v>12</v>
      </c>
      <c r="D4476" s="27">
        <v>1300000</v>
      </c>
      <c r="E4476" s="28"/>
      <c r="F4476" s="29">
        <f t="shared" si="74"/>
        <v>80052963</v>
      </c>
    </row>
    <row r="4477" spans="1:6">
      <c r="A4477" s="30">
        <v>45517.409363425926</v>
      </c>
      <c r="B4477" s="32"/>
      <c r="C4477" s="32" t="s">
        <v>12</v>
      </c>
      <c r="D4477" s="27">
        <v>1300000</v>
      </c>
      <c r="E4477" s="28"/>
      <c r="F4477" s="29">
        <f t="shared" si="74"/>
        <v>81352963</v>
      </c>
    </row>
    <row r="4478" spans="1:6">
      <c r="A4478" s="30">
        <v>45517.410937499997</v>
      </c>
      <c r="B4478" s="32"/>
      <c r="C4478" s="32" t="s">
        <v>12</v>
      </c>
      <c r="D4478" s="27">
        <v>585000</v>
      </c>
      <c r="E4478" s="28"/>
      <c r="F4478" s="29">
        <f t="shared" si="74"/>
        <v>81937963</v>
      </c>
    </row>
    <row r="4479" spans="1:6">
      <c r="A4479" s="30">
        <v>45517.411631944444</v>
      </c>
      <c r="B4479" s="32"/>
      <c r="C4479" s="32" t="s">
        <v>12</v>
      </c>
      <c r="D4479" s="27">
        <v>575000</v>
      </c>
      <c r="E4479" s="28"/>
      <c r="F4479" s="29">
        <f t="shared" si="74"/>
        <v>82512963</v>
      </c>
    </row>
    <row r="4480" spans="1:6">
      <c r="A4480" s="30">
        <v>45517.412245370368</v>
      </c>
      <c r="B4480" s="32"/>
      <c r="C4480" s="32" t="s">
        <v>12</v>
      </c>
      <c r="D4480" s="27">
        <v>575000</v>
      </c>
      <c r="E4480" s="28"/>
      <c r="F4480" s="29">
        <f t="shared" si="74"/>
        <v>83087963</v>
      </c>
    </row>
    <row r="4481" spans="1:6">
      <c r="A4481" s="30">
        <v>45517.421307870369</v>
      </c>
      <c r="B4481" s="32"/>
      <c r="C4481" s="32" t="s">
        <v>12</v>
      </c>
      <c r="D4481" s="27">
        <v>585000</v>
      </c>
      <c r="E4481" s="28"/>
      <c r="F4481" s="29">
        <f t="shared" si="74"/>
        <v>83672963</v>
      </c>
    </row>
    <row r="4482" spans="1:6">
      <c r="A4482" s="30">
        <v>45517.427569444444</v>
      </c>
      <c r="B4482" s="32"/>
      <c r="C4482" s="32" t="s">
        <v>12</v>
      </c>
      <c r="D4482" s="27">
        <v>1170000</v>
      </c>
      <c r="E4482" s="28"/>
      <c r="F4482" s="29">
        <f t="shared" si="74"/>
        <v>84842963</v>
      </c>
    </row>
    <row r="4483" spans="1:6">
      <c r="A4483" s="30">
        <v>45517.432627314818</v>
      </c>
      <c r="B4483" s="32"/>
      <c r="C4483" s="32" t="s">
        <v>12</v>
      </c>
      <c r="D4483" s="27">
        <v>650000</v>
      </c>
      <c r="E4483" s="28"/>
      <c r="F4483" s="29">
        <f t="shared" si="74"/>
        <v>85492963</v>
      </c>
    </row>
    <row r="4484" spans="1:6">
      <c r="A4484" s="30">
        <v>45517.519375000003</v>
      </c>
      <c r="B4484" s="32"/>
      <c r="C4484" s="32" t="s">
        <v>18</v>
      </c>
      <c r="D4484" s="27">
        <v>2600000</v>
      </c>
      <c r="E4484" s="28"/>
      <c r="F4484" s="29">
        <f t="shared" si="74"/>
        <v>88092963</v>
      </c>
    </row>
    <row r="4485" spans="1:6">
      <c r="A4485" s="30">
        <v>45517.544074074074</v>
      </c>
      <c r="B4485" s="32"/>
      <c r="C4485" s="32" t="s">
        <v>12</v>
      </c>
      <c r="D4485" s="27">
        <v>600000</v>
      </c>
      <c r="E4485" s="28"/>
      <c r="F4485" s="29">
        <f t="shared" si="74"/>
        <v>88692963</v>
      </c>
    </row>
    <row r="4486" spans="1:6">
      <c r="A4486" s="30">
        <v>45517.5862037037</v>
      </c>
      <c r="B4486" s="32"/>
      <c r="C4486" s="32" t="s">
        <v>72</v>
      </c>
      <c r="D4486" s="27">
        <v>1500000</v>
      </c>
      <c r="E4486" s="28"/>
      <c r="F4486" s="29">
        <f t="shared" si="74"/>
        <v>90192963</v>
      </c>
    </row>
    <row r="4487" spans="1:6">
      <c r="A4487" s="30">
        <v>45517.627430555556</v>
      </c>
      <c r="B4487" s="32"/>
      <c r="C4487" s="32" t="s">
        <v>12</v>
      </c>
      <c r="D4487" s="27">
        <v>585000</v>
      </c>
      <c r="E4487" s="28"/>
      <c r="F4487" s="29">
        <f t="shared" si="74"/>
        <v>90777963</v>
      </c>
    </row>
    <row r="4488" spans="1:6">
      <c r="A4488" s="30">
        <v>45517.669189814813</v>
      </c>
      <c r="B4488" s="32"/>
      <c r="C4488" s="32" t="s">
        <v>12</v>
      </c>
      <c r="D4488" s="27">
        <v>600000</v>
      </c>
      <c r="E4488" s="28"/>
      <c r="F4488" s="29">
        <f t="shared" si="74"/>
        <v>91377963</v>
      </c>
    </row>
    <row r="4489" spans="1:6">
      <c r="A4489" s="30">
        <v>45517.828460648147</v>
      </c>
      <c r="B4489" s="32"/>
      <c r="C4489" s="32" t="s">
        <v>12</v>
      </c>
      <c r="D4489" s="27">
        <v>1170000</v>
      </c>
      <c r="E4489" s="28"/>
      <c r="F4489" s="29">
        <f t="shared" si="74"/>
        <v>92547963</v>
      </c>
    </row>
    <row r="4490" spans="1:6">
      <c r="A4490" s="30">
        <v>45517.98642361111</v>
      </c>
      <c r="B4490" s="32"/>
      <c r="C4490" s="32" t="s">
        <v>12</v>
      </c>
      <c r="D4490" s="27">
        <v>1185000</v>
      </c>
      <c r="E4490" s="28"/>
      <c r="F4490" s="29">
        <f t="shared" si="74"/>
        <v>93732963</v>
      </c>
    </row>
    <row r="4491" spans="1:6">
      <c r="A4491" s="30">
        <v>45518.298611111109</v>
      </c>
      <c r="B4491" s="32"/>
      <c r="C4491" s="32" t="s">
        <v>12</v>
      </c>
      <c r="D4491" s="27">
        <v>1100000</v>
      </c>
      <c r="E4491" s="28"/>
      <c r="F4491" s="29">
        <f t="shared" si="74"/>
        <v>94832963</v>
      </c>
    </row>
    <row r="4492" spans="1:6">
      <c r="A4492" s="30">
        <v>45518.324733796297</v>
      </c>
      <c r="B4492" s="32"/>
      <c r="C4492" s="32" t="s">
        <v>12</v>
      </c>
      <c r="D4492" s="27">
        <v>650000</v>
      </c>
      <c r="E4492" s="28"/>
      <c r="F4492" s="29">
        <f t="shared" si="74"/>
        <v>95482963</v>
      </c>
    </row>
    <row r="4493" spans="1:6">
      <c r="A4493" s="30">
        <v>45518.360821759263</v>
      </c>
      <c r="B4493" s="32"/>
      <c r="C4493" s="32" t="s">
        <v>12</v>
      </c>
      <c r="D4493" s="27">
        <v>650000</v>
      </c>
      <c r="E4493" s="28"/>
      <c r="F4493" s="29">
        <f t="shared" si="74"/>
        <v>96132963</v>
      </c>
    </row>
    <row r="4494" spans="1:6">
      <c r="A4494" s="30">
        <v>45518.424722222226</v>
      </c>
      <c r="B4494" s="32"/>
      <c r="C4494" s="32" t="s">
        <v>12</v>
      </c>
      <c r="D4494" s="27">
        <v>650000</v>
      </c>
      <c r="E4494" s="28"/>
      <c r="F4494" s="29">
        <f t="shared" si="74"/>
        <v>96782963</v>
      </c>
    </row>
    <row r="4495" spans="1:6">
      <c r="A4495" s="30">
        <v>45518.538738425923</v>
      </c>
      <c r="B4495" s="32"/>
      <c r="C4495" s="32" t="s">
        <v>12</v>
      </c>
      <c r="D4495" s="27">
        <v>1170000</v>
      </c>
      <c r="E4495" s="28"/>
      <c r="F4495" s="29">
        <f t="shared" si="74"/>
        <v>97952963</v>
      </c>
    </row>
    <row r="4496" spans="1:6">
      <c r="A4496" s="30">
        <v>45518.612800925926</v>
      </c>
      <c r="B4496" s="32"/>
      <c r="C4496" s="32" t="s">
        <v>12</v>
      </c>
      <c r="D4496" s="27">
        <v>1400000</v>
      </c>
      <c r="E4496" s="28"/>
      <c r="F4496" s="29">
        <f t="shared" si="74"/>
        <v>99352963</v>
      </c>
    </row>
    <row r="4497" spans="1:8">
      <c r="A4497" s="30">
        <v>45518.617766203701</v>
      </c>
      <c r="B4497" s="32"/>
      <c r="C4497" s="32" t="s">
        <v>12</v>
      </c>
      <c r="D4497" s="27">
        <v>550000</v>
      </c>
      <c r="E4497" s="28"/>
      <c r="F4497" s="29">
        <f t="shared" si="74"/>
        <v>99902963</v>
      </c>
    </row>
    <row r="4498" spans="1:8">
      <c r="A4498" s="30">
        <v>45518.831435185188</v>
      </c>
      <c r="B4498" s="32"/>
      <c r="C4498" s="32" t="s">
        <v>12</v>
      </c>
      <c r="D4498" s="27">
        <v>650000</v>
      </c>
      <c r="E4498" s="28"/>
      <c r="F4498" s="29">
        <f t="shared" si="74"/>
        <v>100552963</v>
      </c>
    </row>
    <row r="4499" spans="1:8">
      <c r="A4499" s="30">
        <v>45519.380648148152</v>
      </c>
      <c r="B4499" s="32"/>
      <c r="C4499" s="32" t="s">
        <v>12</v>
      </c>
      <c r="D4499" s="27">
        <v>650000</v>
      </c>
      <c r="E4499" s="28"/>
      <c r="F4499" s="29">
        <f t="shared" si="74"/>
        <v>101202963</v>
      </c>
    </row>
    <row r="4500" spans="1:8">
      <c r="A4500" s="30">
        <v>45519.447800925926</v>
      </c>
      <c r="B4500" s="32"/>
      <c r="C4500" s="32" t="s">
        <v>12</v>
      </c>
      <c r="D4500" s="27">
        <v>700000</v>
      </c>
      <c r="E4500" s="28"/>
      <c r="F4500" s="29">
        <f t="shared" si="74"/>
        <v>101902963</v>
      </c>
    </row>
    <row r="4501" spans="1:8">
      <c r="A4501" s="30">
        <v>45519.453923611109</v>
      </c>
      <c r="B4501" s="32"/>
      <c r="C4501" s="32" t="s">
        <v>12</v>
      </c>
      <c r="D4501" s="27">
        <v>650000</v>
      </c>
      <c r="E4501" s="28"/>
      <c r="F4501" s="29">
        <f t="shared" si="74"/>
        <v>102552963</v>
      </c>
    </row>
    <row r="4502" spans="1:8">
      <c r="A4502" s="30">
        <v>45519.537592592591</v>
      </c>
      <c r="B4502" s="32"/>
      <c r="C4502" s="32" t="s">
        <v>12</v>
      </c>
      <c r="D4502" s="27">
        <v>1400000</v>
      </c>
      <c r="E4502" s="28"/>
      <c r="F4502" s="29">
        <f t="shared" si="74"/>
        <v>103952963</v>
      </c>
    </row>
    <row r="4503" spans="1:8">
      <c r="A4503" s="30">
        <v>45523</v>
      </c>
      <c r="B4503" s="32"/>
      <c r="C4503" s="32" t="s">
        <v>116</v>
      </c>
      <c r="D4503" s="27"/>
      <c r="E4503" s="28">
        <v>70575000</v>
      </c>
      <c r="F4503" s="29">
        <f t="shared" si="74"/>
        <v>33377963</v>
      </c>
    </row>
    <row r="4504" spans="1:8" s="264" customFormat="1">
      <c r="A4504" s="259">
        <v>45523</v>
      </c>
      <c r="B4504" s="260"/>
      <c r="C4504" s="260" t="s">
        <v>32</v>
      </c>
      <c r="D4504" s="261"/>
      <c r="E4504" s="262">
        <v>2900</v>
      </c>
      <c r="F4504" s="263">
        <f t="shared" si="74"/>
        <v>33375063</v>
      </c>
    </row>
    <row r="4505" spans="1:8">
      <c r="A4505" s="241">
        <v>45519.60297453704</v>
      </c>
      <c r="B4505" s="32"/>
      <c r="C4505" s="32" t="s">
        <v>12</v>
      </c>
      <c r="D4505" s="27">
        <v>2570000</v>
      </c>
      <c r="E4505" s="28"/>
      <c r="F4505" s="29">
        <f t="shared" si="74"/>
        <v>35945063</v>
      </c>
      <c r="G4505" s="38">
        <f>SUM(D4505:D4508)</f>
        <v>4555000</v>
      </c>
      <c r="H4505" s="38">
        <f>F4504+G4505</f>
        <v>37930063</v>
      </c>
    </row>
    <row r="4506" spans="1:8">
      <c r="A4506" s="241">
        <v>45519.615659722222</v>
      </c>
      <c r="B4506" s="32"/>
      <c r="C4506" s="32" t="s">
        <v>12</v>
      </c>
      <c r="D4506" s="27">
        <v>750000</v>
      </c>
      <c r="E4506" s="28"/>
      <c r="F4506" s="29">
        <f t="shared" si="74"/>
        <v>36695063</v>
      </c>
    </row>
    <row r="4507" spans="1:8">
      <c r="A4507" s="241">
        <v>45519.741643518515</v>
      </c>
      <c r="B4507" s="32"/>
      <c r="C4507" s="32" t="s">
        <v>12</v>
      </c>
      <c r="D4507" s="27">
        <v>650000</v>
      </c>
      <c r="E4507" s="28"/>
      <c r="F4507" s="29">
        <f t="shared" si="74"/>
        <v>37345063</v>
      </c>
    </row>
    <row r="4508" spans="1:8" s="264" customFormat="1">
      <c r="A4508" s="265">
        <v>45519.914965277778</v>
      </c>
      <c r="B4508" s="260"/>
      <c r="C4508" s="260" t="s">
        <v>12</v>
      </c>
      <c r="D4508" s="261">
        <v>585000</v>
      </c>
      <c r="E4508" s="262"/>
      <c r="F4508" s="263">
        <f t="shared" si="74"/>
        <v>37930063</v>
      </c>
      <c r="H4508" s="267">
        <f>H4505</f>
        <v>37930063</v>
      </c>
    </row>
    <row r="4509" spans="1:8">
      <c r="A4509" s="241">
        <v>45520.337800925925</v>
      </c>
      <c r="B4509" s="32"/>
      <c r="C4509" s="32" t="s">
        <v>12</v>
      </c>
      <c r="D4509" s="27">
        <v>585000</v>
      </c>
      <c r="E4509" s="28"/>
      <c r="F4509" s="29">
        <f t="shared" si="74"/>
        <v>38515063</v>
      </c>
      <c r="G4509" s="38">
        <f>SUM(D4509:D4515)</f>
        <v>4940000</v>
      </c>
      <c r="H4509" s="38">
        <f>H4508+G4509</f>
        <v>42870063</v>
      </c>
    </row>
    <row r="4510" spans="1:8">
      <c r="A4510" s="241">
        <v>45520.360381944447</v>
      </c>
      <c r="B4510" s="32"/>
      <c r="C4510" s="32" t="s">
        <v>12</v>
      </c>
      <c r="D4510" s="27">
        <v>585000</v>
      </c>
      <c r="E4510" s="28"/>
      <c r="F4510" s="29">
        <f t="shared" ref="F4510:F4563" si="75">F4509+D4510-E4510</f>
        <v>39100063</v>
      </c>
    </row>
    <row r="4511" spans="1:8">
      <c r="A4511" s="241">
        <v>45520.533900462964</v>
      </c>
      <c r="B4511" s="32"/>
      <c r="C4511" s="32" t="s">
        <v>12</v>
      </c>
      <c r="D4511" s="27">
        <v>650000</v>
      </c>
      <c r="E4511" s="28"/>
      <c r="F4511" s="29">
        <f t="shared" si="75"/>
        <v>39750063</v>
      </c>
    </row>
    <row r="4512" spans="1:8">
      <c r="A4512" s="241">
        <v>45520.62699074074</v>
      </c>
      <c r="B4512" s="32"/>
      <c r="C4512" s="32" t="s">
        <v>12</v>
      </c>
      <c r="D4512" s="27">
        <v>585000</v>
      </c>
      <c r="E4512" s="28"/>
      <c r="F4512" s="29">
        <f t="shared" si="75"/>
        <v>40335063</v>
      </c>
    </row>
    <row r="4513" spans="1:8">
      <c r="A4513" s="241">
        <v>45520.718449074076</v>
      </c>
      <c r="B4513" s="32"/>
      <c r="C4513" s="32" t="s">
        <v>12</v>
      </c>
      <c r="D4513" s="27">
        <v>1335000</v>
      </c>
      <c r="E4513" s="28"/>
      <c r="F4513" s="29">
        <f t="shared" si="75"/>
        <v>41670063</v>
      </c>
    </row>
    <row r="4514" spans="1:8">
      <c r="A4514" s="241">
        <v>45520.817418981482</v>
      </c>
      <c r="B4514" s="32"/>
      <c r="C4514" s="32" t="s">
        <v>12</v>
      </c>
      <c r="D4514" s="27">
        <v>600000</v>
      </c>
      <c r="E4514" s="28"/>
      <c r="F4514" s="29">
        <f t="shared" si="75"/>
        <v>42270063</v>
      </c>
    </row>
    <row r="4515" spans="1:8" s="264" customFormat="1">
      <c r="A4515" s="265">
        <v>45520.892523148148</v>
      </c>
      <c r="B4515" s="260"/>
      <c r="C4515" s="260" t="s">
        <v>12</v>
      </c>
      <c r="D4515" s="261">
        <v>600000</v>
      </c>
      <c r="E4515" s="262"/>
      <c r="F4515" s="263">
        <f t="shared" si="75"/>
        <v>42870063</v>
      </c>
      <c r="H4515" s="267">
        <f>H4509</f>
        <v>42870063</v>
      </c>
    </row>
    <row r="4516" spans="1:8" s="264" customFormat="1">
      <c r="A4516" s="265">
        <v>45521.815243055556</v>
      </c>
      <c r="B4516" s="260"/>
      <c r="C4516" s="260" t="s">
        <v>12</v>
      </c>
      <c r="D4516" s="261">
        <v>1500000</v>
      </c>
      <c r="E4516" s="262"/>
      <c r="F4516" s="263">
        <f t="shared" si="75"/>
        <v>44370063</v>
      </c>
      <c r="G4516" s="267">
        <f>D4516</f>
        <v>1500000</v>
      </c>
      <c r="H4516" s="267">
        <f>H4515+D4516</f>
        <v>44370063</v>
      </c>
    </row>
    <row r="4517" spans="1:8">
      <c r="A4517" s="241">
        <v>45522.737118055556</v>
      </c>
      <c r="B4517" s="32"/>
      <c r="C4517" s="32" t="s">
        <v>12</v>
      </c>
      <c r="D4517" s="27">
        <v>575000</v>
      </c>
      <c r="E4517" s="28"/>
      <c r="F4517" s="29">
        <f t="shared" si="75"/>
        <v>44945063</v>
      </c>
      <c r="G4517" s="38">
        <f>SUM(D4517:D4519)</f>
        <v>1925000</v>
      </c>
      <c r="H4517" s="38">
        <f>H4516+G4517</f>
        <v>46295063</v>
      </c>
    </row>
    <row r="4518" spans="1:8">
      <c r="A4518" s="241">
        <v>45522.817696759259</v>
      </c>
      <c r="B4518" s="32"/>
      <c r="C4518" s="32" t="s">
        <v>12</v>
      </c>
      <c r="D4518" s="27">
        <v>650000</v>
      </c>
      <c r="E4518" s="28"/>
      <c r="F4518" s="29">
        <f t="shared" si="75"/>
        <v>45595063</v>
      </c>
    </row>
    <row r="4519" spans="1:8" s="264" customFormat="1">
      <c r="A4519" s="265">
        <v>45522.818113425928</v>
      </c>
      <c r="B4519" s="260"/>
      <c r="C4519" s="260" t="s">
        <v>12</v>
      </c>
      <c r="D4519" s="261">
        <v>700000</v>
      </c>
      <c r="E4519" s="262"/>
      <c r="F4519" s="263">
        <f t="shared" si="75"/>
        <v>46295063</v>
      </c>
      <c r="H4519" s="267">
        <f>H4517</f>
        <v>46295063</v>
      </c>
    </row>
    <row r="4520" spans="1:8">
      <c r="A4520" s="241">
        <v>45523.249374999999</v>
      </c>
      <c r="B4520" s="32"/>
      <c r="C4520" s="32" t="s">
        <v>12</v>
      </c>
      <c r="D4520" s="27">
        <v>750000</v>
      </c>
      <c r="E4520" s="28"/>
      <c r="F4520" s="29">
        <f t="shared" si="75"/>
        <v>47045063</v>
      </c>
      <c r="G4520" s="38">
        <f>SUM(D4520:D4523,D4525,D4527:D4530,D4531:D4540,D4542:D4549)</f>
        <v>22545000</v>
      </c>
      <c r="H4520" s="38">
        <f>H4519+G4520</f>
        <v>68840063</v>
      </c>
    </row>
    <row r="4521" spans="1:8">
      <c r="A4521" s="241">
        <v>45523.289305555554</v>
      </c>
      <c r="B4521" s="32"/>
      <c r="C4521" s="32" t="s">
        <v>12</v>
      </c>
      <c r="D4521" s="27">
        <v>550000</v>
      </c>
      <c r="E4521" s="28"/>
      <c r="F4521" s="29">
        <f t="shared" si="75"/>
        <v>47595063</v>
      </c>
      <c r="G4521" s="38">
        <f>SUM(D4524,D4541)</f>
        <v>2950000</v>
      </c>
      <c r="H4521" s="38">
        <f>H4520+G4521</f>
        <v>71790063</v>
      </c>
    </row>
    <row r="4522" spans="1:8">
      <c r="A4522" s="241">
        <v>45523.339525462965</v>
      </c>
      <c r="B4522" s="32"/>
      <c r="C4522" s="32" t="s">
        <v>12</v>
      </c>
      <c r="D4522" s="27">
        <v>585000</v>
      </c>
      <c r="E4522" s="28"/>
      <c r="F4522" s="29">
        <f t="shared" si="75"/>
        <v>48180063</v>
      </c>
      <c r="G4522" s="38">
        <f>D4526</f>
        <v>1525000</v>
      </c>
      <c r="H4522" s="38">
        <f>H4521+G4522</f>
        <v>73315063</v>
      </c>
    </row>
    <row r="4523" spans="1:8">
      <c r="A4523" s="241">
        <v>45523.358043981483</v>
      </c>
      <c r="B4523" s="32"/>
      <c r="C4523" s="32" t="s">
        <v>12</v>
      </c>
      <c r="D4523" s="27">
        <v>1500000</v>
      </c>
      <c r="E4523" s="28"/>
      <c r="F4523" s="29">
        <f t="shared" si="75"/>
        <v>49680063</v>
      </c>
    </row>
    <row r="4524" spans="1:8">
      <c r="A4524" s="241">
        <v>45523.416759259257</v>
      </c>
      <c r="B4524" s="32"/>
      <c r="C4524" s="32" t="s">
        <v>17</v>
      </c>
      <c r="D4524" s="27">
        <v>1750000</v>
      </c>
      <c r="E4524" s="28"/>
      <c r="F4524" s="29">
        <f t="shared" si="75"/>
        <v>51430063</v>
      </c>
    </row>
    <row r="4525" spans="1:8">
      <c r="A4525" s="241">
        <v>45523.4531712963</v>
      </c>
      <c r="B4525" s="32"/>
      <c r="C4525" s="32" t="s">
        <v>12</v>
      </c>
      <c r="D4525" s="27">
        <v>585000</v>
      </c>
      <c r="E4525" s="28"/>
      <c r="F4525" s="29">
        <f t="shared" si="75"/>
        <v>52015063</v>
      </c>
    </row>
    <row r="4526" spans="1:8">
      <c r="A4526" s="241">
        <v>45523.462141203701</v>
      </c>
      <c r="B4526" s="32"/>
      <c r="C4526" s="32" t="s">
        <v>18</v>
      </c>
      <c r="D4526" s="27">
        <v>1525000</v>
      </c>
      <c r="E4526" s="28"/>
      <c r="F4526" s="29">
        <f t="shared" si="75"/>
        <v>53540063</v>
      </c>
    </row>
    <row r="4527" spans="1:8">
      <c r="A4527" s="241">
        <v>45523.469942129632</v>
      </c>
      <c r="B4527" s="32"/>
      <c r="C4527" s="32" t="s">
        <v>12</v>
      </c>
      <c r="D4527" s="27">
        <v>650000</v>
      </c>
      <c r="E4527" s="28"/>
      <c r="F4527" s="29">
        <f t="shared" si="75"/>
        <v>54190063</v>
      </c>
    </row>
    <row r="4528" spans="1:8">
      <c r="A4528" s="241">
        <v>45523.503541666665</v>
      </c>
      <c r="B4528" s="32"/>
      <c r="C4528" s="32" t="s">
        <v>12</v>
      </c>
      <c r="D4528" s="27">
        <v>750000</v>
      </c>
      <c r="E4528" s="28"/>
      <c r="F4528" s="29">
        <f t="shared" si="75"/>
        <v>54940063</v>
      </c>
    </row>
    <row r="4529" spans="1:6">
      <c r="A4529" s="241">
        <v>45523.508159722223</v>
      </c>
      <c r="B4529" s="32"/>
      <c r="C4529" s="32" t="s">
        <v>12</v>
      </c>
      <c r="D4529" s="27">
        <v>1300000</v>
      </c>
      <c r="E4529" s="28"/>
      <c r="F4529" s="29">
        <f t="shared" si="75"/>
        <v>56240063</v>
      </c>
    </row>
    <row r="4530" spans="1:6">
      <c r="A4530" s="241">
        <v>45523.510011574072</v>
      </c>
      <c r="B4530" s="32"/>
      <c r="C4530" s="32" t="s">
        <v>12</v>
      </c>
      <c r="D4530" s="27">
        <v>585000</v>
      </c>
      <c r="E4530" s="28"/>
      <c r="F4530" s="29">
        <f t="shared" si="75"/>
        <v>56825063</v>
      </c>
    </row>
    <row r="4531" spans="1:6">
      <c r="A4531" s="241">
        <v>45523.517789351848</v>
      </c>
      <c r="B4531" s="32"/>
      <c r="C4531" s="32" t="s">
        <v>12</v>
      </c>
      <c r="D4531" s="27">
        <v>1770000</v>
      </c>
      <c r="E4531" s="28"/>
      <c r="F4531" s="29">
        <f t="shared" si="75"/>
        <v>58595063</v>
      </c>
    </row>
    <row r="4532" spans="1:6">
      <c r="A4532" s="241">
        <v>45523.521365740744</v>
      </c>
      <c r="B4532" s="32"/>
      <c r="C4532" s="32" t="s">
        <v>12</v>
      </c>
      <c r="D4532" s="27">
        <v>1300000</v>
      </c>
      <c r="E4532" s="28"/>
      <c r="F4532" s="29">
        <f t="shared" si="75"/>
        <v>59895063</v>
      </c>
    </row>
    <row r="4533" spans="1:6">
      <c r="A4533" s="241">
        <v>45523.521701388891</v>
      </c>
      <c r="B4533" s="32"/>
      <c r="C4533" s="32" t="s">
        <v>12</v>
      </c>
      <c r="D4533" s="27">
        <v>600000</v>
      </c>
      <c r="E4533" s="28"/>
      <c r="F4533" s="29">
        <f t="shared" si="75"/>
        <v>60495063</v>
      </c>
    </row>
    <row r="4534" spans="1:6">
      <c r="A4534" s="241">
        <v>45523.52239583333</v>
      </c>
      <c r="B4534" s="32"/>
      <c r="C4534" s="32" t="s">
        <v>12</v>
      </c>
      <c r="D4534" s="27">
        <v>1300000</v>
      </c>
      <c r="E4534" s="28"/>
      <c r="F4534" s="29">
        <f t="shared" si="75"/>
        <v>61795063</v>
      </c>
    </row>
    <row r="4535" spans="1:6">
      <c r="A4535" s="241">
        <v>45523.55541666667</v>
      </c>
      <c r="B4535" s="32"/>
      <c r="C4535" s="32" t="s">
        <v>12</v>
      </c>
      <c r="D4535" s="27">
        <v>750000</v>
      </c>
      <c r="E4535" s="28"/>
      <c r="F4535" s="29">
        <f t="shared" si="75"/>
        <v>62545063</v>
      </c>
    </row>
    <row r="4536" spans="1:6">
      <c r="A4536" s="241">
        <v>45523.584074074075</v>
      </c>
      <c r="B4536" s="32"/>
      <c r="C4536" s="32" t="s">
        <v>12</v>
      </c>
      <c r="D4536" s="27">
        <v>650000</v>
      </c>
      <c r="E4536" s="28"/>
      <c r="F4536" s="29">
        <f t="shared" si="75"/>
        <v>63195063</v>
      </c>
    </row>
    <row r="4537" spans="1:6">
      <c r="A4537" s="241">
        <v>45523.603703703702</v>
      </c>
      <c r="B4537" s="32"/>
      <c r="C4537" s="32" t="s">
        <v>12</v>
      </c>
      <c r="D4537" s="27">
        <v>650000</v>
      </c>
      <c r="E4537" s="28"/>
      <c r="F4537" s="29">
        <f t="shared" si="75"/>
        <v>63845063</v>
      </c>
    </row>
    <row r="4538" spans="1:6">
      <c r="A4538" s="241">
        <v>45523.630486111113</v>
      </c>
      <c r="B4538" s="32"/>
      <c r="C4538" s="32" t="s">
        <v>12</v>
      </c>
      <c r="D4538" s="27">
        <v>750000</v>
      </c>
      <c r="E4538" s="28"/>
      <c r="F4538" s="29">
        <f t="shared" si="75"/>
        <v>64595063</v>
      </c>
    </row>
    <row r="4539" spans="1:6">
      <c r="A4539" s="239">
        <v>45523.645949074074</v>
      </c>
      <c r="B4539" s="32"/>
      <c r="C4539" s="32" t="s">
        <v>12</v>
      </c>
      <c r="D4539" s="27">
        <v>600000</v>
      </c>
      <c r="E4539" s="28"/>
      <c r="F4539" s="29">
        <f t="shared" si="75"/>
        <v>65195063</v>
      </c>
    </row>
    <row r="4540" spans="1:6">
      <c r="A4540" s="239">
        <v>45523.651261574072</v>
      </c>
      <c r="B4540" s="32"/>
      <c r="C4540" s="32" t="s">
        <v>12</v>
      </c>
      <c r="D4540" s="27">
        <v>1785000</v>
      </c>
      <c r="E4540" s="28"/>
      <c r="F4540" s="29">
        <f t="shared" si="75"/>
        <v>66980063</v>
      </c>
    </row>
    <row r="4541" spans="1:6">
      <c r="A4541" s="239">
        <v>45523.65729166667</v>
      </c>
      <c r="B4541" s="32"/>
      <c r="C4541" s="32" t="s">
        <v>17</v>
      </c>
      <c r="D4541" s="27">
        <v>1200000</v>
      </c>
      <c r="E4541" s="28"/>
      <c r="F4541" s="29">
        <f t="shared" si="75"/>
        <v>68180063</v>
      </c>
    </row>
    <row r="4542" spans="1:6">
      <c r="A4542" s="239">
        <v>45523.692719907405</v>
      </c>
      <c r="B4542" s="32"/>
      <c r="C4542" s="32" t="s">
        <v>12</v>
      </c>
      <c r="D4542" s="27">
        <v>650000</v>
      </c>
      <c r="E4542" s="28"/>
      <c r="F4542" s="29">
        <f t="shared" si="75"/>
        <v>68830063</v>
      </c>
    </row>
    <row r="4543" spans="1:6">
      <c r="A4543" s="239">
        <v>45523.710787037038</v>
      </c>
      <c r="B4543" s="32"/>
      <c r="C4543" s="32" t="s">
        <v>12</v>
      </c>
      <c r="D4543" s="27">
        <v>585000</v>
      </c>
      <c r="E4543" s="28"/>
      <c r="F4543" s="29">
        <f t="shared" si="75"/>
        <v>69415063</v>
      </c>
    </row>
    <row r="4544" spans="1:6">
      <c r="A4544" s="239">
        <v>45523.711516203701</v>
      </c>
      <c r="B4544" s="32"/>
      <c r="C4544" s="32" t="s">
        <v>12</v>
      </c>
      <c r="D4544" s="27">
        <v>550000</v>
      </c>
      <c r="E4544" s="28"/>
      <c r="F4544" s="29">
        <f t="shared" si="75"/>
        <v>69965063</v>
      </c>
    </row>
    <row r="4545" spans="1:8">
      <c r="A4545" s="239">
        <v>45523.716782407406</v>
      </c>
      <c r="B4545" s="32"/>
      <c r="C4545" s="32" t="s">
        <v>12</v>
      </c>
      <c r="D4545" s="27">
        <v>750000</v>
      </c>
      <c r="E4545" s="28"/>
      <c r="F4545" s="29">
        <f t="shared" si="75"/>
        <v>70715063</v>
      </c>
    </row>
    <row r="4546" spans="1:8">
      <c r="A4546" s="239">
        <v>45523.735358796293</v>
      </c>
      <c r="B4546" s="32"/>
      <c r="C4546" s="32" t="s">
        <v>12</v>
      </c>
      <c r="D4546" s="27">
        <v>600000</v>
      </c>
      <c r="E4546" s="28"/>
      <c r="F4546" s="29">
        <f t="shared" si="75"/>
        <v>71315063</v>
      </c>
    </row>
    <row r="4547" spans="1:8">
      <c r="A4547" s="239">
        <v>45523.834270833337</v>
      </c>
      <c r="B4547" s="32"/>
      <c r="C4547" s="32" t="s">
        <v>12</v>
      </c>
      <c r="D4547" s="27">
        <v>700000</v>
      </c>
      <c r="E4547" s="28"/>
      <c r="F4547" s="29">
        <f t="shared" si="75"/>
        <v>72015063</v>
      </c>
    </row>
    <row r="4548" spans="1:8">
      <c r="A4548" s="239">
        <v>45523.864675925928</v>
      </c>
      <c r="B4548" s="32"/>
      <c r="C4548" s="32" t="s">
        <v>12</v>
      </c>
      <c r="D4548" s="27">
        <v>650000</v>
      </c>
      <c r="E4548" s="28"/>
      <c r="F4548" s="29">
        <f t="shared" si="75"/>
        <v>72665063</v>
      </c>
    </row>
    <row r="4549" spans="1:8" s="264" customFormat="1">
      <c r="A4549" s="266">
        <v>45523.86550925926</v>
      </c>
      <c r="B4549" s="260"/>
      <c r="C4549" s="260" t="s">
        <v>12</v>
      </c>
      <c r="D4549" s="261">
        <v>650000</v>
      </c>
      <c r="E4549" s="262"/>
      <c r="F4549" s="263">
        <f t="shared" si="75"/>
        <v>73315063</v>
      </c>
      <c r="H4549" s="267">
        <f>H4522</f>
        <v>73315063</v>
      </c>
    </row>
    <row r="4550" spans="1:8">
      <c r="A4550" s="242">
        <v>45524.27957175926</v>
      </c>
      <c r="B4550" s="32"/>
      <c r="C4550" s="32" t="s">
        <v>12</v>
      </c>
      <c r="D4550" s="27">
        <v>650000</v>
      </c>
      <c r="E4550" s="28"/>
      <c r="F4550" s="29">
        <f t="shared" si="75"/>
        <v>73965063</v>
      </c>
      <c r="G4550" s="38">
        <f>SUM(D4550:D4552,D4554:D4558,D4560)</f>
        <v>5890000</v>
      </c>
      <c r="H4550" s="38">
        <f>H4549+G4550</f>
        <v>79205063</v>
      </c>
    </row>
    <row r="4551" spans="1:8">
      <c r="A4551" s="242">
        <v>45524.346018518518</v>
      </c>
      <c r="B4551" s="32"/>
      <c r="C4551" s="32" t="s">
        <v>12</v>
      </c>
      <c r="D4551" s="27">
        <v>550000</v>
      </c>
      <c r="E4551" s="28"/>
      <c r="F4551" s="29">
        <f t="shared" si="75"/>
        <v>74515063</v>
      </c>
      <c r="G4551" s="38">
        <f>SUM(D4553,D4559)</f>
        <v>2075000</v>
      </c>
      <c r="H4551" s="38">
        <f>H4550+G4551</f>
        <v>81280063</v>
      </c>
    </row>
    <row r="4552" spans="1:8">
      <c r="A4552" s="242">
        <v>45524.362812500003</v>
      </c>
      <c r="B4552" s="32"/>
      <c r="C4552" s="32" t="s">
        <v>12</v>
      </c>
      <c r="D4552" s="27">
        <v>650000</v>
      </c>
      <c r="E4552" s="28"/>
      <c r="F4552" s="29">
        <f t="shared" si="75"/>
        <v>75165063</v>
      </c>
    </row>
    <row r="4553" spans="1:8">
      <c r="A4553" s="242">
        <v>45524.438136574077</v>
      </c>
      <c r="B4553" s="32"/>
      <c r="C4553" s="32" t="s">
        <v>17</v>
      </c>
      <c r="D4553" s="27">
        <v>875000</v>
      </c>
      <c r="E4553" s="28"/>
      <c r="F4553" s="29">
        <f t="shared" si="75"/>
        <v>76040063</v>
      </c>
    </row>
    <row r="4554" spans="1:8">
      <c r="A4554" s="242">
        <v>45524.440347222226</v>
      </c>
      <c r="B4554" s="32"/>
      <c r="C4554" s="32" t="s">
        <v>12</v>
      </c>
      <c r="D4554" s="27">
        <v>600000</v>
      </c>
      <c r="E4554" s="28"/>
      <c r="F4554" s="29">
        <f t="shared" si="75"/>
        <v>76640063</v>
      </c>
    </row>
    <row r="4555" spans="1:8">
      <c r="A4555" s="242">
        <v>45524.590983796297</v>
      </c>
      <c r="B4555" s="32"/>
      <c r="C4555" s="32" t="s">
        <v>12</v>
      </c>
      <c r="D4555" s="27">
        <v>550000</v>
      </c>
      <c r="E4555" s="28"/>
      <c r="F4555" s="29">
        <f t="shared" si="75"/>
        <v>77190063</v>
      </c>
    </row>
    <row r="4556" spans="1:8">
      <c r="A4556" s="242">
        <v>45524.682152777779</v>
      </c>
      <c r="B4556" s="32"/>
      <c r="C4556" s="32" t="s">
        <v>12</v>
      </c>
      <c r="D4556" s="27">
        <v>585000</v>
      </c>
      <c r="E4556" s="28"/>
      <c r="F4556" s="29">
        <f t="shared" si="75"/>
        <v>77775063</v>
      </c>
    </row>
    <row r="4557" spans="1:8">
      <c r="A4557" s="242">
        <v>45524.682928240742</v>
      </c>
      <c r="B4557" s="32"/>
      <c r="C4557" s="32" t="s">
        <v>12</v>
      </c>
      <c r="D4557" s="27">
        <v>585000</v>
      </c>
      <c r="E4557" s="28"/>
      <c r="F4557" s="29">
        <f t="shared" si="75"/>
        <v>78360063</v>
      </c>
    </row>
    <row r="4558" spans="1:8">
      <c r="A4558" s="242">
        <v>45524.776388888888</v>
      </c>
      <c r="B4558" s="32"/>
      <c r="C4558" s="32" t="s">
        <v>12</v>
      </c>
      <c r="D4558" s="27">
        <v>1135000</v>
      </c>
      <c r="E4558" s="28"/>
      <c r="F4558" s="29">
        <f t="shared" si="75"/>
        <v>79495063</v>
      </c>
    </row>
    <row r="4559" spans="1:8">
      <c r="A4559" s="242">
        <v>45524.780405092592</v>
      </c>
      <c r="B4559" s="32"/>
      <c r="C4559" s="32" t="s">
        <v>17</v>
      </c>
      <c r="D4559" s="27">
        <v>1200000</v>
      </c>
      <c r="E4559" s="28"/>
      <c r="F4559" s="29">
        <f t="shared" si="75"/>
        <v>80695063</v>
      </c>
    </row>
    <row r="4560" spans="1:8" s="264" customFormat="1">
      <c r="A4560" s="266">
        <v>45524.920127314814</v>
      </c>
      <c r="B4560" s="260"/>
      <c r="C4560" s="260" t="s">
        <v>12</v>
      </c>
      <c r="D4560" s="261">
        <v>585000</v>
      </c>
      <c r="E4560" s="262"/>
      <c r="F4560" s="263">
        <f t="shared" si="75"/>
        <v>81280063</v>
      </c>
      <c r="H4560" s="267">
        <f>H4551</f>
        <v>81280063</v>
      </c>
    </row>
    <row r="4561" spans="1:8">
      <c r="A4561" s="242">
        <v>45525.244814814818</v>
      </c>
      <c r="B4561" s="32"/>
      <c r="C4561" s="32" t="s">
        <v>12</v>
      </c>
      <c r="D4561" s="27">
        <v>1135000</v>
      </c>
      <c r="E4561" s="28"/>
      <c r="F4561" s="29">
        <f t="shared" si="75"/>
        <v>82415063</v>
      </c>
      <c r="G4561" s="38">
        <f>SUM(D4561:D4563)</f>
        <v>2370000</v>
      </c>
      <c r="H4561" s="38">
        <f>H4560+G4561</f>
        <v>83650063</v>
      </c>
    </row>
    <row r="4562" spans="1:8">
      <c r="A4562" s="242">
        <v>45525.323518518519</v>
      </c>
      <c r="B4562" s="32"/>
      <c r="C4562" s="32" t="s">
        <v>12</v>
      </c>
      <c r="D4562" s="27">
        <v>585000</v>
      </c>
      <c r="E4562" s="28"/>
      <c r="F4562" s="29">
        <f t="shared" si="75"/>
        <v>83000063</v>
      </c>
    </row>
    <row r="4563" spans="1:8" s="264" customFormat="1">
      <c r="A4563" s="266">
        <v>45525.324166666665</v>
      </c>
      <c r="B4563" s="260"/>
      <c r="C4563" s="260" t="s">
        <v>12</v>
      </c>
      <c r="D4563" s="261">
        <v>650000</v>
      </c>
      <c r="E4563" s="262"/>
      <c r="F4563" s="263">
        <f t="shared" si="75"/>
        <v>83650063</v>
      </c>
    </row>
  </sheetData>
  <sortState xmlns:xlrd2="http://schemas.microsoft.com/office/spreadsheetml/2017/richdata2" ref="A1:L3">
    <sortCondition ref="A3"/>
  </sortState>
  <mergeCells count="14">
    <mergeCell ref="A4122:C4122"/>
    <mergeCell ref="B4123:C4123"/>
    <mergeCell ref="A3581:C3581"/>
    <mergeCell ref="B3582:C3582"/>
    <mergeCell ref="A3047:C3047"/>
    <mergeCell ref="B3048:C3048"/>
    <mergeCell ref="A2441:C2441"/>
    <mergeCell ref="B2442:C2442"/>
    <mergeCell ref="B1876:C1876"/>
    <mergeCell ref="A576:C576"/>
    <mergeCell ref="B577:C577"/>
    <mergeCell ref="A1162:C1162"/>
    <mergeCell ref="B1163:C1163"/>
    <mergeCell ref="A1875:C187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5703-61A2-40B4-8B07-76761F241987}">
  <dimension ref="A1:H178"/>
  <sheetViews>
    <sheetView topLeftCell="A162" zoomScaleNormal="100" workbookViewId="0">
      <selection activeCell="F178" sqref="F178"/>
    </sheetView>
  </sheetViews>
  <sheetFormatPr defaultColWidth="9.08984375" defaultRowHeight="14"/>
  <cols>
    <col min="1" max="2" width="7.90625" style="19" customWidth="1"/>
    <col min="3" max="3" width="68.81640625" style="19" bestFit="1" customWidth="1"/>
    <col min="4" max="4" width="18.36328125" style="20" bestFit="1" customWidth="1"/>
    <col min="5" max="5" width="16.90625" style="21" bestFit="1" customWidth="1"/>
    <col min="6" max="6" width="15.453125" style="21" bestFit="1" customWidth="1"/>
    <col min="7" max="7" width="18.54296875" style="19" bestFit="1" customWidth="1"/>
    <col min="8" max="9" width="18.54296875" style="19" customWidth="1"/>
    <col min="10" max="10" width="12.6328125" style="19" bestFit="1" customWidth="1"/>
    <col min="11" max="11" width="2.453125" style="19" bestFit="1" customWidth="1"/>
    <col min="12" max="12" width="13.81640625" style="19" bestFit="1" customWidth="1"/>
    <col min="13" max="16384" width="9.08984375" style="19"/>
  </cols>
  <sheetData>
    <row r="1" spans="1:6">
      <c r="F1" s="71"/>
    </row>
    <row r="2" spans="1:6">
      <c r="A2" s="22" t="s">
        <v>10</v>
      </c>
      <c r="B2" s="22"/>
      <c r="C2" s="22"/>
      <c r="D2" s="23"/>
      <c r="E2" s="24"/>
      <c r="F2" s="24"/>
    </row>
    <row r="3" spans="1:6">
      <c r="A3" s="25" t="s">
        <v>0</v>
      </c>
      <c r="B3" s="25"/>
      <c r="C3" s="25" t="s">
        <v>1</v>
      </c>
      <c r="D3" s="26" t="s">
        <v>2</v>
      </c>
      <c r="E3" s="26" t="s">
        <v>3</v>
      </c>
      <c r="F3" s="26" t="s">
        <v>4</v>
      </c>
    </row>
    <row r="4" spans="1:6">
      <c r="A4" s="86"/>
      <c r="B4" s="248" t="s">
        <v>5</v>
      </c>
      <c r="C4" s="249"/>
      <c r="D4" s="27"/>
      <c r="E4" s="28"/>
      <c r="F4" s="28">
        <v>1247308437</v>
      </c>
    </row>
    <row r="5" spans="1:6">
      <c r="A5" s="30">
        <v>45295</v>
      </c>
      <c r="B5" s="32"/>
      <c r="C5" s="32" t="s">
        <v>507</v>
      </c>
      <c r="D5" s="27">
        <v>3000000</v>
      </c>
      <c r="E5" s="27"/>
      <c r="F5" s="29">
        <f t="shared" ref="F5:F23" si="0">F4+D5-E5</f>
        <v>1250308437</v>
      </c>
    </row>
    <row r="6" spans="1:6">
      <c r="A6" s="30">
        <v>45296</v>
      </c>
      <c r="B6" s="32"/>
      <c r="C6" s="35" t="s">
        <v>508</v>
      </c>
      <c r="D6" s="27">
        <v>3000000</v>
      </c>
      <c r="E6" s="28"/>
      <c r="F6" s="29">
        <f t="shared" si="0"/>
        <v>1253308437</v>
      </c>
    </row>
    <row r="7" spans="1:6">
      <c r="A7" s="30">
        <v>45299</v>
      </c>
      <c r="B7" s="32"/>
      <c r="C7" s="32" t="s">
        <v>518</v>
      </c>
      <c r="D7" s="28">
        <v>6000000</v>
      </c>
      <c r="E7" s="28"/>
      <c r="F7" s="29">
        <f t="shared" si="0"/>
        <v>1259308437</v>
      </c>
    </row>
    <row r="8" spans="1:6">
      <c r="A8" s="30">
        <v>45301</v>
      </c>
      <c r="B8" s="32"/>
      <c r="C8" s="32" t="s">
        <v>518</v>
      </c>
      <c r="D8" s="28">
        <v>6000000</v>
      </c>
      <c r="E8" s="28"/>
      <c r="F8" s="29">
        <f t="shared" si="0"/>
        <v>1265308437</v>
      </c>
    </row>
    <row r="9" spans="1:6">
      <c r="A9" s="30">
        <v>45303</v>
      </c>
      <c r="B9" s="32"/>
      <c r="C9" s="32" t="s">
        <v>508</v>
      </c>
      <c r="D9" s="28">
        <v>3000000</v>
      </c>
      <c r="E9" s="28"/>
      <c r="F9" s="29">
        <f t="shared" si="0"/>
        <v>1268308437</v>
      </c>
    </row>
    <row r="10" spans="1:6">
      <c r="A10" s="30">
        <v>45306</v>
      </c>
      <c r="B10" s="32"/>
      <c r="C10" s="32" t="s">
        <v>545</v>
      </c>
      <c r="D10" s="28">
        <v>4250000</v>
      </c>
      <c r="E10" s="28"/>
      <c r="F10" s="29">
        <f t="shared" si="0"/>
        <v>1272558437</v>
      </c>
    </row>
    <row r="11" spans="1:6">
      <c r="A11" s="30">
        <v>45308</v>
      </c>
      <c r="B11" s="32"/>
      <c r="C11" s="32" t="s">
        <v>556</v>
      </c>
      <c r="D11" s="28">
        <v>6000000</v>
      </c>
      <c r="E11" s="28"/>
      <c r="F11" s="29">
        <f t="shared" si="0"/>
        <v>1278558437</v>
      </c>
    </row>
    <row r="12" spans="1:6">
      <c r="A12" s="30">
        <v>45308</v>
      </c>
      <c r="B12" s="32"/>
      <c r="C12" s="32" t="s">
        <v>620</v>
      </c>
      <c r="D12" s="28">
        <v>100750000</v>
      </c>
      <c r="E12" s="28"/>
      <c r="F12" s="29">
        <f t="shared" si="0"/>
        <v>1379308437</v>
      </c>
    </row>
    <row r="13" spans="1:6">
      <c r="A13" s="30">
        <v>45308</v>
      </c>
      <c r="B13" s="32"/>
      <c r="C13" s="32" t="s">
        <v>567</v>
      </c>
      <c r="D13" s="27">
        <v>128000000</v>
      </c>
      <c r="E13" s="28"/>
      <c r="F13" s="29">
        <f t="shared" si="0"/>
        <v>1507308437</v>
      </c>
    </row>
    <row r="14" spans="1:6">
      <c r="A14" s="30">
        <v>45308</v>
      </c>
      <c r="B14" s="32"/>
      <c r="C14" s="32" t="s">
        <v>443</v>
      </c>
      <c r="D14" s="27">
        <v>40250000</v>
      </c>
      <c r="E14" s="28"/>
      <c r="F14" s="29">
        <f t="shared" si="0"/>
        <v>1547558437</v>
      </c>
    </row>
    <row r="15" spans="1:6">
      <c r="A15" s="30">
        <v>45308</v>
      </c>
      <c r="B15" s="32"/>
      <c r="C15" s="32" t="s">
        <v>444</v>
      </c>
      <c r="D15" s="27">
        <v>45250000</v>
      </c>
      <c r="E15" s="28"/>
      <c r="F15" s="29">
        <f t="shared" si="0"/>
        <v>1592808437</v>
      </c>
    </row>
    <row r="16" spans="1:6">
      <c r="A16" s="30">
        <v>45314</v>
      </c>
      <c r="B16" s="32"/>
      <c r="C16" s="32" t="s">
        <v>580</v>
      </c>
      <c r="D16" s="27">
        <v>6000000</v>
      </c>
      <c r="E16" s="28"/>
      <c r="F16" s="29">
        <f t="shared" si="0"/>
        <v>1598808437</v>
      </c>
    </row>
    <row r="17" spans="1:8">
      <c r="A17" s="30">
        <v>45316</v>
      </c>
      <c r="B17" s="32"/>
      <c r="C17" s="32" t="s">
        <v>508</v>
      </c>
      <c r="D17" s="27">
        <v>3000000</v>
      </c>
      <c r="E17" s="28"/>
      <c r="F17" s="29">
        <f t="shared" si="0"/>
        <v>1601808437</v>
      </c>
    </row>
    <row r="18" spans="1:8">
      <c r="A18" s="30">
        <v>45316</v>
      </c>
      <c r="B18" s="32"/>
      <c r="C18" s="32" t="s">
        <v>443</v>
      </c>
      <c r="D18" s="27">
        <v>3000000</v>
      </c>
      <c r="E18" s="28"/>
      <c r="F18" s="29">
        <f t="shared" si="0"/>
        <v>1604808437</v>
      </c>
    </row>
    <row r="19" spans="1:8">
      <c r="A19" s="30">
        <v>45316</v>
      </c>
      <c r="B19" s="32"/>
      <c r="C19" s="32" t="s">
        <v>444</v>
      </c>
      <c r="D19" s="27">
        <v>6000000</v>
      </c>
      <c r="E19" s="28"/>
      <c r="F19" s="29">
        <f t="shared" si="0"/>
        <v>1610808437</v>
      </c>
    </row>
    <row r="20" spans="1:8">
      <c r="A20" s="30">
        <v>45308</v>
      </c>
      <c r="B20" s="32"/>
      <c r="C20" s="32" t="s">
        <v>583</v>
      </c>
      <c r="D20" s="27"/>
      <c r="E20" s="28">
        <v>128000000</v>
      </c>
      <c r="F20" s="29">
        <f>F19+D20-E20</f>
        <v>1482808437</v>
      </c>
    </row>
    <row r="21" spans="1:8">
      <c r="A21" s="30">
        <v>45317</v>
      </c>
      <c r="B21" s="32"/>
      <c r="C21" s="32" t="s">
        <v>606</v>
      </c>
      <c r="D21" s="27"/>
      <c r="E21" s="28">
        <v>8800000</v>
      </c>
      <c r="F21" s="29">
        <f t="shared" si="0"/>
        <v>1474008437</v>
      </c>
    </row>
    <row r="22" spans="1:8">
      <c r="A22" s="30">
        <v>45317</v>
      </c>
      <c r="B22" s="32"/>
      <c r="C22" s="32" t="s">
        <v>607</v>
      </c>
      <c r="D22" s="27"/>
      <c r="E22" s="28">
        <v>9120000</v>
      </c>
      <c r="F22" s="29">
        <f t="shared" si="0"/>
        <v>1464888437</v>
      </c>
      <c r="H22" s="38">
        <f>E21+E22+E38+E53+E54</f>
        <v>69697500</v>
      </c>
    </row>
    <row r="23" spans="1:8">
      <c r="A23" s="30">
        <v>45317</v>
      </c>
      <c r="B23" s="32"/>
      <c r="C23" s="32" t="s">
        <v>209</v>
      </c>
      <c r="D23" s="27"/>
      <c r="E23" s="28">
        <v>5000</v>
      </c>
      <c r="F23" s="29">
        <f t="shared" si="0"/>
        <v>1464883437</v>
      </c>
    </row>
    <row r="24" spans="1:8">
      <c r="A24" s="30">
        <v>45321</v>
      </c>
      <c r="B24" s="32"/>
      <c r="C24" s="32" t="s">
        <v>617</v>
      </c>
      <c r="D24" s="27"/>
      <c r="E24" s="28">
        <v>359455100</v>
      </c>
      <c r="F24" s="29">
        <f>F23+D24-E24</f>
        <v>1105428337</v>
      </c>
    </row>
    <row r="25" spans="1:8">
      <c r="A25" s="30">
        <v>45321</v>
      </c>
      <c r="B25" s="32"/>
      <c r="C25" s="32" t="s">
        <v>32</v>
      </c>
      <c r="D25" s="27"/>
      <c r="E25" s="28">
        <v>2900</v>
      </c>
      <c r="F25" s="29">
        <f t="shared" ref="F25" si="1">F24+D25-E25</f>
        <v>1105425437</v>
      </c>
    </row>
    <row r="26" spans="1:8">
      <c r="A26" s="30">
        <v>45321</v>
      </c>
      <c r="B26" s="32"/>
      <c r="C26" s="32" t="s">
        <v>583</v>
      </c>
      <c r="D26" s="27"/>
      <c r="E26" s="28">
        <v>100750000</v>
      </c>
      <c r="F26" s="29">
        <f t="shared" ref="F26:F29" si="2">F25+D26-E26</f>
        <v>1004675437</v>
      </c>
      <c r="H26" s="38"/>
    </row>
    <row r="27" spans="1:8">
      <c r="A27" s="30">
        <v>45322</v>
      </c>
      <c r="B27" s="32"/>
      <c r="C27" s="32" t="s">
        <v>39</v>
      </c>
      <c r="D27" s="28">
        <v>1421101</v>
      </c>
      <c r="E27" s="28"/>
      <c r="F27" s="29">
        <f t="shared" si="2"/>
        <v>1006096538</v>
      </c>
      <c r="H27" s="38"/>
    </row>
    <row r="28" spans="1:8">
      <c r="A28" s="30">
        <v>45322</v>
      </c>
      <c r="B28" s="32"/>
      <c r="C28" s="32" t="s">
        <v>54</v>
      </c>
      <c r="D28" s="28"/>
      <c r="E28" s="28">
        <v>284221</v>
      </c>
      <c r="F28" s="29">
        <f t="shared" si="2"/>
        <v>1005812317</v>
      </c>
      <c r="H28" s="38"/>
    </row>
    <row r="29" spans="1:8">
      <c r="A29" s="30">
        <v>45322</v>
      </c>
      <c r="B29" s="32"/>
      <c r="C29" s="32" t="s">
        <v>36</v>
      </c>
      <c r="D29" s="28"/>
      <c r="E29" s="28">
        <v>25000</v>
      </c>
      <c r="F29" s="29">
        <f t="shared" si="2"/>
        <v>1005787317</v>
      </c>
      <c r="H29" s="38"/>
    </row>
    <row r="30" spans="1:8">
      <c r="A30" s="80"/>
      <c r="B30" s="80"/>
      <c r="C30" s="80" t="s">
        <v>34</v>
      </c>
      <c r="D30" s="79">
        <f>SUM(D5:D29)</f>
        <v>364921101</v>
      </c>
      <c r="E30" s="79">
        <f>SUM(E5:E29)</f>
        <v>606442221</v>
      </c>
      <c r="F30" s="110"/>
    </row>
    <row r="31" spans="1:8">
      <c r="A31" s="86"/>
      <c r="B31" s="248" t="s">
        <v>5</v>
      </c>
      <c r="C31" s="249"/>
      <c r="D31" s="27"/>
      <c r="E31" s="28"/>
      <c r="F31" s="28">
        <f>F29</f>
        <v>1005787317</v>
      </c>
    </row>
    <row r="32" spans="1:8">
      <c r="A32" s="30">
        <v>45323</v>
      </c>
      <c r="B32" s="32"/>
      <c r="C32" s="32" t="s">
        <v>629</v>
      </c>
      <c r="D32" s="27">
        <v>9000000</v>
      </c>
      <c r="E32" s="27"/>
      <c r="F32" s="29">
        <f t="shared" ref="F32:F37" si="3">F31+D32-E32</f>
        <v>1014787317</v>
      </c>
    </row>
    <row r="33" spans="1:6">
      <c r="A33" s="30">
        <v>45329</v>
      </c>
      <c r="B33" s="32"/>
      <c r="C33" s="32" t="s">
        <v>443</v>
      </c>
      <c r="D33" s="27">
        <v>21500000</v>
      </c>
      <c r="E33" s="28"/>
      <c r="F33" s="29">
        <f t="shared" si="3"/>
        <v>1036287317</v>
      </c>
    </row>
    <row r="34" spans="1:6">
      <c r="A34" s="30">
        <v>45329</v>
      </c>
      <c r="B34" s="32"/>
      <c r="C34" s="32" t="s">
        <v>444</v>
      </c>
      <c r="D34" s="27">
        <v>23000000</v>
      </c>
      <c r="E34" s="28"/>
      <c r="F34" s="29">
        <f t="shared" si="3"/>
        <v>1059287317</v>
      </c>
    </row>
    <row r="35" spans="1:6">
      <c r="A35" s="30">
        <v>45329</v>
      </c>
      <c r="B35" s="32"/>
      <c r="C35" s="32" t="s">
        <v>652</v>
      </c>
      <c r="D35" s="28">
        <v>3000000</v>
      </c>
      <c r="E35" s="28"/>
      <c r="F35" s="29">
        <f t="shared" si="3"/>
        <v>1062287317</v>
      </c>
    </row>
    <row r="36" spans="1:6">
      <c r="A36" s="30">
        <v>45329</v>
      </c>
      <c r="B36" s="32"/>
      <c r="C36" s="32" t="s">
        <v>653</v>
      </c>
      <c r="D36" s="28"/>
      <c r="E36" s="28">
        <v>500000000</v>
      </c>
      <c r="F36" s="29">
        <f t="shared" si="3"/>
        <v>562287317</v>
      </c>
    </row>
    <row r="37" spans="1:6">
      <c r="A37" s="30">
        <v>45329</v>
      </c>
      <c r="B37" s="32"/>
      <c r="C37" s="32" t="s">
        <v>662</v>
      </c>
      <c r="D37" s="28"/>
      <c r="E37" s="28">
        <v>30000000</v>
      </c>
      <c r="F37" s="29">
        <f t="shared" si="3"/>
        <v>532287317</v>
      </c>
    </row>
    <row r="38" spans="1:6" ht="28">
      <c r="A38" s="30">
        <v>45335</v>
      </c>
      <c r="B38" s="32"/>
      <c r="C38" s="35" t="s">
        <v>666</v>
      </c>
      <c r="D38" s="28"/>
      <c r="E38" s="28">
        <f>15335000+2500</f>
        <v>15337500</v>
      </c>
      <c r="F38" s="29">
        <f t="shared" ref="F38:F42" si="4">F37+D38-E38</f>
        <v>516949817</v>
      </c>
    </row>
    <row r="39" spans="1:6">
      <c r="A39" s="30">
        <v>45337</v>
      </c>
      <c r="B39" s="32"/>
      <c r="C39" s="32" t="s">
        <v>443</v>
      </c>
      <c r="D39" s="27">
        <v>12000000</v>
      </c>
      <c r="E39" s="28"/>
      <c r="F39" s="29">
        <f t="shared" si="4"/>
        <v>528949817</v>
      </c>
    </row>
    <row r="40" spans="1:6">
      <c r="A40" s="30">
        <v>45337</v>
      </c>
      <c r="B40" s="32"/>
      <c r="C40" s="32" t="s">
        <v>444</v>
      </c>
      <c r="D40" s="27">
        <v>8500000</v>
      </c>
      <c r="E40" s="28"/>
      <c r="F40" s="29">
        <f t="shared" si="4"/>
        <v>537449817</v>
      </c>
    </row>
    <row r="41" spans="1:6">
      <c r="A41" s="30">
        <v>45337</v>
      </c>
      <c r="B41" s="32"/>
      <c r="C41" s="32" t="s">
        <v>652</v>
      </c>
      <c r="D41" s="28">
        <v>3000000</v>
      </c>
      <c r="E41" s="28"/>
      <c r="F41" s="29">
        <f t="shared" si="4"/>
        <v>540449817</v>
      </c>
    </row>
    <row r="42" spans="1:6">
      <c r="A42" s="30">
        <v>45338</v>
      </c>
      <c r="B42" s="32"/>
      <c r="C42" s="32" t="s">
        <v>695</v>
      </c>
      <c r="D42" s="27">
        <v>6000000</v>
      </c>
      <c r="E42" s="27"/>
      <c r="F42" s="29">
        <f t="shared" si="4"/>
        <v>546449817</v>
      </c>
    </row>
    <row r="43" spans="1:6">
      <c r="A43" s="30">
        <v>45343</v>
      </c>
      <c r="B43" s="32"/>
      <c r="C43" s="32" t="s">
        <v>707</v>
      </c>
      <c r="D43" s="27">
        <v>9000000</v>
      </c>
      <c r="E43" s="27"/>
      <c r="F43" s="29">
        <f t="shared" ref="F43:F47" si="5">F42+D43-E43</f>
        <v>555449817</v>
      </c>
    </row>
    <row r="44" spans="1:6">
      <c r="A44" s="30">
        <v>45351</v>
      </c>
      <c r="B44" s="32"/>
      <c r="C44" s="32" t="s">
        <v>556</v>
      </c>
      <c r="D44" s="27">
        <v>6000000</v>
      </c>
      <c r="E44" s="27"/>
      <c r="F44" s="29">
        <f t="shared" si="5"/>
        <v>561449817</v>
      </c>
    </row>
    <row r="45" spans="1:6">
      <c r="A45" s="30">
        <v>45351</v>
      </c>
      <c r="B45" s="32"/>
      <c r="C45" s="32" t="s">
        <v>39</v>
      </c>
      <c r="D45" s="28">
        <v>517443</v>
      </c>
      <c r="E45" s="28"/>
      <c r="F45" s="29">
        <f t="shared" si="5"/>
        <v>561967260</v>
      </c>
    </row>
    <row r="46" spans="1:6">
      <c r="A46" s="30">
        <v>45351</v>
      </c>
      <c r="B46" s="32"/>
      <c r="C46" s="32" t="s">
        <v>54</v>
      </c>
      <c r="D46" s="28"/>
      <c r="E46" s="28">
        <v>103489</v>
      </c>
      <c r="F46" s="29">
        <f t="shared" si="5"/>
        <v>561863771</v>
      </c>
    </row>
    <row r="47" spans="1:6">
      <c r="A47" s="30">
        <v>45351</v>
      </c>
      <c r="B47" s="32"/>
      <c r="C47" s="32" t="s">
        <v>36</v>
      </c>
      <c r="D47" s="28"/>
      <c r="E47" s="28">
        <v>25000</v>
      </c>
      <c r="F47" s="29">
        <f t="shared" si="5"/>
        <v>561838771</v>
      </c>
    </row>
    <row r="48" spans="1:6">
      <c r="A48" s="80"/>
      <c r="B48" s="80"/>
      <c r="C48" s="80" t="s">
        <v>34</v>
      </c>
      <c r="D48" s="79">
        <f>SUM(D32:D47)</f>
        <v>101517443</v>
      </c>
      <c r="E48" s="79">
        <f>SUM(E32:E47)</f>
        <v>545465989</v>
      </c>
      <c r="F48" s="110"/>
    </row>
    <row r="49" spans="1:6">
      <c r="A49" s="86"/>
      <c r="B49" s="248" t="s">
        <v>5</v>
      </c>
      <c r="C49" s="249"/>
      <c r="D49" s="27"/>
      <c r="E49" s="28"/>
      <c r="F49" s="28">
        <f>F47</f>
        <v>561838771</v>
      </c>
    </row>
    <row r="50" spans="1:6">
      <c r="A50" s="30">
        <v>45352</v>
      </c>
      <c r="B50" s="32"/>
      <c r="C50" s="32" t="s">
        <v>443</v>
      </c>
      <c r="D50" s="27">
        <v>13250000</v>
      </c>
      <c r="E50" s="27"/>
      <c r="F50" s="29">
        <f t="shared" ref="F50:F59" si="6">F49+D50-E50</f>
        <v>575088771</v>
      </c>
    </row>
    <row r="51" spans="1:6">
      <c r="A51" s="30">
        <v>45352</v>
      </c>
      <c r="B51" s="32"/>
      <c r="C51" s="32" t="s">
        <v>755</v>
      </c>
      <c r="D51" s="27">
        <v>15000000</v>
      </c>
      <c r="E51" s="28"/>
      <c r="F51" s="29">
        <f t="shared" si="6"/>
        <v>590088771</v>
      </c>
    </row>
    <row r="52" spans="1:6">
      <c r="A52" s="30">
        <v>45352</v>
      </c>
      <c r="B52" s="32"/>
      <c r="C52" s="32" t="s">
        <v>444</v>
      </c>
      <c r="D52" s="27">
        <v>19250000</v>
      </c>
      <c r="E52" s="28"/>
      <c r="F52" s="29">
        <f>F51+D52-E52</f>
        <v>609338771</v>
      </c>
    </row>
    <row r="53" spans="1:6">
      <c r="A53" s="30">
        <v>45355</v>
      </c>
      <c r="B53" s="32"/>
      <c r="C53" s="32" t="s">
        <v>773</v>
      </c>
      <c r="D53" s="28"/>
      <c r="E53" s="28">
        <v>6440000</v>
      </c>
      <c r="F53" s="29">
        <f t="shared" si="6"/>
        <v>602898771</v>
      </c>
    </row>
    <row r="54" spans="1:6">
      <c r="A54" s="30">
        <v>45355</v>
      </c>
      <c r="B54" s="32"/>
      <c r="C54" s="32" t="s">
        <v>774</v>
      </c>
      <c r="D54" s="28"/>
      <c r="E54" s="28">
        <v>30000000</v>
      </c>
      <c r="F54" s="29">
        <f t="shared" si="6"/>
        <v>572898771</v>
      </c>
    </row>
    <row r="55" spans="1:6">
      <c r="A55" s="30">
        <v>45355</v>
      </c>
      <c r="B55" s="32"/>
      <c r="C55" s="32" t="s">
        <v>32</v>
      </c>
      <c r="D55" s="28"/>
      <c r="E55" s="28">
        <v>2500</v>
      </c>
      <c r="F55" s="29">
        <f t="shared" si="6"/>
        <v>572896271</v>
      </c>
    </row>
    <row r="56" spans="1:6">
      <c r="A56" s="30">
        <v>45359</v>
      </c>
      <c r="B56" s="32"/>
      <c r="C56" s="32" t="s">
        <v>443</v>
      </c>
      <c r="D56" s="28">
        <v>3000000</v>
      </c>
      <c r="E56" s="28"/>
      <c r="F56" s="29">
        <f t="shared" si="6"/>
        <v>575896271</v>
      </c>
    </row>
    <row r="57" spans="1:6">
      <c r="A57" s="30">
        <v>45359</v>
      </c>
      <c r="B57" s="32"/>
      <c r="C57" s="32" t="s">
        <v>444</v>
      </c>
      <c r="D57" s="28">
        <v>2500000</v>
      </c>
      <c r="E57" s="28"/>
      <c r="F57" s="29">
        <f t="shared" si="6"/>
        <v>578396271</v>
      </c>
    </row>
    <row r="58" spans="1:6">
      <c r="A58" s="30">
        <v>45365</v>
      </c>
      <c r="B58" s="32"/>
      <c r="C58" s="32" t="s">
        <v>812</v>
      </c>
      <c r="D58" s="28">
        <v>6000000</v>
      </c>
      <c r="E58" s="28"/>
      <c r="F58" s="29">
        <f t="shared" si="6"/>
        <v>584396271</v>
      </c>
    </row>
    <row r="59" spans="1:6">
      <c r="A59" s="30">
        <v>45365</v>
      </c>
      <c r="B59" s="32"/>
      <c r="C59" s="32" t="s">
        <v>799</v>
      </c>
      <c r="D59" s="27">
        <v>500000000</v>
      </c>
      <c r="E59" s="28"/>
      <c r="F59" s="29">
        <f t="shared" si="6"/>
        <v>1084396271</v>
      </c>
    </row>
    <row r="60" spans="1:6" ht="28">
      <c r="A60" s="30">
        <v>45365</v>
      </c>
      <c r="B60" s="32"/>
      <c r="C60" s="35" t="s">
        <v>800</v>
      </c>
      <c r="D60" s="27"/>
      <c r="E60" s="28">
        <v>300000000</v>
      </c>
      <c r="F60" s="29">
        <f t="shared" ref="F60:F61" si="7">F59+D60-E60</f>
        <v>784396271</v>
      </c>
    </row>
    <row r="61" spans="1:6">
      <c r="A61" s="30">
        <v>45365</v>
      </c>
      <c r="B61" s="32"/>
      <c r="C61" s="32" t="s">
        <v>32</v>
      </c>
      <c r="D61" s="27"/>
      <c r="E61" s="28">
        <v>30000</v>
      </c>
      <c r="F61" s="29">
        <f t="shared" si="7"/>
        <v>784366271</v>
      </c>
    </row>
    <row r="62" spans="1:6" ht="28">
      <c r="A62" s="30">
        <v>45370</v>
      </c>
      <c r="B62" s="32"/>
      <c r="C62" s="35" t="s">
        <v>808</v>
      </c>
      <c r="D62" s="27"/>
      <c r="E62" s="28">
        <v>8055000</v>
      </c>
      <c r="F62" s="29">
        <f t="shared" ref="F62:F64" si="8">F61+D62-E62</f>
        <v>776311271</v>
      </c>
    </row>
    <row r="63" spans="1:6">
      <c r="A63" s="30">
        <v>45373</v>
      </c>
      <c r="B63" s="32"/>
      <c r="C63" s="32" t="s">
        <v>443</v>
      </c>
      <c r="D63" s="28">
        <v>7250000</v>
      </c>
      <c r="E63" s="28"/>
      <c r="F63" s="29">
        <f t="shared" si="8"/>
        <v>783561271</v>
      </c>
    </row>
    <row r="64" spans="1:6">
      <c r="A64" s="30">
        <v>45373</v>
      </c>
      <c r="B64" s="32"/>
      <c r="C64" s="32" t="s">
        <v>444</v>
      </c>
      <c r="D64" s="28">
        <v>6750000</v>
      </c>
      <c r="E64" s="28"/>
      <c r="F64" s="29">
        <f t="shared" si="8"/>
        <v>790311271</v>
      </c>
    </row>
    <row r="65" spans="1:6">
      <c r="A65" s="30">
        <v>45378</v>
      </c>
      <c r="B65" s="32"/>
      <c r="C65" s="32" t="s">
        <v>444</v>
      </c>
      <c r="D65" s="28">
        <v>14750000</v>
      </c>
      <c r="E65" s="28"/>
      <c r="F65" s="29">
        <f t="shared" ref="F65" si="9">F64+D65-E65</f>
        <v>805061271</v>
      </c>
    </row>
    <row r="66" spans="1:6">
      <c r="A66" s="30">
        <v>45378</v>
      </c>
      <c r="B66" s="32"/>
      <c r="C66" s="32" t="s">
        <v>507</v>
      </c>
      <c r="D66" s="28">
        <v>3000000</v>
      </c>
      <c r="E66" s="28"/>
      <c r="F66" s="29">
        <f t="shared" ref="F66" si="10">F65+D66-E66</f>
        <v>808061271</v>
      </c>
    </row>
    <row r="67" spans="1:6">
      <c r="A67" s="30">
        <v>45378</v>
      </c>
      <c r="B67" s="32"/>
      <c r="C67" s="32" t="s">
        <v>662</v>
      </c>
      <c r="D67" s="28"/>
      <c r="E67" s="28">
        <v>50000000</v>
      </c>
      <c r="F67" s="29">
        <f t="shared" ref="F67:F70" si="11">F66+D67-E67</f>
        <v>758061271</v>
      </c>
    </row>
    <row r="68" spans="1:6">
      <c r="A68" s="30">
        <v>45382</v>
      </c>
      <c r="B68" s="32"/>
      <c r="C68" s="32" t="s">
        <v>39</v>
      </c>
      <c r="D68" s="28">
        <v>608880</v>
      </c>
      <c r="E68" s="28"/>
      <c r="F68" s="29">
        <f t="shared" si="11"/>
        <v>758670151</v>
      </c>
    </row>
    <row r="69" spans="1:6">
      <c r="A69" s="30">
        <v>45382</v>
      </c>
      <c r="B69" s="32"/>
      <c r="C69" s="32" t="s">
        <v>54</v>
      </c>
      <c r="D69" s="28"/>
      <c r="E69" s="28">
        <v>121776</v>
      </c>
      <c r="F69" s="29">
        <f t="shared" si="11"/>
        <v>758548375</v>
      </c>
    </row>
    <row r="70" spans="1:6">
      <c r="A70" s="30">
        <v>45382</v>
      </c>
      <c r="B70" s="32"/>
      <c r="C70" s="32" t="s">
        <v>36</v>
      </c>
      <c r="D70" s="28"/>
      <c r="E70" s="28">
        <v>25000</v>
      </c>
      <c r="F70" s="29">
        <f t="shared" si="11"/>
        <v>758523375</v>
      </c>
    </row>
    <row r="71" spans="1:6">
      <c r="A71" s="80"/>
      <c r="B71" s="80"/>
      <c r="C71" s="80" t="s">
        <v>34</v>
      </c>
      <c r="D71" s="79">
        <f>SUM(D50:D70)</f>
        <v>591358880</v>
      </c>
      <c r="E71" s="79">
        <f>SUM(E50:E70)</f>
        <v>394674276</v>
      </c>
      <c r="F71" s="110"/>
    </row>
    <row r="72" spans="1:6">
      <c r="A72" s="86"/>
      <c r="B72" s="248" t="s">
        <v>5</v>
      </c>
      <c r="C72" s="249"/>
      <c r="D72" s="27"/>
      <c r="E72" s="28"/>
      <c r="F72" s="28">
        <f>F70</f>
        <v>758523375</v>
      </c>
    </row>
    <row r="73" spans="1:6">
      <c r="A73" s="30">
        <v>45383</v>
      </c>
      <c r="B73" s="32"/>
      <c r="C73" s="32" t="s">
        <v>652</v>
      </c>
      <c r="D73" s="27">
        <v>500000</v>
      </c>
      <c r="E73" s="27"/>
      <c r="F73" s="29">
        <f t="shared" ref="F73:F78" si="12">F72+D73-E73</f>
        <v>759023375</v>
      </c>
    </row>
    <row r="74" spans="1:6">
      <c r="A74" s="30">
        <v>45383</v>
      </c>
      <c r="B74" s="32"/>
      <c r="C74" s="32" t="s">
        <v>755</v>
      </c>
      <c r="D74" s="27">
        <v>2500000</v>
      </c>
      <c r="E74" s="28"/>
      <c r="F74" s="29">
        <f t="shared" si="12"/>
        <v>761523375</v>
      </c>
    </row>
    <row r="75" spans="1:6">
      <c r="A75" s="30">
        <v>45383</v>
      </c>
      <c r="B75" s="32"/>
      <c r="C75" s="32" t="s">
        <v>444</v>
      </c>
      <c r="D75" s="27">
        <v>7000000</v>
      </c>
      <c r="E75" s="28"/>
      <c r="F75" s="29">
        <f t="shared" si="12"/>
        <v>768523375</v>
      </c>
    </row>
    <row r="76" spans="1:6">
      <c r="A76" s="30">
        <v>45383</v>
      </c>
      <c r="B76" s="32"/>
      <c r="C76" s="32" t="s">
        <v>877</v>
      </c>
      <c r="D76" s="27">
        <v>28250000</v>
      </c>
      <c r="E76" s="28"/>
      <c r="F76" s="29">
        <f t="shared" si="12"/>
        <v>796773375</v>
      </c>
    </row>
    <row r="77" spans="1:6">
      <c r="A77" s="30">
        <v>45384</v>
      </c>
      <c r="B77" s="32"/>
      <c r="C77" s="32" t="s">
        <v>507</v>
      </c>
      <c r="D77" s="28">
        <v>3000000</v>
      </c>
      <c r="E77" s="28"/>
      <c r="F77" s="29">
        <f t="shared" si="12"/>
        <v>799773375</v>
      </c>
    </row>
    <row r="78" spans="1:6">
      <c r="A78" s="30">
        <v>45385</v>
      </c>
      <c r="B78" s="32"/>
      <c r="C78" s="32" t="s">
        <v>507</v>
      </c>
      <c r="D78" s="28">
        <v>3000000</v>
      </c>
      <c r="E78" s="28"/>
      <c r="F78" s="29">
        <f t="shared" si="12"/>
        <v>802773375</v>
      </c>
    </row>
    <row r="79" spans="1:6">
      <c r="A79" s="30">
        <v>45399</v>
      </c>
      <c r="B79" s="32"/>
      <c r="C79" s="32" t="s">
        <v>507</v>
      </c>
      <c r="D79" s="28">
        <v>3000000</v>
      </c>
      <c r="E79" s="28"/>
      <c r="F79" s="29">
        <f t="shared" ref="F79:F88" si="13">F78+D79-E79</f>
        <v>805773375</v>
      </c>
    </row>
    <row r="80" spans="1:6" ht="42">
      <c r="A80" s="30">
        <v>45400</v>
      </c>
      <c r="B80" s="32"/>
      <c r="C80" s="35" t="s">
        <v>905</v>
      </c>
      <c r="D80" s="27"/>
      <c r="E80" s="28">
        <v>18180000</v>
      </c>
      <c r="F80" s="29">
        <f t="shared" si="13"/>
        <v>787593375</v>
      </c>
    </row>
    <row r="81" spans="1:6">
      <c r="A81" s="30">
        <v>45400</v>
      </c>
      <c r="B81" s="32"/>
      <c r="C81" s="32" t="s">
        <v>32</v>
      </c>
      <c r="D81" s="27"/>
      <c r="E81" s="28">
        <v>2500</v>
      </c>
      <c r="F81" s="29">
        <f t="shared" si="13"/>
        <v>787590875</v>
      </c>
    </row>
    <row r="82" spans="1:6">
      <c r="A82" s="30">
        <v>45400</v>
      </c>
      <c r="B82" s="32"/>
      <c r="C82" s="32" t="s">
        <v>444</v>
      </c>
      <c r="D82" s="27">
        <v>6000000</v>
      </c>
      <c r="E82" s="28"/>
      <c r="F82" s="29">
        <f t="shared" si="13"/>
        <v>793590875</v>
      </c>
    </row>
    <row r="83" spans="1:6" ht="56">
      <c r="A83" s="30">
        <v>45404</v>
      </c>
      <c r="B83" s="32"/>
      <c r="C83" s="35" t="s">
        <v>924</v>
      </c>
      <c r="D83" s="27"/>
      <c r="E83" s="28">
        <v>503500000</v>
      </c>
      <c r="F83" s="29">
        <f t="shared" si="13"/>
        <v>290090875</v>
      </c>
    </row>
    <row r="84" spans="1:6" ht="28">
      <c r="A84" s="30">
        <v>45404</v>
      </c>
      <c r="B84" s="32"/>
      <c r="C84" s="35" t="s">
        <v>923</v>
      </c>
      <c r="D84" s="27"/>
      <c r="E84" s="28">
        <v>20610000</v>
      </c>
      <c r="F84" s="29">
        <f t="shared" si="13"/>
        <v>269480875</v>
      </c>
    </row>
    <row r="85" spans="1:6">
      <c r="A85" s="30">
        <v>45404</v>
      </c>
      <c r="B85" s="32"/>
      <c r="C85" s="32" t="s">
        <v>32</v>
      </c>
      <c r="D85" s="27"/>
      <c r="E85" s="28">
        <v>2500</v>
      </c>
      <c r="F85" s="29">
        <f t="shared" si="13"/>
        <v>269478375</v>
      </c>
    </row>
    <row r="86" spans="1:6">
      <c r="A86" s="30">
        <v>45404</v>
      </c>
      <c r="B86" s="32"/>
      <c r="C86" s="32" t="s">
        <v>652</v>
      </c>
      <c r="D86" s="27">
        <v>3000000</v>
      </c>
      <c r="E86" s="27"/>
      <c r="F86" s="29">
        <f t="shared" si="13"/>
        <v>272478375</v>
      </c>
    </row>
    <row r="87" spans="1:6">
      <c r="A87" s="30">
        <v>45404</v>
      </c>
      <c r="B87" s="32"/>
      <c r="C87" s="32" t="s">
        <v>877</v>
      </c>
      <c r="D87" s="27">
        <v>1250000</v>
      </c>
      <c r="E87" s="28"/>
      <c r="F87" s="29">
        <f t="shared" si="13"/>
        <v>273728375</v>
      </c>
    </row>
    <row r="88" spans="1:6">
      <c r="A88" s="30">
        <v>45404</v>
      </c>
      <c r="B88" s="32"/>
      <c r="C88" s="32" t="s">
        <v>444</v>
      </c>
      <c r="D88" s="27">
        <v>4250000</v>
      </c>
      <c r="E88" s="28"/>
      <c r="F88" s="29">
        <f t="shared" si="13"/>
        <v>277978375</v>
      </c>
    </row>
    <row r="89" spans="1:6">
      <c r="A89" s="30">
        <v>45407</v>
      </c>
      <c r="B89" s="188"/>
      <c r="C89" s="32" t="s">
        <v>508</v>
      </c>
      <c r="D89" s="28">
        <v>3000000</v>
      </c>
      <c r="E89" s="28"/>
      <c r="F89" s="29">
        <f t="shared" ref="F89:F91" si="14">F88+D89-E89</f>
        <v>280978375</v>
      </c>
    </row>
    <row r="90" spans="1:6">
      <c r="A90" s="30">
        <v>45411</v>
      </c>
      <c r="B90" s="206"/>
      <c r="C90" s="32" t="s">
        <v>444</v>
      </c>
      <c r="D90" s="27">
        <v>8500000</v>
      </c>
      <c r="E90" s="27"/>
      <c r="F90" s="29">
        <f t="shared" si="14"/>
        <v>289478375</v>
      </c>
    </row>
    <row r="91" spans="1:6">
      <c r="A91" s="30">
        <v>45411</v>
      </c>
      <c r="B91" s="206"/>
      <c r="C91" s="32" t="s">
        <v>877</v>
      </c>
      <c r="D91" s="27">
        <v>11500000</v>
      </c>
      <c r="E91" s="28"/>
      <c r="F91" s="29">
        <f t="shared" si="14"/>
        <v>300978375</v>
      </c>
    </row>
    <row r="92" spans="1:6" ht="56">
      <c r="A92" s="30">
        <v>45411</v>
      </c>
      <c r="B92" s="32"/>
      <c r="C92" s="35" t="s">
        <v>944</v>
      </c>
      <c r="D92" s="28">
        <v>503500000</v>
      </c>
      <c r="E92" s="28"/>
      <c r="F92" s="29">
        <f>F91+D92-E92</f>
        <v>804478375</v>
      </c>
    </row>
    <row r="93" spans="1:6">
      <c r="A93" s="30">
        <v>45411</v>
      </c>
      <c r="B93" s="32"/>
      <c r="C93" s="32" t="s">
        <v>662</v>
      </c>
      <c r="D93" s="28"/>
      <c r="E93" s="28">
        <v>50000000</v>
      </c>
      <c r="F93" s="29">
        <f t="shared" ref="F93:F96" si="15">F92+D93-E93</f>
        <v>754478375</v>
      </c>
    </row>
    <row r="94" spans="1:6">
      <c r="A94" s="30">
        <v>45412</v>
      </c>
      <c r="B94" s="32"/>
      <c r="C94" s="32" t="s">
        <v>39</v>
      </c>
      <c r="D94" s="28">
        <v>578217</v>
      </c>
      <c r="E94" s="28"/>
      <c r="F94" s="29">
        <f t="shared" si="15"/>
        <v>755056592</v>
      </c>
    </row>
    <row r="95" spans="1:6">
      <c r="A95" s="30">
        <v>45412</v>
      </c>
      <c r="B95" s="32"/>
      <c r="C95" s="32" t="s">
        <v>54</v>
      </c>
      <c r="D95" s="28"/>
      <c r="E95" s="28">
        <v>115644</v>
      </c>
      <c r="F95" s="29">
        <f t="shared" si="15"/>
        <v>754940948</v>
      </c>
    </row>
    <row r="96" spans="1:6">
      <c r="A96" s="30">
        <v>45412</v>
      </c>
      <c r="B96" s="32"/>
      <c r="C96" s="32" t="s">
        <v>36</v>
      </c>
      <c r="D96" s="28"/>
      <c r="E96" s="28">
        <v>25000</v>
      </c>
      <c r="F96" s="29">
        <f t="shared" si="15"/>
        <v>754915948</v>
      </c>
    </row>
    <row r="97" spans="1:6">
      <c r="A97" s="80"/>
      <c r="B97" s="80"/>
      <c r="C97" s="80" t="s">
        <v>34</v>
      </c>
      <c r="D97" s="79">
        <f>SUM(D73:D96)</f>
        <v>588828217</v>
      </c>
      <c r="E97" s="79">
        <f>SUM(E73:E96)</f>
        <v>592435644</v>
      </c>
      <c r="F97" s="110"/>
    </row>
    <row r="98" spans="1:6">
      <c r="A98" s="86"/>
      <c r="B98" s="248" t="s">
        <v>5</v>
      </c>
      <c r="C98" s="249"/>
      <c r="D98" s="27"/>
      <c r="E98" s="28"/>
      <c r="F98" s="28">
        <f>F96</f>
        <v>754915948</v>
      </c>
    </row>
    <row r="99" spans="1:6">
      <c r="A99" s="30">
        <v>45413</v>
      </c>
      <c r="B99" s="32"/>
      <c r="C99" s="32" t="s">
        <v>507</v>
      </c>
      <c r="D99" s="27">
        <v>3000000</v>
      </c>
      <c r="E99" s="27"/>
      <c r="F99" s="29">
        <f t="shared" ref="F99:F111" si="16">F98+D99-E99</f>
        <v>757915948</v>
      </c>
    </row>
    <row r="100" spans="1:6">
      <c r="A100" s="30">
        <v>45425</v>
      </c>
      <c r="B100" s="32"/>
      <c r="C100" s="32" t="s">
        <v>507</v>
      </c>
      <c r="D100" s="27">
        <v>3000000</v>
      </c>
      <c r="E100" s="28"/>
      <c r="F100" s="29">
        <f t="shared" si="16"/>
        <v>760915948</v>
      </c>
    </row>
    <row r="101" spans="1:6">
      <c r="A101" s="30">
        <v>45420</v>
      </c>
      <c r="B101" s="32"/>
      <c r="C101" s="32" t="s">
        <v>877</v>
      </c>
      <c r="D101" s="27">
        <v>10250000</v>
      </c>
      <c r="E101" s="28"/>
      <c r="F101" s="29">
        <f t="shared" si="16"/>
        <v>771165948</v>
      </c>
    </row>
    <row r="102" spans="1:6">
      <c r="A102" s="30">
        <v>45420</v>
      </c>
      <c r="B102" s="32"/>
      <c r="C102" s="32" t="s">
        <v>444</v>
      </c>
      <c r="D102" s="27">
        <v>10250000</v>
      </c>
      <c r="E102" s="28"/>
      <c r="F102" s="29">
        <f t="shared" si="16"/>
        <v>781415948</v>
      </c>
    </row>
    <row r="103" spans="1:6">
      <c r="A103" s="30">
        <v>45420</v>
      </c>
      <c r="B103" s="32"/>
      <c r="C103" s="32" t="s">
        <v>755</v>
      </c>
      <c r="D103" s="27">
        <v>6000000</v>
      </c>
      <c r="E103" s="28"/>
      <c r="F103" s="29">
        <f t="shared" si="16"/>
        <v>787415948</v>
      </c>
    </row>
    <row r="104" spans="1:6">
      <c r="A104" s="30">
        <v>45426</v>
      </c>
      <c r="B104" s="32"/>
      <c r="C104" s="32" t="s">
        <v>507</v>
      </c>
      <c r="D104" s="27">
        <v>3000000</v>
      </c>
      <c r="E104" s="28"/>
      <c r="F104" s="29">
        <f t="shared" si="16"/>
        <v>790415948</v>
      </c>
    </row>
    <row r="105" spans="1:6">
      <c r="A105" s="30">
        <v>45427</v>
      </c>
      <c r="B105" s="32"/>
      <c r="C105" s="32" t="s">
        <v>877</v>
      </c>
      <c r="D105" s="27">
        <v>3000000</v>
      </c>
      <c r="E105" s="28"/>
      <c r="F105" s="29">
        <f t="shared" si="16"/>
        <v>793415948</v>
      </c>
    </row>
    <row r="106" spans="1:6">
      <c r="A106" s="30">
        <v>45429</v>
      </c>
      <c r="B106" s="32"/>
      <c r="C106" s="35" t="s">
        <v>1015</v>
      </c>
      <c r="D106" s="27"/>
      <c r="E106" s="28">
        <v>9250000</v>
      </c>
      <c r="F106" s="29">
        <f t="shared" si="16"/>
        <v>784165948</v>
      </c>
    </row>
    <row r="107" spans="1:6">
      <c r="A107" s="30">
        <v>45429</v>
      </c>
      <c r="B107" s="32"/>
      <c r="C107" s="32" t="s">
        <v>32</v>
      </c>
      <c r="D107" s="27"/>
      <c r="E107" s="28">
        <v>2500</v>
      </c>
      <c r="F107" s="29">
        <f t="shared" si="16"/>
        <v>784163448</v>
      </c>
    </row>
    <row r="108" spans="1:6">
      <c r="A108" s="30">
        <v>45433</v>
      </c>
      <c r="B108" s="32"/>
      <c r="C108" s="32" t="s">
        <v>507</v>
      </c>
      <c r="D108" s="27">
        <v>3000000</v>
      </c>
      <c r="E108" s="28"/>
      <c r="F108" s="29">
        <f t="shared" si="16"/>
        <v>787163448</v>
      </c>
    </row>
    <row r="109" spans="1:6">
      <c r="A109" s="30">
        <v>45432</v>
      </c>
      <c r="B109" s="32"/>
      <c r="C109" s="32" t="s">
        <v>877</v>
      </c>
      <c r="D109" s="27">
        <v>3000000</v>
      </c>
      <c r="E109" s="28"/>
      <c r="F109" s="29">
        <f t="shared" si="16"/>
        <v>790163448</v>
      </c>
    </row>
    <row r="110" spans="1:6">
      <c r="A110" s="30">
        <v>45432</v>
      </c>
      <c r="B110" s="32"/>
      <c r="C110" s="32" t="s">
        <v>444</v>
      </c>
      <c r="D110" s="27">
        <v>3000000</v>
      </c>
      <c r="E110" s="28"/>
      <c r="F110" s="29">
        <f t="shared" si="16"/>
        <v>793163448</v>
      </c>
    </row>
    <row r="111" spans="1:6">
      <c r="A111" s="30">
        <v>45440</v>
      </c>
      <c r="B111" s="32"/>
      <c r="C111" s="32" t="s">
        <v>1037</v>
      </c>
      <c r="D111" s="27">
        <v>2500000</v>
      </c>
      <c r="E111" s="28"/>
      <c r="F111" s="29">
        <f t="shared" si="16"/>
        <v>795663448</v>
      </c>
    </row>
    <row r="112" spans="1:6">
      <c r="A112" s="30">
        <v>45443</v>
      </c>
      <c r="B112" s="32"/>
      <c r="C112" s="32" t="s">
        <v>508</v>
      </c>
      <c r="D112" s="27">
        <v>3000000</v>
      </c>
      <c r="E112" s="28"/>
      <c r="F112" s="29">
        <f t="shared" ref="F112:F115" si="17">F111+D112-E112</f>
        <v>798663448</v>
      </c>
    </row>
    <row r="113" spans="1:6">
      <c r="A113" s="30">
        <v>45443</v>
      </c>
      <c r="B113" s="32"/>
      <c r="C113" s="32" t="s">
        <v>39</v>
      </c>
      <c r="D113" s="28">
        <v>701425</v>
      </c>
      <c r="E113" s="28"/>
      <c r="F113" s="29">
        <f t="shared" si="17"/>
        <v>799364873</v>
      </c>
    </row>
    <row r="114" spans="1:6">
      <c r="A114" s="30">
        <v>45443</v>
      </c>
      <c r="B114" s="32"/>
      <c r="C114" s="32" t="s">
        <v>54</v>
      </c>
      <c r="D114" s="28"/>
      <c r="E114" s="28">
        <v>140285</v>
      </c>
      <c r="F114" s="29">
        <f t="shared" si="17"/>
        <v>799224588</v>
      </c>
    </row>
    <row r="115" spans="1:6">
      <c r="A115" s="30">
        <v>45443</v>
      </c>
      <c r="B115" s="32"/>
      <c r="C115" s="32" t="s">
        <v>36</v>
      </c>
      <c r="D115" s="28"/>
      <c r="E115" s="28">
        <v>25000</v>
      </c>
      <c r="F115" s="29">
        <f t="shared" si="17"/>
        <v>799199588</v>
      </c>
    </row>
    <row r="116" spans="1:6">
      <c r="A116" s="80"/>
      <c r="B116" s="80"/>
      <c r="C116" s="80" t="s">
        <v>34</v>
      </c>
      <c r="D116" s="79">
        <f>SUM(D99:D115)</f>
        <v>53701425</v>
      </c>
      <c r="E116" s="79">
        <f>SUM(E99:E115)</f>
        <v>9417785</v>
      </c>
      <c r="F116" s="110"/>
    </row>
    <row r="117" spans="1:6">
      <c r="A117" s="86"/>
      <c r="B117" s="248" t="s">
        <v>5</v>
      </c>
      <c r="C117" s="249"/>
      <c r="D117" s="27"/>
      <c r="E117" s="28"/>
      <c r="F117" s="28">
        <f>F115</f>
        <v>799199588</v>
      </c>
    </row>
    <row r="118" spans="1:6">
      <c r="A118" s="30">
        <v>45448</v>
      </c>
      <c r="B118" s="32"/>
      <c r="C118" s="32" t="s">
        <v>812</v>
      </c>
      <c r="D118" s="27">
        <v>6000000</v>
      </c>
      <c r="E118" s="27"/>
      <c r="F118" s="29">
        <f t="shared" ref="F118:F122" si="18">F117+D118-E118</f>
        <v>805199588</v>
      </c>
    </row>
    <row r="119" spans="1:6">
      <c r="A119" s="30">
        <v>45448</v>
      </c>
      <c r="B119" s="32"/>
      <c r="C119" s="32" t="s">
        <v>877</v>
      </c>
      <c r="D119" s="27">
        <v>16250000</v>
      </c>
      <c r="E119" s="28"/>
      <c r="F119" s="29">
        <f t="shared" si="18"/>
        <v>821449588</v>
      </c>
    </row>
    <row r="120" spans="1:6">
      <c r="A120" s="30">
        <v>45448</v>
      </c>
      <c r="B120" s="32"/>
      <c r="C120" s="32" t="s">
        <v>1079</v>
      </c>
      <c r="D120" s="27"/>
      <c r="E120" s="28">
        <v>12265500</v>
      </c>
      <c r="F120" s="29">
        <f t="shared" si="18"/>
        <v>809184088</v>
      </c>
    </row>
    <row r="121" spans="1:6">
      <c r="A121" s="30">
        <v>45448</v>
      </c>
      <c r="B121" s="32"/>
      <c r="C121" s="32" t="s">
        <v>1080</v>
      </c>
      <c r="D121" s="27"/>
      <c r="E121" s="28">
        <v>8550000</v>
      </c>
      <c r="F121" s="29">
        <f t="shared" si="18"/>
        <v>800634088</v>
      </c>
    </row>
    <row r="122" spans="1:6">
      <c r="A122" s="30">
        <v>45448</v>
      </c>
      <c r="B122" s="32"/>
      <c r="C122" s="32" t="s">
        <v>1081</v>
      </c>
      <c r="D122" s="27"/>
      <c r="E122" s="28">
        <v>5000</v>
      </c>
      <c r="F122" s="29">
        <f t="shared" si="18"/>
        <v>800629088</v>
      </c>
    </row>
    <row r="123" spans="1:6">
      <c r="A123" s="30">
        <v>45450</v>
      </c>
      <c r="B123" s="32"/>
      <c r="C123" s="32" t="s">
        <v>507</v>
      </c>
      <c r="D123" s="27">
        <v>3000000</v>
      </c>
      <c r="E123" s="28"/>
      <c r="F123" s="29">
        <f t="shared" ref="F123:F129" si="19">F122+D123-E123</f>
        <v>803629088</v>
      </c>
    </row>
    <row r="124" spans="1:6" ht="42">
      <c r="A124" s="30">
        <v>45455</v>
      </c>
      <c r="B124" s="32"/>
      <c r="C124" s="35" t="s">
        <v>1103</v>
      </c>
      <c r="D124" s="27"/>
      <c r="E124" s="28">
        <v>285000000</v>
      </c>
      <c r="F124" s="29">
        <f t="shared" si="19"/>
        <v>518629088</v>
      </c>
    </row>
    <row r="125" spans="1:6">
      <c r="A125" s="30">
        <v>45455</v>
      </c>
      <c r="B125" s="32"/>
      <c r="C125" s="32" t="s">
        <v>662</v>
      </c>
      <c r="D125" s="28"/>
      <c r="E125" s="28">
        <v>50000000</v>
      </c>
      <c r="F125" s="29">
        <f t="shared" si="19"/>
        <v>468629088</v>
      </c>
    </row>
    <row r="126" spans="1:6">
      <c r="A126" s="30">
        <v>45455</v>
      </c>
      <c r="B126" s="32"/>
      <c r="C126" s="35" t="s">
        <v>1015</v>
      </c>
      <c r="D126" s="27"/>
      <c r="E126" s="28">
        <v>7850000</v>
      </c>
      <c r="F126" s="29">
        <f t="shared" si="19"/>
        <v>460779088</v>
      </c>
    </row>
    <row r="127" spans="1:6">
      <c r="A127" s="30">
        <v>45455</v>
      </c>
      <c r="B127" s="32"/>
      <c r="C127" s="32" t="s">
        <v>32</v>
      </c>
      <c r="D127" s="27"/>
      <c r="E127" s="28">
        <v>2500</v>
      </c>
      <c r="F127" s="29">
        <f t="shared" si="19"/>
        <v>460776588</v>
      </c>
    </row>
    <row r="128" spans="1:6">
      <c r="A128" s="30">
        <v>45455</v>
      </c>
      <c r="B128" s="32"/>
      <c r="C128" s="32" t="s">
        <v>877</v>
      </c>
      <c r="D128" s="27">
        <v>11500000</v>
      </c>
      <c r="E128" s="28"/>
      <c r="F128" s="29">
        <f t="shared" si="19"/>
        <v>472276588</v>
      </c>
    </row>
    <row r="129" spans="1:6">
      <c r="A129" s="30">
        <v>45455</v>
      </c>
      <c r="B129" s="32"/>
      <c r="C129" s="32" t="s">
        <v>444</v>
      </c>
      <c r="D129" s="27">
        <v>30250000</v>
      </c>
      <c r="E129" s="28"/>
      <c r="F129" s="29">
        <f t="shared" si="19"/>
        <v>502526588</v>
      </c>
    </row>
    <row r="130" spans="1:6">
      <c r="A130" s="30">
        <v>45456</v>
      </c>
      <c r="B130" s="32"/>
      <c r="C130" s="32" t="s">
        <v>508</v>
      </c>
      <c r="D130" s="27">
        <v>3000000</v>
      </c>
      <c r="E130" s="28"/>
      <c r="F130" s="29">
        <f t="shared" ref="F130:F137" si="20">F129+D130-E130</f>
        <v>505526588</v>
      </c>
    </row>
    <row r="131" spans="1:6">
      <c r="A131" s="30">
        <v>45464</v>
      </c>
      <c r="B131" s="32"/>
      <c r="C131" s="32" t="s">
        <v>1147</v>
      </c>
      <c r="D131" s="27">
        <v>12000000</v>
      </c>
      <c r="E131" s="28"/>
      <c r="F131" s="29">
        <f t="shared" si="20"/>
        <v>517526588</v>
      </c>
    </row>
    <row r="132" spans="1:6">
      <c r="A132" s="30">
        <v>45467</v>
      </c>
      <c r="B132" s="32"/>
      <c r="C132" s="32" t="s">
        <v>1162</v>
      </c>
      <c r="D132" s="27">
        <v>6000000</v>
      </c>
      <c r="E132" s="28"/>
      <c r="F132" s="29">
        <f t="shared" si="20"/>
        <v>523526588</v>
      </c>
    </row>
    <row r="133" spans="1:6">
      <c r="A133" s="30">
        <v>45467</v>
      </c>
      <c r="B133" s="32"/>
      <c r="C133" s="32" t="s">
        <v>877</v>
      </c>
      <c r="D133" s="27">
        <v>15000000</v>
      </c>
      <c r="E133" s="28"/>
      <c r="F133" s="29">
        <f t="shared" si="20"/>
        <v>538526588</v>
      </c>
    </row>
    <row r="134" spans="1:6">
      <c r="A134" s="30">
        <v>45467</v>
      </c>
      <c r="B134" s="32"/>
      <c r="C134" s="32" t="s">
        <v>444</v>
      </c>
      <c r="D134" s="27">
        <v>64500000</v>
      </c>
      <c r="E134" s="28"/>
      <c r="F134" s="29">
        <f t="shared" si="20"/>
        <v>603026588</v>
      </c>
    </row>
    <row r="135" spans="1:6">
      <c r="A135" s="30">
        <v>45467</v>
      </c>
      <c r="B135" s="32"/>
      <c r="C135" s="32" t="s">
        <v>652</v>
      </c>
      <c r="D135" s="27">
        <v>1000000</v>
      </c>
      <c r="E135" s="28"/>
      <c r="F135" s="29">
        <f t="shared" si="20"/>
        <v>604026588</v>
      </c>
    </row>
    <row r="136" spans="1:6">
      <c r="A136" s="30">
        <v>45467</v>
      </c>
      <c r="B136" s="32"/>
      <c r="C136" s="32" t="s">
        <v>1167</v>
      </c>
      <c r="D136" s="27">
        <v>12000000</v>
      </c>
      <c r="E136" s="28"/>
      <c r="F136" s="29">
        <f t="shared" si="20"/>
        <v>616026588</v>
      </c>
    </row>
    <row r="137" spans="1:6">
      <c r="A137" s="30">
        <v>45467</v>
      </c>
      <c r="B137" s="32"/>
      <c r="C137" s="32" t="s">
        <v>1176</v>
      </c>
      <c r="D137" s="27"/>
      <c r="E137" s="27">
        <v>42000000</v>
      </c>
      <c r="F137" s="29">
        <f t="shared" si="20"/>
        <v>574026588</v>
      </c>
    </row>
    <row r="138" spans="1:6">
      <c r="A138" s="30">
        <v>45470</v>
      </c>
      <c r="B138" s="32"/>
      <c r="C138" s="32" t="s">
        <v>1189</v>
      </c>
      <c r="D138" s="27">
        <v>3000000</v>
      </c>
      <c r="E138" s="28"/>
      <c r="F138" s="29">
        <f t="shared" ref="F138" si="21">F137+D138-E138</f>
        <v>577026588</v>
      </c>
    </row>
    <row r="139" spans="1:6">
      <c r="A139" s="30">
        <v>45471</v>
      </c>
      <c r="B139" s="32"/>
      <c r="C139" s="32" t="s">
        <v>1189</v>
      </c>
      <c r="D139" s="27">
        <v>3000000</v>
      </c>
      <c r="E139" s="28"/>
      <c r="F139" s="29">
        <f t="shared" ref="F139:F142" si="22">F138+D139-E139</f>
        <v>580026588</v>
      </c>
    </row>
    <row r="140" spans="1:6">
      <c r="A140" s="30">
        <v>45473</v>
      </c>
      <c r="B140" s="32"/>
      <c r="C140" s="32" t="s">
        <v>39</v>
      </c>
      <c r="D140" s="28">
        <v>521705</v>
      </c>
      <c r="E140" s="28"/>
      <c r="F140" s="29">
        <f t="shared" si="22"/>
        <v>580548293</v>
      </c>
    </row>
    <row r="141" spans="1:6">
      <c r="A141" s="30">
        <v>45473</v>
      </c>
      <c r="B141" s="32"/>
      <c r="C141" s="32" t="s">
        <v>54</v>
      </c>
      <c r="D141" s="28"/>
      <c r="E141" s="28">
        <v>104341</v>
      </c>
      <c r="F141" s="29">
        <f t="shared" si="22"/>
        <v>580443952</v>
      </c>
    </row>
    <row r="142" spans="1:6">
      <c r="A142" s="30">
        <v>45473</v>
      </c>
      <c r="B142" s="32"/>
      <c r="C142" s="32" t="s">
        <v>36</v>
      </c>
      <c r="D142" s="28"/>
      <c r="E142" s="28">
        <v>25000</v>
      </c>
      <c r="F142" s="29">
        <f t="shared" si="22"/>
        <v>580418952</v>
      </c>
    </row>
    <row r="143" spans="1:6">
      <c r="A143" s="80"/>
      <c r="B143" s="80"/>
      <c r="C143" s="80" t="s">
        <v>34</v>
      </c>
      <c r="D143" s="79">
        <f>SUM(D118:D142)</f>
        <v>187021705</v>
      </c>
      <c r="E143" s="79">
        <f>SUM(E118:E142)</f>
        <v>405802341</v>
      </c>
      <c r="F143" s="110"/>
    </row>
    <row r="144" spans="1:6">
      <c r="A144" s="86"/>
      <c r="B144" s="248" t="s">
        <v>5</v>
      </c>
      <c r="C144" s="249"/>
      <c r="D144" s="27"/>
      <c r="E144" s="28"/>
      <c r="F144" s="28">
        <f>F142</f>
        <v>580418952</v>
      </c>
    </row>
    <row r="145" spans="1:6">
      <c r="A145" s="30">
        <v>45475</v>
      </c>
      <c r="B145" s="32"/>
      <c r="C145" s="32" t="s">
        <v>507</v>
      </c>
      <c r="D145" s="27">
        <v>3000000</v>
      </c>
      <c r="E145" s="27"/>
      <c r="F145" s="29">
        <f t="shared" ref="F145:F158" si="23">F144+D145-E145</f>
        <v>583418952</v>
      </c>
    </row>
    <row r="146" spans="1:6">
      <c r="A146" s="30">
        <v>45476</v>
      </c>
      <c r="B146" s="32"/>
      <c r="C146" s="32" t="s">
        <v>1217</v>
      </c>
      <c r="D146" s="27"/>
      <c r="E146" s="28">
        <v>100000000</v>
      </c>
      <c r="F146" s="29">
        <f t="shared" si="23"/>
        <v>483418952</v>
      </c>
    </row>
    <row r="147" spans="1:6">
      <c r="A147" s="30">
        <v>45476</v>
      </c>
      <c r="B147" s="32"/>
      <c r="C147" s="32" t="s">
        <v>32</v>
      </c>
      <c r="D147" s="27"/>
      <c r="E147" s="28">
        <v>2500</v>
      </c>
      <c r="F147" s="29">
        <f t="shared" si="23"/>
        <v>483416452</v>
      </c>
    </row>
    <row r="148" spans="1:6">
      <c r="A148" s="30">
        <v>45477</v>
      </c>
      <c r="B148" s="32"/>
      <c r="C148" s="32" t="s">
        <v>1220</v>
      </c>
      <c r="D148" s="27"/>
      <c r="E148" s="28">
        <v>10000000</v>
      </c>
      <c r="F148" s="29">
        <f t="shared" si="23"/>
        <v>473416452</v>
      </c>
    </row>
    <row r="149" spans="1:6">
      <c r="A149" s="30">
        <v>45477</v>
      </c>
      <c r="B149" s="32"/>
      <c r="C149" s="32" t="s">
        <v>1221</v>
      </c>
      <c r="D149" s="27"/>
      <c r="E149" s="28">
        <v>8000000</v>
      </c>
      <c r="F149" s="29">
        <f t="shared" si="23"/>
        <v>465416452</v>
      </c>
    </row>
    <row r="150" spans="1:6">
      <c r="A150" s="30">
        <v>45477</v>
      </c>
      <c r="B150" s="32"/>
      <c r="C150" s="32" t="s">
        <v>32</v>
      </c>
      <c r="D150" s="27"/>
      <c r="E150" s="28">
        <v>2500</v>
      </c>
      <c r="F150" s="29">
        <f t="shared" si="23"/>
        <v>465413952</v>
      </c>
    </row>
    <row r="151" spans="1:6">
      <c r="A151" s="30">
        <v>45482</v>
      </c>
      <c r="B151" s="32"/>
      <c r="C151" s="32" t="s">
        <v>1220</v>
      </c>
      <c r="D151" s="27"/>
      <c r="E151" s="28">
        <v>10000000</v>
      </c>
      <c r="F151" s="29">
        <f t="shared" si="23"/>
        <v>455413952</v>
      </c>
    </row>
    <row r="152" spans="1:6" ht="28">
      <c r="A152" s="30">
        <v>45482</v>
      </c>
      <c r="B152" s="32"/>
      <c r="C152" s="35" t="s">
        <v>1313</v>
      </c>
      <c r="D152" s="27"/>
      <c r="E152" s="28">
        <v>7620000</v>
      </c>
      <c r="F152" s="29">
        <f t="shared" si="23"/>
        <v>447793952</v>
      </c>
    </row>
    <row r="153" spans="1:6">
      <c r="A153" s="30">
        <v>45482</v>
      </c>
      <c r="B153" s="32"/>
      <c r="C153" s="32" t="s">
        <v>32</v>
      </c>
      <c r="D153" s="27"/>
      <c r="E153" s="28">
        <v>2500</v>
      </c>
      <c r="F153" s="29">
        <f t="shared" si="23"/>
        <v>447791452</v>
      </c>
    </row>
    <row r="154" spans="1:6">
      <c r="A154" s="30">
        <v>45484</v>
      </c>
      <c r="B154" s="32"/>
      <c r="C154" s="32" t="s">
        <v>1265</v>
      </c>
      <c r="D154" s="27"/>
      <c r="E154" s="28">
        <v>98800000</v>
      </c>
      <c r="F154" s="29">
        <f t="shared" si="23"/>
        <v>348991452</v>
      </c>
    </row>
    <row r="155" spans="1:6">
      <c r="A155" s="30">
        <v>45484</v>
      </c>
      <c r="B155" s="32"/>
      <c r="C155" s="32" t="s">
        <v>32</v>
      </c>
      <c r="D155" s="27"/>
      <c r="E155" s="28">
        <v>2500</v>
      </c>
      <c r="F155" s="29">
        <f t="shared" si="23"/>
        <v>348988952</v>
      </c>
    </row>
    <row r="156" spans="1:6">
      <c r="A156" s="30">
        <v>45488</v>
      </c>
      <c r="B156" s="32"/>
      <c r="C156" s="32" t="s">
        <v>1287</v>
      </c>
      <c r="D156" s="27"/>
      <c r="E156" s="28">
        <v>13860000</v>
      </c>
      <c r="F156" s="29">
        <f t="shared" si="23"/>
        <v>335128952</v>
      </c>
    </row>
    <row r="157" spans="1:6">
      <c r="A157" s="30">
        <v>45488</v>
      </c>
      <c r="B157" s="32"/>
      <c r="C157" s="32" t="s">
        <v>32</v>
      </c>
      <c r="D157" s="27"/>
      <c r="E157" s="28">
        <v>2500</v>
      </c>
      <c r="F157" s="29">
        <f t="shared" si="23"/>
        <v>335126452</v>
      </c>
    </row>
    <row r="158" spans="1:6" ht="28">
      <c r="A158" s="30">
        <v>45491</v>
      </c>
      <c r="B158" s="32"/>
      <c r="C158" s="35" t="s">
        <v>1306</v>
      </c>
      <c r="D158" s="27"/>
      <c r="E158" s="28">
        <v>5940000</v>
      </c>
      <c r="F158" s="29">
        <f t="shared" si="23"/>
        <v>329186452</v>
      </c>
    </row>
    <row r="159" spans="1:6">
      <c r="A159" s="30">
        <v>45491</v>
      </c>
      <c r="B159" s="32"/>
      <c r="C159" s="32" t="s">
        <v>32</v>
      </c>
      <c r="D159" s="27"/>
      <c r="E159" s="28">
        <v>2500</v>
      </c>
      <c r="F159" s="29">
        <f t="shared" ref="F159:F160" si="24">F158+D159-E159</f>
        <v>329183952</v>
      </c>
    </row>
    <row r="160" spans="1:6" ht="28">
      <c r="A160" s="30">
        <v>45495</v>
      </c>
      <c r="B160" s="32"/>
      <c r="C160" s="35" t="s">
        <v>1314</v>
      </c>
      <c r="D160" s="27"/>
      <c r="E160" s="28">
        <v>17780000</v>
      </c>
      <c r="F160" s="29">
        <f t="shared" si="24"/>
        <v>311403952</v>
      </c>
    </row>
    <row r="161" spans="1:6">
      <c r="A161" s="30">
        <v>45495</v>
      </c>
      <c r="B161" s="32"/>
      <c r="C161" s="32" t="s">
        <v>32</v>
      </c>
      <c r="D161" s="27"/>
      <c r="E161" s="28">
        <v>2500</v>
      </c>
      <c r="F161" s="29">
        <f t="shared" ref="F161:F166" si="25">F160+D161-E161</f>
        <v>311401452</v>
      </c>
    </row>
    <row r="162" spans="1:6">
      <c r="A162" s="30">
        <v>45489</v>
      </c>
      <c r="B162" s="32"/>
      <c r="C162" s="32" t="s">
        <v>925</v>
      </c>
      <c r="D162" s="28">
        <v>16000000</v>
      </c>
      <c r="E162" s="28"/>
      <c r="F162" s="29">
        <f t="shared" si="25"/>
        <v>327401452</v>
      </c>
    </row>
    <row r="163" spans="1:6">
      <c r="A163" s="30">
        <v>45498</v>
      </c>
      <c r="B163" s="32"/>
      <c r="C163" s="32" t="s">
        <v>925</v>
      </c>
      <c r="D163" s="27">
        <v>11750000</v>
      </c>
      <c r="E163" s="28"/>
      <c r="F163" s="29">
        <f t="shared" si="25"/>
        <v>339151452</v>
      </c>
    </row>
    <row r="164" spans="1:6">
      <c r="A164" s="30">
        <v>45504.93277777778</v>
      </c>
      <c r="B164" s="32"/>
      <c r="C164" s="32" t="s">
        <v>742</v>
      </c>
      <c r="D164" s="27">
        <v>306759</v>
      </c>
      <c r="E164" s="28"/>
      <c r="F164" s="29">
        <f t="shared" si="25"/>
        <v>339458211</v>
      </c>
    </row>
    <row r="165" spans="1:6">
      <c r="A165" s="30">
        <v>45504.93277777778</v>
      </c>
      <c r="B165" s="32"/>
      <c r="C165" s="32" t="s">
        <v>54</v>
      </c>
      <c r="D165" s="27"/>
      <c r="E165" s="27">
        <v>61352</v>
      </c>
      <c r="F165" s="29">
        <f t="shared" si="25"/>
        <v>339396859</v>
      </c>
    </row>
    <row r="166" spans="1:6">
      <c r="A166" s="30">
        <v>45504.93277777778</v>
      </c>
      <c r="B166" s="32"/>
      <c r="C166" s="32" t="s">
        <v>749</v>
      </c>
      <c r="D166" s="27"/>
      <c r="E166" s="27">
        <v>25000</v>
      </c>
      <c r="F166" s="29">
        <f t="shared" si="25"/>
        <v>339371859</v>
      </c>
    </row>
    <row r="167" spans="1:6">
      <c r="A167" s="80"/>
      <c r="B167" s="80"/>
      <c r="C167" s="80" t="s">
        <v>34</v>
      </c>
      <c r="D167" s="79">
        <f>SUM(D145:D166)</f>
        <v>31056759</v>
      </c>
      <c r="E167" s="79">
        <f>SUM(E145:E166)</f>
        <v>272103852</v>
      </c>
      <c r="F167" s="110"/>
    </row>
    <row r="168" spans="1:6">
      <c r="A168" s="86"/>
      <c r="B168" s="248" t="s">
        <v>5</v>
      </c>
      <c r="C168" s="249"/>
      <c r="D168" s="27"/>
      <c r="E168" s="28"/>
      <c r="F168" s="28">
        <f>F166</f>
        <v>339371859</v>
      </c>
    </row>
    <row r="169" spans="1:6">
      <c r="A169" s="30">
        <v>45505</v>
      </c>
      <c r="B169" s="32"/>
      <c r="C169" s="32" t="s">
        <v>1364</v>
      </c>
      <c r="D169" s="27"/>
      <c r="E169" s="27">
        <v>14300000</v>
      </c>
      <c r="F169" s="29">
        <f t="shared" ref="F169:F176" si="26">F168+D169-E169</f>
        <v>325071859</v>
      </c>
    </row>
    <row r="170" spans="1:6">
      <c r="A170" s="30">
        <v>45505</v>
      </c>
      <c r="B170" s="32"/>
      <c r="C170" s="32" t="s">
        <v>32</v>
      </c>
      <c r="D170" s="27"/>
      <c r="E170" s="28">
        <v>2500</v>
      </c>
      <c r="F170" s="29">
        <f t="shared" si="26"/>
        <v>325069359</v>
      </c>
    </row>
    <row r="171" spans="1:6">
      <c r="A171" s="30">
        <v>45505</v>
      </c>
      <c r="B171" s="32"/>
      <c r="C171" s="32" t="s">
        <v>1365</v>
      </c>
      <c r="D171" s="27"/>
      <c r="E171" s="28">
        <v>16750000</v>
      </c>
      <c r="F171" s="29">
        <f t="shared" si="26"/>
        <v>308319359</v>
      </c>
    </row>
    <row r="172" spans="1:6">
      <c r="A172" s="30">
        <v>45505</v>
      </c>
      <c r="B172" s="32"/>
      <c r="C172" s="32" t="s">
        <v>32</v>
      </c>
      <c r="D172" s="27"/>
      <c r="E172" s="28">
        <v>2500</v>
      </c>
      <c r="F172" s="29">
        <f t="shared" si="26"/>
        <v>308316859</v>
      </c>
    </row>
    <row r="173" spans="1:6">
      <c r="A173" s="30">
        <v>45509</v>
      </c>
      <c r="B173" s="32"/>
      <c r="C173" s="32" t="s">
        <v>662</v>
      </c>
      <c r="D173" s="28"/>
      <c r="E173" s="28">
        <v>30000000</v>
      </c>
      <c r="F173" s="29">
        <f t="shared" si="26"/>
        <v>278316859</v>
      </c>
    </row>
    <row r="174" spans="1:6">
      <c r="A174" s="30">
        <v>45516</v>
      </c>
      <c r="B174" s="32"/>
      <c r="C174" s="32" t="s">
        <v>1392</v>
      </c>
      <c r="D174" s="27"/>
      <c r="E174" s="28">
        <v>38475000</v>
      </c>
      <c r="F174" s="29">
        <f t="shared" si="26"/>
        <v>239841859</v>
      </c>
    </row>
    <row r="175" spans="1:6">
      <c r="A175" s="30">
        <v>45516</v>
      </c>
      <c r="B175" s="32"/>
      <c r="C175" s="32" t="s">
        <v>32</v>
      </c>
      <c r="D175" s="27"/>
      <c r="E175" s="28">
        <v>2500</v>
      </c>
      <c r="F175" s="29">
        <f t="shared" si="26"/>
        <v>239839359</v>
      </c>
    </row>
    <row r="176" spans="1:6">
      <c r="A176" s="30">
        <v>45516</v>
      </c>
      <c r="B176" s="32"/>
      <c r="C176" s="32" t="s">
        <v>1393</v>
      </c>
      <c r="D176" s="27"/>
      <c r="E176" s="28">
        <v>15000000</v>
      </c>
      <c r="F176" s="29">
        <f t="shared" si="26"/>
        <v>224839359</v>
      </c>
    </row>
    <row r="177" spans="1:6" ht="42">
      <c r="A177" s="30">
        <v>45517</v>
      </c>
      <c r="B177" s="32"/>
      <c r="C177" s="35" t="s">
        <v>1404</v>
      </c>
      <c r="D177" s="27"/>
      <c r="E177" s="28">
        <v>23600000</v>
      </c>
      <c r="F177" s="29">
        <f t="shared" ref="F177:F178" si="27">F176+D177-E177</f>
        <v>201239359</v>
      </c>
    </row>
    <row r="178" spans="1:6">
      <c r="A178" s="30">
        <v>45517</v>
      </c>
      <c r="B178" s="32"/>
      <c r="C178" s="32" t="s">
        <v>32</v>
      </c>
      <c r="D178" s="27"/>
      <c r="E178" s="28">
        <v>2500</v>
      </c>
      <c r="F178" s="29">
        <f t="shared" si="27"/>
        <v>201236859</v>
      </c>
    </row>
  </sheetData>
  <mergeCells count="8">
    <mergeCell ref="B168:C168"/>
    <mergeCell ref="B144:C144"/>
    <mergeCell ref="B117:C117"/>
    <mergeCell ref="B31:C31"/>
    <mergeCell ref="B4:C4"/>
    <mergeCell ref="B49:C49"/>
    <mergeCell ref="B72:C72"/>
    <mergeCell ref="B98:C9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1097"/>
  <sheetViews>
    <sheetView topLeftCell="A1087" zoomScaleNormal="100" workbookViewId="0">
      <selection activeCell="F1095" sqref="F1095:F1097"/>
    </sheetView>
  </sheetViews>
  <sheetFormatPr defaultColWidth="9.08984375" defaultRowHeight="14"/>
  <cols>
    <col min="1" max="1" width="9.36328125" style="4" bestFit="1" customWidth="1"/>
    <col min="2" max="2" width="9.08984375" style="4" hidden="1" customWidth="1"/>
    <col min="3" max="3" width="75" style="4" customWidth="1"/>
    <col min="4" max="4" width="18.6328125" style="12" bestFit="1" customWidth="1"/>
    <col min="5" max="5" width="18.08984375" style="12" bestFit="1" customWidth="1"/>
    <col min="6" max="6" width="17.36328125" style="4" bestFit="1" customWidth="1"/>
    <col min="7" max="7" width="17.36328125" style="57" customWidth="1"/>
    <col min="8" max="8" width="15.453125" style="57" bestFit="1" customWidth="1"/>
    <col min="9" max="10" width="15.1796875" style="57" bestFit="1" customWidth="1"/>
    <col min="11" max="11" width="11.54296875" style="57" bestFit="1" customWidth="1"/>
    <col min="12" max="12" width="13.08984375" style="57" bestFit="1" customWidth="1"/>
    <col min="13" max="13" width="14.08984375" style="57" bestFit="1" customWidth="1"/>
    <col min="14" max="14" width="11.453125" style="57" bestFit="1" customWidth="1"/>
    <col min="15" max="15" width="14.08984375" style="57" bestFit="1" customWidth="1"/>
    <col min="16" max="16384" width="9.08984375" style="4"/>
  </cols>
  <sheetData>
    <row r="2" spans="1:7">
      <c r="A2" s="1" t="s">
        <v>10</v>
      </c>
      <c r="B2" s="1"/>
      <c r="C2" s="1"/>
      <c r="D2" s="2"/>
      <c r="E2" s="2"/>
      <c r="F2" s="3"/>
      <c r="G2" s="227"/>
    </row>
    <row r="3" spans="1:7">
      <c r="A3" s="5" t="s">
        <v>0</v>
      </c>
      <c r="B3" s="5"/>
      <c r="C3" s="5" t="s">
        <v>1</v>
      </c>
      <c r="D3" s="6" t="s">
        <v>2</v>
      </c>
      <c r="E3" s="6" t="s">
        <v>3</v>
      </c>
      <c r="F3" s="7" t="s">
        <v>4</v>
      </c>
      <c r="G3" s="228"/>
    </row>
    <row r="4" spans="1:7">
      <c r="A4" s="15"/>
      <c r="B4" s="15"/>
      <c r="C4" s="53" t="s">
        <v>5</v>
      </c>
      <c r="D4" s="84"/>
      <c r="E4" s="84"/>
      <c r="F4" s="88">
        <v>30507791.840000033</v>
      </c>
    </row>
    <row r="5" spans="1:7">
      <c r="A5" s="14">
        <v>45293</v>
      </c>
      <c r="B5" s="15"/>
      <c r="C5" s="15" t="s">
        <v>8</v>
      </c>
      <c r="D5" s="13">
        <v>650000</v>
      </c>
      <c r="E5" s="13"/>
      <c r="F5" s="9">
        <f t="shared" ref="F5:F32" si="0">F4+D5-E5</f>
        <v>31157791.840000033</v>
      </c>
    </row>
    <row r="6" spans="1:7">
      <c r="A6" s="14">
        <v>45293</v>
      </c>
      <c r="B6" s="15"/>
      <c r="C6" s="37" t="s">
        <v>8</v>
      </c>
      <c r="D6" s="13">
        <v>287500</v>
      </c>
      <c r="E6" s="13"/>
      <c r="F6" s="9">
        <f t="shared" si="0"/>
        <v>31445291.840000033</v>
      </c>
    </row>
    <row r="7" spans="1:7">
      <c r="A7" s="14">
        <v>45294</v>
      </c>
      <c r="B7" s="15"/>
      <c r="C7" s="15" t="s">
        <v>43</v>
      </c>
      <c r="D7" s="13">
        <v>280000</v>
      </c>
      <c r="E7" s="13"/>
      <c r="F7" s="9">
        <f t="shared" si="0"/>
        <v>31725291.840000033</v>
      </c>
    </row>
    <row r="8" spans="1:7">
      <c r="A8" s="14">
        <v>45294</v>
      </c>
      <c r="B8" s="15"/>
      <c r="C8" s="18" t="s">
        <v>8</v>
      </c>
      <c r="D8" s="74">
        <v>585000</v>
      </c>
      <c r="E8" s="74"/>
      <c r="F8" s="9">
        <f t="shared" si="0"/>
        <v>32310291.840000033</v>
      </c>
    </row>
    <row r="9" spans="1:7">
      <c r="A9" s="14">
        <v>45294</v>
      </c>
      <c r="B9" s="15"/>
      <c r="C9" s="18" t="s">
        <v>43</v>
      </c>
      <c r="D9" s="74">
        <v>30000</v>
      </c>
      <c r="E9" s="74"/>
      <c r="F9" s="9">
        <f t="shared" si="0"/>
        <v>32340291.840000033</v>
      </c>
    </row>
    <row r="10" spans="1:7">
      <c r="A10" s="14">
        <v>45295</v>
      </c>
      <c r="B10" s="15"/>
      <c r="C10" s="15" t="s">
        <v>43</v>
      </c>
      <c r="D10" s="74">
        <v>226000</v>
      </c>
      <c r="E10" s="74"/>
      <c r="F10" s="9">
        <f t="shared" si="0"/>
        <v>32566291.840000033</v>
      </c>
    </row>
    <row r="11" spans="1:7">
      <c r="A11" s="14">
        <v>45295</v>
      </c>
      <c r="B11" s="15"/>
      <c r="C11" s="18" t="s">
        <v>8</v>
      </c>
      <c r="D11" s="74">
        <v>3510000</v>
      </c>
      <c r="E11" s="74"/>
      <c r="F11" s="9">
        <f t="shared" si="0"/>
        <v>36076291.840000033</v>
      </c>
    </row>
    <row r="12" spans="1:7">
      <c r="A12" s="14">
        <v>45295</v>
      </c>
      <c r="B12" s="15"/>
      <c r="C12" s="18" t="s">
        <v>517</v>
      </c>
      <c r="D12" s="74">
        <v>1512000</v>
      </c>
      <c r="E12" s="74"/>
      <c r="F12" s="9">
        <f t="shared" si="0"/>
        <v>37588291.840000033</v>
      </c>
    </row>
    <row r="13" spans="1:7">
      <c r="A13" s="30">
        <v>45296</v>
      </c>
      <c r="B13" s="32"/>
      <c r="C13" s="18" t="s">
        <v>516</v>
      </c>
      <c r="D13" s="74">
        <v>16540000</v>
      </c>
      <c r="E13" s="74"/>
      <c r="F13" s="9">
        <f t="shared" si="0"/>
        <v>54128291.840000033</v>
      </c>
    </row>
    <row r="14" spans="1:7">
      <c r="A14" s="30">
        <v>45299</v>
      </c>
      <c r="B14" s="32"/>
      <c r="C14" s="18" t="s">
        <v>515</v>
      </c>
      <c r="D14" s="74">
        <v>24406700</v>
      </c>
      <c r="E14" s="74"/>
      <c r="F14" s="9">
        <f t="shared" si="0"/>
        <v>78534991.840000033</v>
      </c>
    </row>
    <row r="15" spans="1:7">
      <c r="A15" s="30">
        <v>45300</v>
      </c>
      <c r="B15" s="32"/>
      <c r="C15" s="18" t="s">
        <v>533</v>
      </c>
      <c r="D15" s="74">
        <v>28485000</v>
      </c>
      <c r="E15" s="74"/>
      <c r="F15" s="9">
        <f t="shared" si="0"/>
        <v>107019991.84000003</v>
      </c>
    </row>
    <row r="16" spans="1:7">
      <c r="A16" s="30">
        <v>45300</v>
      </c>
      <c r="B16" s="32"/>
      <c r="C16" s="15" t="s">
        <v>479</v>
      </c>
      <c r="D16" s="74">
        <v>193273305</v>
      </c>
      <c r="E16" s="74"/>
      <c r="F16" s="9">
        <f t="shared" si="0"/>
        <v>300293296.84000003</v>
      </c>
    </row>
    <row r="17" spans="1:6">
      <c r="A17" s="30">
        <v>45300</v>
      </c>
      <c r="B17" s="32"/>
      <c r="C17" s="15" t="s">
        <v>480</v>
      </c>
      <c r="D17" s="74">
        <v>125429700</v>
      </c>
      <c r="E17" s="74"/>
      <c r="F17" s="9">
        <f t="shared" si="0"/>
        <v>425722996.84000003</v>
      </c>
    </row>
    <row r="18" spans="1:6">
      <c r="A18" s="30">
        <v>45295</v>
      </c>
      <c r="B18" s="32"/>
      <c r="C18" s="18" t="s">
        <v>43</v>
      </c>
      <c r="D18" s="74">
        <v>240000</v>
      </c>
      <c r="E18" s="74"/>
      <c r="F18" s="9">
        <f t="shared" si="0"/>
        <v>425962996.84000003</v>
      </c>
    </row>
    <row r="19" spans="1:6">
      <c r="A19" s="30">
        <v>45295</v>
      </c>
      <c r="B19" s="32"/>
      <c r="C19" s="18" t="s">
        <v>8</v>
      </c>
      <c r="D19" s="74">
        <v>1300000</v>
      </c>
      <c r="E19" s="74"/>
      <c r="F19" s="9">
        <f t="shared" si="0"/>
        <v>427262996.84000003</v>
      </c>
    </row>
    <row r="20" spans="1:6">
      <c r="A20" s="30">
        <v>45296</v>
      </c>
      <c r="B20" s="32"/>
      <c r="C20" s="18" t="s">
        <v>43</v>
      </c>
      <c r="D20" s="74">
        <v>285000</v>
      </c>
      <c r="E20" s="74"/>
      <c r="F20" s="9">
        <f t="shared" si="0"/>
        <v>427547996.84000003</v>
      </c>
    </row>
    <row r="21" spans="1:6">
      <c r="A21" s="30">
        <v>45296</v>
      </c>
      <c r="B21" s="32"/>
      <c r="C21" s="18" t="s">
        <v>8</v>
      </c>
      <c r="D21" s="74">
        <v>650000</v>
      </c>
      <c r="E21" s="74"/>
      <c r="F21" s="9">
        <f t="shared" si="0"/>
        <v>428197996.84000003</v>
      </c>
    </row>
    <row r="22" spans="1:6">
      <c r="A22" s="30">
        <v>45296</v>
      </c>
      <c r="B22" s="32"/>
      <c r="C22" s="18" t="s">
        <v>43</v>
      </c>
      <c r="D22" s="74">
        <v>145000</v>
      </c>
      <c r="E22" s="74"/>
      <c r="F22" s="9">
        <f t="shared" si="0"/>
        <v>428342996.84000003</v>
      </c>
    </row>
    <row r="23" spans="1:6">
      <c r="A23" s="30">
        <v>45297</v>
      </c>
      <c r="B23" s="32"/>
      <c r="C23" s="18" t="s">
        <v>8</v>
      </c>
      <c r="D23" s="74">
        <v>600000</v>
      </c>
      <c r="E23" s="74"/>
      <c r="F23" s="9">
        <f t="shared" si="0"/>
        <v>428942996.84000003</v>
      </c>
    </row>
    <row r="24" spans="1:6">
      <c r="A24" s="30">
        <v>45299</v>
      </c>
      <c r="B24" s="32"/>
      <c r="C24" s="18" t="s">
        <v>8</v>
      </c>
      <c r="D24" s="74">
        <v>1300000</v>
      </c>
      <c r="E24" s="74"/>
      <c r="F24" s="9">
        <f t="shared" si="0"/>
        <v>430242996.84000003</v>
      </c>
    </row>
    <row r="25" spans="1:6">
      <c r="A25" s="30">
        <v>45299</v>
      </c>
      <c r="B25" s="32"/>
      <c r="C25" s="18" t="s">
        <v>8</v>
      </c>
      <c r="D25" s="74">
        <v>600000</v>
      </c>
      <c r="E25" s="74"/>
      <c r="F25" s="9">
        <f t="shared" si="0"/>
        <v>430842996.84000003</v>
      </c>
    </row>
    <row r="26" spans="1:6">
      <c r="A26" s="30">
        <v>45299</v>
      </c>
      <c r="B26" s="32"/>
      <c r="C26" s="18" t="s">
        <v>8</v>
      </c>
      <c r="D26" s="74">
        <v>1135000</v>
      </c>
      <c r="E26" s="74"/>
      <c r="F26" s="9">
        <f t="shared" si="0"/>
        <v>431977996.84000003</v>
      </c>
    </row>
    <row r="27" spans="1:6">
      <c r="A27" s="30">
        <v>45299</v>
      </c>
      <c r="B27" s="32"/>
      <c r="C27" s="18" t="s">
        <v>43</v>
      </c>
      <c r="D27" s="74">
        <v>129000</v>
      </c>
      <c r="E27" s="74"/>
      <c r="F27" s="9">
        <f t="shared" si="0"/>
        <v>432106996.84000003</v>
      </c>
    </row>
    <row r="28" spans="1:6">
      <c r="A28" s="30">
        <v>45299</v>
      </c>
      <c r="B28" s="32"/>
      <c r="C28" s="18" t="s">
        <v>8</v>
      </c>
      <c r="D28" s="74">
        <v>1715000</v>
      </c>
      <c r="E28" s="74"/>
      <c r="F28" s="9">
        <f t="shared" si="0"/>
        <v>433821996.84000003</v>
      </c>
    </row>
    <row r="29" spans="1:6">
      <c r="A29" s="30">
        <v>45300</v>
      </c>
      <c r="B29" s="32"/>
      <c r="C29" s="18" t="s">
        <v>8</v>
      </c>
      <c r="D29" s="74">
        <v>585000</v>
      </c>
      <c r="E29" s="74"/>
      <c r="F29" s="9">
        <f t="shared" si="0"/>
        <v>434406996.84000003</v>
      </c>
    </row>
    <row r="30" spans="1:6">
      <c r="A30" s="30">
        <v>45300</v>
      </c>
      <c r="B30" s="32"/>
      <c r="C30" s="18" t="s">
        <v>43</v>
      </c>
      <c r="D30" s="74">
        <v>224000</v>
      </c>
      <c r="E30" s="74"/>
      <c r="F30" s="9">
        <f t="shared" si="0"/>
        <v>434630996.84000003</v>
      </c>
    </row>
    <row r="31" spans="1:6">
      <c r="A31" s="30">
        <v>45300</v>
      </c>
      <c r="B31" s="32"/>
      <c r="C31" s="18" t="s">
        <v>43</v>
      </c>
      <c r="D31" s="74">
        <v>400000</v>
      </c>
      <c r="E31" s="74"/>
      <c r="F31" s="9">
        <f t="shared" si="0"/>
        <v>435030996.84000003</v>
      </c>
    </row>
    <row r="32" spans="1:6">
      <c r="A32" s="30">
        <v>45300</v>
      </c>
      <c r="B32" s="32"/>
      <c r="C32" s="18" t="s">
        <v>8</v>
      </c>
      <c r="D32" s="74">
        <v>288000</v>
      </c>
      <c r="E32" s="74"/>
      <c r="F32" s="9">
        <f t="shared" si="0"/>
        <v>435318996.84000003</v>
      </c>
    </row>
    <row r="33" spans="1:12">
      <c r="A33" s="30">
        <v>45301</v>
      </c>
      <c r="B33" s="32"/>
      <c r="C33" s="18" t="s">
        <v>534</v>
      </c>
      <c r="D33" s="74">
        <v>15473500</v>
      </c>
      <c r="E33" s="74"/>
      <c r="F33" s="9">
        <f t="shared" ref="F33:F96" si="1">F32+D33-E33</f>
        <v>450792496.84000003</v>
      </c>
    </row>
    <row r="34" spans="1:12">
      <c r="A34" s="30">
        <v>45301</v>
      </c>
      <c r="B34" s="32"/>
      <c r="C34" s="18" t="s">
        <v>194</v>
      </c>
      <c r="D34" s="74"/>
      <c r="E34" s="74">
        <v>113000000</v>
      </c>
      <c r="F34" s="9">
        <f t="shared" si="1"/>
        <v>337792496.84000003</v>
      </c>
    </row>
    <row r="35" spans="1:12">
      <c r="A35" s="30">
        <v>45301</v>
      </c>
      <c r="B35" s="32"/>
      <c r="C35" s="18" t="s">
        <v>536</v>
      </c>
      <c r="D35" s="74"/>
      <c r="E35" s="74">
        <v>21775000</v>
      </c>
      <c r="F35" s="9">
        <f t="shared" si="1"/>
        <v>316017496.84000003</v>
      </c>
    </row>
    <row r="36" spans="1:12">
      <c r="A36" s="30">
        <v>45301</v>
      </c>
      <c r="B36" s="32"/>
      <c r="C36" s="18" t="s">
        <v>537</v>
      </c>
      <c r="D36" s="74"/>
      <c r="E36" s="74">
        <v>27980000</v>
      </c>
      <c r="F36" s="9">
        <f t="shared" si="1"/>
        <v>288037496.84000003</v>
      </c>
    </row>
    <row r="37" spans="1:12">
      <c r="A37" s="30">
        <v>45302</v>
      </c>
      <c r="B37" s="32"/>
      <c r="C37" s="18" t="s">
        <v>541</v>
      </c>
      <c r="D37" s="74">
        <v>20750000</v>
      </c>
      <c r="E37" s="74"/>
      <c r="F37" s="9">
        <f t="shared" si="1"/>
        <v>308787496.84000003</v>
      </c>
    </row>
    <row r="38" spans="1:12">
      <c r="A38" s="30">
        <v>45303</v>
      </c>
      <c r="B38" s="32"/>
      <c r="C38" s="18" t="s">
        <v>542</v>
      </c>
      <c r="D38" s="74">
        <v>17160000</v>
      </c>
      <c r="E38" s="74"/>
      <c r="F38" s="9">
        <f t="shared" si="1"/>
        <v>325947496.84000003</v>
      </c>
    </row>
    <row r="39" spans="1:12">
      <c r="A39" s="30">
        <v>45300</v>
      </c>
      <c r="B39" s="32"/>
      <c r="C39" s="18" t="s">
        <v>43</v>
      </c>
      <c r="D39" s="74">
        <v>190000</v>
      </c>
      <c r="E39" s="74"/>
      <c r="F39" s="9">
        <f t="shared" si="1"/>
        <v>326137496.84000003</v>
      </c>
    </row>
    <row r="40" spans="1:12">
      <c r="A40" s="30">
        <v>45300</v>
      </c>
      <c r="B40" s="32"/>
      <c r="C40" s="18" t="s">
        <v>43</v>
      </c>
      <c r="D40" s="74">
        <v>160000</v>
      </c>
      <c r="E40" s="74"/>
      <c r="F40" s="9">
        <f t="shared" si="1"/>
        <v>326297496.84000003</v>
      </c>
    </row>
    <row r="41" spans="1:12">
      <c r="A41" s="30">
        <v>45300</v>
      </c>
      <c r="B41" s="32"/>
      <c r="C41" s="18" t="s">
        <v>8</v>
      </c>
      <c r="D41" s="74">
        <v>1050000</v>
      </c>
      <c r="E41" s="74"/>
      <c r="F41" s="9">
        <f t="shared" si="1"/>
        <v>327347496.84000003</v>
      </c>
      <c r="G41" s="57" t="s">
        <v>62</v>
      </c>
      <c r="H41" s="57" t="s">
        <v>134</v>
      </c>
      <c r="I41" s="57" t="s">
        <v>135</v>
      </c>
      <c r="J41" s="57" t="s">
        <v>63</v>
      </c>
      <c r="K41" s="57" t="s">
        <v>6</v>
      </c>
    </row>
    <row r="42" spans="1:12">
      <c r="A42" s="30">
        <v>45301</v>
      </c>
      <c r="B42" s="32"/>
      <c r="C42" s="18" t="s">
        <v>43</v>
      </c>
      <c r="D42" s="74">
        <v>515000</v>
      </c>
      <c r="E42" s="74"/>
      <c r="F42" s="9">
        <f t="shared" si="1"/>
        <v>327862496.84000003</v>
      </c>
    </row>
    <row r="43" spans="1:12">
      <c r="A43" s="30">
        <v>45302</v>
      </c>
      <c r="B43" s="32"/>
      <c r="C43" s="18" t="s">
        <v>251</v>
      </c>
      <c r="D43" s="74">
        <v>12750000</v>
      </c>
      <c r="E43" s="74"/>
      <c r="F43" s="9">
        <f t="shared" si="1"/>
        <v>340612496.84000003</v>
      </c>
      <c r="G43" s="57">
        <v>1800000</v>
      </c>
      <c r="H43" s="57">
        <v>3000000</v>
      </c>
      <c r="I43" s="57">
        <v>5250000</v>
      </c>
      <c r="J43" s="57">
        <v>1950000</v>
      </c>
      <c r="K43" s="57">
        <v>750000</v>
      </c>
      <c r="L43" s="57">
        <f>SUM(G43:K43)</f>
        <v>12750000</v>
      </c>
    </row>
    <row r="44" spans="1:12">
      <c r="A44" s="30">
        <v>45302</v>
      </c>
      <c r="B44" s="32"/>
      <c r="C44" s="18" t="s">
        <v>8</v>
      </c>
      <c r="D44" s="74">
        <v>1650000</v>
      </c>
      <c r="E44" s="74"/>
      <c r="F44" s="9">
        <f t="shared" si="1"/>
        <v>342262496.84000003</v>
      </c>
    </row>
    <row r="45" spans="1:12">
      <c r="A45" s="30">
        <v>45302</v>
      </c>
      <c r="B45" s="32"/>
      <c r="C45" s="18" t="s">
        <v>43</v>
      </c>
      <c r="D45" s="74">
        <v>255000</v>
      </c>
      <c r="E45" s="74"/>
      <c r="F45" s="9">
        <f t="shared" si="1"/>
        <v>342517496.84000003</v>
      </c>
    </row>
    <row r="46" spans="1:12">
      <c r="A46" s="30">
        <v>45302</v>
      </c>
      <c r="B46" s="32"/>
      <c r="C46" s="18" t="s">
        <v>43</v>
      </c>
      <c r="D46" s="74">
        <v>125000</v>
      </c>
      <c r="E46" s="74"/>
      <c r="F46" s="9">
        <f t="shared" si="1"/>
        <v>342642496.84000003</v>
      </c>
    </row>
    <row r="47" spans="1:12">
      <c r="A47" s="30">
        <v>45302</v>
      </c>
      <c r="B47" s="32"/>
      <c r="C47" s="18" t="s">
        <v>43</v>
      </c>
      <c r="D47" s="74">
        <v>540000</v>
      </c>
      <c r="E47" s="74"/>
      <c r="F47" s="9">
        <f t="shared" si="1"/>
        <v>343182496.84000003</v>
      </c>
    </row>
    <row r="48" spans="1:12">
      <c r="A48" s="30">
        <v>45302</v>
      </c>
      <c r="B48" s="32"/>
      <c r="C48" s="18" t="s">
        <v>43</v>
      </c>
      <c r="D48" s="74">
        <v>245000</v>
      </c>
      <c r="E48" s="74"/>
      <c r="F48" s="9">
        <f t="shared" si="1"/>
        <v>343427496.84000003</v>
      </c>
    </row>
    <row r="49" spans="1:6">
      <c r="A49" s="14">
        <v>45303</v>
      </c>
      <c r="B49" s="15"/>
      <c r="C49" s="15" t="s">
        <v>8</v>
      </c>
      <c r="D49" s="13">
        <v>830000</v>
      </c>
      <c r="E49" s="13"/>
      <c r="F49" s="9">
        <f t="shared" si="1"/>
        <v>344257496.84000003</v>
      </c>
    </row>
    <row r="50" spans="1:6">
      <c r="A50" s="14">
        <v>45303</v>
      </c>
      <c r="B50" s="15"/>
      <c r="C50" s="15" t="s">
        <v>8</v>
      </c>
      <c r="D50" s="13">
        <v>1185000</v>
      </c>
      <c r="E50" s="13"/>
      <c r="F50" s="9">
        <f t="shared" si="1"/>
        <v>345442496.84000003</v>
      </c>
    </row>
    <row r="51" spans="1:6">
      <c r="A51" s="14">
        <v>45304</v>
      </c>
      <c r="B51" s="15"/>
      <c r="C51" s="15" t="s">
        <v>8</v>
      </c>
      <c r="D51" s="13">
        <v>650000</v>
      </c>
      <c r="E51" s="13"/>
      <c r="F51" s="9">
        <f t="shared" si="1"/>
        <v>346092496.84000003</v>
      </c>
    </row>
    <row r="52" spans="1:6">
      <c r="A52" s="14">
        <v>45304</v>
      </c>
      <c r="B52" s="15"/>
      <c r="C52" s="15" t="s">
        <v>8</v>
      </c>
      <c r="D52" s="13">
        <v>650000</v>
      </c>
      <c r="E52" s="13"/>
      <c r="F52" s="9">
        <f t="shared" si="1"/>
        <v>346742496.84000003</v>
      </c>
    </row>
    <row r="53" spans="1:6">
      <c r="A53" s="30">
        <v>45306</v>
      </c>
      <c r="B53" s="32"/>
      <c r="C53" s="18" t="s">
        <v>549</v>
      </c>
      <c r="D53" s="74">
        <v>13138000</v>
      </c>
      <c r="E53" s="74"/>
      <c r="F53" s="9">
        <f t="shared" si="1"/>
        <v>359880496.84000003</v>
      </c>
    </row>
    <row r="54" spans="1:6">
      <c r="A54" s="30">
        <v>45307</v>
      </c>
      <c r="B54" s="32"/>
      <c r="C54" s="18" t="s">
        <v>550</v>
      </c>
      <c r="D54" s="74">
        <v>14000000</v>
      </c>
      <c r="E54" s="74"/>
      <c r="F54" s="9">
        <f t="shared" si="1"/>
        <v>373880496.84000003</v>
      </c>
    </row>
    <row r="55" spans="1:6">
      <c r="A55" s="30">
        <v>45308</v>
      </c>
      <c r="B55" s="32"/>
      <c r="C55" s="18" t="s">
        <v>554</v>
      </c>
      <c r="D55" s="74">
        <v>16578000</v>
      </c>
      <c r="E55" s="74"/>
      <c r="F55" s="9">
        <f t="shared" si="1"/>
        <v>390458496.84000003</v>
      </c>
    </row>
    <row r="56" spans="1:6">
      <c r="A56" s="14">
        <v>45308</v>
      </c>
      <c r="B56" s="15"/>
      <c r="C56" s="15" t="s">
        <v>479</v>
      </c>
      <c r="D56" s="74">
        <v>89587000</v>
      </c>
      <c r="E56" s="13"/>
      <c r="F56" s="9">
        <f t="shared" si="1"/>
        <v>480045496.84000003</v>
      </c>
    </row>
    <row r="57" spans="1:6">
      <c r="A57" s="14">
        <v>45308</v>
      </c>
      <c r="B57" s="15"/>
      <c r="C57" s="15" t="s">
        <v>480</v>
      </c>
      <c r="D57" s="74">
        <v>107507000</v>
      </c>
      <c r="E57" s="13"/>
      <c r="F57" s="9">
        <f t="shared" si="1"/>
        <v>587552496.84000003</v>
      </c>
    </row>
    <row r="58" spans="1:6">
      <c r="A58" s="14">
        <v>45308</v>
      </c>
      <c r="B58" s="15"/>
      <c r="C58" s="15" t="s">
        <v>481</v>
      </c>
      <c r="D58" s="74">
        <v>18215000</v>
      </c>
      <c r="E58" s="13"/>
      <c r="F58" s="9">
        <f t="shared" si="1"/>
        <v>605767496.84000003</v>
      </c>
    </row>
    <row r="59" spans="1:6">
      <c r="A59" s="14">
        <v>45308</v>
      </c>
      <c r="B59" s="15"/>
      <c r="C59" s="15" t="s">
        <v>566</v>
      </c>
      <c r="D59" s="74"/>
      <c r="E59" s="13">
        <v>15076500</v>
      </c>
      <c r="F59" s="9">
        <f t="shared" si="1"/>
        <v>590690996.84000003</v>
      </c>
    </row>
    <row r="60" spans="1:6">
      <c r="A60" s="14">
        <v>45309</v>
      </c>
      <c r="B60" s="15"/>
      <c r="C60" s="15" t="s">
        <v>568</v>
      </c>
      <c r="D60" s="13">
        <v>6350000</v>
      </c>
      <c r="E60" s="13"/>
      <c r="F60" s="9">
        <f t="shared" si="1"/>
        <v>597040996.84000003</v>
      </c>
    </row>
    <row r="61" spans="1:6">
      <c r="A61" s="14">
        <v>45310</v>
      </c>
      <c r="B61" s="15"/>
      <c r="C61" s="15" t="s">
        <v>569</v>
      </c>
      <c r="D61" s="13">
        <v>1800000</v>
      </c>
      <c r="E61" s="13"/>
      <c r="F61" s="9">
        <f t="shared" si="1"/>
        <v>598840996.84000003</v>
      </c>
    </row>
    <row r="62" spans="1:6">
      <c r="A62" s="14">
        <v>45313</v>
      </c>
      <c r="B62" s="15"/>
      <c r="C62" s="15" t="s">
        <v>572</v>
      </c>
      <c r="D62" s="13">
        <v>11150000</v>
      </c>
      <c r="E62" s="13"/>
      <c r="F62" s="9">
        <f t="shared" si="1"/>
        <v>609990996.84000003</v>
      </c>
    </row>
    <row r="63" spans="1:6">
      <c r="A63" s="14">
        <v>45306</v>
      </c>
      <c r="B63" s="15"/>
      <c r="C63" s="15" t="s">
        <v>43</v>
      </c>
      <c r="D63" s="13">
        <v>210000</v>
      </c>
      <c r="E63" s="13"/>
      <c r="F63" s="9">
        <f t="shared" si="1"/>
        <v>610200996.84000003</v>
      </c>
    </row>
    <row r="64" spans="1:6">
      <c r="A64" s="14">
        <v>45307</v>
      </c>
      <c r="B64" s="15"/>
      <c r="C64" s="15" t="s">
        <v>8</v>
      </c>
      <c r="D64" s="13">
        <v>600000</v>
      </c>
      <c r="E64" s="13"/>
      <c r="F64" s="9">
        <f t="shared" si="1"/>
        <v>610800996.84000003</v>
      </c>
    </row>
    <row r="65" spans="1:6">
      <c r="A65" s="14">
        <v>45307</v>
      </c>
      <c r="B65" s="15"/>
      <c r="C65" s="15" t="s">
        <v>43</v>
      </c>
      <c r="D65" s="13">
        <v>45000</v>
      </c>
      <c r="E65" s="13"/>
      <c r="F65" s="9">
        <f t="shared" si="1"/>
        <v>610845996.84000003</v>
      </c>
    </row>
    <row r="66" spans="1:6">
      <c r="A66" s="14">
        <v>45307</v>
      </c>
      <c r="B66" s="15"/>
      <c r="C66" s="15" t="s">
        <v>43</v>
      </c>
      <c r="D66" s="13">
        <v>265000</v>
      </c>
      <c r="E66" s="13"/>
      <c r="F66" s="9">
        <f t="shared" si="1"/>
        <v>611110996.84000003</v>
      </c>
    </row>
    <row r="67" spans="1:6">
      <c r="A67" s="14">
        <v>45307</v>
      </c>
      <c r="B67" s="15"/>
      <c r="C67" s="15" t="s">
        <v>8</v>
      </c>
      <c r="D67" s="13">
        <v>650000</v>
      </c>
      <c r="E67" s="13"/>
      <c r="F67" s="9">
        <f t="shared" si="1"/>
        <v>611760996.84000003</v>
      </c>
    </row>
    <row r="68" spans="1:6">
      <c r="A68" s="14">
        <v>45308</v>
      </c>
      <c r="B68" s="15"/>
      <c r="C68" s="15" t="s">
        <v>43</v>
      </c>
      <c r="D68" s="13">
        <v>10000</v>
      </c>
      <c r="E68" s="13"/>
      <c r="F68" s="9">
        <f t="shared" si="1"/>
        <v>611770996.84000003</v>
      </c>
    </row>
    <row r="69" spans="1:6">
      <c r="A69" s="14">
        <v>45308</v>
      </c>
      <c r="B69" s="15"/>
      <c r="C69" s="15" t="s">
        <v>8</v>
      </c>
      <c r="D69" s="13">
        <v>550000</v>
      </c>
      <c r="E69" s="13"/>
      <c r="F69" s="9">
        <f t="shared" si="1"/>
        <v>612320996.84000003</v>
      </c>
    </row>
    <row r="70" spans="1:6">
      <c r="A70" s="14">
        <v>45308</v>
      </c>
      <c r="B70" s="15"/>
      <c r="C70" s="15" t="s">
        <v>43</v>
      </c>
      <c r="D70" s="13">
        <v>200000</v>
      </c>
      <c r="E70" s="13"/>
      <c r="F70" s="9">
        <f t="shared" si="1"/>
        <v>612520996.84000003</v>
      </c>
    </row>
    <row r="71" spans="1:6">
      <c r="A71" s="14">
        <v>45309</v>
      </c>
      <c r="B71" s="15"/>
      <c r="C71" s="15" t="s">
        <v>43</v>
      </c>
      <c r="D71" s="13">
        <v>195000</v>
      </c>
      <c r="E71" s="13"/>
      <c r="F71" s="9">
        <f t="shared" si="1"/>
        <v>612715996.84000003</v>
      </c>
    </row>
    <row r="72" spans="1:6">
      <c r="A72" s="14">
        <v>45310</v>
      </c>
      <c r="B72" s="15"/>
      <c r="C72" s="15" t="s">
        <v>8</v>
      </c>
      <c r="D72" s="13">
        <v>300000</v>
      </c>
      <c r="E72" s="13"/>
      <c r="F72" s="9">
        <f t="shared" si="1"/>
        <v>613015996.84000003</v>
      </c>
    </row>
    <row r="73" spans="1:6">
      <c r="A73" s="14">
        <v>45310</v>
      </c>
      <c r="B73" s="15"/>
      <c r="C73" s="15" t="s">
        <v>43</v>
      </c>
      <c r="D73" s="13">
        <v>35000</v>
      </c>
      <c r="E73" s="13"/>
      <c r="F73" s="9">
        <f t="shared" si="1"/>
        <v>613050996.84000003</v>
      </c>
    </row>
    <row r="74" spans="1:6">
      <c r="A74" s="14">
        <v>45310</v>
      </c>
      <c r="B74" s="15"/>
      <c r="C74" s="15" t="s">
        <v>43</v>
      </c>
      <c r="D74" s="13">
        <v>365000</v>
      </c>
      <c r="E74" s="13"/>
      <c r="F74" s="9">
        <f t="shared" si="1"/>
        <v>613415996.84000003</v>
      </c>
    </row>
    <row r="75" spans="1:6">
      <c r="A75" s="14">
        <v>45310</v>
      </c>
      <c r="B75" s="15"/>
      <c r="C75" s="15" t="s">
        <v>43</v>
      </c>
      <c r="D75" s="13">
        <v>240000</v>
      </c>
      <c r="E75" s="13"/>
      <c r="F75" s="9">
        <f t="shared" si="1"/>
        <v>613655996.84000003</v>
      </c>
    </row>
    <row r="76" spans="1:6">
      <c r="A76" s="14">
        <v>45310</v>
      </c>
      <c r="B76" s="15"/>
      <c r="C76" s="15" t="s">
        <v>43</v>
      </c>
      <c r="D76" s="13">
        <v>270000</v>
      </c>
      <c r="E76" s="13"/>
      <c r="F76" s="9">
        <f t="shared" si="1"/>
        <v>613925996.84000003</v>
      </c>
    </row>
    <row r="77" spans="1:6">
      <c r="A77" s="14">
        <v>45313</v>
      </c>
      <c r="B77" s="15"/>
      <c r="C77" s="15" t="s">
        <v>43</v>
      </c>
      <c r="D77" s="13">
        <v>415000</v>
      </c>
      <c r="E77" s="13"/>
      <c r="F77" s="9">
        <f t="shared" si="1"/>
        <v>614340996.84000003</v>
      </c>
    </row>
    <row r="78" spans="1:6">
      <c r="A78" s="14">
        <v>45313</v>
      </c>
      <c r="B78" s="15"/>
      <c r="C78" s="15" t="s">
        <v>43</v>
      </c>
      <c r="D78" s="13">
        <v>305000</v>
      </c>
      <c r="E78" s="13"/>
      <c r="F78" s="9">
        <f t="shared" si="1"/>
        <v>614645996.84000003</v>
      </c>
    </row>
    <row r="79" spans="1:6">
      <c r="A79" s="14">
        <v>45313</v>
      </c>
      <c r="B79" s="15"/>
      <c r="C79" s="15" t="s">
        <v>43</v>
      </c>
      <c r="D79" s="13">
        <v>210000</v>
      </c>
      <c r="E79" s="13"/>
      <c r="F79" s="9">
        <f t="shared" si="1"/>
        <v>614855996.84000003</v>
      </c>
    </row>
    <row r="80" spans="1:6">
      <c r="A80" s="14">
        <v>45314</v>
      </c>
      <c r="B80" s="15"/>
      <c r="C80" s="15" t="s">
        <v>579</v>
      </c>
      <c r="D80" s="13">
        <v>5860000</v>
      </c>
      <c r="E80" s="13"/>
      <c r="F80" s="9">
        <f t="shared" si="1"/>
        <v>620715996.84000003</v>
      </c>
    </row>
    <row r="81" spans="1:6">
      <c r="A81" s="14">
        <v>45315</v>
      </c>
      <c r="B81" s="15"/>
      <c r="C81" s="15" t="s">
        <v>585</v>
      </c>
      <c r="D81" s="13">
        <v>10415000</v>
      </c>
      <c r="E81" s="13"/>
      <c r="F81" s="9">
        <f t="shared" si="1"/>
        <v>631130996.84000003</v>
      </c>
    </row>
    <row r="82" spans="1:6">
      <c r="A82" s="14">
        <v>45316</v>
      </c>
      <c r="B82" s="14"/>
      <c r="C82" s="15" t="s">
        <v>586</v>
      </c>
      <c r="D82" s="13">
        <v>1250000</v>
      </c>
      <c r="E82" s="13"/>
      <c r="F82" s="9">
        <f t="shared" si="1"/>
        <v>632380996.84000003</v>
      </c>
    </row>
    <row r="83" spans="1:6">
      <c r="A83" s="14">
        <v>45316</v>
      </c>
      <c r="B83" s="15"/>
      <c r="C83" s="15" t="s">
        <v>479</v>
      </c>
      <c r="D83" s="13">
        <v>39665000</v>
      </c>
      <c r="E83" s="13"/>
      <c r="F83" s="9">
        <f t="shared" si="1"/>
        <v>672045996.84000003</v>
      </c>
    </row>
    <row r="84" spans="1:6">
      <c r="A84" s="14">
        <v>45316</v>
      </c>
      <c r="B84" s="15"/>
      <c r="C84" s="15" t="s">
        <v>480</v>
      </c>
      <c r="D84" s="13">
        <v>38892000</v>
      </c>
      <c r="E84" s="13"/>
      <c r="F84" s="9">
        <f t="shared" si="1"/>
        <v>710937996.84000003</v>
      </c>
    </row>
    <row r="85" spans="1:6">
      <c r="A85" s="14">
        <v>45316</v>
      </c>
      <c r="B85" s="15"/>
      <c r="C85" s="15" t="s">
        <v>481</v>
      </c>
      <c r="D85" s="13">
        <v>4350000</v>
      </c>
      <c r="E85" s="13"/>
      <c r="F85" s="9">
        <f t="shared" si="1"/>
        <v>715287996.84000003</v>
      </c>
    </row>
    <row r="86" spans="1:6">
      <c r="A86" s="14">
        <v>45316</v>
      </c>
      <c r="B86" s="15"/>
      <c r="C86" s="15" t="s">
        <v>600</v>
      </c>
      <c r="D86" s="13"/>
      <c r="E86" s="13">
        <v>17457000</v>
      </c>
      <c r="F86" s="9">
        <f t="shared" si="1"/>
        <v>697830996.84000003</v>
      </c>
    </row>
    <row r="87" spans="1:6">
      <c r="A87" s="14">
        <v>45316</v>
      </c>
      <c r="B87" s="15"/>
      <c r="C87" s="15" t="s">
        <v>588</v>
      </c>
      <c r="D87" s="13"/>
      <c r="E87" s="13">
        <v>5250000</v>
      </c>
      <c r="F87" s="9">
        <f t="shared" si="1"/>
        <v>692580996.84000003</v>
      </c>
    </row>
    <row r="88" spans="1:6">
      <c r="A88" s="14">
        <v>45320</v>
      </c>
      <c r="B88" s="15"/>
      <c r="C88" s="15" t="s">
        <v>610</v>
      </c>
      <c r="D88" s="13">
        <v>7942000</v>
      </c>
      <c r="E88" s="13"/>
      <c r="F88" s="9">
        <f t="shared" si="1"/>
        <v>700522996.84000003</v>
      </c>
    </row>
    <row r="89" spans="1:6">
      <c r="A89" s="14">
        <v>45314</v>
      </c>
      <c r="B89" s="15"/>
      <c r="C89" s="15" t="s">
        <v>8</v>
      </c>
      <c r="D89" s="13">
        <v>1825000</v>
      </c>
      <c r="E89" s="13"/>
      <c r="F89" s="9">
        <f t="shared" si="1"/>
        <v>702347996.84000003</v>
      </c>
    </row>
    <row r="90" spans="1:6">
      <c r="A90" s="14">
        <v>45314</v>
      </c>
      <c r="B90" s="15"/>
      <c r="C90" s="15" t="s">
        <v>43</v>
      </c>
      <c r="D90" s="13">
        <v>355000</v>
      </c>
      <c r="E90" s="13"/>
      <c r="F90" s="9">
        <f t="shared" si="1"/>
        <v>702702996.84000003</v>
      </c>
    </row>
    <row r="91" spans="1:6">
      <c r="A91" s="14">
        <v>45315</v>
      </c>
      <c r="B91" s="15"/>
      <c r="C91" s="15" t="s">
        <v>43</v>
      </c>
      <c r="D91" s="13">
        <v>170000</v>
      </c>
      <c r="E91" s="13"/>
      <c r="F91" s="9">
        <f t="shared" si="1"/>
        <v>702872996.84000003</v>
      </c>
    </row>
    <row r="92" spans="1:6">
      <c r="A92" s="14">
        <v>45316</v>
      </c>
      <c r="B92" s="15"/>
      <c r="C92" s="15" t="s">
        <v>43</v>
      </c>
      <c r="D92" s="13">
        <v>190000</v>
      </c>
      <c r="E92" s="13"/>
      <c r="F92" s="9">
        <f t="shared" si="1"/>
        <v>703062996.84000003</v>
      </c>
    </row>
    <row r="93" spans="1:6">
      <c r="A93" s="14">
        <v>45317</v>
      </c>
      <c r="B93" s="15"/>
      <c r="C93" s="15" t="s">
        <v>8</v>
      </c>
      <c r="D93" s="13">
        <v>600000</v>
      </c>
      <c r="E93" s="13"/>
      <c r="F93" s="9">
        <f t="shared" si="1"/>
        <v>703662996.84000003</v>
      </c>
    </row>
    <row r="94" spans="1:6">
      <c r="A94" s="14">
        <v>45317</v>
      </c>
      <c r="B94" s="15"/>
      <c r="C94" s="15" t="s">
        <v>43</v>
      </c>
      <c r="D94" s="13">
        <v>570000</v>
      </c>
      <c r="E94" s="13"/>
      <c r="F94" s="9">
        <f t="shared" si="1"/>
        <v>704232996.84000003</v>
      </c>
    </row>
    <row r="95" spans="1:6">
      <c r="A95" s="14">
        <v>45317</v>
      </c>
      <c r="B95" s="15"/>
      <c r="C95" s="15" t="s">
        <v>43</v>
      </c>
      <c r="D95" s="13">
        <v>430000</v>
      </c>
      <c r="E95" s="13"/>
      <c r="F95" s="9">
        <f t="shared" si="1"/>
        <v>704662996.84000003</v>
      </c>
    </row>
    <row r="96" spans="1:6">
      <c r="A96" s="14">
        <v>45318</v>
      </c>
      <c r="B96" s="15"/>
      <c r="C96" s="15" t="s">
        <v>43</v>
      </c>
      <c r="D96" s="13">
        <v>190000</v>
      </c>
      <c r="E96" s="13"/>
      <c r="F96" s="9">
        <f t="shared" si="1"/>
        <v>704852996.84000003</v>
      </c>
    </row>
    <row r="97" spans="1:13">
      <c r="A97" s="14">
        <v>45320</v>
      </c>
      <c r="B97" s="15"/>
      <c r="C97" s="15" t="s">
        <v>8</v>
      </c>
      <c r="D97" s="13">
        <v>585000</v>
      </c>
      <c r="E97" s="13"/>
      <c r="F97" s="9">
        <f t="shared" ref="F97:F109" si="2">F96+D97-E97</f>
        <v>705437996.84000003</v>
      </c>
    </row>
    <row r="98" spans="1:13">
      <c r="A98" s="14">
        <v>45320</v>
      </c>
      <c r="B98" s="15"/>
      <c r="C98" s="15" t="s">
        <v>43</v>
      </c>
      <c r="D98" s="13">
        <v>385000</v>
      </c>
      <c r="E98" s="13"/>
      <c r="F98" s="9">
        <f t="shared" si="2"/>
        <v>705822996.84000003</v>
      </c>
    </row>
    <row r="99" spans="1:13">
      <c r="A99" s="14">
        <v>45320</v>
      </c>
      <c r="B99" s="15"/>
      <c r="C99" s="15" t="s">
        <v>43</v>
      </c>
      <c r="D99" s="13">
        <v>145000</v>
      </c>
      <c r="E99" s="13"/>
      <c r="F99" s="9">
        <f t="shared" si="2"/>
        <v>705967996.84000003</v>
      </c>
    </row>
    <row r="100" spans="1:13">
      <c r="A100" s="14">
        <v>45320</v>
      </c>
      <c r="B100" s="15"/>
      <c r="C100" s="15" t="s">
        <v>8</v>
      </c>
      <c r="D100" s="13">
        <v>1300000</v>
      </c>
      <c r="E100" s="13"/>
      <c r="F100" s="9">
        <f t="shared" si="2"/>
        <v>707267996.84000003</v>
      </c>
    </row>
    <row r="101" spans="1:13">
      <c r="A101" s="14">
        <v>45321</v>
      </c>
      <c r="B101" s="15"/>
      <c r="C101" s="15" t="s">
        <v>8</v>
      </c>
      <c r="D101" s="13">
        <v>1170000</v>
      </c>
      <c r="E101" s="13"/>
      <c r="F101" s="9">
        <f t="shared" si="2"/>
        <v>708437996.84000003</v>
      </c>
    </row>
    <row r="102" spans="1:13">
      <c r="A102" s="14">
        <v>45321</v>
      </c>
      <c r="B102" s="15"/>
      <c r="C102" s="15" t="s">
        <v>622</v>
      </c>
      <c r="D102" s="13">
        <v>4965000</v>
      </c>
      <c r="E102" s="13"/>
      <c r="F102" s="9">
        <f t="shared" si="2"/>
        <v>713402996.84000003</v>
      </c>
    </row>
    <row r="103" spans="1:13">
      <c r="A103" s="14">
        <v>45322</v>
      </c>
      <c r="B103" s="15"/>
      <c r="C103" s="15" t="s">
        <v>621</v>
      </c>
      <c r="D103" s="13">
        <v>3935000</v>
      </c>
      <c r="E103" s="13"/>
      <c r="F103" s="9">
        <f t="shared" si="2"/>
        <v>717337996.84000003</v>
      </c>
    </row>
    <row r="104" spans="1:13" ht="56">
      <c r="A104" s="14">
        <v>45322</v>
      </c>
      <c r="B104" s="15"/>
      <c r="C104" s="18" t="s">
        <v>624</v>
      </c>
      <c r="D104" s="13"/>
      <c r="E104" s="13">
        <v>190150012</v>
      </c>
      <c r="F104" s="9">
        <f t="shared" si="2"/>
        <v>527187984.84000003</v>
      </c>
    </row>
    <row r="105" spans="1:13">
      <c r="A105" s="14">
        <v>45322</v>
      </c>
      <c r="B105" s="15"/>
      <c r="C105" s="18" t="s">
        <v>223</v>
      </c>
      <c r="D105" s="13">
        <v>20000000</v>
      </c>
      <c r="E105" s="13"/>
      <c r="F105" s="9">
        <f t="shared" si="2"/>
        <v>547187984.84000003</v>
      </c>
    </row>
    <row r="106" spans="1:13">
      <c r="A106" s="14">
        <v>45322</v>
      </c>
      <c r="B106" s="15"/>
      <c r="C106" s="15" t="s">
        <v>479</v>
      </c>
      <c r="D106" s="13">
        <v>74777000</v>
      </c>
      <c r="E106" s="13"/>
      <c r="F106" s="9">
        <f t="shared" si="2"/>
        <v>621964984.84000003</v>
      </c>
    </row>
    <row r="107" spans="1:13">
      <c r="A107" s="14">
        <v>45322</v>
      </c>
      <c r="B107" s="15"/>
      <c r="C107" s="15" t="s">
        <v>480</v>
      </c>
      <c r="D107" s="13">
        <v>78433000</v>
      </c>
      <c r="E107" s="13"/>
      <c r="F107" s="9">
        <f t="shared" si="2"/>
        <v>700397984.84000003</v>
      </c>
    </row>
    <row r="108" spans="1:13">
      <c r="A108" s="14">
        <v>45322</v>
      </c>
      <c r="B108" s="15"/>
      <c r="C108" s="18" t="s">
        <v>623</v>
      </c>
      <c r="D108" s="13"/>
      <c r="E108" s="13">
        <v>674694880</v>
      </c>
      <c r="F108" s="9">
        <f t="shared" si="2"/>
        <v>25703104.840000033</v>
      </c>
    </row>
    <row r="109" spans="1:13">
      <c r="A109" s="14">
        <v>45322</v>
      </c>
      <c r="B109" s="15"/>
      <c r="C109" s="15" t="s">
        <v>481</v>
      </c>
      <c r="D109" s="13">
        <v>4465000</v>
      </c>
      <c r="E109" s="13"/>
      <c r="F109" s="9">
        <f t="shared" si="2"/>
        <v>30168104.840000033</v>
      </c>
    </row>
    <row r="110" spans="1:13">
      <c r="A110" s="137"/>
      <c r="B110" s="137"/>
      <c r="C110" s="49" t="s">
        <v>34</v>
      </c>
      <c r="D110" s="56">
        <f>SUM(D5:D109)</f>
        <v>1065043705</v>
      </c>
      <c r="E110" s="56">
        <f>SUM(E5:E109)</f>
        <v>1065383392</v>
      </c>
      <c r="F110" s="137"/>
    </row>
    <row r="111" spans="1:13">
      <c r="A111" s="15"/>
      <c r="B111" s="15"/>
      <c r="C111" s="53" t="s">
        <v>5</v>
      </c>
      <c r="D111" s="84"/>
      <c r="E111" s="84"/>
      <c r="F111" s="88">
        <f>F109</f>
        <v>30168104.840000033</v>
      </c>
    </row>
    <row r="112" spans="1:13">
      <c r="A112" s="14">
        <v>45323</v>
      </c>
      <c r="B112" s="15"/>
      <c r="C112" s="15" t="s">
        <v>631</v>
      </c>
      <c r="D112" s="13">
        <v>11325000</v>
      </c>
      <c r="E112" s="13"/>
      <c r="F112" s="9">
        <f>F111+D112-E112</f>
        <v>41493104.840000033</v>
      </c>
      <c r="G112" s="57" t="s">
        <v>62</v>
      </c>
      <c r="H112" s="57" t="s">
        <v>134</v>
      </c>
      <c r="I112" s="57" t="s">
        <v>135</v>
      </c>
      <c r="J112" s="57" t="s">
        <v>63</v>
      </c>
      <c r="K112" s="57" t="s">
        <v>6</v>
      </c>
      <c r="M112" s="57" t="s">
        <v>691</v>
      </c>
    </row>
    <row r="113" spans="1:13">
      <c r="A113" s="14">
        <v>45324</v>
      </c>
      <c r="B113" s="15"/>
      <c r="C113" s="37" t="s">
        <v>634</v>
      </c>
      <c r="D113" s="13">
        <v>10427500</v>
      </c>
      <c r="E113" s="13"/>
      <c r="F113" s="9">
        <f t="shared" ref="F113:F132" si="3">F112+D113-E113</f>
        <v>51920604.840000033</v>
      </c>
    </row>
    <row r="114" spans="1:13">
      <c r="A114" s="14">
        <v>45322</v>
      </c>
      <c r="B114" s="15"/>
      <c r="C114" s="15" t="s">
        <v>638</v>
      </c>
      <c r="D114" s="13">
        <v>500000</v>
      </c>
      <c r="E114" s="13"/>
      <c r="F114" s="9">
        <f t="shared" si="3"/>
        <v>52420604.840000033</v>
      </c>
      <c r="M114" s="57">
        <v>500000</v>
      </c>
    </row>
    <row r="115" spans="1:13">
      <c r="A115" s="14">
        <v>45322</v>
      </c>
      <c r="B115" s="15"/>
      <c r="C115" s="18" t="s">
        <v>8</v>
      </c>
      <c r="D115" s="74">
        <v>287500</v>
      </c>
      <c r="E115" s="74"/>
      <c r="F115" s="9">
        <f t="shared" si="3"/>
        <v>52708104.840000033</v>
      </c>
    </row>
    <row r="116" spans="1:13">
      <c r="A116" s="14">
        <v>45322</v>
      </c>
      <c r="B116" s="15"/>
      <c r="C116" s="18" t="s">
        <v>8</v>
      </c>
      <c r="D116" s="74">
        <v>1300000</v>
      </c>
      <c r="E116" s="74"/>
      <c r="F116" s="9">
        <f t="shared" si="3"/>
        <v>54008104.840000033</v>
      </c>
    </row>
    <row r="117" spans="1:13">
      <c r="A117" s="14">
        <v>45323</v>
      </c>
      <c r="B117" s="15"/>
      <c r="C117" s="15" t="s">
        <v>8</v>
      </c>
      <c r="D117" s="74">
        <v>650000</v>
      </c>
      <c r="E117" s="74"/>
      <c r="F117" s="9">
        <f t="shared" si="3"/>
        <v>54658104.840000033</v>
      </c>
    </row>
    <row r="118" spans="1:13">
      <c r="A118" s="14">
        <v>45323</v>
      </c>
      <c r="B118" s="15"/>
      <c r="C118" s="18" t="s">
        <v>43</v>
      </c>
      <c r="D118" s="74">
        <v>380000</v>
      </c>
      <c r="E118" s="74"/>
      <c r="F118" s="9">
        <f t="shared" si="3"/>
        <v>55038104.840000033</v>
      </c>
    </row>
    <row r="119" spans="1:13">
      <c r="A119" s="14">
        <v>45323</v>
      </c>
      <c r="B119" s="15"/>
      <c r="C119" s="15" t="s">
        <v>43</v>
      </c>
      <c r="D119" s="13">
        <v>170000</v>
      </c>
      <c r="E119" s="13"/>
      <c r="F119" s="9">
        <f t="shared" si="3"/>
        <v>55208104.840000033</v>
      </c>
    </row>
    <row r="120" spans="1:13">
      <c r="A120" s="14">
        <v>45324</v>
      </c>
      <c r="B120" s="15"/>
      <c r="C120" s="15" t="s">
        <v>8</v>
      </c>
      <c r="D120" s="13">
        <v>650000</v>
      </c>
      <c r="E120" s="13"/>
      <c r="F120" s="9">
        <f t="shared" si="3"/>
        <v>55858104.840000033</v>
      </c>
    </row>
    <row r="121" spans="1:13">
      <c r="A121" s="14">
        <v>45324</v>
      </c>
      <c r="B121" s="15"/>
      <c r="C121" s="15" t="s">
        <v>8</v>
      </c>
      <c r="D121" s="13">
        <v>550000</v>
      </c>
      <c r="E121" s="13"/>
      <c r="F121" s="9">
        <f t="shared" si="3"/>
        <v>56408104.840000033</v>
      </c>
    </row>
    <row r="122" spans="1:13">
      <c r="A122" s="14">
        <v>45324</v>
      </c>
      <c r="B122" s="15"/>
      <c r="C122" s="15" t="s">
        <v>43</v>
      </c>
      <c r="D122" s="13">
        <v>240000</v>
      </c>
      <c r="E122" s="13"/>
      <c r="F122" s="9">
        <f t="shared" si="3"/>
        <v>56648104.840000033</v>
      </c>
    </row>
    <row r="123" spans="1:13">
      <c r="A123" s="14">
        <v>45324</v>
      </c>
      <c r="B123" s="15"/>
      <c r="C123" s="15" t="s">
        <v>43</v>
      </c>
      <c r="D123" s="13">
        <v>190000</v>
      </c>
      <c r="E123" s="13"/>
      <c r="F123" s="9">
        <f t="shared" si="3"/>
        <v>56838104.840000033</v>
      </c>
    </row>
    <row r="124" spans="1:13">
      <c r="A124" s="14">
        <v>45324</v>
      </c>
      <c r="B124" s="15"/>
      <c r="C124" s="15" t="s">
        <v>8</v>
      </c>
      <c r="D124" s="74">
        <v>600000</v>
      </c>
      <c r="E124" s="13"/>
      <c r="F124" s="9">
        <f t="shared" si="3"/>
        <v>57438104.840000033</v>
      </c>
    </row>
    <row r="125" spans="1:13">
      <c r="A125" s="14">
        <v>45325</v>
      </c>
      <c r="B125" s="15"/>
      <c r="C125" s="15" t="s">
        <v>43</v>
      </c>
      <c r="D125" s="74">
        <v>230000</v>
      </c>
      <c r="E125" s="13"/>
      <c r="F125" s="9">
        <f t="shared" si="3"/>
        <v>57668104.840000033</v>
      </c>
    </row>
    <row r="126" spans="1:13">
      <c r="A126" s="14">
        <v>45325</v>
      </c>
      <c r="B126" s="15"/>
      <c r="C126" s="15" t="s">
        <v>43</v>
      </c>
      <c r="D126" s="74">
        <v>935000</v>
      </c>
      <c r="E126" s="13"/>
      <c r="F126" s="9">
        <f t="shared" si="3"/>
        <v>58603104.840000033</v>
      </c>
    </row>
    <row r="127" spans="1:13">
      <c r="A127" s="14">
        <v>45325</v>
      </c>
      <c r="B127" s="15"/>
      <c r="C127" s="15" t="s">
        <v>8</v>
      </c>
      <c r="D127" s="74">
        <v>288000</v>
      </c>
      <c r="E127" s="13"/>
      <c r="F127" s="9">
        <f t="shared" si="3"/>
        <v>58891104.840000033</v>
      </c>
    </row>
    <row r="128" spans="1:13">
      <c r="A128" s="14">
        <v>45327</v>
      </c>
      <c r="B128" s="15"/>
      <c r="C128" s="15" t="s">
        <v>8</v>
      </c>
      <c r="D128" s="74">
        <v>1150000</v>
      </c>
      <c r="E128" s="13"/>
      <c r="F128" s="9">
        <f t="shared" si="3"/>
        <v>60041104.840000033</v>
      </c>
    </row>
    <row r="129" spans="1:6">
      <c r="A129" s="14">
        <v>45327</v>
      </c>
      <c r="B129" s="15"/>
      <c r="C129" s="15" t="s">
        <v>43</v>
      </c>
      <c r="D129" s="74">
        <v>45000</v>
      </c>
      <c r="E129" s="13"/>
      <c r="F129" s="9">
        <f t="shared" si="3"/>
        <v>60086104.840000033</v>
      </c>
    </row>
    <row r="130" spans="1:6">
      <c r="A130" s="14">
        <v>45327</v>
      </c>
      <c r="B130" s="15"/>
      <c r="C130" s="15" t="s">
        <v>43</v>
      </c>
      <c r="D130" s="74">
        <v>507000</v>
      </c>
      <c r="E130" s="13"/>
      <c r="F130" s="9">
        <f t="shared" si="3"/>
        <v>60593104.840000033</v>
      </c>
    </row>
    <row r="131" spans="1:6">
      <c r="A131" s="14">
        <v>45327</v>
      </c>
      <c r="B131" s="15"/>
      <c r="C131" s="15" t="s">
        <v>725</v>
      </c>
      <c r="D131" s="74">
        <v>350000</v>
      </c>
      <c r="E131" s="13"/>
      <c r="F131" s="9">
        <f t="shared" si="3"/>
        <v>60943104.840000033</v>
      </c>
    </row>
    <row r="132" spans="1:6">
      <c r="A132" s="14">
        <v>45327</v>
      </c>
      <c r="B132" s="15"/>
      <c r="C132" s="15" t="s">
        <v>43</v>
      </c>
      <c r="D132" s="74">
        <v>934000</v>
      </c>
      <c r="E132" s="13"/>
      <c r="F132" s="9">
        <f t="shared" si="3"/>
        <v>61877104.840000033</v>
      </c>
    </row>
    <row r="133" spans="1:6">
      <c r="A133" s="14">
        <v>45328</v>
      </c>
      <c r="B133" s="15"/>
      <c r="C133" s="37" t="s">
        <v>641</v>
      </c>
      <c r="D133" s="13">
        <v>47615000</v>
      </c>
      <c r="E133" s="13"/>
      <c r="F133" s="9">
        <f t="shared" ref="F133" si="4">F132+D133-E133</f>
        <v>109492104.84000003</v>
      </c>
    </row>
    <row r="134" spans="1:6">
      <c r="A134" s="14">
        <v>45329</v>
      </c>
      <c r="B134" s="15"/>
      <c r="C134" s="37" t="s">
        <v>667</v>
      </c>
      <c r="D134" s="13">
        <v>27725000</v>
      </c>
      <c r="E134" s="13"/>
      <c r="F134" s="9">
        <f t="shared" ref="F134:F140" si="5">F133+D134-E134</f>
        <v>137217104.84000003</v>
      </c>
    </row>
    <row r="135" spans="1:6">
      <c r="A135" s="14">
        <v>45329</v>
      </c>
      <c r="B135" s="15"/>
      <c r="C135" s="15" t="s">
        <v>479</v>
      </c>
      <c r="D135" s="13">
        <v>195405000</v>
      </c>
      <c r="E135" s="13"/>
      <c r="F135" s="9">
        <f t="shared" si="5"/>
        <v>332622104.84000003</v>
      </c>
    </row>
    <row r="136" spans="1:6">
      <c r="A136" s="14">
        <v>45329</v>
      </c>
      <c r="B136" s="15"/>
      <c r="C136" s="15" t="s">
        <v>480</v>
      </c>
      <c r="D136" s="13">
        <v>135529400</v>
      </c>
      <c r="E136" s="13"/>
      <c r="F136" s="9">
        <f t="shared" si="5"/>
        <v>468151504.84000003</v>
      </c>
    </row>
    <row r="137" spans="1:6">
      <c r="A137" s="14">
        <v>45329</v>
      </c>
      <c r="B137" s="15"/>
      <c r="C137" s="15" t="s">
        <v>481</v>
      </c>
      <c r="D137" s="13">
        <v>11895000</v>
      </c>
      <c r="E137" s="13"/>
      <c r="F137" s="9">
        <f t="shared" si="5"/>
        <v>480046504.84000003</v>
      </c>
    </row>
    <row r="138" spans="1:6">
      <c r="A138" s="14">
        <v>45329</v>
      </c>
      <c r="B138" s="15"/>
      <c r="C138" s="15" t="s">
        <v>655</v>
      </c>
      <c r="D138" s="13"/>
      <c r="E138" s="13">
        <v>10021500</v>
      </c>
      <c r="F138" s="9">
        <f t="shared" si="5"/>
        <v>470025004.84000003</v>
      </c>
    </row>
    <row r="139" spans="1:6">
      <c r="A139" s="14">
        <v>45329</v>
      </c>
      <c r="B139" s="15"/>
      <c r="C139" s="15" t="s">
        <v>656</v>
      </c>
      <c r="D139" s="13"/>
      <c r="E139" s="13">
        <v>24890000</v>
      </c>
      <c r="F139" s="9">
        <f t="shared" si="5"/>
        <v>445135004.84000003</v>
      </c>
    </row>
    <row r="140" spans="1:6">
      <c r="A140" s="14">
        <v>45329</v>
      </c>
      <c r="B140" s="15"/>
      <c r="C140" s="15" t="s">
        <v>657</v>
      </c>
      <c r="D140" s="13"/>
      <c r="E140" s="13">
        <v>8662500</v>
      </c>
      <c r="F140" s="9">
        <f t="shared" si="5"/>
        <v>436472504.84000003</v>
      </c>
    </row>
    <row r="141" spans="1:6">
      <c r="A141" s="14">
        <v>45334</v>
      </c>
      <c r="B141" s="15"/>
      <c r="C141" s="37" t="s">
        <v>668</v>
      </c>
      <c r="D141" s="13">
        <v>15270000</v>
      </c>
      <c r="E141" s="13"/>
      <c r="F141" s="9">
        <f t="shared" ref="F141:F161" si="6">F140+D141-E141</f>
        <v>451742504.84000003</v>
      </c>
    </row>
    <row r="142" spans="1:6">
      <c r="A142" s="14">
        <v>45335</v>
      </c>
      <c r="B142" s="15"/>
      <c r="C142" s="37" t="s">
        <v>669</v>
      </c>
      <c r="D142" s="13">
        <v>14745000</v>
      </c>
      <c r="E142" s="13"/>
      <c r="F142" s="9">
        <f t="shared" si="6"/>
        <v>466487504.84000003</v>
      </c>
    </row>
    <row r="143" spans="1:6">
      <c r="A143" s="14">
        <v>45335</v>
      </c>
      <c r="B143" s="15"/>
      <c r="C143" s="18" t="s">
        <v>194</v>
      </c>
      <c r="D143" s="74"/>
      <c r="E143" s="74">
        <v>113000000</v>
      </c>
      <c r="F143" s="9">
        <f t="shared" si="6"/>
        <v>353487504.84000003</v>
      </c>
    </row>
    <row r="144" spans="1:6">
      <c r="A144" s="14">
        <v>45335</v>
      </c>
      <c r="B144" s="15"/>
      <c r="C144" s="15" t="s">
        <v>672</v>
      </c>
      <c r="D144" s="13"/>
      <c r="E144" s="13">
        <v>14586000</v>
      </c>
      <c r="F144" s="9">
        <f t="shared" si="6"/>
        <v>338901504.84000003</v>
      </c>
    </row>
    <row r="145" spans="1:13">
      <c r="A145" s="14">
        <v>45327</v>
      </c>
      <c r="B145" s="15"/>
      <c r="C145" s="15" t="s">
        <v>43</v>
      </c>
      <c r="D145" s="13">
        <v>50000</v>
      </c>
      <c r="E145" s="13"/>
      <c r="F145" s="9">
        <f t="shared" si="6"/>
        <v>338951504.84000003</v>
      </c>
    </row>
    <row r="146" spans="1:13">
      <c r="A146" s="14">
        <v>45328</v>
      </c>
      <c r="B146" s="15"/>
      <c r="C146" s="15" t="s">
        <v>8</v>
      </c>
      <c r="D146" s="13">
        <v>1185000</v>
      </c>
      <c r="E146" s="13"/>
      <c r="F146" s="9">
        <f t="shared" si="6"/>
        <v>340136504.84000003</v>
      </c>
    </row>
    <row r="147" spans="1:13">
      <c r="A147" s="14">
        <v>45330</v>
      </c>
      <c r="B147" s="15"/>
      <c r="C147" s="15" t="s">
        <v>8</v>
      </c>
      <c r="D147" s="13">
        <v>650000</v>
      </c>
      <c r="E147" s="13"/>
      <c r="F147" s="9">
        <f t="shared" si="6"/>
        <v>340786504.84000003</v>
      </c>
    </row>
    <row r="148" spans="1:13">
      <c r="A148" s="14">
        <v>45330</v>
      </c>
      <c r="B148" s="15"/>
      <c r="C148" s="15" t="s">
        <v>8</v>
      </c>
      <c r="D148" s="13">
        <v>650000</v>
      </c>
      <c r="E148" s="13"/>
      <c r="F148" s="9">
        <f t="shared" si="6"/>
        <v>341436504.84000003</v>
      </c>
      <c r="G148" s="57" t="s">
        <v>62</v>
      </c>
      <c r="H148" s="57" t="s">
        <v>134</v>
      </c>
      <c r="I148" s="57" t="s">
        <v>135</v>
      </c>
      <c r="J148" s="57" t="s">
        <v>63</v>
      </c>
      <c r="K148" s="57" t="s">
        <v>6</v>
      </c>
      <c r="M148" s="57" t="s">
        <v>691</v>
      </c>
    </row>
    <row r="149" spans="1:13">
      <c r="A149" s="14">
        <v>45331</v>
      </c>
      <c r="B149" s="15"/>
      <c r="C149" s="15" t="s">
        <v>8</v>
      </c>
      <c r="D149" s="13">
        <v>600000</v>
      </c>
      <c r="E149" s="13"/>
      <c r="F149" s="9">
        <f t="shared" si="6"/>
        <v>342036504.84000003</v>
      </c>
    </row>
    <row r="150" spans="1:13">
      <c r="A150" s="14">
        <v>45334</v>
      </c>
      <c r="B150" s="15"/>
      <c r="C150" s="15" t="s">
        <v>8</v>
      </c>
      <c r="D150" s="13">
        <v>2340000</v>
      </c>
      <c r="E150" s="13"/>
      <c r="F150" s="9">
        <f t="shared" si="6"/>
        <v>344376504.84000003</v>
      </c>
    </row>
    <row r="151" spans="1:13">
      <c r="A151" s="14">
        <v>45334</v>
      </c>
      <c r="B151" s="15"/>
      <c r="C151" s="15" t="s">
        <v>681</v>
      </c>
      <c r="D151" s="13">
        <v>30250000</v>
      </c>
      <c r="E151" s="13"/>
      <c r="F151" s="9">
        <f t="shared" si="6"/>
        <v>374626504.84000003</v>
      </c>
      <c r="G151" s="57">
        <v>4000000</v>
      </c>
      <c r="H151" s="57">
        <v>6000000</v>
      </c>
      <c r="I151" s="57">
        <v>14250000</v>
      </c>
      <c r="J151" s="57">
        <v>4500000</v>
      </c>
      <c r="K151" s="57">
        <v>1500000</v>
      </c>
      <c r="L151" s="57">
        <f>SUM(G151:K151)</f>
        <v>30250000</v>
      </c>
    </row>
    <row r="152" spans="1:13">
      <c r="A152" s="14">
        <v>45334</v>
      </c>
      <c r="B152" s="15"/>
      <c r="C152" s="15" t="s">
        <v>8</v>
      </c>
      <c r="D152" s="13">
        <v>585000</v>
      </c>
      <c r="E152" s="13"/>
      <c r="F152" s="9">
        <f t="shared" si="6"/>
        <v>375211504.84000003</v>
      </c>
    </row>
    <row r="153" spans="1:13">
      <c r="A153" s="14">
        <v>45334</v>
      </c>
      <c r="B153" s="15"/>
      <c r="C153" s="15" t="s">
        <v>8</v>
      </c>
      <c r="D153" s="13">
        <v>585000</v>
      </c>
      <c r="E153" s="13"/>
      <c r="F153" s="9">
        <f t="shared" si="6"/>
        <v>375796504.84000003</v>
      </c>
    </row>
    <row r="154" spans="1:13">
      <c r="A154" s="14">
        <v>45335</v>
      </c>
      <c r="B154" s="15"/>
      <c r="C154" s="15" t="s">
        <v>43</v>
      </c>
      <c r="D154" s="13">
        <v>70000</v>
      </c>
      <c r="E154" s="13"/>
      <c r="F154" s="9">
        <f t="shared" si="6"/>
        <v>375866504.84000003</v>
      </c>
    </row>
    <row r="155" spans="1:13">
      <c r="A155" s="14">
        <v>45335</v>
      </c>
      <c r="B155" s="15"/>
      <c r="C155" s="15" t="s">
        <v>43</v>
      </c>
      <c r="D155" s="13">
        <v>40000</v>
      </c>
      <c r="E155" s="13"/>
      <c r="F155" s="9">
        <f t="shared" si="6"/>
        <v>375906504.84000003</v>
      </c>
    </row>
    <row r="156" spans="1:13">
      <c r="A156" s="14">
        <v>45335</v>
      </c>
      <c r="B156" s="15"/>
      <c r="C156" s="15" t="s">
        <v>676</v>
      </c>
      <c r="D156" s="13">
        <v>2485000</v>
      </c>
      <c r="E156" s="13"/>
      <c r="F156" s="9">
        <f t="shared" si="6"/>
        <v>378391504.84000003</v>
      </c>
      <c r="M156" s="57">
        <v>1300000</v>
      </c>
    </row>
    <row r="157" spans="1:13">
      <c r="A157" s="14">
        <v>45335</v>
      </c>
      <c r="B157" s="15"/>
      <c r="C157" s="15" t="s">
        <v>8</v>
      </c>
      <c r="D157" s="13">
        <v>300000</v>
      </c>
      <c r="E157" s="13"/>
      <c r="F157" s="9">
        <f t="shared" si="6"/>
        <v>378691504.84000003</v>
      </c>
    </row>
    <row r="158" spans="1:13">
      <c r="A158" s="14">
        <v>45337</v>
      </c>
      <c r="B158" s="15"/>
      <c r="C158" s="15" t="s">
        <v>682</v>
      </c>
      <c r="D158" s="13">
        <v>14020000</v>
      </c>
      <c r="E158" s="13"/>
      <c r="F158" s="9">
        <f t="shared" si="6"/>
        <v>392711504.84000003</v>
      </c>
    </row>
    <row r="159" spans="1:13">
      <c r="A159" s="14">
        <v>45337</v>
      </c>
      <c r="B159" s="15"/>
      <c r="C159" s="15" t="s">
        <v>479</v>
      </c>
      <c r="D159" s="13">
        <v>59255000</v>
      </c>
      <c r="E159" s="13"/>
      <c r="F159" s="9">
        <f t="shared" si="6"/>
        <v>451966504.84000003</v>
      </c>
    </row>
    <row r="160" spans="1:13">
      <c r="A160" s="14">
        <v>45337</v>
      </c>
      <c r="B160" s="15"/>
      <c r="C160" s="15" t="s">
        <v>480</v>
      </c>
      <c r="D160" s="13">
        <v>73825000</v>
      </c>
      <c r="E160" s="13"/>
      <c r="F160" s="9">
        <f t="shared" si="6"/>
        <v>525791504.84000003</v>
      </c>
    </row>
    <row r="161" spans="1:14">
      <c r="A161" s="14">
        <v>45337</v>
      </c>
      <c r="B161" s="15"/>
      <c r="C161" s="15" t="s">
        <v>481</v>
      </c>
      <c r="D161" s="13">
        <v>4070000</v>
      </c>
      <c r="E161" s="13"/>
      <c r="F161" s="9">
        <f t="shared" si="6"/>
        <v>529861504.84000003</v>
      </c>
    </row>
    <row r="162" spans="1:14">
      <c r="A162" s="14">
        <v>45338</v>
      </c>
      <c r="B162" s="15"/>
      <c r="C162" s="15" t="s">
        <v>694</v>
      </c>
      <c r="D162" s="13">
        <v>13580000</v>
      </c>
      <c r="E162" s="13"/>
      <c r="F162" s="9">
        <f t="shared" ref="F162" si="7">F161+D162-E162</f>
        <v>543441504.84000003</v>
      </c>
    </row>
    <row r="163" spans="1:14">
      <c r="A163" s="14">
        <v>45341</v>
      </c>
      <c r="B163" s="15"/>
      <c r="C163" s="15" t="s">
        <v>699</v>
      </c>
      <c r="D163" s="13">
        <v>16365000</v>
      </c>
      <c r="E163" s="13"/>
      <c r="F163" s="9">
        <f t="shared" ref="F163" si="8">F162+D163-E163</f>
        <v>559806504.84000003</v>
      </c>
    </row>
    <row r="164" spans="1:14">
      <c r="A164" s="14">
        <v>45342</v>
      </c>
      <c r="B164" s="15"/>
      <c r="C164" s="15" t="s">
        <v>700</v>
      </c>
      <c r="D164" s="13">
        <v>19385000</v>
      </c>
      <c r="E164" s="13"/>
      <c r="F164" s="9">
        <f t="shared" ref="F164" si="9">F163+D164-E164</f>
        <v>579191504.84000003</v>
      </c>
    </row>
    <row r="165" spans="1:14">
      <c r="A165" s="14">
        <v>45342</v>
      </c>
      <c r="B165" s="15"/>
      <c r="C165" s="15" t="s">
        <v>701</v>
      </c>
      <c r="D165" s="13">
        <v>1500000</v>
      </c>
      <c r="E165" s="13"/>
      <c r="F165" s="9">
        <f t="shared" ref="F165:F178" si="10">F164+D165-E165</f>
        <v>580691504.84000003</v>
      </c>
      <c r="G165" s="57">
        <v>1500000</v>
      </c>
      <c r="L165" s="57">
        <f>SUM(G165:K165)</f>
        <v>1500000</v>
      </c>
    </row>
    <row r="166" spans="1:14">
      <c r="A166" s="14">
        <v>45342</v>
      </c>
      <c r="B166" s="15"/>
      <c r="C166" s="15" t="s">
        <v>704</v>
      </c>
      <c r="D166" s="13">
        <v>6875000</v>
      </c>
      <c r="E166" s="13"/>
      <c r="F166" s="9">
        <f t="shared" si="10"/>
        <v>587566504.84000003</v>
      </c>
      <c r="G166" s="57">
        <v>1000000</v>
      </c>
      <c r="H166" s="57">
        <v>2500000</v>
      </c>
      <c r="J166" s="57">
        <v>2500000</v>
      </c>
      <c r="K166" s="57">
        <f>350000+525000</f>
        <v>875000</v>
      </c>
      <c r="L166" s="57">
        <f>SUM(G166:K166)</f>
        <v>6875000</v>
      </c>
    </row>
    <row r="167" spans="1:14">
      <c r="A167" s="14">
        <v>45342</v>
      </c>
      <c r="B167" s="15"/>
      <c r="C167" s="15" t="s">
        <v>702</v>
      </c>
      <c r="D167" s="13"/>
      <c r="E167" s="13">
        <v>15000000</v>
      </c>
      <c r="F167" s="9">
        <f t="shared" si="10"/>
        <v>572566504.84000003</v>
      </c>
    </row>
    <row r="168" spans="1:14">
      <c r="A168" s="14">
        <v>45342</v>
      </c>
      <c r="B168" s="15"/>
      <c r="C168" s="15" t="s">
        <v>703</v>
      </c>
      <c r="D168" s="13"/>
      <c r="E168" s="13">
        <v>17193000</v>
      </c>
      <c r="F168" s="9">
        <f t="shared" si="10"/>
        <v>555373504.84000003</v>
      </c>
    </row>
    <row r="169" spans="1:14">
      <c r="A169" s="14">
        <v>45343</v>
      </c>
      <c r="B169" s="15"/>
      <c r="C169" s="15" t="s">
        <v>705</v>
      </c>
      <c r="D169" s="13">
        <v>11010000</v>
      </c>
      <c r="E169" s="13"/>
      <c r="F169" s="9">
        <f t="shared" si="10"/>
        <v>566383504.84000003</v>
      </c>
    </row>
    <row r="170" spans="1:14">
      <c r="A170" s="14">
        <v>45345</v>
      </c>
      <c r="B170" s="15"/>
      <c r="C170" s="15" t="s">
        <v>714</v>
      </c>
      <c r="D170" s="13">
        <v>4450000</v>
      </c>
      <c r="E170" s="13"/>
      <c r="F170" s="9">
        <f t="shared" si="10"/>
        <v>570833504.84000003</v>
      </c>
    </row>
    <row r="171" spans="1:14">
      <c r="A171" s="14">
        <v>45337</v>
      </c>
      <c r="B171" s="15"/>
      <c r="C171" s="15" t="s">
        <v>8</v>
      </c>
      <c r="D171" s="13">
        <v>550000</v>
      </c>
      <c r="E171" s="13"/>
      <c r="F171" s="9">
        <f t="shared" si="10"/>
        <v>571383504.84000003</v>
      </c>
    </row>
    <row r="172" spans="1:14">
      <c r="A172" s="14">
        <v>45337</v>
      </c>
      <c r="B172" s="15"/>
      <c r="C172" s="15" t="s">
        <v>43</v>
      </c>
      <c r="D172" s="13">
        <v>390000</v>
      </c>
      <c r="E172" s="13"/>
      <c r="F172" s="9">
        <f t="shared" si="10"/>
        <v>571773504.84000003</v>
      </c>
      <c r="G172" s="57">
        <f>SUM(G43:G166)</f>
        <v>8300000</v>
      </c>
      <c r="H172" s="57">
        <f t="shared" ref="H172:N172" si="11">SUM(H43:H166)</f>
        <v>11500000</v>
      </c>
      <c r="I172" s="57">
        <f t="shared" si="11"/>
        <v>19500000</v>
      </c>
      <c r="J172" s="57">
        <f t="shared" si="11"/>
        <v>8950000</v>
      </c>
      <c r="K172" s="57">
        <f t="shared" si="11"/>
        <v>3125000</v>
      </c>
      <c r="L172" s="57">
        <f t="shared" si="11"/>
        <v>51375000</v>
      </c>
      <c r="M172" s="57">
        <f t="shared" si="11"/>
        <v>1800000</v>
      </c>
      <c r="N172" s="57">
        <f t="shared" si="11"/>
        <v>0</v>
      </c>
    </row>
    <row r="173" spans="1:14">
      <c r="A173" s="14">
        <v>45337</v>
      </c>
      <c r="B173" s="15"/>
      <c r="C173" s="15" t="s">
        <v>43</v>
      </c>
      <c r="D173" s="13">
        <v>195000</v>
      </c>
      <c r="E173" s="13"/>
      <c r="F173" s="9">
        <f t="shared" si="10"/>
        <v>571968504.84000003</v>
      </c>
    </row>
    <row r="174" spans="1:14">
      <c r="A174" s="14">
        <v>45338</v>
      </c>
      <c r="B174" s="15"/>
      <c r="C174" s="15" t="s">
        <v>8</v>
      </c>
      <c r="D174" s="13">
        <v>1715000</v>
      </c>
      <c r="E174" s="13"/>
      <c r="F174" s="9">
        <f t="shared" si="10"/>
        <v>573683504.84000003</v>
      </c>
    </row>
    <row r="175" spans="1:14">
      <c r="A175" s="14">
        <v>45338</v>
      </c>
      <c r="B175" s="15"/>
      <c r="C175" s="15" t="s">
        <v>8</v>
      </c>
      <c r="D175" s="13">
        <v>3550000</v>
      </c>
      <c r="E175" s="13"/>
      <c r="F175" s="9">
        <f t="shared" si="10"/>
        <v>577233504.84000003</v>
      </c>
    </row>
    <row r="176" spans="1:14">
      <c r="A176" s="14">
        <v>45338</v>
      </c>
      <c r="B176" s="15"/>
      <c r="C176" s="15" t="s">
        <v>43</v>
      </c>
      <c r="D176" s="13">
        <v>360000</v>
      </c>
      <c r="E176" s="13"/>
      <c r="F176" s="9">
        <f t="shared" si="10"/>
        <v>577593504.84000003</v>
      </c>
    </row>
    <row r="177" spans="1:14">
      <c r="A177" s="14">
        <v>45339</v>
      </c>
      <c r="B177" s="15"/>
      <c r="C177" s="15" t="s">
        <v>43</v>
      </c>
      <c r="D177" s="13">
        <v>360000</v>
      </c>
      <c r="E177" s="13"/>
      <c r="F177" s="9">
        <f t="shared" si="10"/>
        <v>577953504.84000003</v>
      </c>
    </row>
    <row r="178" spans="1:14">
      <c r="A178" s="14">
        <v>45341</v>
      </c>
      <c r="B178" s="15"/>
      <c r="C178" s="15" t="s">
        <v>43</v>
      </c>
      <c r="D178" s="13">
        <v>115000</v>
      </c>
      <c r="E178" s="13"/>
      <c r="F178" s="9">
        <f t="shared" si="10"/>
        <v>578068504.84000003</v>
      </c>
    </row>
    <row r="179" spans="1:14">
      <c r="A179" s="14">
        <v>45341</v>
      </c>
      <c r="B179" s="15"/>
      <c r="C179" s="15" t="s">
        <v>8</v>
      </c>
      <c r="D179" s="13">
        <v>650000</v>
      </c>
      <c r="E179" s="13"/>
      <c r="F179" s="9">
        <f t="shared" ref="F179:F200" si="12">F178+D179-E179</f>
        <v>578718504.84000003</v>
      </c>
    </row>
    <row r="180" spans="1:14">
      <c r="A180" s="14">
        <v>45341</v>
      </c>
      <c r="B180" s="15"/>
      <c r="C180" s="15" t="s">
        <v>43</v>
      </c>
      <c r="D180" s="13">
        <v>125000</v>
      </c>
      <c r="E180" s="13"/>
      <c r="F180" s="9">
        <f t="shared" si="12"/>
        <v>578843504.84000003</v>
      </c>
    </row>
    <row r="181" spans="1:14">
      <c r="A181" s="14">
        <v>45341</v>
      </c>
      <c r="B181" s="15"/>
      <c r="C181" s="15" t="s">
        <v>8</v>
      </c>
      <c r="D181" s="13">
        <v>1825000</v>
      </c>
      <c r="E181" s="13"/>
      <c r="F181" s="9">
        <f t="shared" si="12"/>
        <v>580668504.84000003</v>
      </c>
    </row>
    <row r="182" spans="1:14">
      <c r="A182" s="14">
        <v>45341</v>
      </c>
      <c r="B182" s="15"/>
      <c r="C182" s="15" t="s">
        <v>43</v>
      </c>
      <c r="D182" s="13">
        <v>20000</v>
      </c>
      <c r="E182" s="13"/>
      <c r="F182" s="9">
        <f t="shared" si="12"/>
        <v>580688504.84000003</v>
      </c>
    </row>
    <row r="183" spans="1:14">
      <c r="A183" s="14">
        <v>45342</v>
      </c>
      <c r="B183" s="15"/>
      <c r="C183" s="15" t="s">
        <v>43</v>
      </c>
      <c r="D183" s="13">
        <v>172000</v>
      </c>
      <c r="E183" s="13"/>
      <c r="F183" s="9">
        <f t="shared" si="12"/>
        <v>580860504.84000003</v>
      </c>
      <c r="G183" s="57" t="s">
        <v>62</v>
      </c>
      <c r="H183" s="57" t="s">
        <v>134</v>
      </c>
      <c r="I183" s="57" t="s">
        <v>135</v>
      </c>
      <c r="J183" s="57" t="s">
        <v>63</v>
      </c>
      <c r="K183" s="57" t="s">
        <v>6</v>
      </c>
      <c r="M183" s="57" t="s">
        <v>691</v>
      </c>
      <c r="N183" s="57" t="s">
        <v>721</v>
      </c>
    </row>
    <row r="184" spans="1:14">
      <c r="A184" s="14">
        <v>45342</v>
      </c>
      <c r="B184" s="15"/>
      <c r="C184" s="15" t="s">
        <v>718</v>
      </c>
      <c r="D184" s="13">
        <v>2150000</v>
      </c>
      <c r="E184" s="13"/>
      <c r="F184" s="9">
        <f t="shared" si="12"/>
        <v>583010504.84000003</v>
      </c>
      <c r="M184" s="57">
        <v>500000</v>
      </c>
      <c r="N184" s="57">
        <v>500000</v>
      </c>
    </row>
    <row r="185" spans="1:14">
      <c r="A185" s="14">
        <v>45342</v>
      </c>
      <c r="B185" s="15"/>
      <c r="C185" s="15" t="s">
        <v>43</v>
      </c>
      <c r="D185" s="13">
        <v>215000</v>
      </c>
      <c r="E185" s="13"/>
      <c r="F185" s="9">
        <f t="shared" si="12"/>
        <v>583225504.84000003</v>
      </c>
    </row>
    <row r="186" spans="1:14">
      <c r="A186" s="14">
        <v>45342</v>
      </c>
      <c r="B186" s="15"/>
      <c r="C186" s="15" t="s">
        <v>43</v>
      </c>
      <c r="D186" s="13">
        <v>170000</v>
      </c>
      <c r="E186" s="13"/>
      <c r="F186" s="9">
        <f t="shared" si="12"/>
        <v>583395504.84000003</v>
      </c>
    </row>
    <row r="187" spans="1:14">
      <c r="A187" s="14">
        <v>45342</v>
      </c>
      <c r="B187" s="15"/>
      <c r="C187" s="15" t="s">
        <v>43</v>
      </c>
      <c r="D187" s="13">
        <v>180000</v>
      </c>
      <c r="E187" s="13"/>
      <c r="F187" s="9">
        <f t="shared" si="12"/>
        <v>583575504.84000003</v>
      </c>
    </row>
    <row r="188" spans="1:14">
      <c r="A188" s="14">
        <v>45342</v>
      </c>
      <c r="B188" s="15"/>
      <c r="C188" s="15" t="s">
        <v>8</v>
      </c>
      <c r="D188" s="13">
        <v>650000</v>
      </c>
      <c r="E188" s="13"/>
      <c r="F188" s="9">
        <f t="shared" si="12"/>
        <v>584225504.84000003</v>
      </c>
    </row>
    <row r="189" spans="1:14">
      <c r="A189" s="14">
        <v>45344</v>
      </c>
      <c r="B189" s="15"/>
      <c r="C189" s="15" t="s">
        <v>720</v>
      </c>
      <c r="D189" s="13">
        <v>8155000</v>
      </c>
      <c r="E189" s="13"/>
      <c r="F189" s="9">
        <f t="shared" si="12"/>
        <v>592380504.84000003</v>
      </c>
    </row>
    <row r="190" spans="1:14">
      <c r="A190" s="14">
        <v>45348</v>
      </c>
      <c r="B190" s="15"/>
      <c r="C190" s="15" t="s">
        <v>722</v>
      </c>
      <c r="D190" s="13">
        <v>3540000</v>
      </c>
      <c r="E190" s="13"/>
      <c r="F190" s="9">
        <f t="shared" si="12"/>
        <v>595920504.84000003</v>
      </c>
    </row>
    <row r="191" spans="1:14">
      <c r="A191" s="14">
        <v>45349</v>
      </c>
      <c r="B191" s="15"/>
      <c r="C191" s="15" t="s">
        <v>723</v>
      </c>
      <c r="D191" s="13">
        <v>5265000</v>
      </c>
      <c r="E191" s="13"/>
      <c r="F191" s="9">
        <f t="shared" si="12"/>
        <v>601185504.84000003</v>
      </c>
    </row>
    <row r="192" spans="1:14">
      <c r="A192" s="14">
        <v>45343</v>
      </c>
      <c r="B192" s="15"/>
      <c r="C192" s="15" t="s">
        <v>43</v>
      </c>
      <c r="D192" s="13">
        <v>30000</v>
      </c>
      <c r="E192" s="13"/>
      <c r="F192" s="9">
        <f t="shared" si="12"/>
        <v>601215504.84000003</v>
      </c>
    </row>
    <row r="193" spans="1:6">
      <c r="A193" s="14">
        <v>45344</v>
      </c>
      <c r="B193" s="15"/>
      <c r="C193" s="15" t="s">
        <v>8</v>
      </c>
      <c r="D193" s="13">
        <v>650000</v>
      </c>
      <c r="E193" s="13"/>
      <c r="F193" s="9">
        <f t="shared" si="12"/>
        <v>601865504.84000003</v>
      </c>
    </row>
    <row r="194" spans="1:6">
      <c r="A194" s="14">
        <v>45348</v>
      </c>
      <c r="B194" s="15"/>
      <c r="C194" s="15" t="s">
        <v>8</v>
      </c>
      <c r="D194" s="13">
        <v>1300000</v>
      </c>
      <c r="E194" s="13"/>
      <c r="F194" s="9">
        <f t="shared" si="12"/>
        <v>603165504.84000003</v>
      </c>
    </row>
    <row r="195" spans="1:6">
      <c r="A195" s="14">
        <v>45348</v>
      </c>
      <c r="B195" s="15"/>
      <c r="C195" s="15" t="s">
        <v>43</v>
      </c>
      <c r="D195" s="13">
        <v>50000</v>
      </c>
      <c r="E195" s="13"/>
      <c r="F195" s="9">
        <f t="shared" si="12"/>
        <v>603215504.84000003</v>
      </c>
    </row>
    <row r="196" spans="1:6">
      <c r="A196" s="14">
        <v>45348</v>
      </c>
      <c r="B196" s="15"/>
      <c r="C196" s="15" t="s">
        <v>8</v>
      </c>
      <c r="D196" s="13">
        <v>600000</v>
      </c>
      <c r="E196" s="13"/>
      <c r="F196" s="9">
        <f t="shared" si="12"/>
        <v>603815504.84000003</v>
      </c>
    </row>
    <row r="197" spans="1:6">
      <c r="A197" s="14">
        <v>45348</v>
      </c>
      <c r="B197" s="15"/>
      <c r="C197" s="15" t="s">
        <v>43</v>
      </c>
      <c r="D197" s="13">
        <v>20000</v>
      </c>
      <c r="E197" s="13"/>
      <c r="F197" s="9">
        <f t="shared" si="12"/>
        <v>603835504.84000003</v>
      </c>
    </row>
    <row r="198" spans="1:6">
      <c r="A198" s="14">
        <v>45348</v>
      </c>
      <c r="B198" s="15"/>
      <c r="C198" s="15" t="s">
        <v>43</v>
      </c>
      <c r="D198" s="13">
        <v>218000</v>
      </c>
      <c r="E198" s="13"/>
      <c r="F198" s="9">
        <f t="shared" si="12"/>
        <v>604053504.84000003</v>
      </c>
    </row>
    <row r="199" spans="1:6">
      <c r="A199" s="14">
        <v>45348</v>
      </c>
      <c r="B199" s="15"/>
      <c r="C199" s="15" t="s">
        <v>43</v>
      </c>
      <c r="D199" s="13">
        <v>225000</v>
      </c>
      <c r="E199" s="13"/>
      <c r="F199" s="9">
        <f t="shared" si="12"/>
        <v>604278504.84000003</v>
      </c>
    </row>
    <row r="200" spans="1:6">
      <c r="A200" s="14">
        <v>45349</v>
      </c>
      <c r="B200" s="15"/>
      <c r="C200" s="15" t="s">
        <v>43</v>
      </c>
      <c r="D200" s="13">
        <v>185000</v>
      </c>
      <c r="E200" s="13"/>
      <c r="F200" s="9">
        <f t="shared" si="12"/>
        <v>604463504.84000003</v>
      </c>
    </row>
    <row r="201" spans="1:6">
      <c r="A201" s="14">
        <v>45350</v>
      </c>
      <c r="B201" s="15"/>
      <c r="C201" s="15" t="s">
        <v>724</v>
      </c>
      <c r="D201" s="13">
        <v>4062500</v>
      </c>
      <c r="E201" s="13"/>
      <c r="F201" s="9">
        <f t="shared" ref="F201" si="13">F200+D201-E201</f>
        <v>608526004.84000003</v>
      </c>
    </row>
    <row r="202" spans="1:6">
      <c r="A202" s="14">
        <v>45350</v>
      </c>
      <c r="B202" s="15"/>
      <c r="C202" s="15" t="s">
        <v>479</v>
      </c>
      <c r="D202" s="13">
        <v>146388000</v>
      </c>
      <c r="E202" s="13"/>
      <c r="F202" s="9">
        <f t="shared" ref="F202:F216" si="14">F201+D202-E202</f>
        <v>754914004.84000003</v>
      </c>
    </row>
    <row r="203" spans="1:6">
      <c r="A203" s="14">
        <v>45350</v>
      </c>
      <c r="B203" s="15"/>
      <c r="C203" s="15" t="s">
        <v>480</v>
      </c>
      <c r="D203" s="13">
        <v>140794700</v>
      </c>
      <c r="E203" s="13"/>
      <c r="F203" s="9">
        <f t="shared" si="14"/>
        <v>895708704.84000003</v>
      </c>
    </row>
    <row r="204" spans="1:6">
      <c r="A204" s="14">
        <v>45350</v>
      </c>
      <c r="B204" s="15"/>
      <c r="C204" s="15" t="s">
        <v>481</v>
      </c>
      <c r="D204" s="13">
        <v>18820000</v>
      </c>
      <c r="E204" s="13"/>
      <c r="F204" s="9">
        <f t="shared" si="14"/>
        <v>914528704.84000003</v>
      </c>
    </row>
    <row r="205" spans="1:6">
      <c r="A205" s="14">
        <v>45351</v>
      </c>
      <c r="B205" s="15"/>
      <c r="C205" s="15" t="s">
        <v>726</v>
      </c>
      <c r="D205" s="13">
        <v>7525000</v>
      </c>
      <c r="E205" s="13"/>
      <c r="F205" s="9">
        <f t="shared" si="14"/>
        <v>922053704.84000003</v>
      </c>
    </row>
    <row r="206" spans="1:6">
      <c r="A206" s="14">
        <v>45349</v>
      </c>
      <c r="B206" s="15"/>
      <c r="C206" s="15" t="s">
        <v>43</v>
      </c>
      <c r="D206" s="13">
        <v>195000</v>
      </c>
      <c r="E206" s="13"/>
      <c r="F206" s="9">
        <f t="shared" si="14"/>
        <v>922248704.84000003</v>
      </c>
    </row>
    <row r="207" spans="1:6">
      <c r="A207" s="14">
        <v>45350</v>
      </c>
      <c r="B207" s="15"/>
      <c r="C207" s="15" t="s">
        <v>43</v>
      </c>
      <c r="D207" s="13">
        <v>380000</v>
      </c>
      <c r="E207" s="13"/>
      <c r="F207" s="9">
        <f t="shared" si="14"/>
        <v>922628704.84000003</v>
      </c>
    </row>
    <row r="208" spans="1:6">
      <c r="A208" s="14">
        <v>45350</v>
      </c>
      <c r="B208" s="15"/>
      <c r="C208" s="15" t="s">
        <v>8</v>
      </c>
      <c r="D208" s="13">
        <v>1200000</v>
      </c>
      <c r="E208" s="13"/>
      <c r="F208" s="9">
        <f t="shared" si="14"/>
        <v>923828704.84000003</v>
      </c>
    </row>
    <row r="209" spans="1:14">
      <c r="A209" s="14">
        <v>45350</v>
      </c>
      <c r="B209" s="15"/>
      <c r="C209" s="15" t="s">
        <v>8</v>
      </c>
      <c r="D209" s="13">
        <v>100000</v>
      </c>
      <c r="E209" s="13"/>
      <c r="F209" s="9">
        <f t="shared" si="14"/>
        <v>923928704.84000003</v>
      </c>
    </row>
    <row r="210" spans="1:14">
      <c r="A210" s="14">
        <v>45350</v>
      </c>
      <c r="B210" s="15"/>
      <c r="C210" s="15" t="s">
        <v>735</v>
      </c>
      <c r="D210" s="13">
        <v>1000000</v>
      </c>
      <c r="E210" s="13"/>
      <c r="F210" s="9">
        <f t="shared" si="14"/>
        <v>924928704.84000003</v>
      </c>
      <c r="M210" s="57">
        <v>500000</v>
      </c>
      <c r="N210" s="57">
        <v>500000</v>
      </c>
    </row>
    <row r="211" spans="1:14">
      <c r="A211" s="14">
        <v>45351</v>
      </c>
      <c r="B211" s="15"/>
      <c r="C211" s="15" t="s">
        <v>43</v>
      </c>
      <c r="D211" s="13">
        <v>24000</v>
      </c>
      <c r="E211" s="13"/>
      <c r="F211" s="9">
        <f t="shared" si="14"/>
        <v>924952704.84000003</v>
      </c>
    </row>
    <row r="212" spans="1:14">
      <c r="A212" s="14">
        <v>45351</v>
      </c>
      <c r="B212" s="15"/>
      <c r="C212" s="15" t="s">
        <v>43</v>
      </c>
      <c r="D212" s="13">
        <v>1220000</v>
      </c>
      <c r="E212" s="13"/>
      <c r="F212" s="9">
        <f t="shared" si="14"/>
        <v>926172704.84000003</v>
      </c>
    </row>
    <row r="213" spans="1:14">
      <c r="A213" s="14">
        <v>45351</v>
      </c>
      <c r="B213" s="15"/>
      <c r="C213" s="15" t="s">
        <v>736</v>
      </c>
      <c r="D213" s="13">
        <v>11000000</v>
      </c>
      <c r="E213" s="13"/>
      <c r="F213" s="9">
        <f t="shared" si="14"/>
        <v>937172704.84000003</v>
      </c>
      <c r="G213" s="57">
        <v>2000000</v>
      </c>
      <c r="H213" s="57">
        <v>3000000</v>
      </c>
      <c r="I213" s="57">
        <v>5250000</v>
      </c>
      <c r="K213" s="57">
        <v>750000</v>
      </c>
    </row>
    <row r="214" spans="1:14">
      <c r="A214" s="14">
        <v>45351</v>
      </c>
      <c r="B214" s="15"/>
      <c r="C214" s="15" t="s">
        <v>43</v>
      </c>
      <c r="D214" s="13">
        <v>190000</v>
      </c>
      <c r="E214" s="13"/>
      <c r="F214" s="9">
        <f t="shared" si="14"/>
        <v>937362704.84000003</v>
      </c>
    </row>
    <row r="215" spans="1:14">
      <c r="A215" s="14">
        <v>45351</v>
      </c>
      <c r="B215" s="15"/>
      <c r="C215" s="15" t="s">
        <v>732</v>
      </c>
      <c r="D215" s="13"/>
      <c r="E215" s="13">
        <v>639634880</v>
      </c>
      <c r="F215" s="9">
        <f t="shared" si="14"/>
        <v>297727824.84000003</v>
      </c>
      <c r="G215" s="57">
        <f>SUM(G184:G213)</f>
        <v>2000000</v>
      </c>
      <c r="H215" s="57">
        <f t="shared" ref="H215:N215" si="15">SUM(H184:H213)</f>
        <v>3000000</v>
      </c>
      <c r="I215" s="57">
        <f t="shared" si="15"/>
        <v>5250000</v>
      </c>
      <c r="J215" s="57">
        <f t="shared" si="15"/>
        <v>0</v>
      </c>
      <c r="K215" s="57">
        <f t="shared" si="15"/>
        <v>750000</v>
      </c>
      <c r="L215" s="57">
        <f t="shared" si="15"/>
        <v>0</v>
      </c>
      <c r="M215" s="57">
        <f t="shared" si="15"/>
        <v>1000000</v>
      </c>
      <c r="N215" s="57">
        <f t="shared" si="15"/>
        <v>1000000</v>
      </c>
    </row>
    <row r="216" spans="1:14">
      <c r="A216" s="14">
        <v>45351</v>
      </c>
      <c r="B216" s="15"/>
      <c r="C216" s="15" t="s">
        <v>734</v>
      </c>
      <c r="D216" s="13">
        <v>609437380</v>
      </c>
      <c r="E216" s="13"/>
      <c r="F216" s="9">
        <f t="shared" si="14"/>
        <v>907165204.84000003</v>
      </c>
    </row>
    <row r="217" spans="1:14">
      <c r="A217" s="137"/>
      <c r="B217" s="137"/>
      <c r="C217" s="49" t="s">
        <v>34</v>
      </c>
      <c r="D217" s="56">
        <f>SUM(D112:D214)</f>
        <v>1110547600</v>
      </c>
      <c r="E217" s="56">
        <f>SUM(E112:E205)</f>
        <v>203353000</v>
      </c>
      <c r="F217" s="137"/>
    </row>
    <row r="218" spans="1:14">
      <c r="A218" s="15"/>
      <c r="B218" s="15"/>
      <c r="C218" s="53" t="s">
        <v>5</v>
      </c>
      <c r="D218" s="84"/>
      <c r="E218" s="84"/>
      <c r="F218" s="88">
        <f>F216</f>
        <v>907165204.84000003</v>
      </c>
    </row>
    <row r="219" spans="1:14">
      <c r="A219" s="14">
        <v>45352</v>
      </c>
      <c r="B219" s="15"/>
      <c r="C219" s="15" t="s">
        <v>730</v>
      </c>
      <c r="D219" s="13">
        <v>11690000</v>
      </c>
      <c r="E219" s="13"/>
      <c r="F219" s="9">
        <f>F218+D219-E219</f>
        <v>918855204.84000003</v>
      </c>
    </row>
    <row r="220" spans="1:14">
      <c r="A220" s="14">
        <v>45352</v>
      </c>
      <c r="B220" s="15"/>
      <c r="C220" s="15" t="s">
        <v>8</v>
      </c>
      <c r="D220" s="13">
        <v>650000</v>
      </c>
      <c r="E220" s="13"/>
      <c r="F220" s="9">
        <f t="shared" ref="F220:F228" si="16">F219+D220-E220</f>
        <v>919505204.84000003</v>
      </c>
    </row>
    <row r="221" spans="1:14">
      <c r="A221" s="14">
        <v>45352</v>
      </c>
      <c r="B221" s="15"/>
      <c r="C221" s="18" t="s">
        <v>732</v>
      </c>
      <c r="D221" s="13"/>
      <c r="E221" s="13">
        <v>610202380</v>
      </c>
      <c r="F221" s="9">
        <f t="shared" si="16"/>
        <v>309302824.84000003</v>
      </c>
    </row>
    <row r="222" spans="1:14">
      <c r="A222" s="14">
        <v>45352</v>
      </c>
      <c r="B222" s="15"/>
      <c r="C222" s="18" t="s">
        <v>8</v>
      </c>
      <c r="D222" s="13">
        <v>1300000</v>
      </c>
      <c r="E222" s="13"/>
      <c r="F222" s="9">
        <f t="shared" si="16"/>
        <v>310602824.84000003</v>
      </c>
    </row>
    <row r="223" spans="1:14">
      <c r="A223" s="14">
        <v>45352</v>
      </c>
      <c r="B223" s="15"/>
      <c r="C223" s="18" t="s">
        <v>8</v>
      </c>
      <c r="D223" s="13">
        <v>650000</v>
      </c>
      <c r="E223" s="13"/>
      <c r="F223" s="9">
        <f t="shared" si="16"/>
        <v>311252824.84000003</v>
      </c>
    </row>
    <row r="224" spans="1:14">
      <c r="A224" s="14">
        <v>45352</v>
      </c>
      <c r="B224" s="15"/>
      <c r="C224" s="18" t="s">
        <v>43</v>
      </c>
      <c r="D224" s="13">
        <v>345000</v>
      </c>
      <c r="E224" s="13"/>
      <c r="F224" s="9">
        <f t="shared" si="16"/>
        <v>311597824.84000003</v>
      </c>
    </row>
    <row r="225" spans="1:7" ht="56">
      <c r="A225" s="14">
        <v>45355</v>
      </c>
      <c r="B225" s="15"/>
      <c r="C225" s="18" t="s">
        <v>731</v>
      </c>
      <c r="D225" s="13"/>
      <c r="E225" s="13">
        <v>185783892</v>
      </c>
      <c r="F225" s="9">
        <f>F224+D225-E225</f>
        <v>125813932.84000003</v>
      </c>
    </row>
    <row r="226" spans="1:7">
      <c r="A226" s="14">
        <v>45355</v>
      </c>
      <c r="B226" s="15"/>
      <c r="C226" s="15" t="s">
        <v>737</v>
      </c>
      <c r="D226" s="13">
        <v>33682500</v>
      </c>
      <c r="E226" s="13"/>
      <c r="F226" s="9">
        <f t="shared" si="16"/>
        <v>159496432.84000003</v>
      </c>
    </row>
    <row r="227" spans="1:7">
      <c r="A227" s="14">
        <v>45356</v>
      </c>
      <c r="B227" s="15"/>
      <c r="C227" s="15" t="s">
        <v>738</v>
      </c>
      <c r="D227" s="74">
        <v>45072500</v>
      </c>
      <c r="E227" s="74"/>
      <c r="F227" s="9">
        <f t="shared" si="16"/>
        <v>204568932.84000003</v>
      </c>
    </row>
    <row r="228" spans="1:7">
      <c r="A228" s="14">
        <v>45357</v>
      </c>
      <c r="B228" s="15"/>
      <c r="C228" s="15" t="s">
        <v>739</v>
      </c>
      <c r="D228" s="74">
        <v>32865000</v>
      </c>
      <c r="E228" s="74"/>
      <c r="F228" s="9">
        <f t="shared" si="16"/>
        <v>237433932.84000003</v>
      </c>
    </row>
    <row r="229" spans="1:7">
      <c r="A229" s="14">
        <v>45352</v>
      </c>
      <c r="B229" s="15"/>
      <c r="C229" s="15" t="s">
        <v>588</v>
      </c>
      <c r="D229" s="74"/>
      <c r="E229" s="74">
        <v>19500000</v>
      </c>
      <c r="F229" s="9">
        <f t="shared" ref="F229:F296" si="17">F228+D229-E229</f>
        <v>217933932.84000003</v>
      </c>
    </row>
    <row r="230" spans="1:7">
      <c r="A230" s="14">
        <v>45352</v>
      </c>
      <c r="B230" s="15"/>
      <c r="C230" s="18" t="s">
        <v>758</v>
      </c>
      <c r="D230" s="74"/>
      <c r="E230" s="74">
        <v>7471000</v>
      </c>
      <c r="F230" s="9">
        <f t="shared" si="17"/>
        <v>210462932.84000003</v>
      </c>
    </row>
    <row r="231" spans="1:7">
      <c r="A231" s="14">
        <v>45352</v>
      </c>
      <c r="B231" s="15"/>
      <c r="C231" s="18" t="s">
        <v>759</v>
      </c>
      <c r="D231" s="74"/>
      <c r="E231" s="74">
        <v>15000000</v>
      </c>
      <c r="F231" s="9">
        <f t="shared" si="17"/>
        <v>195462932.84000003</v>
      </c>
    </row>
    <row r="232" spans="1:7">
      <c r="A232" s="14">
        <v>45352</v>
      </c>
      <c r="B232" s="15"/>
      <c r="C232" s="18" t="s">
        <v>560</v>
      </c>
      <c r="D232" s="74"/>
      <c r="E232" s="74">
        <v>10100000</v>
      </c>
      <c r="F232" s="9">
        <f t="shared" si="17"/>
        <v>185362932.84000003</v>
      </c>
    </row>
    <row r="233" spans="1:7">
      <c r="A233" s="14">
        <v>45352</v>
      </c>
      <c r="B233" s="15"/>
      <c r="C233" s="18" t="s">
        <v>760</v>
      </c>
      <c r="D233" s="74"/>
      <c r="E233" s="74">
        <v>2800000</v>
      </c>
      <c r="F233" s="9">
        <f t="shared" si="17"/>
        <v>182562932.84000003</v>
      </c>
    </row>
    <row r="234" spans="1:7">
      <c r="A234" s="14">
        <v>45352</v>
      </c>
      <c r="B234" s="15"/>
      <c r="C234" s="18" t="s">
        <v>761</v>
      </c>
      <c r="D234" s="74"/>
      <c r="E234" s="74">
        <v>10900000</v>
      </c>
      <c r="F234" s="9">
        <f t="shared" si="17"/>
        <v>171662932.84000003</v>
      </c>
    </row>
    <row r="235" spans="1:7">
      <c r="A235" s="14">
        <v>45352</v>
      </c>
      <c r="B235" s="15"/>
      <c r="C235" s="18" t="s">
        <v>762</v>
      </c>
      <c r="D235" s="74"/>
      <c r="E235" s="74">
        <v>3875000</v>
      </c>
      <c r="F235" s="9">
        <f t="shared" si="17"/>
        <v>167787932.84000003</v>
      </c>
    </row>
    <row r="236" spans="1:7">
      <c r="A236" s="14">
        <v>45352</v>
      </c>
      <c r="B236" s="15"/>
      <c r="C236" s="18" t="s">
        <v>763</v>
      </c>
      <c r="D236" s="74"/>
      <c r="E236" s="74">
        <f>4*2500</f>
        <v>10000</v>
      </c>
      <c r="F236" s="9">
        <f t="shared" si="17"/>
        <v>167777932.84000003</v>
      </c>
    </row>
    <row r="237" spans="1:7">
      <c r="A237" s="14">
        <v>45358</v>
      </c>
      <c r="B237" s="15"/>
      <c r="C237" s="15" t="s">
        <v>783</v>
      </c>
      <c r="D237" s="74">
        <v>14090000</v>
      </c>
      <c r="E237" s="74"/>
      <c r="F237" s="9">
        <f t="shared" si="17"/>
        <v>181867932.84000003</v>
      </c>
    </row>
    <row r="238" spans="1:7">
      <c r="A238" s="14">
        <v>45352</v>
      </c>
      <c r="B238" s="15"/>
      <c r="C238" s="15" t="s">
        <v>43</v>
      </c>
      <c r="D238" s="74">
        <v>70000</v>
      </c>
      <c r="E238" s="74"/>
      <c r="F238" s="9">
        <f t="shared" si="17"/>
        <v>181937932.84000003</v>
      </c>
    </row>
    <row r="239" spans="1:7">
      <c r="A239" s="14">
        <v>45352</v>
      </c>
      <c r="B239" s="15"/>
      <c r="C239" s="15" t="s">
        <v>8</v>
      </c>
      <c r="D239" s="74">
        <v>650000</v>
      </c>
      <c r="E239" s="74"/>
      <c r="F239" s="9">
        <f t="shared" si="17"/>
        <v>182587932.84000003</v>
      </c>
    </row>
    <row r="240" spans="1:7">
      <c r="A240" s="14">
        <v>45353</v>
      </c>
      <c r="B240" s="15"/>
      <c r="C240" s="15" t="s">
        <v>638</v>
      </c>
      <c r="D240" s="74">
        <v>500000</v>
      </c>
      <c r="E240" s="74"/>
      <c r="F240" s="9">
        <f t="shared" si="17"/>
        <v>183087932.84000003</v>
      </c>
      <c r="G240" s="57">
        <v>500000</v>
      </c>
    </row>
    <row r="241" spans="1:6">
      <c r="A241" s="14">
        <v>45353</v>
      </c>
      <c r="B241" s="15"/>
      <c r="C241" s="15" t="s">
        <v>8</v>
      </c>
      <c r="D241" s="74">
        <v>287500</v>
      </c>
      <c r="E241" s="74"/>
      <c r="F241" s="9">
        <f t="shared" si="17"/>
        <v>183375432.84000003</v>
      </c>
    </row>
    <row r="242" spans="1:6">
      <c r="A242" s="14">
        <v>45353</v>
      </c>
      <c r="B242" s="15"/>
      <c r="C242" s="15" t="s">
        <v>8</v>
      </c>
      <c r="D242" s="74">
        <v>600000</v>
      </c>
      <c r="E242" s="74"/>
      <c r="F242" s="9">
        <f t="shared" si="17"/>
        <v>183975432.84000003</v>
      </c>
    </row>
    <row r="243" spans="1:6">
      <c r="A243" s="14">
        <v>45354</v>
      </c>
      <c r="B243" s="15"/>
      <c r="C243" s="15" t="s">
        <v>8</v>
      </c>
      <c r="D243" s="74">
        <v>1650000</v>
      </c>
      <c r="E243" s="74"/>
      <c r="F243" s="9">
        <f t="shared" si="17"/>
        <v>185625432.84000003</v>
      </c>
    </row>
    <row r="244" spans="1:6">
      <c r="A244" s="14">
        <v>45354</v>
      </c>
      <c r="B244" s="15"/>
      <c r="C244" s="15" t="s">
        <v>8</v>
      </c>
      <c r="D244" s="74">
        <v>1200001</v>
      </c>
      <c r="E244" s="74"/>
      <c r="F244" s="9">
        <f t="shared" si="17"/>
        <v>186825433.84000003</v>
      </c>
    </row>
    <row r="245" spans="1:6">
      <c r="A245" s="14">
        <v>45355</v>
      </c>
      <c r="B245" s="15"/>
      <c r="C245" s="15" t="s">
        <v>8</v>
      </c>
      <c r="D245" s="74">
        <v>1185000</v>
      </c>
      <c r="E245" s="74"/>
      <c r="F245" s="9">
        <f t="shared" si="17"/>
        <v>188010433.84000003</v>
      </c>
    </row>
    <row r="246" spans="1:6">
      <c r="A246" s="14">
        <v>45355</v>
      </c>
      <c r="B246" s="15"/>
      <c r="C246" s="15" t="s">
        <v>43</v>
      </c>
      <c r="D246" s="74">
        <v>20000</v>
      </c>
      <c r="E246" s="74"/>
      <c r="F246" s="9">
        <f t="shared" si="17"/>
        <v>188030433.84000003</v>
      </c>
    </row>
    <row r="247" spans="1:6">
      <c r="A247" s="14">
        <v>45355</v>
      </c>
      <c r="B247" s="15"/>
      <c r="C247" s="15" t="s">
        <v>8</v>
      </c>
      <c r="D247" s="74">
        <v>650000</v>
      </c>
      <c r="E247" s="74"/>
      <c r="F247" s="9">
        <f t="shared" si="17"/>
        <v>188680433.84000003</v>
      </c>
    </row>
    <row r="248" spans="1:6">
      <c r="A248" s="14">
        <v>45356</v>
      </c>
      <c r="B248" s="15"/>
      <c r="C248" s="15" t="s">
        <v>8</v>
      </c>
      <c r="D248" s="74">
        <v>1825000</v>
      </c>
      <c r="E248" s="74"/>
      <c r="F248" s="9">
        <f t="shared" si="17"/>
        <v>190505433.84000003</v>
      </c>
    </row>
    <row r="249" spans="1:6">
      <c r="A249" s="14">
        <v>45356</v>
      </c>
      <c r="B249" s="15"/>
      <c r="C249" s="15" t="s">
        <v>803</v>
      </c>
      <c r="D249" s="74">
        <v>83641800</v>
      </c>
      <c r="E249" s="74"/>
      <c r="F249" s="9">
        <f t="shared" si="17"/>
        <v>274147233.84000003</v>
      </c>
    </row>
    <row r="250" spans="1:6">
      <c r="A250" s="14">
        <v>45356</v>
      </c>
      <c r="B250" s="15"/>
      <c r="C250" s="15" t="s">
        <v>804</v>
      </c>
      <c r="D250" s="74"/>
      <c r="E250" s="74">
        <v>83641800</v>
      </c>
      <c r="F250" s="9">
        <f t="shared" si="17"/>
        <v>190505433.84000003</v>
      </c>
    </row>
    <row r="251" spans="1:6">
      <c r="A251" s="14">
        <v>45357</v>
      </c>
      <c r="B251" s="15"/>
      <c r="C251" s="15" t="s">
        <v>43</v>
      </c>
      <c r="D251" s="74">
        <v>615000</v>
      </c>
      <c r="E251" s="74"/>
      <c r="F251" s="9">
        <f t="shared" si="17"/>
        <v>191120433.84000003</v>
      </c>
    </row>
    <row r="252" spans="1:6">
      <c r="A252" s="14">
        <v>45357</v>
      </c>
      <c r="B252" s="15"/>
      <c r="C252" s="15" t="s">
        <v>43</v>
      </c>
      <c r="D252" s="74">
        <v>145000</v>
      </c>
      <c r="E252" s="74"/>
      <c r="F252" s="9">
        <f t="shared" si="17"/>
        <v>191265433.84000003</v>
      </c>
    </row>
    <row r="253" spans="1:6">
      <c r="A253" s="14">
        <v>45357</v>
      </c>
      <c r="B253" s="15"/>
      <c r="C253" s="15" t="s">
        <v>8</v>
      </c>
      <c r="D253" s="74">
        <v>1185000</v>
      </c>
      <c r="E253" s="74"/>
      <c r="F253" s="9">
        <f t="shared" si="17"/>
        <v>192450433.84000003</v>
      </c>
    </row>
    <row r="254" spans="1:6">
      <c r="A254" s="14">
        <v>45357</v>
      </c>
      <c r="B254" s="15"/>
      <c r="C254" s="15" t="s">
        <v>8</v>
      </c>
      <c r="D254" s="74">
        <v>585000</v>
      </c>
      <c r="E254" s="74"/>
      <c r="F254" s="9">
        <f t="shared" si="17"/>
        <v>193035433.84000003</v>
      </c>
    </row>
    <row r="255" spans="1:6">
      <c r="A255" s="14">
        <v>45358</v>
      </c>
      <c r="B255" s="15"/>
      <c r="C255" s="15" t="s">
        <v>8</v>
      </c>
      <c r="D255" s="74">
        <v>1715000</v>
      </c>
      <c r="E255" s="74"/>
      <c r="F255" s="9">
        <f t="shared" si="17"/>
        <v>194750433.84000003</v>
      </c>
    </row>
    <row r="256" spans="1:6">
      <c r="A256" s="14">
        <v>45358</v>
      </c>
      <c r="B256" s="15"/>
      <c r="C256" s="15" t="s">
        <v>43</v>
      </c>
      <c r="D256" s="74">
        <v>160000</v>
      </c>
      <c r="E256" s="74"/>
      <c r="F256" s="9">
        <f t="shared" si="17"/>
        <v>194910433.84000003</v>
      </c>
    </row>
    <row r="257" spans="1:6">
      <c r="A257" s="14">
        <v>45358</v>
      </c>
      <c r="B257" s="15"/>
      <c r="C257" s="15" t="s">
        <v>43</v>
      </c>
      <c r="D257" s="74">
        <v>190000</v>
      </c>
      <c r="E257" s="74"/>
      <c r="F257" s="9">
        <f t="shared" si="17"/>
        <v>195100433.84000003</v>
      </c>
    </row>
    <row r="258" spans="1:6">
      <c r="A258" s="14">
        <v>45359</v>
      </c>
      <c r="B258" s="15"/>
      <c r="C258" s="15" t="s">
        <v>43</v>
      </c>
      <c r="D258" s="74">
        <v>1080000</v>
      </c>
      <c r="E258" s="74"/>
      <c r="F258" s="9">
        <f t="shared" si="17"/>
        <v>196180433.84000003</v>
      </c>
    </row>
    <row r="259" spans="1:6">
      <c r="A259" s="14">
        <v>45359</v>
      </c>
      <c r="B259" s="15"/>
      <c r="C259" s="15" t="s">
        <v>805</v>
      </c>
      <c r="D259" s="74">
        <v>15280000</v>
      </c>
      <c r="E259" s="74"/>
      <c r="F259" s="9">
        <f t="shared" si="17"/>
        <v>211460433.84000003</v>
      </c>
    </row>
    <row r="260" spans="1:6">
      <c r="A260" s="14">
        <v>45360</v>
      </c>
      <c r="B260" s="15"/>
      <c r="C260" s="15" t="s">
        <v>43</v>
      </c>
      <c r="D260" s="74">
        <v>190000</v>
      </c>
      <c r="E260" s="74"/>
      <c r="F260" s="9">
        <f t="shared" si="17"/>
        <v>211650433.84000003</v>
      </c>
    </row>
    <row r="261" spans="1:6">
      <c r="A261" s="14">
        <v>45360</v>
      </c>
      <c r="B261" s="15"/>
      <c r="C261" s="15" t="s">
        <v>8</v>
      </c>
      <c r="D261" s="74">
        <v>300000</v>
      </c>
      <c r="E261" s="74"/>
      <c r="F261" s="9">
        <f t="shared" si="17"/>
        <v>211950433.84000003</v>
      </c>
    </row>
    <row r="262" spans="1:6">
      <c r="A262" s="14">
        <v>45366</v>
      </c>
      <c r="B262" s="15"/>
      <c r="C262" s="15" t="s">
        <v>8</v>
      </c>
      <c r="D262" s="74">
        <v>600000</v>
      </c>
      <c r="E262" s="74"/>
      <c r="F262" s="9">
        <f t="shared" si="17"/>
        <v>212550433.84000003</v>
      </c>
    </row>
    <row r="263" spans="1:6">
      <c r="A263" s="14">
        <v>45359</v>
      </c>
      <c r="B263" s="15"/>
      <c r="C263" s="15" t="s">
        <v>786</v>
      </c>
      <c r="D263" s="74">
        <v>17060000</v>
      </c>
      <c r="E263" s="74"/>
      <c r="F263" s="9">
        <f t="shared" si="17"/>
        <v>229610433.84000003</v>
      </c>
    </row>
    <row r="264" spans="1:6">
      <c r="A264" s="14">
        <v>45359</v>
      </c>
      <c r="B264" s="15"/>
      <c r="C264" s="15" t="s">
        <v>479</v>
      </c>
      <c r="D264" s="74">
        <v>203460000</v>
      </c>
      <c r="E264" s="74"/>
      <c r="F264" s="9">
        <f t="shared" si="17"/>
        <v>433070433.84000003</v>
      </c>
    </row>
    <row r="265" spans="1:6">
      <c r="A265" s="14">
        <v>45359</v>
      </c>
      <c r="B265" s="15"/>
      <c r="C265" s="15" t="s">
        <v>480</v>
      </c>
      <c r="D265" s="74">
        <v>195913750</v>
      </c>
      <c r="E265" s="74"/>
      <c r="F265" s="9">
        <f t="shared" si="17"/>
        <v>628984183.84000003</v>
      </c>
    </row>
    <row r="266" spans="1:6">
      <c r="A266" s="14">
        <v>45359</v>
      </c>
      <c r="B266" s="15"/>
      <c r="C266" s="15" t="s">
        <v>481</v>
      </c>
      <c r="D266" s="74">
        <v>15280000</v>
      </c>
      <c r="E266" s="74"/>
      <c r="F266" s="9">
        <f t="shared" si="17"/>
        <v>644264183.84000003</v>
      </c>
    </row>
    <row r="267" spans="1:6">
      <c r="A267" s="14">
        <v>45359</v>
      </c>
      <c r="B267" s="15"/>
      <c r="C267" s="15" t="s">
        <v>792</v>
      </c>
      <c r="D267" s="74"/>
      <c r="E267" s="74">
        <v>30355000</v>
      </c>
      <c r="F267" s="9">
        <f t="shared" si="17"/>
        <v>613909183.84000003</v>
      </c>
    </row>
    <row r="268" spans="1:6">
      <c r="A268" s="14">
        <v>45359</v>
      </c>
      <c r="B268" s="15"/>
      <c r="C268" s="18" t="s">
        <v>194</v>
      </c>
      <c r="D268" s="74"/>
      <c r="E268" s="74">
        <v>113000000</v>
      </c>
      <c r="F268" s="9">
        <f t="shared" si="17"/>
        <v>500909183.84000003</v>
      </c>
    </row>
    <row r="269" spans="1:6">
      <c r="A269" s="14">
        <v>45359</v>
      </c>
      <c r="B269" s="15"/>
      <c r="C269" s="15" t="s">
        <v>793</v>
      </c>
      <c r="D269" s="74"/>
      <c r="E269" s="74">
        <v>14685000</v>
      </c>
      <c r="F269" s="9">
        <f t="shared" si="17"/>
        <v>486224183.84000003</v>
      </c>
    </row>
    <row r="270" spans="1:6">
      <c r="A270" s="14">
        <v>45365</v>
      </c>
      <c r="B270" s="15"/>
      <c r="C270" s="15" t="s">
        <v>787</v>
      </c>
      <c r="D270" s="74">
        <v>19955000</v>
      </c>
      <c r="E270" s="74"/>
      <c r="F270" s="9">
        <f t="shared" si="17"/>
        <v>506179183.84000003</v>
      </c>
    </row>
    <row r="271" spans="1:6">
      <c r="A271" s="14">
        <v>45370</v>
      </c>
      <c r="B271" s="15"/>
      <c r="C271" s="15" t="s">
        <v>817</v>
      </c>
      <c r="D271" s="74">
        <v>24630000</v>
      </c>
      <c r="E271" s="74"/>
      <c r="F271" s="9">
        <f t="shared" si="17"/>
        <v>530809183.84000003</v>
      </c>
    </row>
    <row r="272" spans="1:6">
      <c r="A272" s="14">
        <v>45371</v>
      </c>
      <c r="B272" s="15"/>
      <c r="C272" s="15" t="s">
        <v>816</v>
      </c>
      <c r="D272" s="74">
        <v>8955000</v>
      </c>
      <c r="E272" s="74"/>
      <c r="F272" s="9">
        <f t="shared" si="17"/>
        <v>539764183.84000003</v>
      </c>
    </row>
    <row r="273" spans="1:7">
      <c r="A273" s="14">
        <v>45372</v>
      </c>
      <c r="B273" s="15"/>
      <c r="C273" s="15" t="s">
        <v>818</v>
      </c>
      <c r="D273" s="74">
        <v>12335000</v>
      </c>
      <c r="E273" s="74"/>
      <c r="F273" s="9">
        <f t="shared" si="17"/>
        <v>552099183.84000003</v>
      </c>
    </row>
    <row r="274" spans="1:7">
      <c r="A274" s="14">
        <v>45373</v>
      </c>
      <c r="B274" s="15"/>
      <c r="C274" s="15" t="s">
        <v>819</v>
      </c>
      <c r="D274" s="74">
        <v>8260000</v>
      </c>
      <c r="E274" s="74"/>
      <c r="F274" s="9">
        <f t="shared" si="17"/>
        <v>560359183.84000003</v>
      </c>
    </row>
    <row r="275" spans="1:7">
      <c r="A275" s="14">
        <v>45373</v>
      </c>
      <c r="B275" s="15"/>
      <c r="C275" s="15" t="s">
        <v>479</v>
      </c>
      <c r="D275" s="74">
        <v>52325000</v>
      </c>
      <c r="E275" s="74"/>
      <c r="F275" s="9">
        <f t="shared" si="17"/>
        <v>612684183.84000003</v>
      </c>
    </row>
    <row r="276" spans="1:7">
      <c r="A276" s="14">
        <v>45373</v>
      </c>
      <c r="B276" s="15"/>
      <c r="C276" s="15" t="s">
        <v>480</v>
      </c>
      <c r="D276" s="74">
        <v>10695000</v>
      </c>
      <c r="E276" s="74"/>
      <c r="F276" s="9">
        <f t="shared" si="17"/>
        <v>623379183.84000003</v>
      </c>
    </row>
    <row r="277" spans="1:7">
      <c r="A277" s="14">
        <v>45373</v>
      </c>
      <c r="B277" s="15"/>
      <c r="C277" s="15" t="s">
        <v>481</v>
      </c>
      <c r="D277" s="74">
        <v>91100004</v>
      </c>
      <c r="E277" s="74"/>
      <c r="F277" s="9">
        <f t="shared" si="17"/>
        <v>714479187.84000003</v>
      </c>
    </row>
    <row r="278" spans="1:7">
      <c r="A278" s="14">
        <v>45373</v>
      </c>
      <c r="B278" s="15"/>
      <c r="C278" s="15" t="s">
        <v>825</v>
      </c>
      <c r="D278" s="74"/>
      <c r="E278" s="74">
        <f>176*6*10000</f>
        <v>10560000</v>
      </c>
      <c r="F278" s="9">
        <f t="shared" si="17"/>
        <v>703919187.84000003</v>
      </c>
    </row>
    <row r="279" spans="1:7">
      <c r="A279" s="14">
        <v>45369</v>
      </c>
      <c r="B279" s="15"/>
      <c r="C279" s="18" t="s">
        <v>43</v>
      </c>
      <c r="D279" s="74">
        <v>230000</v>
      </c>
      <c r="E279" s="74"/>
      <c r="F279" s="9">
        <f t="shared" si="17"/>
        <v>704149187.84000003</v>
      </c>
    </row>
    <row r="280" spans="1:7">
      <c r="A280" s="14">
        <v>45369</v>
      </c>
      <c r="B280" s="15"/>
      <c r="C280" s="18" t="s">
        <v>43</v>
      </c>
      <c r="D280" s="74">
        <v>160000</v>
      </c>
      <c r="E280" s="74"/>
      <c r="F280" s="9">
        <f t="shared" si="17"/>
        <v>704309187.84000003</v>
      </c>
    </row>
    <row r="281" spans="1:7">
      <c r="A281" s="14">
        <v>45369</v>
      </c>
      <c r="B281" s="15"/>
      <c r="C281" s="18" t="s">
        <v>676</v>
      </c>
      <c r="D281" s="74">
        <v>1300000</v>
      </c>
      <c r="E281" s="74"/>
      <c r="F281" s="9">
        <f t="shared" si="17"/>
        <v>705609187.84000003</v>
      </c>
      <c r="G281" s="57">
        <v>650000</v>
      </c>
    </row>
    <row r="282" spans="1:7">
      <c r="A282" s="14">
        <v>45370</v>
      </c>
      <c r="B282" s="15"/>
      <c r="C282" s="18" t="s">
        <v>8</v>
      </c>
      <c r="D282" s="74">
        <v>650000</v>
      </c>
      <c r="E282" s="74"/>
      <c r="F282" s="9">
        <f t="shared" si="17"/>
        <v>706259187.84000003</v>
      </c>
    </row>
    <row r="283" spans="1:7">
      <c r="A283" s="14">
        <v>45370</v>
      </c>
      <c r="B283" s="15"/>
      <c r="C283" s="18" t="s">
        <v>8</v>
      </c>
      <c r="D283" s="74">
        <v>650000</v>
      </c>
      <c r="E283" s="74"/>
      <c r="F283" s="9">
        <f t="shared" si="17"/>
        <v>706909187.84000003</v>
      </c>
    </row>
    <row r="284" spans="1:7">
      <c r="A284" s="14">
        <v>45370</v>
      </c>
      <c r="B284" s="15"/>
      <c r="C284" s="18" t="s">
        <v>8</v>
      </c>
      <c r="D284" s="74">
        <v>600000</v>
      </c>
      <c r="E284" s="74"/>
      <c r="F284" s="9">
        <f t="shared" si="17"/>
        <v>707509187.84000003</v>
      </c>
    </row>
    <row r="285" spans="1:7">
      <c r="A285" s="14">
        <v>45370</v>
      </c>
      <c r="B285" s="15"/>
      <c r="C285" s="18" t="s">
        <v>638</v>
      </c>
      <c r="D285" s="74">
        <v>700000</v>
      </c>
      <c r="E285" s="74"/>
      <c r="F285" s="9">
        <f t="shared" si="17"/>
        <v>708209187.84000003</v>
      </c>
      <c r="G285" s="57">
        <v>700000</v>
      </c>
    </row>
    <row r="286" spans="1:7">
      <c r="A286" s="14">
        <v>45371</v>
      </c>
      <c r="B286" s="15"/>
      <c r="C286" s="18" t="s">
        <v>43</v>
      </c>
      <c r="D286" s="74">
        <v>280000</v>
      </c>
      <c r="E286" s="74"/>
      <c r="F286" s="9">
        <f t="shared" si="17"/>
        <v>708489187.84000003</v>
      </c>
    </row>
    <row r="287" spans="1:7">
      <c r="A287" s="14">
        <v>45371</v>
      </c>
      <c r="B287" s="15"/>
      <c r="C287" s="18" t="s">
        <v>43</v>
      </c>
      <c r="D287" s="74">
        <v>420000</v>
      </c>
      <c r="E287" s="74"/>
      <c r="F287" s="9">
        <f t="shared" si="17"/>
        <v>708909187.84000003</v>
      </c>
    </row>
    <row r="288" spans="1:7">
      <c r="A288" s="14">
        <v>45372</v>
      </c>
      <c r="B288" s="15"/>
      <c r="C288" s="18" t="s">
        <v>43</v>
      </c>
      <c r="D288" s="74">
        <v>145000</v>
      </c>
      <c r="E288" s="74"/>
      <c r="F288" s="9">
        <f t="shared" si="17"/>
        <v>709054187.84000003</v>
      </c>
    </row>
    <row r="289" spans="1:7">
      <c r="A289" s="14">
        <v>45372</v>
      </c>
      <c r="B289" s="15"/>
      <c r="C289" s="18" t="s">
        <v>43</v>
      </c>
      <c r="D289" s="74">
        <v>15000</v>
      </c>
      <c r="E289" s="74"/>
      <c r="F289" s="9">
        <f t="shared" si="17"/>
        <v>709069187.84000003</v>
      </c>
    </row>
    <row r="290" spans="1:7">
      <c r="A290" s="14">
        <v>45372</v>
      </c>
      <c r="B290" s="15"/>
      <c r="C290" s="18" t="s">
        <v>43</v>
      </c>
      <c r="D290" s="74">
        <v>305000</v>
      </c>
      <c r="E290" s="74"/>
      <c r="F290" s="9">
        <f t="shared" si="17"/>
        <v>709374187.84000003</v>
      </c>
    </row>
    <row r="291" spans="1:7">
      <c r="A291" s="14">
        <v>45372</v>
      </c>
      <c r="B291" s="15"/>
      <c r="C291" s="18" t="s">
        <v>638</v>
      </c>
      <c r="D291" s="74">
        <v>500000</v>
      </c>
      <c r="E291" s="74"/>
      <c r="F291" s="9">
        <f t="shared" si="17"/>
        <v>709874187.84000003</v>
      </c>
      <c r="G291" s="57">
        <v>500000</v>
      </c>
    </row>
    <row r="292" spans="1:7">
      <c r="A292" s="14">
        <v>45373</v>
      </c>
      <c r="B292" s="15"/>
      <c r="C292" s="18" t="s">
        <v>43</v>
      </c>
      <c r="D292" s="74">
        <v>320000</v>
      </c>
      <c r="E292" s="74"/>
      <c r="F292" s="9">
        <f t="shared" si="17"/>
        <v>710194187.84000003</v>
      </c>
    </row>
    <row r="293" spans="1:7">
      <c r="A293" s="14">
        <v>45373</v>
      </c>
      <c r="B293" s="15"/>
      <c r="C293" s="18" t="s">
        <v>822</v>
      </c>
      <c r="D293" s="74">
        <v>150000</v>
      </c>
      <c r="E293" s="74"/>
      <c r="F293" s="9">
        <f t="shared" si="17"/>
        <v>710344187.84000003</v>
      </c>
    </row>
    <row r="294" spans="1:7">
      <c r="A294" s="14">
        <v>45373</v>
      </c>
      <c r="B294" s="15"/>
      <c r="C294" s="18" t="s">
        <v>822</v>
      </c>
      <c r="D294" s="74">
        <v>150000</v>
      </c>
      <c r="E294" s="74"/>
      <c r="F294" s="9">
        <f t="shared" si="17"/>
        <v>710494187.84000003</v>
      </c>
      <c r="G294" s="57">
        <f>SUM(G219:G291)</f>
        <v>2350000</v>
      </c>
    </row>
    <row r="295" spans="1:7">
      <c r="A295" s="14">
        <v>45373</v>
      </c>
      <c r="B295" s="15"/>
      <c r="C295" s="18" t="s">
        <v>822</v>
      </c>
      <c r="D295" s="74">
        <v>150000</v>
      </c>
      <c r="E295" s="74"/>
      <c r="F295" s="9">
        <f t="shared" si="17"/>
        <v>710644187.84000003</v>
      </c>
    </row>
    <row r="296" spans="1:7">
      <c r="A296" s="14">
        <v>45373</v>
      </c>
      <c r="B296" s="15"/>
      <c r="C296" s="18" t="s">
        <v>822</v>
      </c>
      <c r="D296" s="74">
        <v>150000</v>
      </c>
      <c r="E296" s="74"/>
      <c r="F296" s="9">
        <f t="shared" si="17"/>
        <v>710794187.84000003</v>
      </c>
    </row>
    <row r="297" spans="1:7">
      <c r="A297" s="14">
        <v>45373</v>
      </c>
      <c r="B297" s="15"/>
      <c r="C297" s="18" t="s">
        <v>8</v>
      </c>
      <c r="D297" s="74">
        <v>1200000</v>
      </c>
      <c r="E297" s="74"/>
      <c r="F297" s="9">
        <f t="shared" ref="F297:F322" si="18">F296+D297-E297</f>
        <v>711994187.84000003</v>
      </c>
    </row>
    <row r="298" spans="1:7">
      <c r="A298" s="14">
        <v>45373</v>
      </c>
      <c r="B298" s="15"/>
      <c r="C298" s="18" t="s">
        <v>43</v>
      </c>
      <c r="D298" s="74">
        <v>600000</v>
      </c>
      <c r="E298" s="74"/>
      <c r="F298" s="9">
        <f t="shared" si="18"/>
        <v>712594187.84000003</v>
      </c>
    </row>
    <row r="299" spans="1:7">
      <c r="A299" s="14">
        <v>45373</v>
      </c>
      <c r="B299" s="15"/>
      <c r="C299" s="18" t="s">
        <v>43</v>
      </c>
      <c r="D299" s="74">
        <v>170000</v>
      </c>
      <c r="E299" s="74"/>
      <c r="F299" s="9">
        <f t="shared" si="18"/>
        <v>712764187.84000003</v>
      </c>
    </row>
    <row r="300" spans="1:7">
      <c r="A300" s="14">
        <v>45375</v>
      </c>
      <c r="B300" s="15"/>
      <c r="C300" s="18" t="s">
        <v>8</v>
      </c>
      <c r="D300" s="74">
        <v>1715000</v>
      </c>
      <c r="E300" s="74"/>
      <c r="F300" s="9">
        <f t="shared" si="18"/>
        <v>714479187.84000003</v>
      </c>
    </row>
    <row r="301" spans="1:7">
      <c r="A301" s="14">
        <v>45376</v>
      </c>
      <c r="B301" s="15"/>
      <c r="C301" s="15" t="s">
        <v>823</v>
      </c>
      <c r="D301" s="74">
        <v>8130000</v>
      </c>
      <c r="E301" s="74"/>
      <c r="F301" s="9">
        <f t="shared" si="18"/>
        <v>722609187.84000003</v>
      </c>
    </row>
    <row r="302" spans="1:7">
      <c r="A302" s="14">
        <v>45378</v>
      </c>
      <c r="B302" s="15"/>
      <c r="C302" s="15" t="s">
        <v>479</v>
      </c>
      <c r="D302" s="74">
        <v>113300000</v>
      </c>
      <c r="E302" s="74"/>
      <c r="F302" s="9">
        <f t="shared" si="18"/>
        <v>835909187.84000003</v>
      </c>
    </row>
    <row r="303" spans="1:7">
      <c r="A303" s="14">
        <v>45378</v>
      </c>
      <c r="B303" s="15"/>
      <c r="C303" s="15" t="s">
        <v>480</v>
      </c>
      <c r="D303" s="74">
        <v>85440000</v>
      </c>
      <c r="E303" s="74"/>
      <c r="F303" s="9">
        <f t="shared" si="18"/>
        <v>921349187.84000003</v>
      </c>
    </row>
    <row r="304" spans="1:7">
      <c r="A304" s="14">
        <v>45378</v>
      </c>
      <c r="B304" s="15"/>
      <c r="C304" s="15" t="s">
        <v>481</v>
      </c>
      <c r="D304" s="74">
        <v>5820000</v>
      </c>
      <c r="E304" s="74"/>
      <c r="F304" s="9">
        <f t="shared" si="18"/>
        <v>927169187.84000003</v>
      </c>
    </row>
    <row r="305" spans="1:6">
      <c r="A305" s="14">
        <v>45377</v>
      </c>
      <c r="B305" s="15"/>
      <c r="C305" s="15" t="s">
        <v>843</v>
      </c>
      <c r="D305" s="74">
        <v>12010000</v>
      </c>
      <c r="E305" s="74"/>
      <c r="F305" s="9">
        <f t="shared" si="18"/>
        <v>939179187.84000003</v>
      </c>
    </row>
    <row r="306" spans="1:6">
      <c r="A306" s="14">
        <v>45378</v>
      </c>
      <c r="B306" s="15"/>
      <c r="C306" s="15" t="s">
        <v>844</v>
      </c>
      <c r="D306" s="74">
        <v>6050000</v>
      </c>
      <c r="E306" s="74"/>
      <c r="F306" s="9">
        <f t="shared" si="18"/>
        <v>945229187.84000003</v>
      </c>
    </row>
    <row r="307" spans="1:6">
      <c r="A307" s="14">
        <v>45379</v>
      </c>
      <c r="B307" s="15"/>
      <c r="C307" s="15" t="s">
        <v>847</v>
      </c>
      <c r="D307" s="74">
        <v>6330000</v>
      </c>
      <c r="E307" s="74"/>
      <c r="F307" s="9">
        <f t="shared" si="18"/>
        <v>951559187.84000003</v>
      </c>
    </row>
    <row r="308" spans="1:6">
      <c r="A308" s="14">
        <v>45376</v>
      </c>
      <c r="B308" s="15"/>
      <c r="C308" s="18" t="s">
        <v>43</v>
      </c>
      <c r="D308" s="74">
        <v>575000</v>
      </c>
      <c r="E308" s="74"/>
      <c r="F308" s="9">
        <f t="shared" si="18"/>
        <v>952134187.84000003</v>
      </c>
    </row>
    <row r="309" spans="1:6">
      <c r="A309" s="14">
        <v>45376</v>
      </c>
      <c r="B309" s="15"/>
      <c r="C309" s="18" t="s">
        <v>8</v>
      </c>
      <c r="D309" s="74">
        <v>1170000</v>
      </c>
      <c r="E309" s="74"/>
      <c r="F309" s="9">
        <f t="shared" si="18"/>
        <v>953304187.84000003</v>
      </c>
    </row>
    <row r="310" spans="1:6">
      <c r="A310" s="14">
        <v>45376</v>
      </c>
      <c r="B310" s="15"/>
      <c r="C310" s="18" t="s">
        <v>8</v>
      </c>
      <c r="D310" s="74">
        <v>585000</v>
      </c>
      <c r="E310" s="74"/>
      <c r="F310" s="9">
        <f t="shared" si="18"/>
        <v>953889187.84000003</v>
      </c>
    </row>
    <row r="311" spans="1:6">
      <c r="A311" s="14">
        <v>45376</v>
      </c>
      <c r="B311" s="15"/>
      <c r="C311" s="18" t="s">
        <v>43</v>
      </c>
      <c r="D311" s="74">
        <v>45000</v>
      </c>
      <c r="E311" s="74"/>
      <c r="F311" s="9">
        <f t="shared" si="18"/>
        <v>953934187.84000003</v>
      </c>
    </row>
    <row r="312" spans="1:6">
      <c r="A312" s="14">
        <v>45376</v>
      </c>
      <c r="B312" s="15"/>
      <c r="C312" s="18" t="s">
        <v>8</v>
      </c>
      <c r="D312" s="74">
        <v>1300000</v>
      </c>
      <c r="E312" s="74"/>
      <c r="F312" s="9">
        <f t="shared" si="18"/>
        <v>955234187.84000003</v>
      </c>
    </row>
    <row r="313" spans="1:6">
      <c r="A313" s="14">
        <v>45377</v>
      </c>
      <c r="B313" s="15"/>
      <c r="C313" s="18" t="s">
        <v>43</v>
      </c>
      <c r="D313" s="74">
        <v>120000</v>
      </c>
      <c r="E313" s="74"/>
      <c r="F313" s="9">
        <f t="shared" si="18"/>
        <v>955354187.84000003</v>
      </c>
    </row>
    <row r="314" spans="1:6">
      <c r="A314" s="14">
        <v>45377</v>
      </c>
      <c r="B314" s="15"/>
      <c r="C314" s="18" t="s">
        <v>8</v>
      </c>
      <c r="D314" s="74">
        <v>1300000</v>
      </c>
      <c r="E314" s="74"/>
      <c r="F314" s="9">
        <f t="shared" si="18"/>
        <v>956654187.84000003</v>
      </c>
    </row>
    <row r="315" spans="1:6">
      <c r="A315" s="14">
        <v>45377</v>
      </c>
      <c r="B315" s="15"/>
      <c r="C315" s="18" t="s">
        <v>43</v>
      </c>
      <c r="D315" s="74">
        <v>845000</v>
      </c>
      <c r="E315" s="74"/>
      <c r="F315" s="9">
        <f t="shared" si="18"/>
        <v>957499187.84000003</v>
      </c>
    </row>
    <row r="316" spans="1:6">
      <c r="A316" s="14">
        <v>45377</v>
      </c>
      <c r="B316" s="15"/>
      <c r="C316" s="18" t="s">
        <v>8</v>
      </c>
      <c r="D316" s="74">
        <v>1135000</v>
      </c>
      <c r="E316" s="74"/>
      <c r="F316" s="9">
        <f t="shared" si="18"/>
        <v>958634187.84000003</v>
      </c>
    </row>
    <row r="317" spans="1:6">
      <c r="A317" s="14">
        <v>45377</v>
      </c>
      <c r="B317" s="15"/>
      <c r="C317" s="18" t="s">
        <v>43</v>
      </c>
      <c r="D317" s="74">
        <v>70000</v>
      </c>
      <c r="E317" s="74"/>
      <c r="F317" s="9">
        <f t="shared" si="18"/>
        <v>958704187.84000003</v>
      </c>
    </row>
    <row r="318" spans="1:6">
      <c r="A318" s="14">
        <v>45377</v>
      </c>
      <c r="B318" s="15"/>
      <c r="C318" s="18" t="s">
        <v>43</v>
      </c>
      <c r="D318" s="74">
        <v>675000</v>
      </c>
      <c r="E318" s="74"/>
      <c r="F318" s="9">
        <f t="shared" si="18"/>
        <v>959379187.84000003</v>
      </c>
    </row>
    <row r="319" spans="1:6" ht="56">
      <c r="A319" s="14">
        <v>45379</v>
      </c>
      <c r="B319" s="15"/>
      <c r="C319" s="18" t="s">
        <v>850</v>
      </c>
      <c r="D319" s="13"/>
      <c r="E319" s="13">
        <v>180410000</v>
      </c>
      <c r="F319" s="9">
        <f t="shared" si="18"/>
        <v>778969187.84000003</v>
      </c>
    </row>
    <row r="320" spans="1:6">
      <c r="A320" s="14">
        <v>45379</v>
      </c>
      <c r="B320" s="15"/>
      <c r="C320" s="18" t="s">
        <v>851</v>
      </c>
      <c r="D320" s="13"/>
      <c r="E320" s="13">
        <v>642808380</v>
      </c>
      <c r="F320" s="9">
        <f t="shared" si="18"/>
        <v>136160807.84000003</v>
      </c>
    </row>
    <row r="321" spans="1:6">
      <c r="A321" s="14">
        <v>45379</v>
      </c>
      <c r="B321" s="15"/>
      <c r="C321" s="18" t="s">
        <v>43</v>
      </c>
      <c r="D321" s="13">
        <v>320000</v>
      </c>
      <c r="E321" s="13"/>
      <c r="F321" s="9">
        <f t="shared" si="18"/>
        <v>136480807.84000003</v>
      </c>
    </row>
    <row r="322" spans="1:6">
      <c r="A322" s="14">
        <v>45382</v>
      </c>
      <c r="B322" s="15"/>
      <c r="C322" s="18" t="s">
        <v>8</v>
      </c>
      <c r="D322" s="13">
        <v>600000</v>
      </c>
      <c r="E322" s="13"/>
      <c r="F322" s="9">
        <f t="shared" si="18"/>
        <v>137080807.84000003</v>
      </c>
    </row>
    <row r="323" spans="1:6">
      <c r="A323" s="137"/>
      <c r="B323" s="137"/>
      <c r="C323" s="49" t="s">
        <v>34</v>
      </c>
      <c r="D323" s="56">
        <f>SUM(D219:D322)</f>
        <v>1171018055</v>
      </c>
      <c r="E323" s="56">
        <f>SUM(E219:E322)</f>
        <v>1941102452</v>
      </c>
      <c r="F323" s="137"/>
    </row>
    <row r="324" spans="1:6">
      <c r="A324" s="15"/>
      <c r="B324" s="15"/>
      <c r="C324" s="53" t="s">
        <v>5</v>
      </c>
      <c r="D324" s="84"/>
      <c r="E324" s="84"/>
      <c r="F324" s="88">
        <f>F322</f>
        <v>137080807.84000003</v>
      </c>
    </row>
    <row r="325" spans="1:6">
      <c r="A325" s="14">
        <v>45383</v>
      </c>
      <c r="B325" s="15"/>
      <c r="C325" s="15" t="s">
        <v>8</v>
      </c>
      <c r="D325" s="13">
        <v>600000</v>
      </c>
      <c r="E325" s="13"/>
      <c r="F325" s="9">
        <f>F324+D325-E325</f>
        <v>137680807.84000003</v>
      </c>
    </row>
    <row r="326" spans="1:6">
      <c r="A326" s="14">
        <v>45383</v>
      </c>
      <c r="B326" s="15"/>
      <c r="C326" s="15" t="s">
        <v>8</v>
      </c>
      <c r="D326" s="13">
        <v>300000</v>
      </c>
      <c r="E326" s="13"/>
      <c r="F326" s="9">
        <f t="shared" ref="F326:F367" si="19">F325+D326-E326</f>
        <v>137980807.84000003</v>
      </c>
    </row>
    <row r="327" spans="1:6">
      <c r="A327" s="14">
        <v>45383</v>
      </c>
      <c r="B327" s="15"/>
      <c r="C327" s="18" t="s">
        <v>822</v>
      </c>
      <c r="D327" s="13">
        <v>150000</v>
      </c>
      <c r="E327" s="13"/>
      <c r="F327" s="9">
        <f t="shared" si="19"/>
        <v>138130807.84000003</v>
      </c>
    </row>
    <row r="328" spans="1:6">
      <c r="A328" s="14">
        <v>45383</v>
      </c>
      <c r="B328" s="15"/>
      <c r="C328" s="18" t="s">
        <v>862</v>
      </c>
      <c r="D328" s="13"/>
      <c r="E328" s="13">
        <v>239000</v>
      </c>
      <c r="F328" s="9">
        <f t="shared" si="19"/>
        <v>137891807.84000003</v>
      </c>
    </row>
    <row r="329" spans="1:6">
      <c r="A329" s="14">
        <v>45383</v>
      </c>
      <c r="B329" s="15"/>
      <c r="C329" s="18" t="s">
        <v>588</v>
      </c>
      <c r="D329" s="13"/>
      <c r="E329" s="13">
        <v>5250000</v>
      </c>
      <c r="F329" s="9">
        <f t="shared" si="19"/>
        <v>132641807.84000003</v>
      </c>
    </row>
    <row r="330" spans="1:6">
      <c r="A330" s="14">
        <v>45383</v>
      </c>
      <c r="B330" s="15"/>
      <c r="C330" s="18" t="s">
        <v>759</v>
      </c>
      <c r="D330" s="13"/>
      <c r="E330" s="13">
        <v>2500000</v>
      </c>
      <c r="F330" s="9">
        <f t="shared" si="19"/>
        <v>130141807.84000003</v>
      </c>
    </row>
    <row r="331" spans="1:6">
      <c r="A331" s="14">
        <v>45383</v>
      </c>
      <c r="B331" s="15"/>
      <c r="C331" s="18" t="s">
        <v>858</v>
      </c>
      <c r="D331" s="13"/>
      <c r="E331" s="13">
        <v>2000000</v>
      </c>
      <c r="F331" s="9">
        <f t="shared" si="19"/>
        <v>128141807.84000003</v>
      </c>
    </row>
    <row r="332" spans="1:6">
      <c r="A332" s="14">
        <v>45383</v>
      </c>
      <c r="B332" s="15"/>
      <c r="C332" s="18" t="s">
        <v>859</v>
      </c>
      <c r="D332" s="13"/>
      <c r="E332" s="13">
        <v>3350000</v>
      </c>
      <c r="F332" s="9">
        <f t="shared" si="19"/>
        <v>124791807.84000003</v>
      </c>
    </row>
    <row r="333" spans="1:6">
      <c r="A333" s="14">
        <v>45383</v>
      </c>
      <c r="B333" s="15"/>
      <c r="C333" s="18" t="s">
        <v>426</v>
      </c>
      <c r="D333" s="13"/>
      <c r="E333" s="13">
        <v>350000</v>
      </c>
      <c r="F333" s="9">
        <f t="shared" si="19"/>
        <v>124441807.84000003</v>
      </c>
    </row>
    <row r="334" spans="1:6">
      <c r="A334" s="14">
        <v>45383</v>
      </c>
      <c r="B334" s="15"/>
      <c r="C334" s="18" t="s">
        <v>860</v>
      </c>
      <c r="D334" s="13"/>
      <c r="E334" s="13">
        <v>600000</v>
      </c>
      <c r="F334" s="9">
        <f t="shared" si="19"/>
        <v>123841807.84000003</v>
      </c>
    </row>
    <row r="335" spans="1:6">
      <c r="A335" s="14">
        <v>45383</v>
      </c>
      <c r="B335" s="15"/>
      <c r="C335" s="18" t="s">
        <v>762</v>
      </c>
      <c r="D335" s="13"/>
      <c r="E335" s="13">
        <v>750000</v>
      </c>
      <c r="F335" s="9">
        <f t="shared" si="19"/>
        <v>123091807.84000003</v>
      </c>
    </row>
    <row r="336" spans="1:6">
      <c r="A336" s="14">
        <v>45383</v>
      </c>
      <c r="B336" s="15"/>
      <c r="C336" s="18" t="s">
        <v>662</v>
      </c>
      <c r="D336" s="13"/>
      <c r="E336" s="13">
        <v>1500000</v>
      </c>
      <c r="F336" s="9">
        <f t="shared" si="19"/>
        <v>121591807.84000003</v>
      </c>
    </row>
    <row r="337" spans="1:6">
      <c r="A337" s="14">
        <v>45383</v>
      </c>
      <c r="B337" s="15"/>
      <c r="C337" s="18" t="s">
        <v>861</v>
      </c>
      <c r="D337" s="13"/>
      <c r="E337" s="13">
        <v>8040000</v>
      </c>
      <c r="F337" s="9">
        <f t="shared" si="19"/>
        <v>113551807.84000003</v>
      </c>
    </row>
    <row r="338" spans="1:6">
      <c r="A338" s="14">
        <v>45383</v>
      </c>
      <c r="B338" s="15"/>
      <c r="C338" s="18" t="s">
        <v>754</v>
      </c>
      <c r="D338" s="13"/>
      <c r="E338" s="13">
        <f>7*2500</f>
        <v>17500</v>
      </c>
      <c r="F338" s="9">
        <f t="shared" si="19"/>
        <v>113534307.84000003</v>
      </c>
    </row>
    <row r="339" spans="1:6">
      <c r="A339" s="14">
        <v>45383</v>
      </c>
      <c r="B339" s="15"/>
      <c r="C339" s="18" t="s">
        <v>864</v>
      </c>
      <c r="D339" s="13">
        <v>43855000</v>
      </c>
      <c r="E339" s="13"/>
      <c r="F339" s="9">
        <f t="shared" si="19"/>
        <v>157389307.84000003</v>
      </c>
    </row>
    <row r="340" spans="1:6">
      <c r="A340" s="14">
        <v>45383</v>
      </c>
      <c r="B340" s="15"/>
      <c r="C340" s="18" t="s">
        <v>865</v>
      </c>
      <c r="D340" s="13">
        <v>3535000</v>
      </c>
      <c r="E340" s="13"/>
      <c r="F340" s="9">
        <f t="shared" si="19"/>
        <v>160924307.84000003</v>
      </c>
    </row>
    <row r="341" spans="1:6">
      <c r="A341" s="14">
        <v>45383</v>
      </c>
      <c r="B341" s="15"/>
      <c r="C341" s="18" t="s">
        <v>878</v>
      </c>
      <c r="D341" s="13">
        <v>48790000</v>
      </c>
      <c r="E341" s="13"/>
      <c r="F341" s="9">
        <f t="shared" si="19"/>
        <v>209714307.84000003</v>
      </c>
    </row>
    <row r="342" spans="1:6">
      <c r="A342" s="14">
        <v>45383</v>
      </c>
      <c r="B342" s="15"/>
      <c r="C342" s="18" t="s">
        <v>866</v>
      </c>
      <c r="D342" s="13">
        <v>7595000</v>
      </c>
      <c r="E342" s="13"/>
      <c r="F342" s="9">
        <f t="shared" si="19"/>
        <v>217309307.84000003</v>
      </c>
    </row>
    <row r="343" spans="1:6">
      <c r="A343" s="14">
        <v>45384</v>
      </c>
      <c r="B343" s="15"/>
      <c r="C343" s="18" t="s">
        <v>888</v>
      </c>
      <c r="D343" s="13">
        <v>11377500</v>
      </c>
      <c r="E343" s="13"/>
      <c r="F343" s="9">
        <f t="shared" si="19"/>
        <v>228686807.84000003</v>
      </c>
    </row>
    <row r="344" spans="1:6">
      <c r="A344" s="14">
        <v>45384</v>
      </c>
      <c r="B344" s="15"/>
      <c r="C344" s="18" t="s">
        <v>8</v>
      </c>
      <c r="D344" s="13">
        <v>650000</v>
      </c>
      <c r="E344" s="13"/>
      <c r="F344" s="9">
        <f t="shared" si="19"/>
        <v>229336807.84000003</v>
      </c>
    </row>
    <row r="345" spans="1:6">
      <c r="A345" s="14">
        <v>45384</v>
      </c>
      <c r="B345" s="15"/>
      <c r="C345" s="18" t="s">
        <v>8</v>
      </c>
      <c r="D345" s="13">
        <v>650000</v>
      </c>
      <c r="E345" s="13"/>
      <c r="F345" s="9">
        <f t="shared" si="19"/>
        <v>229986807.84000003</v>
      </c>
    </row>
    <row r="346" spans="1:6">
      <c r="A346" s="14">
        <v>45384</v>
      </c>
      <c r="B346" s="15"/>
      <c r="C346" s="18" t="s">
        <v>8</v>
      </c>
      <c r="D346" s="13">
        <v>650000</v>
      </c>
      <c r="E346" s="13"/>
      <c r="F346" s="9">
        <f t="shared" si="19"/>
        <v>230636807.84000003</v>
      </c>
    </row>
    <row r="347" spans="1:6">
      <c r="A347" s="14">
        <v>45385</v>
      </c>
      <c r="B347" s="15"/>
      <c r="C347" s="18" t="s">
        <v>893</v>
      </c>
      <c r="D347" s="13">
        <v>14495000</v>
      </c>
      <c r="E347" s="13"/>
      <c r="F347" s="9">
        <f t="shared" si="19"/>
        <v>245131807.84000003</v>
      </c>
    </row>
    <row r="348" spans="1:6">
      <c r="A348" s="14">
        <v>45385</v>
      </c>
      <c r="B348" s="15"/>
      <c r="C348" s="18" t="s">
        <v>885</v>
      </c>
      <c r="D348" s="13">
        <v>120000000</v>
      </c>
      <c r="E348" s="13"/>
      <c r="F348" s="9">
        <f t="shared" si="19"/>
        <v>365131807.84000003</v>
      </c>
    </row>
    <row r="349" spans="1:6">
      <c r="A349" s="14">
        <v>45385</v>
      </c>
      <c r="B349" s="15"/>
      <c r="C349" s="18" t="s">
        <v>886</v>
      </c>
      <c r="D349" s="13"/>
      <c r="E349" s="13">
        <v>48950000</v>
      </c>
      <c r="F349" s="9">
        <f t="shared" si="19"/>
        <v>316181807.84000003</v>
      </c>
    </row>
    <row r="350" spans="1:6">
      <c r="A350" s="14">
        <v>45385</v>
      </c>
      <c r="B350" s="15"/>
      <c r="C350" s="18" t="s">
        <v>887</v>
      </c>
      <c r="D350" s="13"/>
      <c r="E350" s="13">
        <v>303975000</v>
      </c>
      <c r="F350" s="9">
        <f t="shared" si="19"/>
        <v>12206807.840000033</v>
      </c>
    </row>
    <row r="351" spans="1:6">
      <c r="A351" s="14">
        <v>45385</v>
      </c>
      <c r="B351" s="15"/>
      <c r="C351" s="18" t="s">
        <v>8</v>
      </c>
      <c r="D351" s="13">
        <v>287500</v>
      </c>
      <c r="E351" s="13"/>
      <c r="F351" s="9">
        <f t="shared" si="19"/>
        <v>12494307.840000033</v>
      </c>
    </row>
    <row r="352" spans="1:6">
      <c r="A352" s="14">
        <v>45386</v>
      </c>
      <c r="B352" s="15"/>
      <c r="C352" s="18" t="s">
        <v>894</v>
      </c>
      <c r="D352" s="13">
        <v>16157500</v>
      </c>
      <c r="E352" s="13"/>
      <c r="F352" s="9">
        <f t="shared" si="19"/>
        <v>28651807.840000033</v>
      </c>
    </row>
    <row r="353" spans="1:6">
      <c r="A353" s="14">
        <v>45387</v>
      </c>
      <c r="B353" s="15"/>
      <c r="C353" s="18" t="s">
        <v>895</v>
      </c>
      <c r="D353" s="13">
        <v>10785000</v>
      </c>
      <c r="E353" s="13"/>
      <c r="F353" s="9">
        <f t="shared" si="19"/>
        <v>39436807.840000033</v>
      </c>
    </row>
    <row r="354" spans="1:6">
      <c r="A354" s="14">
        <v>45398</v>
      </c>
      <c r="B354" s="15"/>
      <c r="C354" s="18" t="s">
        <v>900</v>
      </c>
      <c r="D354" s="13">
        <v>12622500</v>
      </c>
      <c r="E354" s="13"/>
      <c r="F354" s="9">
        <f t="shared" si="19"/>
        <v>52059307.840000033</v>
      </c>
    </row>
    <row r="355" spans="1:6">
      <c r="A355" s="14">
        <v>45399</v>
      </c>
      <c r="B355" s="15"/>
      <c r="C355" s="18" t="s">
        <v>906</v>
      </c>
      <c r="D355" s="13">
        <v>6075000</v>
      </c>
      <c r="E355" s="13"/>
      <c r="F355" s="9">
        <f t="shared" si="19"/>
        <v>58134307.840000033</v>
      </c>
    </row>
    <row r="356" spans="1:6">
      <c r="A356" s="14">
        <v>45400</v>
      </c>
      <c r="B356" s="15"/>
      <c r="C356" s="18" t="s">
        <v>907</v>
      </c>
      <c r="D356" s="13">
        <v>7920000</v>
      </c>
      <c r="E356" s="13"/>
      <c r="F356" s="9">
        <f t="shared" si="19"/>
        <v>66054307.840000033</v>
      </c>
    </row>
    <row r="357" spans="1:6">
      <c r="A357" s="14">
        <v>45386</v>
      </c>
      <c r="B357" s="15"/>
      <c r="C357" s="18" t="s">
        <v>43</v>
      </c>
      <c r="D357" s="13">
        <v>500000</v>
      </c>
      <c r="E357" s="13"/>
      <c r="F357" s="9">
        <f t="shared" si="19"/>
        <v>66554307.840000033</v>
      </c>
    </row>
    <row r="358" spans="1:6">
      <c r="A358" s="14">
        <v>45386</v>
      </c>
      <c r="B358" s="15"/>
      <c r="C358" s="18" t="s">
        <v>43</v>
      </c>
      <c r="D358" s="13">
        <v>1240000</v>
      </c>
      <c r="E358" s="13"/>
      <c r="F358" s="9">
        <f t="shared" si="19"/>
        <v>67794307.840000033</v>
      </c>
    </row>
    <row r="359" spans="1:6">
      <c r="A359" s="14">
        <v>45386</v>
      </c>
      <c r="B359" s="15"/>
      <c r="C359" s="18" t="s">
        <v>8</v>
      </c>
      <c r="D359" s="13">
        <v>650000</v>
      </c>
      <c r="E359" s="13"/>
      <c r="F359" s="9">
        <f t="shared" si="19"/>
        <v>68444307.840000033</v>
      </c>
    </row>
    <row r="360" spans="1:6">
      <c r="A360" s="14">
        <v>45387</v>
      </c>
      <c r="B360" s="15"/>
      <c r="C360" s="18" t="s">
        <v>8</v>
      </c>
      <c r="D360" s="13">
        <v>600000</v>
      </c>
      <c r="E360" s="13"/>
      <c r="F360" s="9">
        <f t="shared" si="19"/>
        <v>69044307.840000033</v>
      </c>
    </row>
    <row r="361" spans="1:6">
      <c r="A361" s="14">
        <v>45390</v>
      </c>
      <c r="B361" s="15"/>
      <c r="C361" s="18" t="s">
        <v>8</v>
      </c>
      <c r="D361" s="13">
        <v>650000</v>
      </c>
      <c r="E361" s="13"/>
      <c r="F361" s="9">
        <f t="shared" si="19"/>
        <v>69694307.840000033</v>
      </c>
    </row>
    <row r="362" spans="1:6">
      <c r="A362" s="14">
        <v>45397</v>
      </c>
      <c r="B362" s="15"/>
      <c r="C362" s="18" t="s">
        <v>8</v>
      </c>
      <c r="D362" s="13">
        <v>600000</v>
      </c>
      <c r="E362" s="13"/>
      <c r="F362" s="9">
        <f t="shared" si="19"/>
        <v>70294307.840000033</v>
      </c>
    </row>
    <row r="363" spans="1:6">
      <c r="A363" s="14">
        <v>45398</v>
      </c>
      <c r="B363" s="15"/>
      <c r="C363" s="18" t="s">
        <v>8</v>
      </c>
      <c r="D363" s="13">
        <v>1825000</v>
      </c>
      <c r="E363" s="13"/>
      <c r="F363" s="9">
        <f t="shared" si="19"/>
        <v>72119307.840000033</v>
      </c>
    </row>
    <row r="364" spans="1:6">
      <c r="A364" s="14">
        <v>45398</v>
      </c>
      <c r="B364" s="15"/>
      <c r="C364" s="18" t="s">
        <v>43</v>
      </c>
      <c r="D364" s="13">
        <v>50000</v>
      </c>
      <c r="E364" s="13"/>
      <c r="F364" s="9">
        <f t="shared" si="19"/>
        <v>72169307.840000033</v>
      </c>
    </row>
    <row r="365" spans="1:6">
      <c r="A365" s="14">
        <v>45399</v>
      </c>
      <c r="B365" s="15"/>
      <c r="C365" s="18" t="s">
        <v>43</v>
      </c>
      <c r="D365" s="13">
        <v>875000</v>
      </c>
      <c r="E365" s="13"/>
      <c r="F365" s="9">
        <f t="shared" si="19"/>
        <v>73044307.840000033</v>
      </c>
    </row>
    <row r="366" spans="1:6">
      <c r="A366" s="14">
        <v>45399</v>
      </c>
      <c r="B366" s="15"/>
      <c r="C366" s="18" t="s">
        <v>43</v>
      </c>
      <c r="D366" s="13">
        <v>190000</v>
      </c>
      <c r="E366" s="13"/>
      <c r="F366" s="9">
        <f t="shared" si="19"/>
        <v>73234307.840000033</v>
      </c>
    </row>
    <row r="367" spans="1:6">
      <c r="A367" s="14">
        <v>45399</v>
      </c>
      <c r="B367" s="15"/>
      <c r="C367" s="18" t="s">
        <v>43</v>
      </c>
      <c r="D367" s="13">
        <v>415000</v>
      </c>
      <c r="E367" s="13"/>
      <c r="F367" s="9">
        <f t="shared" si="19"/>
        <v>73649307.840000033</v>
      </c>
    </row>
    <row r="368" spans="1:6">
      <c r="A368" s="14">
        <v>45399</v>
      </c>
      <c r="B368" s="15"/>
      <c r="C368" s="15" t="s">
        <v>908</v>
      </c>
      <c r="D368" s="74"/>
      <c r="E368" s="74">
        <v>14437500</v>
      </c>
      <c r="F368" s="9">
        <f t="shared" ref="F368:F374" si="20">F367+D368-E368</f>
        <v>59211807.840000033</v>
      </c>
    </row>
    <row r="369" spans="1:6">
      <c r="A369" s="14">
        <v>45399</v>
      </c>
      <c r="B369" s="15"/>
      <c r="C369" s="18" t="s">
        <v>909</v>
      </c>
      <c r="D369" s="13"/>
      <c r="E369" s="13">
        <v>19450000</v>
      </c>
      <c r="F369" s="9">
        <f t="shared" si="20"/>
        <v>39761807.840000033</v>
      </c>
    </row>
    <row r="370" spans="1:6">
      <c r="A370" s="14">
        <v>45399</v>
      </c>
      <c r="B370" s="15"/>
      <c r="C370" s="18" t="s">
        <v>194</v>
      </c>
      <c r="D370" s="74"/>
      <c r="E370" s="74">
        <v>13000000</v>
      </c>
      <c r="F370" s="9">
        <f t="shared" si="20"/>
        <v>26761807.840000033</v>
      </c>
    </row>
    <row r="371" spans="1:6">
      <c r="A371" s="14">
        <v>45400</v>
      </c>
      <c r="B371" s="15"/>
      <c r="C371" s="18" t="s">
        <v>864</v>
      </c>
      <c r="D371" s="13">
        <v>74990000</v>
      </c>
      <c r="E371" s="13"/>
      <c r="F371" s="9">
        <f t="shared" si="20"/>
        <v>101751807.84000003</v>
      </c>
    </row>
    <row r="372" spans="1:6">
      <c r="A372" s="14">
        <v>45400</v>
      </c>
      <c r="B372" s="15"/>
      <c r="C372" s="18" t="s">
        <v>865</v>
      </c>
      <c r="D372" s="13">
        <v>8380000</v>
      </c>
      <c r="E372" s="13"/>
      <c r="F372" s="9">
        <f t="shared" si="20"/>
        <v>110131807.84000003</v>
      </c>
    </row>
    <row r="373" spans="1:6">
      <c r="A373" s="14">
        <v>45400</v>
      </c>
      <c r="B373" s="15"/>
      <c r="C373" s="18" t="s">
        <v>878</v>
      </c>
      <c r="D373" s="13">
        <v>88910005</v>
      </c>
      <c r="E373" s="13"/>
      <c r="F373" s="9">
        <f t="shared" si="20"/>
        <v>199041812.84000003</v>
      </c>
    </row>
    <row r="374" spans="1:6">
      <c r="A374" s="14">
        <v>45401</v>
      </c>
      <c r="B374" s="15"/>
      <c r="C374" s="18" t="s">
        <v>912</v>
      </c>
      <c r="D374" s="13">
        <v>13660000</v>
      </c>
      <c r="E374" s="13"/>
      <c r="F374" s="9">
        <f t="shared" si="20"/>
        <v>212701812.84000003</v>
      </c>
    </row>
    <row r="375" spans="1:6">
      <c r="A375" s="14">
        <v>45405</v>
      </c>
      <c r="B375" s="15"/>
      <c r="C375" s="18" t="s">
        <v>921</v>
      </c>
      <c r="D375" s="13">
        <v>12605000</v>
      </c>
      <c r="E375" s="13"/>
      <c r="F375" s="9">
        <f t="shared" ref="F375:F393" si="21">F374+D375-E375</f>
        <v>225306812.84000003</v>
      </c>
    </row>
    <row r="376" spans="1:6">
      <c r="A376" s="14">
        <v>45404</v>
      </c>
      <c r="B376" s="15"/>
      <c r="C376" s="18" t="s">
        <v>864</v>
      </c>
      <c r="D376" s="13">
        <v>114015000</v>
      </c>
      <c r="E376" s="13"/>
      <c r="F376" s="9">
        <f t="shared" si="21"/>
        <v>339321812.84000003</v>
      </c>
    </row>
    <row r="377" spans="1:6">
      <c r="A377" s="14">
        <v>45404</v>
      </c>
      <c r="B377" s="15"/>
      <c r="C377" s="18" t="s">
        <v>865</v>
      </c>
      <c r="D377" s="13">
        <v>11190000</v>
      </c>
      <c r="E377" s="13"/>
      <c r="F377" s="9">
        <f t="shared" si="21"/>
        <v>350511812.84000003</v>
      </c>
    </row>
    <row r="378" spans="1:6">
      <c r="A378" s="14">
        <v>45404</v>
      </c>
      <c r="B378" s="15"/>
      <c r="C378" s="18" t="s">
        <v>878</v>
      </c>
      <c r="D378" s="13">
        <v>120095000</v>
      </c>
      <c r="E378" s="13"/>
      <c r="F378" s="9">
        <f t="shared" si="21"/>
        <v>470606812.84000003</v>
      </c>
    </row>
    <row r="379" spans="1:6">
      <c r="A379" s="14">
        <v>45404</v>
      </c>
      <c r="B379" s="15"/>
      <c r="C379" s="15" t="s">
        <v>927</v>
      </c>
      <c r="D379" s="74"/>
      <c r="E379" s="74">
        <v>17506500</v>
      </c>
      <c r="F379" s="9">
        <f t="shared" si="21"/>
        <v>453100312.84000003</v>
      </c>
    </row>
    <row r="380" spans="1:6">
      <c r="A380" s="14">
        <v>45404</v>
      </c>
      <c r="B380" s="15"/>
      <c r="C380" s="18" t="s">
        <v>928</v>
      </c>
      <c r="D380" s="13"/>
      <c r="E380" s="13">
        <v>25252000</v>
      </c>
      <c r="F380" s="9">
        <f t="shared" si="21"/>
        <v>427848312.84000003</v>
      </c>
    </row>
    <row r="381" spans="1:6">
      <c r="A381" s="14">
        <v>45404</v>
      </c>
      <c r="B381" s="15"/>
      <c r="C381" s="18" t="s">
        <v>32</v>
      </c>
      <c r="D381" s="13"/>
      <c r="E381" s="13">
        <v>6500</v>
      </c>
      <c r="F381" s="9">
        <f t="shared" si="21"/>
        <v>427841812.84000003</v>
      </c>
    </row>
    <row r="382" spans="1:6">
      <c r="A382" s="14">
        <v>45400</v>
      </c>
      <c r="B382" s="15"/>
      <c r="C382" s="18" t="s">
        <v>43</v>
      </c>
      <c r="D382" s="13">
        <v>145000</v>
      </c>
      <c r="E382" s="13"/>
      <c r="F382" s="9">
        <f t="shared" si="21"/>
        <v>427986812.84000003</v>
      </c>
    </row>
    <row r="383" spans="1:6">
      <c r="A383" s="14">
        <v>45401</v>
      </c>
      <c r="B383" s="15"/>
      <c r="C383" s="15" t="s">
        <v>8</v>
      </c>
      <c r="D383" s="13">
        <v>585000</v>
      </c>
      <c r="E383" s="13"/>
      <c r="F383" s="9">
        <f t="shared" si="21"/>
        <v>428571812.84000003</v>
      </c>
    </row>
    <row r="384" spans="1:6">
      <c r="A384" s="14">
        <v>45401</v>
      </c>
      <c r="B384" s="15"/>
      <c r="C384" s="15" t="s">
        <v>43</v>
      </c>
      <c r="D384" s="13">
        <v>270000</v>
      </c>
      <c r="E384" s="13"/>
      <c r="F384" s="9">
        <f t="shared" si="21"/>
        <v>428841812.84000003</v>
      </c>
    </row>
    <row r="385" spans="1:6">
      <c r="A385" s="14">
        <v>45401</v>
      </c>
      <c r="B385" s="15"/>
      <c r="C385" s="15" t="s">
        <v>8</v>
      </c>
      <c r="D385" s="13">
        <v>1650000</v>
      </c>
      <c r="E385" s="13"/>
      <c r="F385" s="9">
        <f t="shared" si="21"/>
        <v>430491812.84000003</v>
      </c>
    </row>
    <row r="386" spans="1:6">
      <c r="A386" s="14">
        <v>45404</v>
      </c>
      <c r="B386" s="15"/>
      <c r="C386" s="15" t="s">
        <v>8</v>
      </c>
      <c r="D386" s="13">
        <v>575000</v>
      </c>
      <c r="E386" s="13"/>
      <c r="F386" s="9">
        <f t="shared" si="21"/>
        <v>431066812.84000003</v>
      </c>
    </row>
    <row r="387" spans="1:6">
      <c r="A387" s="14">
        <v>45404</v>
      </c>
      <c r="B387" s="15"/>
      <c r="C387" s="15" t="s">
        <v>43</v>
      </c>
      <c r="D387" s="13">
        <v>1110000</v>
      </c>
      <c r="E387" s="13"/>
      <c r="F387" s="9">
        <f t="shared" si="21"/>
        <v>432176812.84000003</v>
      </c>
    </row>
    <row r="388" spans="1:6">
      <c r="A388" s="14">
        <v>45404</v>
      </c>
      <c r="B388" s="15"/>
      <c r="C388" s="15" t="s">
        <v>43</v>
      </c>
      <c r="D388" s="13">
        <v>445000</v>
      </c>
      <c r="E388" s="13"/>
      <c r="F388" s="9">
        <f t="shared" si="21"/>
        <v>432621812.84000003</v>
      </c>
    </row>
    <row r="389" spans="1:6">
      <c r="A389" s="14">
        <v>45405</v>
      </c>
      <c r="B389" s="15"/>
      <c r="C389" s="15" t="s">
        <v>43</v>
      </c>
      <c r="D389" s="13">
        <v>300000</v>
      </c>
      <c r="E389" s="13"/>
      <c r="F389" s="9">
        <f t="shared" si="21"/>
        <v>432921812.84000003</v>
      </c>
    </row>
    <row r="390" spans="1:6">
      <c r="A390" s="14">
        <v>45405</v>
      </c>
      <c r="B390" s="15"/>
      <c r="C390" s="15" t="s">
        <v>43</v>
      </c>
      <c r="D390" s="13">
        <v>245000</v>
      </c>
      <c r="E390" s="13"/>
      <c r="F390" s="9">
        <f t="shared" si="21"/>
        <v>433166812.84000003</v>
      </c>
    </row>
    <row r="391" spans="1:6">
      <c r="A391" s="14">
        <v>45405</v>
      </c>
      <c r="B391" s="15"/>
      <c r="C391" s="15" t="s">
        <v>43</v>
      </c>
      <c r="D391" s="13">
        <v>775000</v>
      </c>
      <c r="E391" s="13"/>
      <c r="F391" s="9">
        <f t="shared" si="21"/>
        <v>433941812.84000003</v>
      </c>
    </row>
    <row r="392" spans="1:6">
      <c r="A392" s="14">
        <v>45405</v>
      </c>
      <c r="B392" s="15"/>
      <c r="C392" s="15" t="s">
        <v>43</v>
      </c>
      <c r="D392" s="13">
        <v>210000</v>
      </c>
      <c r="E392" s="13"/>
      <c r="F392" s="9">
        <f t="shared" si="21"/>
        <v>434151812.84000003</v>
      </c>
    </row>
    <row r="393" spans="1:6">
      <c r="A393" s="14">
        <v>45405</v>
      </c>
      <c r="B393" s="15"/>
      <c r="C393" s="15" t="s">
        <v>43</v>
      </c>
      <c r="D393" s="13">
        <v>375000</v>
      </c>
      <c r="E393" s="13"/>
      <c r="F393" s="9">
        <f t="shared" si="21"/>
        <v>434526812.84000003</v>
      </c>
    </row>
    <row r="394" spans="1:6">
      <c r="A394" s="14">
        <v>45406</v>
      </c>
      <c r="B394" s="15"/>
      <c r="C394" s="18" t="s">
        <v>930</v>
      </c>
      <c r="D394" s="13">
        <v>6390000</v>
      </c>
      <c r="E394" s="13"/>
      <c r="F394" s="9">
        <f t="shared" ref="F394" si="22">F393+D394-E394</f>
        <v>440916812.84000003</v>
      </c>
    </row>
    <row r="395" spans="1:6">
      <c r="A395" s="14">
        <v>45407</v>
      </c>
      <c r="B395" s="15"/>
      <c r="C395" s="18" t="s">
        <v>921</v>
      </c>
      <c r="D395" s="13">
        <v>13755000</v>
      </c>
      <c r="E395" s="13"/>
      <c r="F395" s="9">
        <f t="shared" ref="F395:F409" si="23">F394+D395-E395</f>
        <v>454671812.84000003</v>
      </c>
    </row>
    <row r="396" spans="1:6">
      <c r="A396" s="14">
        <v>45408</v>
      </c>
      <c r="B396" s="15"/>
      <c r="C396" s="18" t="s">
        <v>934</v>
      </c>
      <c r="D396" s="13">
        <v>13285000</v>
      </c>
      <c r="E396" s="13"/>
      <c r="F396" s="9">
        <f t="shared" si="23"/>
        <v>467956812.84000003</v>
      </c>
    </row>
    <row r="397" spans="1:6">
      <c r="A397" s="14">
        <v>45406</v>
      </c>
      <c r="B397" s="15"/>
      <c r="C397" s="15" t="s">
        <v>8</v>
      </c>
      <c r="D397" s="13">
        <v>600000</v>
      </c>
      <c r="E397" s="13"/>
      <c r="F397" s="9">
        <f t="shared" si="23"/>
        <v>468556812.84000003</v>
      </c>
    </row>
    <row r="398" spans="1:6">
      <c r="A398" s="14">
        <v>45407</v>
      </c>
      <c r="B398" s="15"/>
      <c r="C398" s="15" t="s">
        <v>43</v>
      </c>
      <c r="D398" s="13">
        <v>255000</v>
      </c>
      <c r="E398" s="13"/>
      <c r="F398" s="9">
        <f t="shared" si="23"/>
        <v>468811812.84000003</v>
      </c>
    </row>
    <row r="399" spans="1:6">
      <c r="A399" s="14">
        <v>45407</v>
      </c>
      <c r="B399" s="15"/>
      <c r="C399" s="15" t="s">
        <v>43</v>
      </c>
      <c r="D399" s="13">
        <v>1225000</v>
      </c>
      <c r="E399" s="13"/>
      <c r="F399" s="9">
        <f t="shared" si="23"/>
        <v>470036812.84000003</v>
      </c>
    </row>
    <row r="400" spans="1:6">
      <c r="A400" s="14">
        <v>45407</v>
      </c>
      <c r="B400" s="15"/>
      <c r="C400" s="15" t="s">
        <v>43</v>
      </c>
      <c r="D400" s="13">
        <v>185000</v>
      </c>
      <c r="E400" s="13"/>
      <c r="F400" s="9">
        <f t="shared" si="23"/>
        <v>470221812.84000003</v>
      </c>
    </row>
    <row r="401" spans="1:15">
      <c r="A401" s="14">
        <v>45407</v>
      </c>
      <c r="B401" s="15"/>
      <c r="C401" s="15" t="s">
        <v>43</v>
      </c>
      <c r="D401" s="13">
        <v>610000</v>
      </c>
      <c r="E401" s="13"/>
      <c r="F401" s="9">
        <f t="shared" si="23"/>
        <v>470831812.84000003</v>
      </c>
    </row>
    <row r="402" spans="1:15">
      <c r="A402" s="14">
        <v>45407</v>
      </c>
      <c r="B402" s="15"/>
      <c r="C402" s="15" t="s">
        <v>8</v>
      </c>
      <c r="D402" s="13">
        <v>585000</v>
      </c>
      <c r="E402" s="13"/>
      <c r="F402" s="9">
        <f t="shared" si="23"/>
        <v>471416812.84000003</v>
      </c>
    </row>
    <row r="403" spans="1:15">
      <c r="A403" s="14">
        <v>45407</v>
      </c>
      <c r="B403" s="15"/>
      <c r="C403" s="15" t="s">
        <v>8</v>
      </c>
      <c r="D403" s="13">
        <v>600000</v>
      </c>
      <c r="E403" s="13"/>
      <c r="F403" s="9">
        <f t="shared" si="23"/>
        <v>472016812.84000003</v>
      </c>
    </row>
    <row r="404" spans="1:15">
      <c r="A404" s="14">
        <v>45408</v>
      </c>
      <c r="B404" s="15"/>
      <c r="C404" s="15" t="s">
        <v>8</v>
      </c>
      <c r="D404" s="13">
        <v>1135000</v>
      </c>
      <c r="E404" s="13"/>
      <c r="F404" s="9">
        <f t="shared" si="23"/>
        <v>473151812.84000003</v>
      </c>
    </row>
    <row r="405" spans="1:15">
      <c r="A405" s="14">
        <v>45408</v>
      </c>
      <c r="B405" s="15"/>
      <c r="C405" s="15" t="s">
        <v>8</v>
      </c>
      <c r="D405" s="13">
        <v>1300000</v>
      </c>
      <c r="E405" s="13"/>
      <c r="F405" s="9">
        <f t="shared" si="23"/>
        <v>474451812.84000003</v>
      </c>
    </row>
    <row r="406" spans="1:15">
      <c r="A406" s="14">
        <v>45409</v>
      </c>
      <c r="B406" s="15"/>
      <c r="C406" s="15" t="s">
        <v>725</v>
      </c>
      <c r="D406" s="13">
        <v>350000</v>
      </c>
      <c r="E406" s="13"/>
      <c r="F406" s="9">
        <f t="shared" si="23"/>
        <v>474801812.84000003</v>
      </c>
      <c r="O406" s="57" t="s">
        <v>14</v>
      </c>
    </row>
    <row r="407" spans="1:15">
      <c r="A407" s="14">
        <v>45410</v>
      </c>
      <c r="B407" s="15"/>
      <c r="C407" s="15" t="s">
        <v>8</v>
      </c>
      <c r="D407" s="13">
        <v>600000</v>
      </c>
      <c r="E407" s="13"/>
      <c r="F407" s="9">
        <f t="shared" si="23"/>
        <v>475401812.84000003</v>
      </c>
      <c r="O407" s="57">
        <v>350000</v>
      </c>
    </row>
    <row r="408" spans="1:15">
      <c r="A408" s="14">
        <v>45410</v>
      </c>
      <c r="B408" s="15"/>
      <c r="C408" s="15" t="s">
        <v>8</v>
      </c>
      <c r="D408" s="13">
        <v>600001</v>
      </c>
      <c r="E408" s="13"/>
      <c r="F408" s="9">
        <f t="shared" si="23"/>
        <v>476001813.84000003</v>
      </c>
    </row>
    <row r="409" spans="1:15">
      <c r="A409" s="14">
        <v>45411</v>
      </c>
      <c r="B409" s="15"/>
      <c r="C409" s="15" t="s">
        <v>43</v>
      </c>
      <c r="D409" s="13">
        <v>195000</v>
      </c>
      <c r="E409" s="13"/>
      <c r="F409" s="9">
        <f t="shared" si="23"/>
        <v>476196813.84000003</v>
      </c>
    </row>
    <row r="410" spans="1:15">
      <c r="A410" s="14">
        <v>45411</v>
      </c>
      <c r="B410" s="15"/>
      <c r="C410" s="18" t="s">
        <v>937</v>
      </c>
      <c r="D410" s="13">
        <v>16050000</v>
      </c>
      <c r="E410" s="13"/>
      <c r="F410" s="9">
        <f t="shared" ref="F410:F413" si="24">F409+D410-E410</f>
        <v>492246813.84000003</v>
      </c>
    </row>
    <row r="411" spans="1:15">
      <c r="A411" s="14">
        <v>45411</v>
      </c>
      <c r="B411" s="15"/>
      <c r="C411" s="18" t="s">
        <v>864</v>
      </c>
      <c r="D411" s="13">
        <v>154360000</v>
      </c>
      <c r="E411" s="13"/>
      <c r="F411" s="9">
        <f t="shared" si="24"/>
        <v>646606813.84000003</v>
      </c>
    </row>
    <row r="412" spans="1:15">
      <c r="A412" s="14">
        <v>45411</v>
      </c>
      <c r="B412" s="15"/>
      <c r="C412" s="18" t="s">
        <v>865</v>
      </c>
      <c r="D412" s="13">
        <v>16410000</v>
      </c>
      <c r="E412" s="13"/>
      <c r="F412" s="9">
        <f t="shared" si="24"/>
        <v>663016813.84000003</v>
      </c>
    </row>
    <row r="413" spans="1:15">
      <c r="A413" s="14">
        <v>45411</v>
      </c>
      <c r="B413" s="15"/>
      <c r="C413" s="18" t="s">
        <v>878</v>
      </c>
      <c r="D413" s="13">
        <v>130670000</v>
      </c>
      <c r="E413" s="13"/>
      <c r="F413" s="9">
        <f t="shared" si="24"/>
        <v>793686813.84000003</v>
      </c>
      <c r="G413" s="57" t="s">
        <v>62</v>
      </c>
      <c r="H413" s="57" t="s">
        <v>134</v>
      </c>
      <c r="I413" s="57" t="s">
        <v>135</v>
      </c>
      <c r="J413" s="57" t="s">
        <v>63</v>
      </c>
      <c r="K413" s="57" t="s">
        <v>6</v>
      </c>
      <c r="M413" s="57" t="s">
        <v>691</v>
      </c>
      <c r="N413" s="57" t="s">
        <v>721</v>
      </c>
    </row>
    <row r="414" spans="1:15">
      <c r="A414" s="14">
        <v>45411</v>
      </c>
      <c r="B414" s="15"/>
      <c r="C414" s="18" t="s">
        <v>43</v>
      </c>
      <c r="D414" s="13">
        <v>1875000</v>
      </c>
      <c r="E414" s="13"/>
      <c r="F414" s="9">
        <f t="shared" ref="F414:F423" si="25">F413+D414-E414</f>
        <v>795561813.84000003</v>
      </c>
    </row>
    <row r="415" spans="1:15">
      <c r="A415" s="14">
        <v>45412</v>
      </c>
      <c r="B415" s="15"/>
      <c r="C415" s="18" t="s">
        <v>949</v>
      </c>
      <c r="D415" s="13">
        <v>19775000</v>
      </c>
      <c r="E415" s="13"/>
      <c r="F415" s="9">
        <f t="shared" si="25"/>
        <v>815336813.84000003</v>
      </c>
    </row>
    <row r="416" spans="1:15">
      <c r="A416" s="14">
        <v>45412</v>
      </c>
      <c r="B416" s="15"/>
      <c r="C416" s="18" t="s">
        <v>950</v>
      </c>
      <c r="D416" s="13">
        <v>60000000</v>
      </c>
      <c r="E416" s="13"/>
      <c r="F416" s="9">
        <f t="shared" si="25"/>
        <v>875336813.84000003</v>
      </c>
    </row>
    <row r="417" spans="1:15">
      <c r="A417" s="14">
        <v>45412</v>
      </c>
      <c r="B417" s="15"/>
      <c r="C417" s="18" t="s">
        <v>969</v>
      </c>
      <c r="D417" s="13">
        <v>31200000</v>
      </c>
      <c r="E417" s="13"/>
      <c r="F417" s="9">
        <f t="shared" si="25"/>
        <v>906536813.84000003</v>
      </c>
      <c r="G417" s="57">
        <v>3800000</v>
      </c>
      <c r="H417" s="57">
        <v>6000000</v>
      </c>
      <c r="I417" s="57">
        <v>15750000</v>
      </c>
      <c r="J417" s="57">
        <v>4150000</v>
      </c>
      <c r="K417" s="57">
        <v>1500000</v>
      </c>
      <c r="O417" s="57">
        <f>SUM(G417:N417)</f>
        <v>31200000</v>
      </c>
    </row>
    <row r="418" spans="1:15">
      <c r="A418" s="14">
        <v>45412</v>
      </c>
      <c r="B418" s="15"/>
      <c r="C418" s="18" t="s">
        <v>8</v>
      </c>
      <c r="D418" s="13">
        <v>1170000</v>
      </c>
      <c r="E418" s="13"/>
      <c r="F418" s="9">
        <f t="shared" si="25"/>
        <v>907706813.84000003</v>
      </c>
    </row>
    <row r="419" spans="1:15">
      <c r="A419" s="14">
        <v>45412</v>
      </c>
      <c r="B419" s="15"/>
      <c r="C419" s="18" t="s">
        <v>8</v>
      </c>
      <c r="D419" s="13">
        <v>1185000</v>
      </c>
      <c r="E419" s="13"/>
      <c r="F419" s="9">
        <f t="shared" si="25"/>
        <v>908891813.84000003</v>
      </c>
    </row>
    <row r="420" spans="1:15">
      <c r="A420" s="14">
        <v>45412</v>
      </c>
      <c r="B420" s="15"/>
      <c r="C420" s="18" t="s">
        <v>8</v>
      </c>
      <c r="D420" s="13">
        <v>2370000</v>
      </c>
      <c r="E420" s="13"/>
      <c r="F420" s="9">
        <f t="shared" si="25"/>
        <v>911261813.84000003</v>
      </c>
    </row>
    <row r="421" spans="1:15">
      <c r="A421" s="14">
        <v>45412</v>
      </c>
      <c r="B421" s="15"/>
      <c r="C421" s="18" t="s">
        <v>43</v>
      </c>
      <c r="D421" s="13">
        <v>1830000</v>
      </c>
      <c r="E421" s="13"/>
      <c r="F421" s="9">
        <f t="shared" si="25"/>
        <v>913091813.84000003</v>
      </c>
    </row>
    <row r="422" spans="1:15" ht="70">
      <c r="A422" s="14">
        <v>45412</v>
      </c>
      <c r="B422" s="15"/>
      <c r="C422" s="18" t="s">
        <v>951</v>
      </c>
      <c r="D422" s="13"/>
      <c r="E422" s="13">
        <v>229542939</v>
      </c>
      <c r="F422" s="9">
        <f t="shared" si="25"/>
        <v>683548874.84000003</v>
      </c>
    </row>
    <row r="423" spans="1:15">
      <c r="A423" s="14">
        <v>45412</v>
      </c>
      <c r="B423" s="15"/>
      <c r="C423" s="18" t="s">
        <v>952</v>
      </c>
      <c r="D423" s="13"/>
      <c r="E423" s="13">
        <v>642065630</v>
      </c>
      <c r="F423" s="9">
        <f t="shared" si="25"/>
        <v>41483244.840000033</v>
      </c>
    </row>
    <row r="424" spans="1:15">
      <c r="A424" s="137"/>
      <c r="B424" s="137"/>
      <c r="C424" s="49" t="s">
        <v>34</v>
      </c>
      <c r="D424" s="56">
        <f>SUM(D325:D423)</f>
        <v>1243185006</v>
      </c>
      <c r="E424" s="56">
        <f>SUM(E325:E423)</f>
        <v>1338782569</v>
      </c>
      <c r="F424" s="137"/>
    </row>
    <row r="425" spans="1:15">
      <c r="A425" s="15"/>
      <c r="B425" s="15"/>
      <c r="C425" s="53" t="s">
        <v>5</v>
      </c>
      <c r="D425" s="84"/>
      <c r="E425" s="84"/>
      <c r="F425" s="88">
        <f>F423</f>
        <v>41483244.840000033</v>
      </c>
    </row>
    <row r="426" spans="1:15">
      <c r="A426" s="14">
        <v>45414</v>
      </c>
      <c r="B426" s="15"/>
      <c r="C426" s="18" t="s">
        <v>954</v>
      </c>
      <c r="D426" s="13">
        <v>18165000</v>
      </c>
      <c r="E426" s="13"/>
      <c r="F426" s="9">
        <f>F425+D426-E426</f>
        <v>59648244.840000033</v>
      </c>
    </row>
    <row r="427" spans="1:15">
      <c r="A427" s="14">
        <v>45415</v>
      </c>
      <c r="B427" s="15"/>
      <c r="C427" s="18" t="s">
        <v>955</v>
      </c>
      <c r="D427" s="13">
        <v>16727500</v>
      </c>
      <c r="E427" s="13"/>
      <c r="F427" s="9">
        <f t="shared" ref="F427:F490" si="26">F426+D427-E427</f>
        <v>76375744.840000033</v>
      </c>
    </row>
    <row r="428" spans="1:15">
      <c r="A428" s="14">
        <v>45418</v>
      </c>
      <c r="B428" s="15"/>
      <c r="C428" s="18" t="s">
        <v>958</v>
      </c>
      <c r="D428" s="13">
        <v>19130000</v>
      </c>
      <c r="E428" s="13"/>
      <c r="F428" s="9">
        <f t="shared" si="26"/>
        <v>95505744.840000033</v>
      </c>
    </row>
    <row r="429" spans="1:15">
      <c r="A429" s="14">
        <v>45419</v>
      </c>
      <c r="B429" s="15"/>
      <c r="C429" s="18" t="s">
        <v>967</v>
      </c>
      <c r="D429" s="13">
        <v>29957500</v>
      </c>
      <c r="E429" s="13"/>
      <c r="F429" s="9">
        <f t="shared" si="26"/>
        <v>125463244.84000003</v>
      </c>
    </row>
    <row r="430" spans="1:15">
      <c r="A430" s="14">
        <v>45420</v>
      </c>
      <c r="B430" s="15"/>
      <c r="C430" s="18" t="s">
        <v>968</v>
      </c>
      <c r="D430" s="13">
        <v>19050000</v>
      </c>
      <c r="E430" s="13"/>
      <c r="F430" s="9">
        <f t="shared" si="26"/>
        <v>144513244.84000003</v>
      </c>
    </row>
    <row r="431" spans="1:15">
      <c r="A431" s="14">
        <v>45413</v>
      </c>
      <c r="B431" s="15"/>
      <c r="C431" s="18" t="s">
        <v>8</v>
      </c>
      <c r="D431" s="13">
        <v>287500</v>
      </c>
      <c r="E431" s="13"/>
      <c r="F431" s="9">
        <f t="shared" si="26"/>
        <v>144800744.84000003</v>
      </c>
    </row>
    <row r="432" spans="1:15">
      <c r="A432" s="14">
        <v>45413</v>
      </c>
      <c r="B432" s="15"/>
      <c r="C432" s="18" t="s">
        <v>8</v>
      </c>
      <c r="D432" s="13">
        <v>300000</v>
      </c>
      <c r="E432" s="13"/>
      <c r="F432" s="9">
        <f t="shared" si="26"/>
        <v>145100744.84000003</v>
      </c>
    </row>
    <row r="433" spans="1:6">
      <c r="A433" s="14">
        <v>45414</v>
      </c>
      <c r="B433" s="15"/>
      <c r="C433" s="18" t="s">
        <v>8</v>
      </c>
      <c r="D433" s="13">
        <v>600000</v>
      </c>
      <c r="E433" s="13"/>
      <c r="F433" s="9">
        <f t="shared" si="26"/>
        <v>145700744.84000003</v>
      </c>
    </row>
    <row r="434" spans="1:6">
      <c r="A434" s="14">
        <v>45414</v>
      </c>
      <c r="B434" s="15"/>
      <c r="C434" s="18" t="s">
        <v>43</v>
      </c>
      <c r="D434" s="13">
        <v>50000</v>
      </c>
      <c r="E434" s="13"/>
      <c r="F434" s="9">
        <f t="shared" si="26"/>
        <v>145750744.84000003</v>
      </c>
    </row>
    <row r="435" spans="1:6">
      <c r="A435" s="14">
        <v>45414</v>
      </c>
      <c r="B435" s="15"/>
      <c r="C435" s="18" t="s">
        <v>8</v>
      </c>
      <c r="D435" s="13">
        <v>1825000</v>
      </c>
      <c r="E435" s="13"/>
      <c r="F435" s="9">
        <f t="shared" si="26"/>
        <v>147575744.84000003</v>
      </c>
    </row>
    <row r="436" spans="1:6">
      <c r="A436" s="14">
        <v>45414</v>
      </c>
      <c r="B436" s="15"/>
      <c r="C436" s="18" t="s">
        <v>8</v>
      </c>
      <c r="D436" s="13">
        <v>1715000</v>
      </c>
      <c r="E436" s="13"/>
      <c r="F436" s="9">
        <f t="shared" si="26"/>
        <v>149290744.84000003</v>
      </c>
    </row>
    <row r="437" spans="1:6">
      <c r="A437" s="14">
        <v>45414</v>
      </c>
      <c r="B437" s="15"/>
      <c r="C437" s="18" t="s">
        <v>43</v>
      </c>
      <c r="D437" s="13">
        <v>50000</v>
      </c>
      <c r="E437" s="13"/>
      <c r="F437" s="9">
        <f t="shared" si="26"/>
        <v>149340744.84000003</v>
      </c>
    </row>
    <row r="438" spans="1:6">
      <c r="A438" s="14">
        <v>45414</v>
      </c>
      <c r="B438" s="15"/>
      <c r="C438" s="18" t="s">
        <v>8</v>
      </c>
      <c r="D438" s="13">
        <v>288000</v>
      </c>
      <c r="E438" s="13"/>
      <c r="F438" s="9">
        <f t="shared" si="26"/>
        <v>149628744.84000003</v>
      </c>
    </row>
    <row r="439" spans="1:6">
      <c r="A439" s="14">
        <v>45414</v>
      </c>
      <c r="B439" s="15"/>
      <c r="C439" s="18" t="s">
        <v>8</v>
      </c>
      <c r="D439" s="13">
        <v>288000</v>
      </c>
      <c r="E439" s="13"/>
      <c r="F439" s="9">
        <f t="shared" si="26"/>
        <v>149916744.84000003</v>
      </c>
    </row>
    <row r="440" spans="1:6">
      <c r="A440" s="14">
        <v>45415</v>
      </c>
      <c r="B440" s="15"/>
      <c r="C440" s="18" t="s">
        <v>43</v>
      </c>
      <c r="D440" s="13">
        <v>1450000</v>
      </c>
      <c r="E440" s="13"/>
      <c r="F440" s="9">
        <f t="shared" si="26"/>
        <v>151366744.84000003</v>
      </c>
    </row>
    <row r="441" spans="1:6">
      <c r="A441" s="14">
        <v>45415</v>
      </c>
      <c r="B441" s="15"/>
      <c r="C441" s="18" t="s">
        <v>43</v>
      </c>
      <c r="D441" s="13">
        <v>1149000</v>
      </c>
      <c r="E441" s="13"/>
      <c r="F441" s="9">
        <f t="shared" si="26"/>
        <v>152515744.84000003</v>
      </c>
    </row>
    <row r="442" spans="1:6">
      <c r="A442" s="14">
        <v>45415</v>
      </c>
      <c r="B442" s="15"/>
      <c r="C442" s="18" t="s">
        <v>43</v>
      </c>
      <c r="D442" s="13">
        <v>400000</v>
      </c>
      <c r="E442" s="13"/>
      <c r="F442" s="9">
        <f t="shared" si="26"/>
        <v>152915744.84000003</v>
      </c>
    </row>
    <row r="443" spans="1:6">
      <c r="A443" s="14">
        <v>45415</v>
      </c>
      <c r="B443" s="15"/>
      <c r="C443" s="18" t="s">
        <v>43</v>
      </c>
      <c r="D443" s="13">
        <v>215000</v>
      </c>
      <c r="E443" s="13"/>
      <c r="F443" s="9">
        <f t="shared" si="26"/>
        <v>153130744.84000003</v>
      </c>
    </row>
    <row r="444" spans="1:6">
      <c r="A444" s="14">
        <v>45415</v>
      </c>
      <c r="B444" s="15"/>
      <c r="C444" s="18" t="s">
        <v>43</v>
      </c>
      <c r="D444" s="13">
        <v>15000</v>
      </c>
      <c r="E444" s="13"/>
      <c r="F444" s="9">
        <f t="shared" si="26"/>
        <v>153145744.84000003</v>
      </c>
    </row>
    <row r="445" spans="1:6">
      <c r="A445" s="14">
        <v>45415</v>
      </c>
      <c r="B445" s="15"/>
      <c r="C445" s="18" t="s">
        <v>43</v>
      </c>
      <c r="D445" s="13">
        <v>695000</v>
      </c>
      <c r="E445" s="13"/>
      <c r="F445" s="9">
        <f t="shared" si="26"/>
        <v>153840744.84000003</v>
      </c>
    </row>
    <row r="446" spans="1:6">
      <c r="A446" s="14">
        <v>45415</v>
      </c>
      <c r="B446" s="15"/>
      <c r="C446" s="18" t="s">
        <v>8</v>
      </c>
      <c r="D446" s="13">
        <v>650000</v>
      </c>
      <c r="E446" s="13"/>
      <c r="F446" s="9">
        <f t="shared" si="26"/>
        <v>154490744.84000003</v>
      </c>
    </row>
    <row r="447" spans="1:6">
      <c r="A447" s="14">
        <v>45417</v>
      </c>
      <c r="B447" s="15"/>
      <c r="C447" s="18" t="s">
        <v>8</v>
      </c>
      <c r="D447" s="13">
        <v>650000</v>
      </c>
      <c r="E447" s="13"/>
      <c r="F447" s="9">
        <f t="shared" si="26"/>
        <v>155140744.84000003</v>
      </c>
    </row>
    <row r="448" spans="1:6">
      <c r="A448" s="14">
        <v>45418</v>
      </c>
      <c r="B448" s="15"/>
      <c r="C448" s="18" t="s">
        <v>8</v>
      </c>
      <c r="D448" s="13">
        <v>600000</v>
      </c>
      <c r="E448" s="13"/>
      <c r="F448" s="9">
        <f t="shared" si="26"/>
        <v>155740744.84000003</v>
      </c>
    </row>
    <row r="449" spans="1:8">
      <c r="A449" s="14">
        <v>45418</v>
      </c>
      <c r="B449" s="15"/>
      <c r="C449" s="18" t="s">
        <v>8</v>
      </c>
      <c r="D449" s="13">
        <v>650000</v>
      </c>
      <c r="E449" s="13"/>
      <c r="F449" s="9">
        <f t="shared" si="26"/>
        <v>156390744.84000003</v>
      </c>
    </row>
    <row r="450" spans="1:8">
      <c r="A450" s="14">
        <v>45418</v>
      </c>
      <c r="B450" s="15"/>
      <c r="C450" s="18" t="s">
        <v>43</v>
      </c>
      <c r="D450" s="13">
        <v>30000</v>
      </c>
      <c r="E450" s="13"/>
      <c r="F450" s="9">
        <f t="shared" si="26"/>
        <v>156420744.84000003</v>
      </c>
    </row>
    <row r="451" spans="1:8">
      <c r="A451" s="14">
        <v>45418</v>
      </c>
      <c r="B451" s="15"/>
      <c r="C451" s="18" t="s">
        <v>43</v>
      </c>
      <c r="D451" s="13">
        <v>10000</v>
      </c>
      <c r="E451" s="13"/>
      <c r="F451" s="9">
        <f t="shared" si="26"/>
        <v>156430744.84000003</v>
      </c>
    </row>
    <row r="452" spans="1:8">
      <c r="A452" s="14">
        <v>45419</v>
      </c>
      <c r="B452" s="15"/>
      <c r="C452" s="18" t="s">
        <v>43</v>
      </c>
      <c r="D452" s="13">
        <v>180000</v>
      </c>
      <c r="E452" s="13"/>
      <c r="F452" s="9">
        <f t="shared" si="26"/>
        <v>156610744.84000003</v>
      </c>
    </row>
    <row r="453" spans="1:8">
      <c r="A453" s="14">
        <v>45419</v>
      </c>
      <c r="B453" s="15"/>
      <c r="C453" s="18" t="s">
        <v>43</v>
      </c>
      <c r="D453" s="13">
        <v>210000</v>
      </c>
      <c r="E453" s="13"/>
      <c r="F453" s="9">
        <f t="shared" si="26"/>
        <v>156820744.84000003</v>
      </c>
    </row>
    <row r="454" spans="1:8">
      <c r="A454" s="14">
        <v>45419</v>
      </c>
      <c r="B454" s="15"/>
      <c r="C454" s="18" t="s">
        <v>43</v>
      </c>
      <c r="D454" s="13">
        <v>305000</v>
      </c>
      <c r="E454" s="13"/>
      <c r="F454" s="9">
        <f t="shared" si="26"/>
        <v>157125744.84000003</v>
      </c>
    </row>
    <row r="455" spans="1:8">
      <c r="A455" s="14">
        <v>45419</v>
      </c>
      <c r="B455" s="15"/>
      <c r="C455" s="18" t="s">
        <v>43</v>
      </c>
      <c r="D455" s="13">
        <v>195000</v>
      </c>
      <c r="E455" s="13"/>
      <c r="F455" s="9">
        <f t="shared" si="26"/>
        <v>157320744.84000003</v>
      </c>
      <c r="H455" s="57">
        <v>432283244.83999997</v>
      </c>
    </row>
    <row r="456" spans="1:8">
      <c r="A456" s="14">
        <v>45415</v>
      </c>
      <c r="B456" s="15"/>
      <c r="C456" s="18" t="s">
        <v>8</v>
      </c>
      <c r="D456" s="13">
        <v>600000</v>
      </c>
      <c r="E456" s="13"/>
      <c r="F456" s="9">
        <f t="shared" si="26"/>
        <v>157920744.84000003</v>
      </c>
    </row>
    <row r="457" spans="1:8">
      <c r="A457" s="14">
        <v>45420</v>
      </c>
      <c r="B457" s="15"/>
      <c r="C457" s="15" t="s">
        <v>979</v>
      </c>
      <c r="D457" s="74"/>
      <c r="E457" s="74">
        <v>8910000</v>
      </c>
      <c r="F457" s="9">
        <f t="shared" si="26"/>
        <v>149010744.84000003</v>
      </c>
    </row>
    <row r="458" spans="1:8">
      <c r="A458" s="14">
        <v>45420</v>
      </c>
      <c r="B458" s="15"/>
      <c r="C458" s="18" t="s">
        <v>864</v>
      </c>
      <c r="D458" s="74">
        <v>167740000</v>
      </c>
      <c r="E458" s="74"/>
      <c r="F458" s="9">
        <f t="shared" si="26"/>
        <v>316750744.84000003</v>
      </c>
    </row>
    <row r="459" spans="1:8">
      <c r="A459" s="14">
        <v>45420</v>
      </c>
      <c r="B459" s="15"/>
      <c r="C459" s="18" t="s">
        <v>865</v>
      </c>
      <c r="D459" s="13">
        <v>14225000</v>
      </c>
      <c r="E459" s="13"/>
      <c r="F459" s="9">
        <f t="shared" si="26"/>
        <v>330975744.84000003</v>
      </c>
      <c r="H459" s="57">
        <f>F476-H455</f>
        <v>0</v>
      </c>
    </row>
    <row r="460" spans="1:8">
      <c r="A460" s="14">
        <v>45420</v>
      </c>
      <c r="B460" s="15"/>
      <c r="C460" s="18" t="s">
        <v>878</v>
      </c>
      <c r="D460" s="13">
        <v>148475000</v>
      </c>
      <c r="E460" s="13"/>
      <c r="F460" s="9">
        <f t="shared" si="26"/>
        <v>479450744.84000003</v>
      </c>
    </row>
    <row r="461" spans="1:8">
      <c r="A461" s="14">
        <v>45420</v>
      </c>
      <c r="B461" s="15"/>
      <c r="C461" s="18" t="s">
        <v>978</v>
      </c>
      <c r="D461" s="13"/>
      <c r="E461" s="13">
        <v>13390000</v>
      </c>
      <c r="F461" s="9">
        <f t="shared" si="26"/>
        <v>466060744.84000003</v>
      </c>
    </row>
    <row r="462" spans="1:8">
      <c r="A462" s="14">
        <v>45420</v>
      </c>
      <c r="B462" s="15"/>
      <c r="C462" s="18" t="s">
        <v>588</v>
      </c>
      <c r="D462" s="13"/>
      <c r="E462" s="13">
        <v>15750000</v>
      </c>
      <c r="F462" s="9">
        <f t="shared" si="26"/>
        <v>450310744.84000003</v>
      </c>
    </row>
    <row r="463" spans="1:8">
      <c r="A463" s="14">
        <v>45420</v>
      </c>
      <c r="B463" s="15"/>
      <c r="C463" s="15" t="s">
        <v>759</v>
      </c>
      <c r="D463" s="13"/>
      <c r="E463" s="13">
        <v>6000000</v>
      </c>
      <c r="F463" s="9">
        <f t="shared" si="26"/>
        <v>444310744.84000003</v>
      </c>
    </row>
    <row r="464" spans="1:8">
      <c r="A464" s="14">
        <v>45420</v>
      </c>
      <c r="B464" s="15"/>
      <c r="C464" s="15" t="s">
        <v>560</v>
      </c>
      <c r="D464" s="13"/>
      <c r="E464" s="13">
        <v>3800000</v>
      </c>
      <c r="F464" s="9">
        <f t="shared" si="26"/>
        <v>440510744.84000003</v>
      </c>
    </row>
    <row r="465" spans="1:6">
      <c r="A465" s="14">
        <v>45420</v>
      </c>
      <c r="B465" s="15"/>
      <c r="C465" s="15" t="s">
        <v>761</v>
      </c>
      <c r="D465" s="13"/>
      <c r="E465" s="13">
        <v>4150000</v>
      </c>
      <c r="F465" s="9">
        <f t="shared" si="26"/>
        <v>436360744.84000003</v>
      </c>
    </row>
    <row r="466" spans="1:6">
      <c r="A466" s="14">
        <v>45420</v>
      </c>
      <c r="B466" s="15"/>
      <c r="C466" s="15" t="s">
        <v>762</v>
      </c>
      <c r="D466" s="13"/>
      <c r="E466" s="13">
        <v>1500000</v>
      </c>
      <c r="F466" s="9">
        <f t="shared" si="26"/>
        <v>434860744.84000003</v>
      </c>
    </row>
    <row r="467" spans="1:6">
      <c r="A467" s="14">
        <v>45420</v>
      </c>
      <c r="B467" s="15"/>
      <c r="C467" s="15" t="s">
        <v>982</v>
      </c>
      <c r="D467" s="13"/>
      <c r="E467" s="13">
        <f>3*2500</f>
        <v>7500</v>
      </c>
      <c r="F467" s="9">
        <f t="shared" si="26"/>
        <v>434853244.84000003</v>
      </c>
    </row>
    <row r="468" spans="1:6">
      <c r="A468" s="14">
        <v>45420</v>
      </c>
      <c r="B468" s="15"/>
      <c r="C468" s="18" t="s">
        <v>983</v>
      </c>
      <c r="D468" s="13"/>
      <c r="E468" s="13">
        <v>25200000</v>
      </c>
      <c r="F468" s="9">
        <f t="shared" si="26"/>
        <v>409653244.84000003</v>
      </c>
    </row>
    <row r="469" spans="1:6">
      <c r="A469" s="14">
        <v>45425</v>
      </c>
      <c r="B469" s="15"/>
      <c r="C469" s="18" t="s">
        <v>975</v>
      </c>
      <c r="D469" s="13">
        <v>18255000</v>
      </c>
      <c r="E469" s="13"/>
      <c r="F469" s="9">
        <f t="shared" si="26"/>
        <v>427908244.84000003</v>
      </c>
    </row>
    <row r="470" spans="1:6">
      <c r="A470" s="14">
        <v>45420</v>
      </c>
      <c r="B470" s="15"/>
      <c r="C470" s="18" t="s">
        <v>8</v>
      </c>
      <c r="D470" s="13">
        <v>1300000</v>
      </c>
      <c r="E470" s="13"/>
      <c r="F470" s="9">
        <f t="shared" si="26"/>
        <v>429208244.84000003</v>
      </c>
    </row>
    <row r="471" spans="1:6">
      <c r="A471" s="14">
        <v>45420</v>
      </c>
      <c r="B471" s="15"/>
      <c r="C471" s="15" t="s">
        <v>43</v>
      </c>
      <c r="D471" s="13">
        <v>270000</v>
      </c>
      <c r="E471" s="13"/>
      <c r="F471" s="9">
        <f t="shared" si="26"/>
        <v>429478244.84000003</v>
      </c>
    </row>
    <row r="472" spans="1:6">
      <c r="A472" s="14">
        <v>45420</v>
      </c>
      <c r="B472" s="15"/>
      <c r="C472" s="15" t="s">
        <v>43</v>
      </c>
      <c r="D472" s="13">
        <v>170000</v>
      </c>
      <c r="F472" s="9">
        <f t="shared" si="26"/>
        <v>429648244.84000003</v>
      </c>
    </row>
    <row r="473" spans="1:6">
      <c r="A473" s="14">
        <v>45424</v>
      </c>
      <c r="B473" s="15"/>
      <c r="C473" s="15" t="s">
        <v>8</v>
      </c>
      <c r="D473" s="13">
        <v>1650000</v>
      </c>
      <c r="E473" s="13"/>
      <c r="F473" s="9">
        <f t="shared" si="26"/>
        <v>431298244.84000003</v>
      </c>
    </row>
    <row r="474" spans="1:6">
      <c r="A474" s="14">
        <v>45425</v>
      </c>
      <c r="B474" s="15"/>
      <c r="C474" s="15" t="s">
        <v>8</v>
      </c>
      <c r="D474" s="13">
        <v>585000</v>
      </c>
      <c r="E474" s="13"/>
      <c r="F474" s="9">
        <f t="shared" si="26"/>
        <v>431883244.84000003</v>
      </c>
    </row>
    <row r="475" spans="1:6">
      <c r="A475" s="14">
        <v>45425</v>
      </c>
      <c r="B475" s="15"/>
      <c r="C475" s="15" t="s">
        <v>43</v>
      </c>
      <c r="D475" s="13">
        <v>230000</v>
      </c>
      <c r="E475" s="13"/>
      <c r="F475" s="9">
        <f t="shared" si="26"/>
        <v>432113244.84000003</v>
      </c>
    </row>
    <row r="476" spans="1:6">
      <c r="A476" s="14">
        <v>45425</v>
      </c>
      <c r="B476" s="15"/>
      <c r="C476" s="15" t="s">
        <v>43</v>
      </c>
      <c r="D476" s="13">
        <v>170000</v>
      </c>
      <c r="E476" s="13"/>
      <c r="F476" s="9">
        <f t="shared" si="26"/>
        <v>432283244.84000003</v>
      </c>
    </row>
    <row r="477" spans="1:6">
      <c r="A477" s="14">
        <v>45426</v>
      </c>
      <c r="B477" s="15"/>
      <c r="C477" s="18" t="s">
        <v>986</v>
      </c>
      <c r="D477" s="13">
        <v>20880000</v>
      </c>
      <c r="E477" s="13"/>
      <c r="F477" s="9">
        <f t="shared" si="26"/>
        <v>453163244.84000003</v>
      </c>
    </row>
    <row r="478" spans="1:6">
      <c r="A478" s="14">
        <v>45427</v>
      </c>
      <c r="B478" s="15"/>
      <c r="C478" s="18" t="s">
        <v>996</v>
      </c>
      <c r="D478" s="13">
        <v>16385000</v>
      </c>
      <c r="E478" s="13"/>
      <c r="F478" s="9">
        <f t="shared" si="26"/>
        <v>469548244.84000003</v>
      </c>
    </row>
    <row r="479" spans="1:6">
      <c r="A479" s="14">
        <v>45427</v>
      </c>
      <c r="B479" s="15"/>
      <c r="C479" s="18" t="s">
        <v>864</v>
      </c>
      <c r="D479" s="74">
        <v>69855000</v>
      </c>
      <c r="E479" s="13"/>
      <c r="F479" s="9">
        <f t="shared" si="26"/>
        <v>539403244.84000003</v>
      </c>
    </row>
    <row r="480" spans="1:6">
      <c r="A480" s="14">
        <v>45427</v>
      </c>
      <c r="B480" s="15"/>
      <c r="C480" s="18" t="s">
        <v>865</v>
      </c>
      <c r="D480" s="13">
        <v>5510000</v>
      </c>
      <c r="E480" s="13"/>
      <c r="F480" s="9">
        <f t="shared" si="26"/>
        <v>544913244.84000003</v>
      </c>
    </row>
    <row r="481" spans="1:6">
      <c r="A481" s="14">
        <v>45427</v>
      </c>
      <c r="B481" s="15"/>
      <c r="C481" s="18" t="s">
        <v>878</v>
      </c>
      <c r="D481" s="13">
        <v>63360000</v>
      </c>
      <c r="E481" s="13"/>
      <c r="F481" s="9">
        <f t="shared" si="26"/>
        <v>608273244.84000003</v>
      </c>
    </row>
    <row r="482" spans="1:6">
      <c r="A482" s="14">
        <v>45427</v>
      </c>
      <c r="B482" s="15"/>
      <c r="C482" s="15" t="s">
        <v>1000</v>
      </c>
      <c r="D482" s="74"/>
      <c r="E482" s="74">
        <v>5940000</v>
      </c>
      <c r="F482" s="9">
        <f t="shared" si="26"/>
        <v>602333244.84000003</v>
      </c>
    </row>
    <row r="483" spans="1:6">
      <c r="A483" s="14">
        <v>45427</v>
      </c>
      <c r="B483" s="15"/>
      <c r="C483" s="18" t="s">
        <v>194</v>
      </c>
      <c r="D483" s="74"/>
      <c r="E483" s="74">
        <v>113000000</v>
      </c>
      <c r="F483" s="9">
        <f t="shared" si="26"/>
        <v>489333244.84000003</v>
      </c>
    </row>
    <row r="484" spans="1:6">
      <c r="A484" s="14">
        <v>45428</v>
      </c>
      <c r="B484" s="15"/>
      <c r="C484" s="18" t="s">
        <v>1005</v>
      </c>
      <c r="D484" s="13">
        <v>2950000</v>
      </c>
      <c r="E484" s="13"/>
      <c r="F484" s="9">
        <f t="shared" si="26"/>
        <v>492283244.84000003</v>
      </c>
    </row>
    <row r="485" spans="1:6">
      <c r="A485" s="14">
        <v>45429</v>
      </c>
      <c r="B485" s="15"/>
      <c r="C485" s="18" t="s">
        <v>1008</v>
      </c>
      <c r="D485" s="13">
        <v>5395000</v>
      </c>
      <c r="E485" s="13"/>
      <c r="F485" s="9">
        <f t="shared" si="26"/>
        <v>497678244.84000003</v>
      </c>
    </row>
    <row r="486" spans="1:6">
      <c r="A486" s="14">
        <v>45432</v>
      </c>
      <c r="B486" s="15"/>
      <c r="C486" s="18" t="s">
        <v>1014</v>
      </c>
      <c r="D486" s="13">
        <v>585000</v>
      </c>
      <c r="E486" s="13"/>
      <c r="F486" s="9">
        <f t="shared" si="26"/>
        <v>498263244.84000003</v>
      </c>
    </row>
    <row r="487" spans="1:6">
      <c r="A487" s="14">
        <v>45425</v>
      </c>
      <c r="B487" s="15"/>
      <c r="C487" s="18" t="s">
        <v>8</v>
      </c>
      <c r="D487" s="13">
        <v>650000</v>
      </c>
      <c r="E487" s="13"/>
      <c r="F487" s="9">
        <f t="shared" si="26"/>
        <v>498913244.84000003</v>
      </c>
    </row>
    <row r="488" spans="1:6">
      <c r="A488" s="14">
        <v>45425</v>
      </c>
      <c r="B488" s="15"/>
      <c r="C488" s="18" t="s">
        <v>8</v>
      </c>
      <c r="D488" s="13">
        <v>650000</v>
      </c>
      <c r="E488" s="13"/>
      <c r="F488" s="9">
        <f t="shared" si="26"/>
        <v>499563244.84000003</v>
      </c>
    </row>
    <row r="489" spans="1:6">
      <c r="A489" s="14">
        <v>45426</v>
      </c>
      <c r="B489" s="15"/>
      <c r="C489" s="18" t="s">
        <v>43</v>
      </c>
      <c r="D489" s="13">
        <v>380000</v>
      </c>
      <c r="E489" s="13"/>
      <c r="F489" s="9">
        <f t="shared" si="26"/>
        <v>499943244.84000003</v>
      </c>
    </row>
    <row r="490" spans="1:6">
      <c r="A490" s="14">
        <v>45426</v>
      </c>
      <c r="B490" s="15"/>
      <c r="C490" s="18" t="s">
        <v>43</v>
      </c>
      <c r="D490" s="13">
        <v>145000</v>
      </c>
      <c r="E490" s="13"/>
      <c r="F490" s="9">
        <f t="shared" si="26"/>
        <v>500088244.84000003</v>
      </c>
    </row>
    <row r="491" spans="1:6">
      <c r="A491" s="14">
        <v>45426</v>
      </c>
      <c r="B491" s="15"/>
      <c r="C491" s="18" t="s">
        <v>8</v>
      </c>
      <c r="D491" s="13">
        <v>600000</v>
      </c>
      <c r="E491" s="13"/>
      <c r="F491" s="9">
        <f t="shared" ref="F491:F529" si="27">F490+D491-E491</f>
        <v>500688244.84000003</v>
      </c>
    </row>
    <row r="492" spans="1:6">
      <c r="A492" s="14">
        <v>45426</v>
      </c>
      <c r="B492" s="15"/>
      <c r="C492" s="18" t="s">
        <v>43</v>
      </c>
      <c r="D492" s="13">
        <v>360000</v>
      </c>
      <c r="E492" s="13"/>
      <c r="F492" s="9">
        <f t="shared" si="27"/>
        <v>501048244.84000003</v>
      </c>
    </row>
    <row r="493" spans="1:6">
      <c r="A493" s="14">
        <v>45426</v>
      </c>
      <c r="B493" s="15"/>
      <c r="C493" s="18" t="s">
        <v>43</v>
      </c>
      <c r="D493" s="13">
        <v>375000</v>
      </c>
      <c r="E493" s="13"/>
      <c r="F493" s="9">
        <f t="shared" si="27"/>
        <v>501423244.84000003</v>
      </c>
    </row>
    <row r="494" spans="1:6">
      <c r="A494" s="14">
        <v>45426</v>
      </c>
      <c r="B494" s="15"/>
      <c r="C494" s="18" t="s">
        <v>43</v>
      </c>
      <c r="D494" s="13">
        <v>815000</v>
      </c>
      <c r="E494" s="13"/>
      <c r="F494" s="9">
        <f t="shared" si="27"/>
        <v>502238244.84000003</v>
      </c>
    </row>
    <row r="495" spans="1:6">
      <c r="A495" s="14">
        <v>45426</v>
      </c>
      <c r="B495" s="15"/>
      <c r="C495" s="18" t="s">
        <v>43</v>
      </c>
      <c r="D495" s="13">
        <v>95000</v>
      </c>
      <c r="E495" s="13"/>
      <c r="F495" s="9">
        <f t="shared" si="27"/>
        <v>502333244.84000003</v>
      </c>
    </row>
    <row r="496" spans="1:6">
      <c r="A496" s="14">
        <v>45427</v>
      </c>
      <c r="B496" s="15"/>
      <c r="C496" s="18" t="s">
        <v>43</v>
      </c>
      <c r="D496" s="13">
        <v>45000</v>
      </c>
      <c r="E496" s="13"/>
      <c r="F496" s="9">
        <f t="shared" si="27"/>
        <v>502378244.84000003</v>
      </c>
    </row>
    <row r="497" spans="1:6">
      <c r="A497" s="14">
        <v>45427</v>
      </c>
      <c r="B497" s="15"/>
      <c r="C497" s="18" t="s">
        <v>43</v>
      </c>
      <c r="D497" s="13">
        <v>30000</v>
      </c>
      <c r="E497" s="13"/>
      <c r="F497" s="9">
        <f t="shared" si="27"/>
        <v>502408244.84000003</v>
      </c>
    </row>
    <row r="498" spans="1:6">
      <c r="A498" s="14">
        <v>45429</v>
      </c>
      <c r="B498" s="15"/>
      <c r="C498" s="18" t="s">
        <v>8</v>
      </c>
      <c r="D498" s="13">
        <v>1170000</v>
      </c>
      <c r="E498" s="13"/>
      <c r="F498" s="9">
        <f t="shared" si="27"/>
        <v>503578244.84000003</v>
      </c>
    </row>
    <row r="499" spans="1:6">
      <c r="A499" s="14">
        <v>45430</v>
      </c>
      <c r="B499" s="15"/>
      <c r="C499" s="18" t="s">
        <v>8</v>
      </c>
      <c r="D499" s="13">
        <v>300000</v>
      </c>
      <c r="E499" s="13"/>
      <c r="F499" s="9">
        <f t="shared" si="27"/>
        <v>503878244.84000003</v>
      </c>
    </row>
    <row r="500" spans="1:6">
      <c r="A500" s="14">
        <v>45432</v>
      </c>
      <c r="B500" s="15"/>
      <c r="C500" s="18" t="s">
        <v>8</v>
      </c>
      <c r="D500" s="13">
        <v>1300000</v>
      </c>
      <c r="E500" s="13"/>
      <c r="F500" s="9">
        <f t="shared" si="27"/>
        <v>505178244.84000003</v>
      </c>
    </row>
    <row r="501" spans="1:6">
      <c r="A501" s="14">
        <v>45432</v>
      </c>
      <c r="B501" s="15"/>
      <c r="C501" s="18" t="s">
        <v>864</v>
      </c>
      <c r="D501" s="74">
        <v>26585000</v>
      </c>
      <c r="E501" s="13"/>
      <c r="F501" s="9">
        <f t="shared" si="27"/>
        <v>531763244.84000003</v>
      </c>
    </row>
    <row r="502" spans="1:6">
      <c r="A502" s="14">
        <v>45432</v>
      </c>
      <c r="B502" s="15"/>
      <c r="C502" s="18" t="s">
        <v>865</v>
      </c>
      <c r="D502" s="13">
        <v>4230000</v>
      </c>
      <c r="E502" s="13"/>
      <c r="F502" s="9">
        <f t="shared" si="27"/>
        <v>535993244.84000003</v>
      </c>
    </row>
    <row r="503" spans="1:6">
      <c r="A503" s="14">
        <v>45432</v>
      </c>
      <c r="B503" s="15"/>
      <c r="C503" s="18" t="s">
        <v>878</v>
      </c>
      <c r="D503" s="13">
        <v>45137000</v>
      </c>
      <c r="E503" s="13"/>
      <c r="F503" s="9">
        <f t="shared" si="27"/>
        <v>581130244.84000003</v>
      </c>
    </row>
    <row r="504" spans="1:6">
      <c r="A504" s="14">
        <v>45433</v>
      </c>
      <c r="B504" s="15"/>
      <c r="C504" s="18" t="s">
        <v>1014</v>
      </c>
      <c r="D504" s="13">
        <v>600000</v>
      </c>
      <c r="E504" s="13"/>
      <c r="F504" s="9">
        <f t="shared" si="27"/>
        <v>581730244.84000003</v>
      </c>
    </row>
    <row r="505" spans="1:6">
      <c r="A505" s="14">
        <v>45434</v>
      </c>
      <c r="B505" s="15"/>
      <c r="C505" s="18" t="s">
        <v>1022</v>
      </c>
      <c r="D505" s="13">
        <v>11890000</v>
      </c>
      <c r="E505" s="13"/>
      <c r="F505" s="9">
        <f t="shared" si="27"/>
        <v>593620244.84000003</v>
      </c>
    </row>
    <row r="506" spans="1:6">
      <c r="A506" s="14">
        <v>45434</v>
      </c>
      <c r="B506" s="15"/>
      <c r="C506" s="18" t="s">
        <v>1023</v>
      </c>
      <c r="D506" s="13">
        <v>7968000</v>
      </c>
      <c r="E506" s="13"/>
      <c r="F506" s="9">
        <f t="shared" si="27"/>
        <v>601588244.84000003</v>
      </c>
    </row>
    <row r="507" spans="1:6">
      <c r="A507" s="14">
        <v>45439</v>
      </c>
      <c r="B507" s="15"/>
      <c r="C507" s="18" t="s">
        <v>1032</v>
      </c>
      <c r="D507" s="13">
        <v>16945000</v>
      </c>
      <c r="E507" s="13"/>
      <c r="F507" s="9">
        <f t="shared" si="27"/>
        <v>618533244.84000003</v>
      </c>
    </row>
    <row r="508" spans="1:6">
      <c r="A508" s="14">
        <v>45432</v>
      </c>
      <c r="B508" s="15"/>
      <c r="C508" s="18" t="s">
        <v>8</v>
      </c>
      <c r="D508" s="13">
        <v>575000</v>
      </c>
      <c r="E508" s="13"/>
      <c r="F508" s="9">
        <f t="shared" si="27"/>
        <v>619108244.84000003</v>
      </c>
    </row>
    <row r="509" spans="1:6">
      <c r="A509" s="14">
        <v>45432</v>
      </c>
      <c r="B509" s="15"/>
      <c r="C509" s="18" t="s">
        <v>43</v>
      </c>
      <c r="D509" s="13">
        <v>125000</v>
      </c>
      <c r="E509" s="13"/>
      <c r="F509" s="9">
        <f t="shared" si="27"/>
        <v>619233244.84000003</v>
      </c>
    </row>
    <row r="510" spans="1:6">
      <c r="A510" s="14">
        <v>45432</v>
      </c>
      <c r="B510" s="15"/>
      <c r="C510" s="18" t="s">
        <v>43</v>
      </c>
      <c r="D510" s="13">
        <v>45000</v>
      </c>
      <c r="E510" s="13"/>
      <c r="F510" s="9">
        <f t="shared" si="27"/>
        <v>619278244.84000003</v>
      </c>
    </row>
    <row r="511" spans="1:6">
      <c r="A511" s="14">
        <v>45433</v>
      </c>
      <c r="B511" s="15"/>
      <c r="C511" s="15" t="s">
        <v>1035</v>
      </c>
      <c r="D511" s="13"/>
      <c r="E511" s="13">
        <v>8910000</v>
      </c>
      <c r="F511" s="9">
        <f t="shared" si="27"/>
        <v>610368244.84000003</v>
      </c>
    </row>
    <row r="512" spans="1:6">
      <c r="A512" s="14">
        <v>45433</v>
      </c>
      <c r="B512" s="15"/>
      <c r="C512" s="18" t="s">
        <v>8</v>
      </c>
      <c r="D512" s="13">
        <v>1300000</v>
      </c>
      <c r="E512" s="13"/>
      <c r="F512" s="9">
        <f t="shared" si="27"/>
        <v>611668244.84000003</v>
      </c>
    </row>
    <row r="513" spans="1:6">
      <c r="A513" s="14">
        <v>45433</v>
      </c>
      <c r="B513" s="15"/>
      <c r="C513" s="18" t="s">
        <v>725</v>
      </c>
      <c r="D513" s="13">
        <v>350000</v>
      </c>
      <c r="E513" s="13"/>
      <c r="F513" s="9">
        <f t="shared" si="27"/>
        <v>612018244.84000003</v>
      </c>
    </row>
    <row r="514" spans="1:6">
      <c r="A514" s="14">
        <v>45433</v>
      </c>
      <c r="B514" s="15"/>
      <c r="C514" s="18" t="s">
        <v>43</v>
      </c>
      <c r="D514" s="13">
        <v>440000</v>
      </c>
      <c r="E514" s="13"/>
      <c r="F514" s="9">
        <f t="shared" si="27"/>
        <v>612458244.84000003</v>
      </c>
    </row>
    <row r="515" spans="1:6">
      <c r="A515" s="14">
        <v>45433</v>
      </c>
      <c r="B515" s="15"/>
      <c r="C515" s="18" t="s">
        <v>8</v>
      </c>
      <c r="D515" s="13">
        <v>1250000</v>
      </c>
      <c r="E515" s="13"/>
      <c r="F515" s="9">
        <f t="shared" si="27"/>
        <v>613708244.84000003</v>
      </c>
    </row>
    <row r="516" spans="1:6">
      <c r="A516" s="14">
        <v>45433</v>
      </c>
      <c r="B516" s="15"/>
      <c r="C516" s="18" t="s">
        <v>43</v>
      </c>
      <c r="D516" s="13">
        <v>305000</v>
      </c>
      <c r="E516" s="13"/>
      <c r="F516" s="9">
        <f t="shared" si="27"/>
        <v>614013244.84000003</v>
      </c>
    </row>
    <row r="517" spans="1:6">
      <c r="A517" s="14">
        <v>45434</v>
      </c>
      <c r="B517" s="15"/>
      <c r="C517" s="18" t="s">
        <v>43</v>
      </c>
      <c r="D517" s="13">
        <v>135000</v>
      </c>
      <c r="E517" s="13"/>
      <c r="F517" s="9">
        <f t="shared" si="27"/>
        <v>614148244.84000003</v>
      </c>
    </row>
    <row r="518" spans="1:6">
      <c r="A518" s="14">
        <v>45435</v>
      </c>
      <c r="B518" s="15"/>
      <c r="C518" s="18" t="s">
        <v>8</v>
      </c>
      <c r="D518" s="13">
        <v>1715000</v>
      </c>
      <c r="E518" s="13"/>
      <c r="F518" s="9">
        <f t="shared" si="27"/>
        <v>615863244.84000003</v>
      </c>
    </row>
    <row r="519" spans="1:6">
      <c r="A519" s="14">
        <v>45436</v>
      </c>
      <c r="B519" s="15"/>
      <c r="C519" s="18" t="s">
        <v>8</v>
      </c>
      <c r="D519" s="13">
        <v>585000</v>
      </c>
      <c r="E519" s="13"/>
      <c r="F519" s="9">
        <f t="shared" si="27"/>
        <v>616448244.84000003</v>
      </c>
    </row>
    <row r="520" spans="1:6">
      <c r="A520" s="14">
        <v>45438</v>
      </c>
      <c r="B520" s="15"/>
      <c r="C520" s="18" t="s">
        <v>8</v>
      </c>
      <c r="D520" s="13">
        <v>1300000</v>
      </c>
      <c r="E520" s="13"/>
      <c r="F520" s="9">
        <f t="shared" si="27"/>
        <v>617748244.84000003</v>
      </c>
    </row>
    <row r="521" spans="1:6">
      <c r="A521" s="14">
        <v>45439</v>
      </c>
      <c r="B521" s="15"/>
      <c r="C521" s="18" t="s">
        <v>8</v>
      </c>
      <c r="D521" s="13">
        <v>585000</v>
      </c>
      <c r="E521" s="13"/>
      <c r="F521" s="9">
        <f t="shared" si="27"/>
        <v>618333244.84000003</v>
      </c>
    </row>
    <row r="522" spans="1:6">
      <c r="A522" s="14">
        <v>45439</v>
      </c>
      <c r="B522" s="15"/>
      <c r="C522" s="18" t="s">
        <v>8</v>
      </c>
      <c r="D522" s="13">
        <v>1650000</v>
      </c>
      <c r="E522" s="13"/>
      <c r="F522" s="9">
        <f t="shared" si="27"/>
        <v>619983244.84000003</v>
      </c>
    </row>
    <row r="523" spans="1:6">
      <c r="A523" s="14">
        <v>45439</v>
      </c>
      <c r="B523" s="15"/>
      <c r="C523" s="18" t="s">
        <v>8</v>
      </c>
      <c r="D523" s="13">
        <v>1300000</v>
      </c>
      <c r="E523" s="13"/>
      <c r="F523" s="9">
        <f t="shared" si="27"/>
        <v>621283244.84000003</v>
      </c>
    </row>
    <row r="524" spans="1:6">
      <c r="A524" s="14">
        <v>45439</v>
      </c>
      <c r="B524" s="15"/>
      <c r="C524" s="15" t="s">
        <v>8</v>
      </c>
      <c r="D524" s="13">
        <v>600000</v>
      </c>
      <c r="E524" s="13"/>
      <c r="F524" s="9">
        <f t="shared" si="27"/>
        <v>621883244.84000003</v>
      </c>
    </row>
    <row r="525" spans="1:6">
      <c r="A525" s="14">
        <v>45439</v>
      </c>
      <c r="B525" s="15"/>
      <c r="C525" s="15" t="s">
        <v>43</v>
      </c>
      <c r="D525" s="13">
        <v>1320000</v>
      </c>
      <c r="E525" s="13"/>
      <c r="F525" s="9">
        <f t="shared" si="27"/>
        <v>623203244.84000003</v>
      </c>
    </row>
    <row r="526" spans="1:6">
      <c r="A526" s="14">
        <v>45439</v>
      </c>
      <c r="B526" s="15"/>
      <c r="C526" s="15" t="s">
        <v>8</v>
      </c>
      <c r="D526" s="13">
        <v>1755000</v>
      </c>
      <c r="E526" s="13"/>
      <c r="F526" s="9">
        <f t="shared" si="27"/>
        <v>624958244.84000003</v>
      </c>
    </row>
    <row r="527" spans="1:6">
      <c r="A527" s="14">
        <v>45439</v>
      </c>
      <c r="B527" s="15"/>
      <c r="C527" s="15" t="s">
        <v>725</v>
      </c>
      <c r="D527" s="13">
        <v>350000</v>
      </c>
      <c r="E527" s="13"/>
      <c r="F527" s="9">
        <f t="shared" si="27"/>
        <v>625308244.84000003</v>
      </c>
    </row>
    <row r="528" spans="1:6">
      <c r="A528" s="14">
        <v>45439</v>
      </c>
      <c r="B528" s="15"/>
      <c r="C528" s="15" t="s">
        <v>43</v>
      </c>
      <c r="D528" s="13">
        <v>1065000</v>
      </c>
      <c r="E528" s="13"/>
      <c r="F528" s="9">
        <f t="shared" si="27"/>
        <v>626373244.84000003</v>
      </c>
    </row>
    <row r="529" spans="1:6">
      <c r="A529" s="14">
        <v>45439</v>
      </c>
      <c r="B529" s="15"/>
      <c r="C529" s="15" t="s">
        <v>43</v>
      </c>
      <c r="D529" s="13">
        <v>145000</v>
      </c>
      <c r="E529" s="13"/>
      <c r="F529" s="9">
        <f t="shared" si="27"/>
        <v>626518244.84000003</v>
      </c>
    </row>
    <row r="530" spans="1:6">
      <c r="A530" s="14">
        <v>45440</v>
      </c>
      <c r="B530" s="15"/>
      <c r="C530" s="18" t="s">
        <v>1036</v>
      </c>
      <c r="D530" s="13">
        <v>22990000</v>
      </c>
      <c r="E530" s="13"/>
      <c r="F530" s="9">
        <f t="shared" ref="F530:F533" si="28">F529+D530-E530</f>
        <v>649508244.84000003</v>
      </c>
    </row>
    <row r="531" spans="1:6">
      <c r="A531" s="14">
        <v>45440</v>
      </c>
      <c r="B531" s="15"/>
      <c r="C531" s="18" t="s">
        <v>864</v>
      </c>
      <c r="D531" s="74">
        <v>99275000</v>
      </c>
      <c r="E531" s="13"/>
      <c r="F531" s="9">
        <f t="shared" si="28"/>
        <v>748783244.84000003</v>
      </c>
    </row>
    <row r="532" spans="1:6">
      <c r="A532" s="14">
        <v>45440</v>
      </c>
      <c r="B532" s="15"/>
      <c r="C532" s="18" t="s">
        <v>865</v>
      </c>
      <c r="D532" s="13">
        <v>9560000</v>
      </c>
      <c r="E532" s="13"/>
      <c r="F532" s="9">
        <f t="shared" si="28"/>
        <v>758343244.84000003</v>
      </c>
    </row>
    <row r="533" spans="1:6">
      <c r="A533" s="14">
        <v>45440</v>
      </c>
      <c r="B533" s="15"/>
      <c r="C533" s="18" t="s">
        <v>878</v>
      </c>
      <c r="D533" s="13">
        <v>103055005</v>
      </c>
      <c r="E533" s="13"/>
      <c r="F533" s="9">
        <f t="shared" si="28"/>
        <v>861398249.84000003</v>
      </c>
    </row>
    <row r="534" spans="1:6">
      <c r="A534" s="14">
        <v>45441</v>
      </c>
      <c r="B534" s="15"/>
      <c r="C534" s="18" t="s">
        <v>1038</v>
      </c>
      <c r="D534" s="13">
        <v>9435000</v>
      </c>
      <c r="E534" s="13"/>
      <c r="F534" s="9">
        <f t="shared" ref="F534" si="29">F533+D534-E534</f>
        <v>870833249.84000003</v>
      </c>
    </row>
    <row r="535" spans="1:6">
      <c r="A535" s="14">
        <v>45442</v>
      </c>
      <c r="B535" s="15"/>
      <c r="C535" s="18" t="s">
        <v>1040</v>
      </c>
      <c r="D535" s="13">
        <v>9370000</v>
      </c>
      <c r="E535" s="13"/>
      <c r="F535" s="9">
        <f t="shared" ref="F535" si="30">F534+D535-E535</f>
        <v>880203249.84000003</v>
      </c>
    </row>
    <row r="536" spans="1:6">
      <c r="A536" s="14">
        <v>45443</v>
      </c>
      <c r="B536" s="15"/>
      <c r="C536" s="18" t="s">
        <v>1041</v>
      </c>
      <c r="D536" s="13">
        <v>10710000</v>
      </c>
      <c r="E536" s="13"/>
      <c r="F536" s="9">
        <f t="shared" ref="F536:F554" si="31">F535+D536-E536</f>
        <v>890913249.84000003</v>
      </c>
    </row>
    <row r="537" spans="1:6" ht="70">
      <c r="A537" s="14">
        <v>45443</v>
      </c>
      <c r="B537" s="15"/>
      <c r="C537" s="18" t="s">
        <v>1044</v>
      </c>
      <c r="D537" s="13"/>
      <c r="E537" s="13">
        <v>229773699</v>
      </c>
      <c r="F537" s="9">
        <f t="shared" si="31"/>
        <v>661139550.84000003</v>
      </c>
    </row>
    <row r="538" spans="1:6">
      <c r="A538" s="14">
        <v>45443</v>
      </c>
      <c r="B538" s="15"/>
      <c r="C538" s="18" t="s">
        <v>1045</v>
      </c>
      <c r="D538" s="13"/>
      <c r="E538" s="13">
        <v>624303380</v>
      </c>
      <c r="F538" s="9">
        <f t="shared" si="31"/>
        <v>36836170.840000033</v>
      </c>
    </row>
    <row r="539" spans="1:6">
      <c r="A539" s="14">
        <v>45440</v>
      </c>
      <c r="B539" s="15"/>
      <c r="C539" s="15" t="s">
        <v>43</v>
      </c>
      <c r="D539" s="13">
        <v>595000</v>
      </c>
      <c r="E539" s="13"/>
      <c r="F539" s="9">
        <f t="shared" si="31"/>
        <v>37431170.840000033</v>
      </c>
    </row>
    <row r="540" spans="1:6">
      <c r="A540" s="14">
        <v>45440</v>
      </c>
      <c r="B540" s="15"/>
      <c r="C540" s="15" t="s">
        <v>43</v>
      </c>
      <c r="D540" s="13">
        <v>170000</v>
      </c>
      <c r="E540" s="13"/>
      <c r="F540" s="9">
        <f t="shared" si="31"/>
        <v>37601170.840000033</v>
      </c>
    </row>
    <row r="541" spans="1:6">
      <c r="A541" s="14">
        <v>45440</v>
      </c>
      <c r="B541" s="15"/>
      <c r="C541" s="15" t="s">
        <v>8</v>
      </c>
      <c r="D541" s="13">
        <v>550000</v>
      </c>
      <c r="E541" s="13"/>
      <c r="F541" s="9">
        <f t="shared" si="31"/>
        <v>38151170.840000033</v>
      </c>
    </row>
    <row r="542" spans="1:6">
      <c r="A542" s="14">
        <v>45441</v>
      </c>
      <c r="B542" s="15"/>
      <c r="C542" s="15" t="s">
        <v>8</v>
      </c>
      <c r="D542" s="13">
        <v>650000</v>
      </c>
      <c r="E542" s="13"/>
      <c r="F542" s="9">
        <f t="shared" si="31"/>
        <v>38801170.840000033</v>
      </c>
    </row>
    <row r="543" spans="1:6">
      <c r="A543" s="14">
        <v>45441</v>
      </c>
      <c r="B543" s="15"/>
      <c r="C543" s="15" t="s">
        <v>43</v>
      </c>
      <c r="D543" s="13">
        <v>145000</v>
      </c>
      <c r="E543" s="13"/>
      <c r="F543" s="9">
        <f t="shared" si="31"/>
        <v>38946170.840000033</v>
      </c>
    </row>
    <row r="544" spans="1:6">
      <c r="A544" s="14">
        <v>45441</v>
      </c>
      <c r="B544" s="15"/>
      <c r="C544" s="15" t="s">
        <v>8</v>
      </c>
      <c r="D544" s="13">
        <v>600000</v>
      </c>
      <c r="E544" s="13"/>
      <c r="F544" s="9">
        <f t="shared" si="31"/>
        <v>39546170.840000033</v>
      </c>
    </row>
    <row r="545" spans="1:6">
      <c r="A545" s="14">
        <v>45441</v>
      </c>
      <c r="B545" s="15"/>
      <c r="C545" s="15" t="s">
        <v>8</v>
      </c>
      <c r="D545" s="13">
        <v>650000</v>
      </c>
      <c r="E545" s="13"/>
      <c r="F545" s="9">
        <f t="shared" si="31"/>
        <v>40196170.840000033</v>
      </c>
    </row>
    <row r="546" spans="1:6">
      <c r="A546" s="14">
        <v>45442</v>
      </c>
      <c r="B546" s="15"/>
      <c r="C546" s="15" t="s">
        <v>43</v>
      </c>
      <c r="D546" s="13">
        <v>620000</v>
      </c>
      <c r="E546" s="13"/>
      <c r="F546" s="9">
        <f t="shared" si="31"/>
        <v>40816170.840000033</v>
      </c>
    </row>
    <row r="547" spans="1:6">
      <c r="A547" s="14">
        <v>45442</v>
      </c>
      <c r="B547" s="15"/>
      <c r="C547" s="15" t="s">
        <v>43</v>
      </c>
      <c r="D547" s="13">
        <v>665000</v>
      </c>
      <c r="E547" s="13"/>
      <c r="F547" s="9">
        <f t="shared" si="31"/>
        <v>41481170.840000033</v>
      </c>
    </row>
    <row r="548" spans="1:6">
      <c r="A548" s="14">
        <v>45442</v>
      </c>
      <c r="B548" s="15"/>
      <c r="C548" s="15" t="s">
        <v>8</v>
      </c>
      <c r="D548" s="13">
        <v>550000</v>
      </c>
      <c r="E548" s="13"/>
      <c r="F548" s="9">
        <f t="shared" si="31"/>
        <v>42031170.840000033</v>
      </c>
    </row>
    <row r="549" spans="1:6">
      <c r="A549" s="14">
        <v>45442</v>
      </c>
      <c r="B549" s="15"/>
      <c r="C549" s="15" t="s">
        <v>8</v>
      </c>
      <c r="D549" s="13">
        <v>650000</v>
      </c>
      <c r="E549" s="13"/>
      <c r="F549" s="9">
        <f t="shared" si="31"/>
        <v>42681170.840000033</v>
      </c>
    </row>
    <row r="550" spans="1:6">
      <c r="A550" s="14">
        <v>45443</v>
      </c>
      <c r="B550" s="15"/>
      <c r="C550" s="15" t="s">
        <v>43</v>
      </c>
      <c r="D550" s="13">
        <v>45000</v>
      </c>
      <c r="E550" s="13"/>
      <c r="F550" s="9">
        <f t="shared" si="31"/>
        <v>42726170.840000033</v>
      </c>
    </row>
    <row r="551" spans="1:6">
      <c r="A551" s="14">
        <v>45443</v>
      </c>
      <c r="B551" s="15"/>
      <c r="C551" s="15" t="s">
        <v>8</v>
      </c>
      <c r="D551" s="13">
        <v>1300000</v>
      </c>
      <c r="E551" s="13"/>
      <c r="F551" s="9">
        <f t="shared" si="31"/>
        <v>44026170.840000033</v>
      </c>
    </row>
    <row r="552" spans="1:6">
      <c r="A552" s="14">
        <v>45443</v>
      </c>
      <c r="B552" s="15"/>
      <c r="C552" s="15" t="s">
        <v>8</v>
      </c>
      <c r="D552" s="13">
        <v>1825000</v>
      </c>
      <c r="E552" s="13"/>
      <c r="F552" s="9">
        <f t="shared" si="31"/>
        <v>45851170.840000033</v>
      </c>
    </row>
    <row r="553" spans="1:6">
      <c r="A553" s="14">
        <v>45443</v>
      </c>
      <c r="B553" s="15"/>
      <c r="C553" s="15" t="s">
        <v>8</v>
      </c>
      <c r="D553" s="13">
        <v>600000</v>
      </c>
      <c r="E553" s="13"/>
      <c r="F553" s="9">
        <f t="shared" si="31"/>
        <v>46451170.840000033</v>
      </c>
    </row>
    <row r="554" spans="1:6">
      <c r="A554" s="14">
        <v>45443</v>
      </c>
      <c r="B554" s="15"/>
      <c r="C554" s="15" t="s">
        <v>8</v>
      </c>
      <c r="D554" s="13">
        <v>650000</v>
      </c>
      <c r="E554" s="13"/>
      <c r="F554" s="9">
        <f t="shared" si="31"/>
        <v>47101170.840000033</v>
      </c>
    </row>
    <row r="555" spans="1:6">
      <c r="A555" s="137"/>
      <c r="B555" s="137"/>
      <c r="C555" s="49" t="s">
        <v>34</v>
      </c>
      <c r="D555" s="56">
        <f>SUM(D426:D554)</f>
        <v>1066252505</v>
      </c>
      <c r="E555" s="56">
        <f>SUM(E426:E554)</f>
        <v>1060634579</v>
      </c>
      <c r="F555" s="137"/>
    </row>
    <row r="556" spans="1:6">
      <c r="A556" s="15"/>
      <c r="B556" s="15"/>
      <c r="C556" s="53" t="s">
        <v>5</v>
      </c>
      <c r="D556" s="84"/>
      <c r="E556" s="84"/>
      <c r="F556" s="88">
        <f>F554</f>
        <v>47101170.840000033</v>
      </c>
    </row>
    <row r="557" spans="1:6">
      <c r="A557" s="14">
        <v>45444</v>
      </c>
      <c r="B557" s="15"/>
      <c r="C557" s="18" t="s">
        <v>8</v>
      </c>
      <c r="D557" s="13">
        <v>287500</v>
      </c>
      <c r="E557" s="13"/>
      <c r="F557" s="9">
        <f>F556+D557-E557</f>
        <v>47388670.840000033</v>
      </c>
    </row>
    <row r="558" spans="1:6">
      <c r="A558" s="14">
        <v>45446</v>
      </c>
      <c r="B558" s="15"/>
      <c r="C558" s="18" t="s">
        <v>43</v>
      </c>
      <c r="D558" s="13">
        <v>50000</v>
      </c>
      <c r="E558" s="13"/>
      <c r="F558" s="9">
        <f t="shared" ref="F558:F563" si="32">F557+D558-E558</f>
        <v>47438670.840000033</v>
      </c>
    </row>
    <row r="559" spans="1:6">
      <c r="A559" s="14">
        <v>45446</v>
      </c>
      <c r="B559" s="15"/>
      <c r="C559" s="18" t="s">
        <v>43</v>
      </c>
      <c r="D559" s="13">
        <v>15000</v>
      </c>
      <c r="E559" s="13"/>
      <c r="F559" s="9">
        <f t="shared" si="32"/>
        <v>47453670.840000033</v>
      </c>
    </row>
    <row r="560" spans="1:6">
      <c r="A560" s="14">
        <v>45446</v>
      </c>
      <c r="B560" s="15"/>
      <c r="C560" s="18" t="s">
        <v>43</v>
      </c>
      <c r="D560" s="13">
        <v>460000</v>
      </c>
      <c r="E560" s="13"/>
      <c r="F560" s="9">
        <f t="shared" si="32"/>
        <v>47913670.840000033</v>
      </c>
    </row>
    <row r="561" spans="1:6">
      <c r="A561" s="14">
        <v>45446</v>
      </c>
      <c r="B561" s="15"/>
      <c r="C561" s="18" t="s">
        <v>8</v>
      </c>
      <c r="D561" s="13">
        <v>650000</v>
      </c>
      <c r="E561" s="13"/>
      <c r="F561" s="9">
        <f t="shared" si="32"/>
        <v>48563670.840000033</v>
      </c>
    </row>
    <row r="562" spans="1:6">
      <c r="A562" s="14">
        <v>45446</v>
      </c>
      <c r="B562" s="15"/>
      <c r="C562" s="18" t="s">
        <v>8</v>
      </c>
      <c r="D562" s="13">
        <v>650000</v>
      </c>
      <c r="E562" s="13"/>
      <c r="F562" s="9">
        <f t="shared" si="32"/>
        <v>49213670.840000033</v>
      </c>
    </row>
    <row r="563" spans="1:6">
      <c r="A563" s="14">
        <v>45446</v>
      </c>
      <c r="B563" s="15"/>
      <c r="C563" s="18" t="s">
        <v>1051</v>
      </c>
      <c r="D563" s="13">
        <v>12340000</v>
      </c>
      <c r="E563" s="13"/>
      <c r="F563" s="9">
        <f t="shared" si="32"/>
        <v>61553670.840000033</v>
      </c>
    </row>
    <row r="564" spans="1:6" ht="28">
      <c r="A564" s="14">
        <v>45447</v>
      </c>
      <c r="B564" s="15"/>
      <c r="C564" s="18" t="s">
        <v>1052</v>
      </c>
      <c r="D564" s="13">
        <v>41717500</v>
      </c>
      <c r="E564" s="13"/>
      <c r="F564" s="9">
        <f t="shared" ref="F564:F626" si="33">F563+D564-E564</f>
        <v>103271170.84000003</v>
      </c>
    </row>
    <row r="565" spans="1:6">
      <c r="A565" s="14">
        <v>45448</v>
      </c>
      <c r="B565" s="15"/>
      <c r="C565" s="18" t="s">
        <v>1053</v>
      </c>
      <c r="D565" s="13">
        <v>5242500</v>
      </c>
      <c r="E565" s="13"/>
      <c r="F565" s="9">
        <f t="shared" si="33"/>
        <v>108513670.84000003</v>
      </c>
    </row>
    <row r="566" spans="1:6">
      <c r="A566" s="14">
        <v>45448</v>
      </c>
      <c r="B566" s="15"/>
      <c r="C566" s="18" t="s">
        <v>864</v>
      </c>
      <c r="D566" s="74">
        <v>168505000</v>
      </c>
      <c r="E566" s="13"/>
      <c r="F566" s="9">
        <f t="shared" si="33"/>
        <v>277018670.84000003</v>
      </c>
    </row>
    <row r="567" spans="1:6">
      <c r="A567" s="14">
        <v>45448</v>
      </c>
      <c r="B567" s="15"/>
      <c r="C567" s="18" t="s">
        <v>865</v>
      </c>
      <c r="D567" s="13">
        <v>18780000</v>
      </c>
      <c r="E567" s="13"/>
      <c r="F567" s="9">
        <f t="shared" si="33"/>
        <v>295798670.84000003</v>
      </c>
    </row>
    <row r="568" spans="1:6">
      <c r="A568" s="14">
        <v>45448</v>
      </c>
      <c r="B568" s="15"/>
      <c r="C568" s="18" t="s">
        <v>878</v>
      </c>
      <c r="D568" s="13">
        <v>164400000</v>
      </c>
      <c r="E568" s="13"/>
      <c r="F568" s="9">
        <f t="shared" si="33"/>
        <v>460198670.84000003</v>
      </c>
    </row>
    <row r="569" spans="1:6">
      <c r="A569" s="14">
        <v>45448</v>
      </c>
      <c r="B569" s="15"/>
      <c r="C569" s="15" t="s">
        <v>1073</v>
      </c>
      <c r="D569" s="13"/>
      <c r="E569" s="13">
        <v>14664000</v>
      </c>
      <c r="F569" s="9">
        <f t="shared" si="33"/>
        <v>445534670.84000003</v>
      </c>
    </row>
    <row r="570" spans="1:6">
      <c r="A570" s="14">
        <v>45448</v>
      </c>
      <c r="B570" s="15"/>
      <c r="C570" s="15" t="s">
        <v>1074</v>
      </c>
      <c r="D570" s="13"/>
      <c r="E570" s="13">
        <v>17655000</v>
      </c>
      <c r="F570" s="9">
        <f t="shared" si="33"/>
        <v>427879670.84000003</v>
      </c>
    </row>
    <row r="571" spans="1:6">
      <c r="A571" s="14">
        <v>45448</v>
      </c>
      <c r="B571" s="15"/>
      <c r="C571" s="15" t="s">
        <v>1075</v>
      </c>
      <c r="D571" s="13"/>
      <c r="E571" s="13">
        <v>24532500</v>
      </c>
      <c r="F571" s="9">
        <f t="shared" si="33"/>
        <v>403347170.84000003</v>
      </c>
    </row>
    <row r="572" spans="1:6">
      <c r="A572" s="14">
        <v>45449</v>
      </c>
      <c r="B572" s="15"/>
      <c r="C572" s="18" t="s">
        <v>1076</v>
      </c>
      <c r="D572" s="13">
        <v>18620000</v>
      </c>
      <c r="E572" s="13"/>
      <c r="F572" s="9">
        <f t="shared" si="33"/>
        <v>421967170.84000003</v>
      </c>
    </row>
    <row r="573" spans="1:6">
      <c r="A573" s="14">
        <v>45450</v>
      </c>
      <c r="B573" s="15"/>
      <c r="C573" s="18" t="s">
        <v>1077</v>
      </c>
      <c r="D573" s="13">
        <v>5945000</v>
      </c>
      <c r="E573" s="13"/>
      <c r="F573" s="9">
        <f t="shared" si="33"/>
        <v>427912170.84000003</v>
      </c>
    </row>
    <row r="574" spans="1:6">
      <c r="A574" s="14">
        <v>45447</v>
      </c>
      <c r="B574" s="15"/>
      <c r="C574" s="15" t="s">
        <v>43</v>
      </c>
      <c r="D574" s="13">
        <v>500000</v>
      </c>
      <c r="E574" s="13"/>
      <c r="F574" s="9">
        <f t="shared" si="33"/>
        <v>428412170.84000003</v>
      </c>
    </row>
    <row r="575" spans="1:6">
      <c r="A575" s="14">
        <v>45447</v>
      </c>
      <c r="B575" s="15"/>
      <c r="C575" s="15" t="s">
        <v>43</v>
      </c>
      <c r="D575" s="13">
        <v>730000</v>
      </c>
      <c r="E575" s="13"/>
      <c r="F575" s="9">
        <f t="shared" si="33"/>
        <v>429142170.84000003</v>
      </c>
    </row>
    <row r="576" spans="1:6">
      <c r="A576" s="14">
        <v>45448</v>
      </c>
      <c r="B576" s="15"/>
      <c r="C576" s="15" t="s">
        <v>43</v>
      </c>
      <c r="D576" s="13">
        <v>665000</v>
      </c>
      <c r="E576" s="13"/>
      <c r="F576" s="9">
        <f t="shared" si="33"/>
        <v>429807170.84000003</v>
      </c>
    </row>
    <row r="577" spans="1:15">
      <c r="A577" s="14">
        <v>45448</v>
      </c>
      <c r="B577" s="15"/>
      <c r="C577" s="15" t="s">
        <v>8</v>
      </c>
      <c r="D577" s="13">
        <v>288000</v>
      </c>
      <c r="E577" s="13"/>
      <c r="F577" s="9">
        <f t="shared" si="33"/>
        <v>430095170.84000003</v>
      </c>
    </row>
    <row r="578" spans="1:15">
      <c r="A578" s="14">
        <v>45448</v>
      </c>
      <c r="B578" s="15"/>
      <c r="C578" s="15" t="s">
        <v>8</v>
      </c>
      <c r="D578" s="13">
        <v>600000</v>
      </c>
      <c r="E578" s="13"/>
      <c r="F578" s="9">
        <f t="shared" si="33"/>
        <v>430695170.84000003</v>
      </c>
    </row>
    <row r="579" spans="1:15">
      <c r="A579" s="14">
        <v>45448</v>
      </c>
      <c r="B579" s="15"/>
      <c r="C579" s="15" t="s">
        <v>43</v>
      </c>
      <c r="D579" s="13">
        <v>215000</v>
      </c>
      <c r="E579" s="13"/>
      <c r="F579" s="9">
        <f t="shared" si="33"/>
        <v>430910170.84000003</v>
      </c>
    </row>
    <row r="580" spans="1:15">
      <c r="A580" s="14">
        <v>45449</v>
      </c>
      <c r="B580" s="15"/>
      <c r="C580" s="15" t="s">
        <v>43</v>
      </c>
      <c r="D580" s="13">
        <v>15000</v>
      </c>
      <c r="E580" s="13"/>
      <c r="F580" s="9">
        <f t="shared" si="33"/>
        <v>430925170.84000003</v>
      </c>
    </row>
    <row r="581" spans="1:15">
      <c r="A581" s="14">
        <v>45449</v>
      </c>
      <c r="B581" s="15"/>
      <c r="C581" s="15" t="s">
        <v>43</v>
      </c>
      <c r="D581" s="13">
        <v>190000</v>
      </c>
      <c r="E581" s="13"/>
      <c r="F581" s="9">
        <f t="shared" si="33"/>
        <v>431115170.84000003</v>
      </c>
    </row>
    <row r="582" spans="1:15">
      <c r="A582" s="14">
        <v>45449</v>
      </c>
      <c r="B582" s="15"/>
      <c r="C582" s="15" t="s">
        <v>43</v>
      </c>
      <c r="D582" s="13">
        <v>270000</v>
      </c>
      <c r="E582" s="13"/>
      <c r="F582" s="9">
        <f t="shared" si="33"/>
        <v>431385170.84000003</v>
      </c>
    </row>
    <row r="583" spans="1:15">
      <c r="A583" s="14">
        <v>45449</v>
      </c>
      <c r="B583" s="15"/>
      <c r="C583" s="15" t="s">
        <v>8</v>
      </c>
      <c r="D583" s="13">
        <v>1185000</v>
      </c>
      <c r="E583" s="13"/>
      <c r="F583" s="9">
        <f t="shared" si="33"/>
        <v>432570170.84000003</v>
      </c>
      <c r="G583" s="57" t="s">
        <v>62</v>
      </c>
      <c r="H583" s="57" t="s">
        <v>134</v>
      </c>
      <c r="I583" s="57" t="s">
        <v>135</v>
      </c>
      <c r="J583" s="57" t="s">
        <v>63</v>
      </c>
      <c r="K583" s="57" t="s">
        <v>6</v>
      </c>
      <c r="L583" s="57" t="s">
        <v>836</v>
      </c>
      <c r="M583" s="57" t="s">
        <v>691</v>
      </c>
      <c r="N583" s="57" t="s">
        <v>721</v>
      </c>
    </row>
    <row r="584" spans="1:15">
      <c r="A584" s="14">
        <v>45449</v>
      </c>
      <c r="B584" s="15"/>
      <c r="C584" s="15" t="s">
        <v>43</v>
      </c>
      <c r="D584" s="13">
        <v>220000</v>
      </c>
      <c r="E584" s="13"/>
      <c r="F584" s="9">
        <f t="shared" si="33"/>
        <v>432790170.84000003</v>
      </c>
    </row>
    <row r="585" spans="1:15">
      <c r="A585" s="14">
        <v>45450</v>
      </c>
      <c r="B585" s="15"/>
      <c r="C585" s="15" t="s">
        <v>43</v>
      </c>
      <c r="D585" s="13">
        <v>190000</v>
      </c>
      <c r="E585" s="13"/>
      <c r="F585" s="9">
        <f t="shared" si="33"/>
        <v>432980170.84000003</v>
      </c>
    </row>
    <row r="586" spans="1:15">
      <c r="A586" s="14">
        <v>45451</v>
      </c>
      <c r="B586" s="15"/>
      <c r="C586" s="15" t="s">
        <v>8</v>
      </c>
      <c r="D586" s="13">
        <v>700000</v>
      </c>
      <c r="E586" s="13"/>
      <c r="F586" s="9">
        <f t="shared" si="33"/>
        <v>433680170.84000003</v>
      </c>
    </row>
    <row r="587" spans="1:15">
      <c r="A587" s="14">
        <v>45451</v>
      </c>
      <c r="B587" s="15"/>
      <c r="C587" s="15" t="s">
        <v>1088</v>
      </c>
      <c r="D587" s="13">
        <v>15500000</v>
      </c>
      <c r="E587" s="13"/>
      <c r="F587" s="9">
        <f t="shared" si="33"/>
        <v>449180170.84000003</v>
      </c>
      <c r="G587" s="57">
        <v>1800000</v>
      </c>
      <c r="H587" s="57">
        <v>3000000</v>
      </c>
      <c r="I587" s="57">
        <v>8000000</v>
      </c>
      <c r="J587" s="57">
        <v>1950000</v>
      </c>
      <c r="K587" s="57">
        <v>750000</v>
      </c>
      <c r="O587" s="57">
        <f>SUM(G587:N587)</f>
        <v>15500000</v>
      </c>
    </row>
    <row r="588" spans="1:15">
      <c r="A588" s="14">
        <v>45453</v>
      </c>
      <c r="B588" s="15"/>
      <c r="C588" s="18" t="s">
        <v>1087</v>
      </c>
      <c r="D588" s="13">
        <v>7160000</v>
      </c>
      <c r="E588" s="13"/>
      <c r="F588" s="9">
        <f t="shared" si="33"/>
        <v>456340170.84000003</v>
      </c>
    </row>
    <row r="589" spans="1:15">
      <c r="A589" s="14">
        <v>45454</v>
      </c>
      <c r="B589" s="15"/>
      <c r="C589" s="18" t="s">
        <v>1096</v>
      </c>
      <c r="D589" s="13">
        <v>9405000</v>
      </c>
      <c r="E589" s="13"/>
      <c r="F589" s="9">
        <f t="shared" si="33"/>
        <v>465745170.84000003</v>
      </c>
    </row>
    <row r="590" spans="1:15">
      <c r="A590" s="14">
        <v>45455</v>
      </c>
      <c r="B590" s="15"/>
      <c r="C590" s="18" t="s">
        <v>1104</v>
      </c>
      <c r="D590" s="13">
        <v>14407000</v>
      </c>
      <c r="E590" s="13"/>
      <c r="F590" s="9">
        <f t="shared" si="33"/>
        <v>480152170.84000003</v>
      </c>
    </row>
    <row r="591" spans="1:15">
      <c r="A591" s="14">
        <v>45455</v>
      </c>
      <c r="B591" s="15"/>
      <c r="C591" s="18" t="s">
        <v>864</v>
      </c>
      <c r="D591" s="74">
        <v>107215000</v>
      </c>
      <c r="E591" s="13"/>
      <c r="F591" s="9">
        <f t="shared" si="33"/>
        <v>587367170.84000003</v>
      </c>
    </row>
    <row r="592" spans="1:15">
      <c r="A592" s="14">
        <v>45455</v>
      </c>
      <c r="B592" s="15"/>
      <c r="C592" s="18" t="s">
        <v>865</v>
      </c>
      <c r="D592" s="13">
        <v>10495000</v>
      </c>
      <c r="E592" s="13"/>
      <c r="F592" s="9">
        <f t="shared" si="33"/>
        <v>597862170.84000003</v>
      </c>
    </row>
    <row r="593" spans="1:10">
      <c r="A593" s="14">
        <v>45455</v>
      </c>
      <c r="B593" s="15"/>
      <c r="C593" s="18" t="s">
        <v>878</v>
      </c>
      <c r="D593" s="13">
        <v>149959550</v>
      </c>
      <c r="E593" s="13"/>
      <c r="F593" s="9">
        <f t="shared" si="33"/>
        <v>747821720.84000003</v>
      </c>
    </row>
    <row r="594" spans="1:10">
      <c r="A594" s="14">
        <v>45455</v>
      </c>
      <c r="B594" s="15"/>
      <c r="C594" s="15" t="s">
        <v>1110</v>
      </c>
      <c r="D594" s="74"/>
      <c r="E594" s="74">
        <v>17754000</v>
      </c>
      <c r="F594" s="9">
        <f t="shared" si="33"/>
        <v>730067720.84000003</v>
      </c>
    </row>
    <row r="595" spans="1:10">
      <c r="A595" s="14">
        <v>45455</v>
      </c>
      <c r="B595" s="15"/>
      <c r="C595" s="18" t="s">
        <v>194</v>
      </c>
      <c r="D595" s="74"/>
      <c r="E595" s="74">
        <v>113000000</v>
      </c>
      <c r="F595" s="9">
        <f t="shared" si="33"/>
        <v>617067720.84000003</v>
      </c>
    </row>
    <row r="596" spans="1:10">
      <c r="A596" s="14">
        <v>45455</v>
      </c>
      <c r="B596" s="15"/>
      <c r="C596" s="18" t="s">
        <v>588</v>
      </c>
      <c r="D596" s="74"/>
      <c r="E596" s="74">
        <v>8000000</v>
      </c>
      <c r="F596" s="9">
        <f t="shared" si="33"/>
        <v>609067720.84000003</v>
      </c>
    </row>
    <row r="597" spans="1:10">
      <c r="A597" s="14">
        <v>45456</v>
      </c>
      <c r="B597" s="15"/>
      <c r="C597" s="18" t="s">
        <v>1117</v>
      </c>
      <c r="D597" s="13">
        <v>8915000</v>
      </c>
      <c r="E597" s="13"/>
      <c r="F597" s="9">
        <f t="shared" si="33"/>
        <v>617982720.84000003</v>
      </c>
    </row>
    <row r="598" spans="1:10">
      <c r="A598" s="14">
        <v>45457</v>
      </c>
      <c r="B598" s="15"/>
      <c r="C598" s="18" t="s">
        <v>1126</v>
      </c>
      <c r="D598" s="13">
        <v>2855000</v>
      </c>
      <c r="E598" s="13"/>
      <c r="F598" s="9">
        <f t="shared" si="33"/>
        <v>620837720.84000003</v>
      </c>
    </row>
    <row r="599" spans="1:10">
      <c r="A599" s="14">
        <v>45462</v>
      </c>
      <c r="B599" s="15"/>
      <c r="C599" s="18" t="s">
        <v>1139</v>
      </c>
      <c r="D599" s="13">
        <v>4175000</v>
      </c>
      <c r="E599" s="13"/>
      <c r="F599" s="9">
        <f t="shared" si="33"/>
        <v>625012720.84000003</v>
      </c>
    </row>
    <row r="600" spans="1:10">
      <c r="A600" s="14">
        <v>45463</v>
      </c>
      <c r="B600" s="15"/>
      <c r="C600" s="18" t="s">
        <v>1142</v>
      </c>
      <c r="D600" s="13">
        <v>2370000</v>
      </c>
      <c r="E600" s="13"/>
      <c r="F600" s="9">
        <f t="shared" si="33"/>
        <v>627382720.84000003</v>
      </c>
    </row>
    <row r="601" spans="1:10">
      <c r="A601" s="14">
        <v>45453</v>
      </c>
      <c r="B601" s="15"/>
      <c r="C601" s="15" t="s">
        <v>8</v>
      </c>
      <c r="D601" s="13">
        <v>600001</v>
      </c>
      <c r="E601" s="13"/>
      <c r="F601" s="9">
        <f t="shared" si="33"/>
        <v>627982721.84000003</v>
      </c>
    </row>
    <row r="602" spans="1:10">
      <c r="A602" s="14">
        <v>45453</v>
      </c>
      <c r="B602" s="15"/>
      <c r="C602" s="15" t="s">
        <v>8</v>
      </c>
      <c r="D602" s="13">
        <v>550000</v>
      </c>
      <c r="E602" s="13"/>
      <c r="F602" s="9">
        <f t="shared" si="33"/>
        <v>628532721.84000003</v>
      </c>
    </row>
    <row r="603" spans="1:10">
      <c r="A603" s="14">
        <v>45453</v>
      </c>
      <c r="B603" s="15"/>
      <c r="C603" s="15" t="s">
        <v>43</v>
      </c>
      <c r="D603" s="13">
        <v>925000</v>
      </c>
      <c r="E603" s="13"/>
      <c r="F603" s="9">
        <f t="shared" si="33"/>
        <v>629457721.84000003</v>
      </c>
    </row>
    <row r="604" spans="1:10">
      <c r="A604" s="14">
        <v>45454</v>
      </c>
      <c r="B604" s="15"/>
      <c r="C604" s="15" t="s">
        <v>8</v>
      </c>
      <c r="D604" s="13">
        <v>1170000</v>
      </c>
      <c r="E604" s="13"/>
      <c r="F604" s="9">
        <f t="shared" si="33"/>
        <v>630627721.84000003</v>
      </c>
    </row>
    <row r="605" spans="1:10">
      <c r="A605" s="14">
        <v>45454</v>
      </c>
      <c r="B605" s="15"/>
      <c r="C605" s="15" t="s">
        <v>43</v>
      </c>
      <c r="D605" s="13">
        <v>1450000</v>
      </c>
      <c r="E605" s="13"/>
      <c r="F605" s="9">
        <f t="shared" si="33"/>
        <v>632077721.84000003</v>
      </c>
    </row>
    <row r="606" spans="1:10">
      <c r="A606" s="14">
        <v>45454</v>
      </c>
      <c r="B606" s="15"/>
      <c r="C606" s="15" t="s">
        <v>43</v>
      </c>
      <c r="D606" s="13">
        <v>440000</v>
      </c>
      <c r="E606" s="13"/>
      <c r="F606" s="9">
        <f t="shared" si="33"/>
        <v>632517721.84000003</v>
      </c>
    </row>
    <row r="607" spans="1:10" ht="15.5">
      <c r="A607" s="14">
        <v>45455</v>
      </c>
      <c r="B607" s="15"/>
      <c r="C607" s="15" t="s">
        <v>43</v>
      </c>
      <c r="D607" s="13">
        <v>140000</v>
      </c>
      <c r="E607" s="13"/>
      <c r="F607" s="9">
        <f t="shared" si="33"/>
        <v>632657721.84000003</v>
      </c>
      <c r="H607" s="229"/>
      <c r="I607" s="101"/>
      <c r="J607" s="230"/>
    </row>
    <row r="608" spans="1:10" ht="15.5">
      <c r="A608" s="14">
        <v>45455</v>
      </c>
      <c r="B608" s="15"/>
      <c r="C608" s="15" t="s">
        <v>43</v>
      </c>
      <c r="D608" s="13">
        <v>330000</v>
      </c>
      <c r="E608" s="13"/>
      <c r="F608" s="9">
        <f t="shared" si="33"/>
        <v>632987721.84000003</v>
      </c>
      <c r="H608" s="229"/>
      <c r="I608" s="101"/>
      <c r="J608" s="230"/>
    </row>
    <row r="609" spans="1:15" ht="15.5">
      <c r="A609" s="14">
        <v>45455</v>
      </c>
      <c r="B609" s="15"/>
      <c r="C609" s="15" t="s">
        <v>43</v>
      </c>
      <c r="D609" s="13">
        <v>530000</v>
      </c>
      <c r="E609" s="13"/>
      <c r="F609" s="9">
        <f t="shared" si="33"/>
        <v>633517721.84000003</v>
      </c>
      <c r="H609" s="229"/>
      <c r="I609" s="101"/>
      <c r="J609" s="230"/>
    </row>
    <row r="610" spans="1:15" ht="15.5">
      <c r="A610" s="14">
        <v>45455</v>
      </c>
      <c r="B610" s="15"/>
      <c r="C610" s="15" t="s">
        <v>8</v>
      </c>
      <c r="D610" s="13">
        <v>575000</v>
      </c>
      <c r="E610" s="13"/>
      <c r="F610" s="9">
        <f t="shared" si="33"/>
        <v>634092721.84000003</v>
      </c>
      <c r="H610" s="229"/>
      <c r="I610" s="101"/>
      <c r="J610" s="230"/>
    </row>
    <row r="611" spans="1:15" ht="15.5">
      <c r="A611" s="14">
        <v>45456</v>
      </c>
      <c r="B611" s="15"/>
      <c r="C611" s="15" t="s">
        <v>8</v>
      </c>
      <c r="D611" s="13">
        <v>600000</v>
      </c>
      <c r="E611" s="13"/>
      <c r="F611" s="9">
        <f t="shared" si="33"/>
        <v>634692721.84000003</v>
      </c>
      <c r="H611" s="229"/>
      <c r="I611" s="101"/>
      <c r="J611" s="230"/>
    </row>
    <row r="612" spans="1:15" ht="15.5">
      <c r="A612" s="14">
        <v>45456</v>
      </c>
      <c r="B612" s="15"/>
      <c r="C612" s="15" t="s">
        <v>43</v>
      </c>
      <c r="D612" s="13">
        <v>120000</v>
      </c>
      <c r="E612" s="13"/>
      <c r="F612" s="9">
        <f t="shared" si="33"/>
        <v>634812721.84000003</v>
      </c>
      <c r="H612" s="229"/>
      <c r="I612" s="101"/>
      <c r="J612" s="230"/>
    </row>
    <row r="613" spans="1:15" ht="15.5">
      <c r="A613" s="14">
        <v>45456</v>
      </c>
      <c r="B613" s="15"/>
      <c r="C613" s="15" t="s">
        <v>43</v>
      </c>
      <c r="D613" s="13">
        <v>1525000</v>
      </c>
      <c r="E613" s="13"/>
      <c r="F613" s="9">
        <f t="shared" si="33"/>
        <v>636337721.84000003</v>
      </c>
      <c r="H613" s="229"/>
      <c r="I613" s="101"/>
      <c r="J613" s="230"/>
    </row>
    <row r="614" spans="1:15">
      <c r="A614" s="14">
        <v>45457</v>
      </c>
      <c r="B614" s="15"/>
      <c r="C614" s="15" t="s">
        <v>1155</v>
      </c>
      <c r="D614" s="13">
        <v>14500000</v>
      </c>
      <c r="E614" s="13"/>
      <c r="F614" s="9">
        <f t="shared" si="33"/>
        <v>650837721.84000003</v>
      </c>
      <c r="G614" s="57">
        <v>1800000</v>
      </c>
      <c r="H614" s="57">
        <v>3000000</v>
      </c>
      <c r="I614" s="57">
        <v>7000000</v>
      </c>
      <c r="J614" s="57">
        <v>1950000</v>
      </c>
      <c r="K614" s="57">
        <v>750000</v>
      </c>
      <c r="O614" s="57">
        <f>SUM(G614:N614)</f>
        <v>14500000</v>
      </c>
    </row>
    <row r="615" spans="1:15" ht="15.5">
      <c r="A615" s="14">
        <v>45458</v>
      </c>
      <c r="B615" s="15"/>
      <c r="C615" s="15" t="s">
        <v>43</v>
      </c>
      <c r="D615" s="13">
        <v>955000</v>
      </c>
      <c r="E615" s="13"/>
      <c r="F615" s="9">
        <f t="shared" si="33"/>
        <v>651792721.84000003</v>
      </c>
      <c r="H615" s="229"/>
      <c r="I615" s="101"/>
      <c r="J615" s="230"/>
    </row>
    <row r="616" spans="1:15" ht="15.5">
      <c r="A616" s="14">
        <v>45458</v>
      </c>
      <c r="B616" s="15"/>
      <c r="C616" s="15" t="s">
        <v>43</v>
      </c>
      <c r="D616" s="13">
        <v>610000</v>
      </c>
      <c r="E616" s="13"/>
      <c r="F616" s="9">
        <f t="shared" si="33"/>
        <v>652402721.84000003</v>
      </c>
      <c r="H616" s="229"/>
      <c r="I616" s="101"/>
      <c r="J616" s="230"/>
    </row>
    <row r="617" spans="1:15" ht="15.5">
      <c r="A617" s="14">
        <v>45458</v>
      </c>
      <c r="B617" s="15"/>
      <c r="C617" s="15" t="s">
        <v>43</v>
      </c>
      <c r="D617" s="13">
        <v>190000</v>
      </c>
      <c r="E617" s="13"/>
      <c r="F617" s="9">
        <f t="shared" si="33"/>
        <v>652592721.84000003</v>
      </c>
      <c r="H617" s="229"/>
      <c r="I617" s="101"/>
      <c r="J617" s="230"/>
    </row>
    <row r="618" spans="1:15" ht="15.5">
      <c r="A618" s="14">
        <v>45462</v>
      </c>
      <c r="B618" s="15"/>
      <c r="C618" s="15" t="s">
        <v>1141</v>
      </c>
      <c r="D618" s="13"/>
      <c r="E618" s="13">
        <v>11814000</v>
      </c>
      <c r="F618" s="9">
        <f t="shared" si="33"/>
        <v>640778721.84000003</v>
      </c>
      <c r="H618" s="229"/>
      <c r="I618" s="101"/>
      <c r="J618" s="230"/>
    </row>
    <row r="619" spans="1:15" ht="15.5">
      <c r="A619" s="14">
        <v>45462</v>
      </c>
      <c r="B619" s="15"/>
      <c r="C619" s="15" t="s">
        <v>43</v>
      </c>
      <c r="D619" s="13">
        <v>70000</v>
      </c>
      <c r="E619" s="13"/>
      <c r="F619" s="9">
        <f t="shared" si="33"/>
        <v>640848721.84000003</v>
      </c>
      <c r="H619" s="229"/>
      <c r="I619" s="101"/>
      <c r="J619" s="230"/>
    </row>
    <row r="620" spans="1:15">
      <c r="A620" s="14">
        <v>45462</v>
      </c>
      <c r="B620" s="15"/>
      <c r="C620" s="15" t="s">
        <v>1156</v>
      </c>
      <c r="D620" s="13">
        <v>31200000</v>
      </c>
      <c r="E620" s="13"/>
      <c r="F620" s="9">
        <f t="shared" si="33"/>
        <v>672048721.84000003</v>
      </c>
      <c r="G620" s="57">
        <v>3800000</v>
      </c>
      <c r="H620" s="57">
        <v>6000000</v>
      </c>
      <c r="I620" s="57">
        <v>15750000</v>
      </c>
      <c r="J620" s="57">
        <v>4150000</v>
      </c>
      <c r="K620" s="57">
        <v>1500000</v>
      </c>
      <c r="O620" s="57">
        <f>SUM(G620:N620)</f>
        <v>31200000</v>
      </c>
    </row>
    <row r="621" spans="1:15" ht="15.5">
      <c r="A621" s="14">
        <v>45463</v>
      </c>
      <c r="B621" s="15"/>
      <c r="C621" s="15" t="s">
        <v>43</v>
      </c>
      <c r="D621" s="13">
        <v>880000</v>
      </c>
      <c r="E621" s="13"/>
      <c r="F621" s="9">
        <f t="shared" si="33"/>
        <v>672928721.84000003</v>
      </c>
      <c r="H621" s="229"/>
      <c r="I621" s="101"/>
      <c r="J621" s="230"/>
    </row>
    <row r="622" spans="1:15" ht="15.5">
      <c r="A622" s="14">
        <v>45463</v>
      </c>
      <c r="B622" s="15"/>
      <c r="C622" s="15" t="s">
        <v>43</v>
      </c>
      <c r="D622" s="13">
        <v>600000</v>
      </c>
      <c r="E622" s="13"/>
      <c r="F622" s="9">
        <f t="shared" si="33"/>
        <v>673528721.84000003</v>
      </c>
      <c r="H622" s="229"/>
      <c r="I622" s="101"/>
      <c r="J622" s="230"/>
    </row>
    <row r="623" spans="1:15">
      <c r="A623" s="14">
        <v>45463</v>
      </c>
      <c r="B623" s="15"/>
      <c r="C623" s="15" t="s">
        <v>8</v>
      </c>
      <c r="D623" s="13">
        <v>585000</v>
      </c>
      <c r="E623" s="13"/>
      <c r="F623" s="9">
        <f t="shared" si="33"/>
        <v>674113721.84000003</v>
      </c>
    </row>
    <row r="624" spans="1:15" ht="15.5">
      <c r="A624" s="14">
        <v>45463</v>
      </c>
      <c r="B624" s="15"/>
      <c r="C624" s="15" t="s">
        <v>43</v>
      </c>
      <c r="D624" s="13">
        <v>445000</v>
      </c>
      <c r="E624" s="13"/>
      <c r="F624" s="9">
        <f t="shared" si="33"/>
        <v>674558721.84000003</v>
      </c>
      <c r="H624" s="229"/>
      <c r="I624" s="101"/>
      <c r="J624" s="230"/>
    </row>
    <row r="625" spans="1:15" ht="15.5">
      <c r="A625" s="14">
        <v>45463</v>
      </c>
      <c r="B625" s="15"/>
      <c r="C625" s="15" t="s">
        <v>43</v>
      </c>
      <c r="D625" s="13">
        <v>190000</v>
      </c>
      <c r="E625" s="13"/>
      <c r="F625" s="9">
        <f t="shared" si="33"/>
        <v>674748721.84000003</v>
      </c>
      <c r="H625" s="229"/>
      <c r="I625" s="101"/>
      <c r="J625" s="230"/>
    </row>
    <row r="626" spans="1:15" ht="15.5">
      <c r="A626" s="14">
        <v>45463</v>
      </c>
      <c r="B626" s="15"/>
      <c r="C626" s="15" t="s">
        <v>43</v>
      </c>
      <c r="D626" s="13">
        <v>1390000</v>
      </c>
      <c r="E626" s="13"/>
      <c r="F626" s="9">
        <f t="shared" si="33"/>
        <v>676138721.84000003</v>
      </c>
      <c r="H626" s="229"/>
      <c r="I626" s="101"/>
      <c r="J626" s="230"/>
    </row>
    <row r="627" spans="1:15" ht="15.5">
      <c r="A627" s="14">
        <v>45463</v>
      </c>
      <c r="B627" s="15"/>
      <c r="C627" s="15" t="s">
        <v>43</v>
      </c>
      <c r="D627" s="13">
        <v>385000</v>
      </c>
      <c r="E627" s="13"/>
      <c r="F627" s="9">
        <f t="shared" ref="F627:F655" si="34">F626+D627-E627</f>
        <v>676523721.84000003</v>
      </c>
      <c r="H627" s="229"/>
      <c r="I627" s="101"/>
      <c r="J627" s="230"/>
    </row>
    <row r="628" spans="1:15">
      <c r="A628" s="14">
        <v>45463</v>
      </c>
      <c r="B628" s="15"/>
      <c r="C628" s="15" t="s">
        <v>43</v>
      </c>
      <c r="D628" s="13">
        <v>170000</v>
      </c>
      <c r="E628" s="13"/>
      <c r="F628" s="9">
        <f t="shared" si="34"/>
        <v>676693721.84000003</v>
      </c>
    </row>
    <row r="629" spans="1:15">
      <c r="A629" s="14">
        <v>45463</v>
      </c>
      <c r="B629" s="15"/>
      <c r="C629" s="15" t="s">
        <v>43</v>
      </c>
      <c r="D629" s="13">
        <v>120000</v>
      </c>
      <c r="E629" s="13"/>
      <c r="F629" s="9">
        <f t="shared" si="34"/>
        <v>676813721.84000003</v>
      </c>
    </row>
    <row r="630" spans="1:15">
      <c r="A630" s="14">
        <v>45463</v>
      </c>
      <c r="B630" s="15"/>
      <c r="C630" s="15" t="s">
        <v>43</v>
      </c>
      <c r="D630" s="13">
        <v>365000</v>
      </c>
      <c r="E630" s="13"/>
      <c r="F630" s="9">
        <f t="shared" si="34"/>
        <v>677178721.84000003</v>
      </c>
    </row>
    <row r="631" spans="1:15">
      <c r="A631" s="14">
        <v>45463</v>
      </c>
      <c r="B631" s="15"/>
      <c r="C631" s="15" t="s">
        <v>43</v>
      </c>
      <c r="D631" s="13">
        <v>440000</v>
      </c>
      <c r="E631" s="13"/>
      <c r="F631" s="9">
        <f t="shared" si="34"/>
        <v>677618721.84000003</v>
      </c>
    </row>
    <row r="632" spans="1:15">
      <c r="A632" s="14">
        <v>45463</v>
      </c>
      <c r="B632" s="15"/>
      <c r="C632" s="15" t="s">
        <v>43</v>
      </c>
      <c r="D632" s="13">
        <v>1831000</v>
      </c>
      <c r="E632" s="13"/>
      <c r="F632" s="9">
        <f t="shared" si="34"/>
        <v>679449721.84000003</v>
      </c>
    </row>
    <row r="633" spans="1:15">
      <c r="A633" s="14">
        <v>45463</v>
      </c>
      <c r="B633" s="15"/>
      <c r="C633" s="15" t="s">
        <v>43</v>
      </c>
      <c r="D633" s="13">
        <v>1570000</v>
      </c>
      <c r="E633" s="13"/>
      <c r="F633" s="9">
        <f t="shared" si="34"/>
        <v>681019721.84000003</v>
      </c>
    </row>
    <row r="634" spans="1:15">
      <c r="A634" s="14">
        <v>45463</v>
      </c>
      <c r="B634" s="15"/>
      <c r="C634" s="15" t="s">
        <v>43</v>
      </c>
      <c r="D634" s="13">
        <v>2165000</v>
      </c>
      <c r="E634" s="13"/>
      <c r="F634" s="9">
        <f t="shared" si="34"/>
        <v>683184721.84000003</v>
      </c>
    </row>
    <row r="635" spans="1:15">
      <c r="A635" s="14">
        <v>45464</v>
      </c>
      <c r="B635" s="15"/>
      <c r="C635" s="15" t="s">
        <v>43</v>
      </c>
      <c r="D635" s="13">
        <v>445000</v>
      </c>
      <c r="E635" s="13"/>
      <c r="F635" s="9">
        <f t="shared" si="34"/>
        <v>683629721.84000003</v>
      </c>
    </row>
    <row r="636" spans="1:15">
      <c r="A636" s="14">
        <v>45464</v>
      </c>
      <c r="B636" s="15"/>
      <c r="C636" s="18" t="s">
        <v>1143</v>
      </c>
      <c r="D636" s="13">
        <v>5155000</v>
      </c>
      <c r="E636" s="13"/>
      <c r="F636" s="9">
        <f t="shared" si="34"/>
        <v>688784721.84000003</v>
      </c>
    </row>
    <row r="637" spans="1:15">
      <c r="A637" s="14">
        <v>45464</v>
      </c>
      <c r="B637" s="15"/>
      <c r="C637" s="15" t="s">
        <v>676</v>
      </c>
      <c r="D637" s="13">
        <v>7798800</v>
      </c>
      <c r="E637" s="13"/>
      <c r="F637" s="9">
        <f t="shared" si="34"/>
        <v>696583521.84000003</v>
      </c>
      <c r="M637" s="57">
        <v>1200000</v>
      </c>
      <c r="O637" s="57">
        <f>D637-M637</f>
        <v>6598800</v>
      </c>
    </row>
    <row r="638" spans="1:15">
      <c r="A638" s="14">
        <v>45464</v>
      </c>
      <c r="B638" s="15"/>
      <c r="C638" s="15" t="s">
        <v>43</v>
      </c>
      <c r="D638" s="13">
        <v>595000</v>
      </c>
      <c r="E638" s="13"/>
      <c r="F638" s="9">
        <f t="shared" si="34"/>
        <v>697178521.84000003</v>
      </c>
    </row>
    <row r="639" spans="1:15">
      <c r="A639" s="14">
        <v>45464</v>
      </c>
      <c r="B639" s="15"/>
      <c r="C639" s="15" t="s">
        <v>43</v>
      </c>
      <c r="D639" s="13">
        <v>180000</v>
      </c>
      <c r="E639" s="13"/>
      <c r="F639" s="9">
        <f t="shared" si="34"/>
        <v>697358521.84000003</v>
      </c>
    </row>
    <row r="640" spans="1:15">
      <c r="A640" s="14">
        <v>45464</v>
      </c>
      <c r="B640" s="15"/>
      <c r="C640" s="15" t="s">
        <v>43</v>
      </c>
      <c r="D640" s="13">
        <v>175000</v>
      </c>
      <c r="E640" s="13"/>
      <c r="F640" s="9">
        <f t="shared" si="34"/>
        <v>697533521.84000003</v>
      </c>
    </row>
    <row r="641" spans="1:15">
      <c r="A641" s="14">
        <v>45464</v>
      </c>
      <c r="B641" s="15"/>
      <c r="C641" s="15" t="s">
        <v>43</v>
      </c>
      <c r="D641" s="13">
        <v>635000</v>
      </c>
      <c r="E641" s="13"/>
      <c r="F641" s="9">
        <f t="shared" si="34"/>
        <v>698168521.84000003</v>
      </c>
      <c r="G641" s="231">
        <f>SUM(G587:G639)</f>
        <v>7400000</v>
      </c>
      <c r="H641" s="231">
        <f t="shared" ref="H641:O641" si="35">SUM(H587:H639)</f>
        <v>12000000</v>
      </c>
      <c r="I641" s="231">
        <f t="shared" si="35"/>
        <v>30750000</v>
      </c>
      <c r="J641" s="231">
        <f t="shared" si="35"/>
        <v>8050000</v>
      </c>
      <c r="K641" s="231">
        <f t="shared" si="35"/>
        <v>3000000</v>
      </c>
      <c r="L641" s="231">
        <f t="shared" si="35"/>
        <v>0</v>
      </c>
      <c r="M641" s="231">
        <f t="shared" si="35"/>
        <v>1200000</v>
      </c>
      <c r="N641" s="231">
        <f t="shared" si="35"/>
        <v>0</v>
      </c>
      <c r="O641" s="231">
        <f t="shared" si="35"/>
        <v>67798800</v>
      </c>
    </row>
    <row r="642" spans="1:15">
      <c r="A642" s="14">
        <v>45464</v>
      </c>
      <c r="B642" s="15"/>
      <c r="C642" s="15" t="s">
        <v>43</v>
      </c>
      <c r="D642" s="13">
        <v>320000</v>
      </c>
      <c r="E642" s="13"/>
      <c r="F642" s="9">
        <f t="shared" si="34"/>
        <v>698488521.84000003</v>
      </c>
    </row>
    <row r="643" spans="1:15">
      <c r="A643" s="14">
        <v>45464</v>
      </c>
      <c r="B643" s="15"/>
      <c r="C643" s="15" t="s">
        <v>43</v>
      </c>
      <c r="D643" s="13">
        <v>305000</v>
      </c>
      <c r="E643" s="13"/>
      <c r="F643" s="9">
        <f t="shared" si="34"/>
        <v>698793521.84000003</v>
      </c>
    </row>
    <row r="644" spans="1:15">
      <c r="A644" s="14">
        <v>45464</v>
      </c>
      <c r="B644" s="15"/>
      <c r="C644" s="15" t="s">
        <v>43</v>
      </c>
      <c r="D644" s="13">
        <v>765000</v>
      </c>
      <c r="E644" s="13"/>
      <c r="F644" s="9">
        <f t="shared" si="34"/>
        <v>699558521.84000003</v>
      </c>
    </row>
    <row r="645" spans="1:15">
      <c r="A645" s="14">
        <v>45464</v>
      </c>
      <c r="B645" s="15"/>
      <c r="C645" s="15" t="s">
        <v>43</v>
      </c>
      <c r="D645" s="13">
        <v>820000</v>
      </c>
      <c r="E645" s="13"/>
      <c r="F645" s="9">
        <f t="shared" si="34"/>
        <v>700378521.84000003</v>
      </c>
    </row>
    <row r="646" spans="1:15">
      <c r="A646" s="14">
        <v>45464</v>
      </c>
      <c r="B646" s="15"/>
      <c r="C646" s="15" t="s">
        <v>43</v>
      </c>
      <c r="D646" s="13">
        <v>1385000</v>
      </c>
      <c r="E646" s="13"/>
      <c r="F646" s="9">
        <f t="shared" si="34"/>
        <v>701763521.84000003</v>
      </c>
    </row>
    <row r="647" spans="1:15">
      <c r="A647" s="14">
        <v>45465</v>
      </c>
      <c r="B647" s="15"/>
      <c r="C647" s="15" t="s">
        <v>43</v>
      </c>
      <c r="D647" s="13">
        <v>1225000</v>
      </c>
      <c r="E647" s="13"/>
      <c r="F647" s="9">
        <f t="shared" si="34"/>
        <v>702988521.84000003</v>
      </c>
    </row>
    <row r="648" spans="1:15">
      <c r="A648" s="14">
        <v>45465</v>
      </c>
      <c r="B648" s="15"/>
      <c r="C648" s="15" t="s">
        <v>43</v>
      </c>
      <c r="D648" s="13">
        <v>318000</v>
      </c>
      <c r="E648" s="13"/>
      <c r="F648" s="9">
        <f t="shared" si="34"/>
        <v>703306521.84000003</v>
      </c>
    </row>
    <row r="649" spans="1:15">
      <c r="A649" s="14">
        <v>45467</v>
      </c>
      <c r="B649" s="15"/>
      <c r="C649" s="18" t="s">
        <v>1159</v>
      </c>
      <c r="D649" s="13">
        <v>12553000</v>
      </c>
      <c r="E649" s="13"/>
      <c r="F649" s="9">
        <f t="shared" si="34"/>
        <v>715859521.84000003</v>
      </c>
    </row>
    <row r="650" spans="1:15">
      <c r="A650" s="14">
        <v>45467</v>
      </c>
      <c r="B650" s="15"/>
      <c r="C650" s="18" t="s">
        <v>864</v>
      </c>
      <c r="D650" s="74">
        <v>124432750</v>
      </c>
      <c r="E650" s="13"/>
      <c r="F650" s="9">
        <f t="shared" si="34"/>
        <v>840292271.84000003</v>
      </c>
    </row>
    <row r="651" spans="1:15">
      <c r="A651" s="14">
        <v>45467</v>
      </c>
      <c r="B651" s="15"/>
      <c r="C651" s="18" t="s">
        <v>865</v>
      </c>
      <c r="D651" s="13">
        <v>11673000</v>
      </c>
      <c r="E651" s="13"/>
      <c r="F651" s="9">
        <f t="shared" si="34"/>
        <v>851965271.84000003</v>
      </c>
    </row>
    <row r="652" spans="1:15">
      <c r="A652" s="14">
        <v>45467</v>
      </c>
      <c r="B652" s="15"/>
      <c r="C652" s="18" t="s">
        <v>878</v>
      </c>
      <c r="D652" s="13">
        <v>116040000</v>
      </c>
      <c r="E652" s="13"/>
      <c r="F652" s="9">
        <f t="shared" si="34"/>
        <v>968005271.84000003</v>
      </c>
    </row>
    <row r="653" spans="1:15">
      <c r="A653" s="14">
        <v>45467</v>
      </c>
      <c r="B653" s="15"/>
      <c r="C653" s="15" t="s">
        <v>588</v>
      </c>
      <c r="D653" s="74"/>
      <c r="E653" s="74">
        <v>30750000</v>
      </c>
      <c r="F653" s="9">
        <f t="shared" si="34"/>
        <v>937255271.84000003</v>
      </c>
    </row>
    <row r="654" spans="1:15">
      <c r="A654" s="14">
        <v>45467</v>
      </c>
      <c r="B654" s="15"/>
      <c r="C654" s="18" t="s">
        <v>651</v>
      </c>
      <c r="D654" s="74"/>
      <c r="E654" s="74">
        <v>12000000</v>
      </c>
      <c r="F654" s="9">
        <f t="shared" si="34"/>
        <v>925255271.84000003</v>
      </c>
    </row>
    <row r="655" spans="1:15">
      <c r="A655" s="14">
        <v>45467</v>
      </c>
      <c r="B655" s="15"/>
      <c r="C655" s="18" t="s">
        <v>560</v>
      </c>
      <c r="D655" s="74"/>
      <c r="E655" s="74">
        <v>7400000</v>
      </c>
      <c r="F655" s="9">
        <f t="shared" si="34"/>
        <v>917855271.84000003</v>
      </c>
    </row>
    <row r="656" spans="1:15">
      <c r="A656" s="14">
        <v>45467</v>
      </c>
      <c r="B656" s="15"/>
      <c r="C656" s="18" t="s">
        <v>761</v>
      </c>
      <c r="D656" s="74"/>
      <c r="E656" s="74">
        <v>8050000</v>
      </c>
      <c r="F656" s="9">
        <f t="shared" ref="F656:F658" si="36">F655+D656-E656</f>
        <v>909805271.84000003</v>
      </c>
    </row>
    <row r="657" spans="1:14">
      <c r="A657" s="14">
        <v>45467</v>
      </c>
      <c r="B657" s="15"/>
      <c r="C657" s="15" t="s">
        <v>1168</v>
      </c>
      <c r="D657" s="13"/>
      <c r="E657" s="13">
        <v>14586000</v>
      </c>
      <c r="F657" s="9">
        <f t="shared" si="36"/>
        <v>895219271.84000003</v>
      </c>
    </row>
    <row r="658" spans="1:14">
      <c r="A658" s="14">
        <v>45468</v>
      </c>
      <c r="B658" s="15"/>
      <c r="C658" s="18" t="s">
        <v>1178</v>
      </c>
      <c r="D658" s="13">
        <v>2535000</v>
      </c>
      <c r="E658" s="13"/>
      <c r="F658" s="9">
        <f t="shared" si="36"/>
        <v>897754271.84000003</v>
      </c>
    </row>
    <row r="659" spans="1:14">
      <c r="A659" s="14">
        <v>45467</v>
      </c>
      <c r="B659" s="15"/>
      <c r="C659" s="15" t="s">
        <v>209</v>
      </c>
      <c r="D659" s="13"/>
      <c r="E659" s="13">
        <v>5000</v>
      </c>
      <c r="F659" s="9">
        <f t="shared" ref="F659:F674" si="37">F658+D659-E659</f>
        <v>897749271.84000003</v>
      </c>
    </row>
    <row r="660" spans="1:14">
      <c r="A660" s="14">
        <v>45467</v>
      </c>
      <c r="B660" s="15"/>
      <c r="C660" s="15" t="s">
        <v>43</v>
      </c>
      <c r="D660" s="13">
        <v>1375000</v>
      </c>
      <c r="E660" s="13"/>
      <c r="F660" s="9">
        <f t="shared" si="37"/>
        <v>899124271.84000003</v>
      </c>
    </row>
    <row r="661" spans="1:14">
      <c r="A661" s="14">
        <v>45468</v>
      </c>
      <c r="B661" s="15"/>
      <c r="C661" s="15" t="s">
        <v>43</v>
      </c>
      <c r="D661" s="13">
        <v>995000</v>
      </c>
      <c r="E661" s="13"/>
      <c r="F661" s="9">
        <f t="shared" si="37"/>
        <v>900119271.84000003</v>
      </c>
    </row>
    <row r="662" spans="1:14">
      <c r="A662" s="14">
        <v>45468</v>
      </c>
      <c r="B662" s="15"/>
      <c r="C662" s="15" t="s">
        <v>43</v>
      </c>
      <c r="D662" s="13">
        <v>1070000</v>
      </c>
      <c r="E662" s="13"/>
      <c r="F662" s="9">
        <f t="shared" si="37"/>
        <v>901189271.84000003</v>
      </c>
    </row>
    <row r="663" spans="1:14">
      <c r="A663" s="14">
        <v>45468</v>
      </c>
      <c r="B663" s="15"/>
      <c r="C663" s="15" t="s">
        <v>735</v>
      </c>
      <c r="D663" s="13">
        <v>2000000</v>
      </c>
      <c r="E663" s="13"/>
      <c r="F663" s="9">
        <f t="shared" si="37"/>
        <v>903189271.84000003</v>
      </c>
      <c r="M663" s="57">
        <v>1000000</v>
      </c>
      <c r="N663" s="57">
        <v>1000000</v>
      </c>
    </row>
    <row r="664" spans="1:14">
      <c r="A664" s="14">
        <v>45468</v>
      </c>
      <c r="B664" s="15"/>
      <c r="C664" s="15" t="s">
        <v>43</v>
      </c>
      <c r="D664" s="13">
        <v>860000</v>
      </c>
      <c r="E664" s="13"/>
      <c r="F664" s="9">
        <f t="shared" si="37"/>
        <v>904049271.84000003</v>
      </c>
    </row>
    <row r="665" spans="1:14">
      <c r="A665" s="14">
        <v>45469</v>
      </c>
      <c r="B665" s="15"/>
      <c r="C665" s="15" t="s">
        <v>43</v>
      </c>
      <c r="D665" s="13">
        <v>325000</v>
      </c>
      <c r="E665" s="13"/>
      <c r="F665" s="9">
        <f t="shared" si="37"/>
        <v>904374271.84000003</v>
      </c>
    </row>
    <row r="666" spans="1:14">
      <c r="A666" s="14">
        <v>45469</v>
      </c>
      <c r="B666" s="15"/>
      <c r="C666" s="15" t="s">
        <v>43</v>
      </c>
      <c r="D666" s="13">
        <v>800000</v>
      </c>
      <c r="E666" s="13"/>
      <c r="F666" s="9">
        <f t="shared" si="37"/>
        <v>905174271.84000003</v>
      </c>
    </row>
    <row r="667" spans="1:14">
      <c r="A667" s="14">
        <v>45470</v>
      </c>
      <c r="B667" s="15"/>
      <c r="C667" s="18" t="s">
        <v>1190</v>
      </c>
      <c r="D667" s="13">
        <v>2935000</v>
      </c>
      <c r="E667" s="13"/>
      <c r="F667" s="9">
        <f t="shared" si="37"/>
        <v>908109271.84000003</v>
      </c>
    </row>
    <row r="668" spans="1:14">
      <c r="A668" s="14">
        <v>45470</v>
      </c>
      <c r="B668" s="15"/>
      <c r="C668" s="15" t="s">
        <v>43</v>
      </c>
      <c r="D668" s="13">
        <v>1035000</v>
      </c>
      <c r="E668" s="13"/>
      <c r="F668" s="9">
        <f t="shared" si="37"/>
        <v>909144271.84000003</v>
      </c>
    </row>
    <row r="669" spans="1:14">
      <c r="A669" s="14">
        <v>45470</v>
      </c>
      <c r="B669" s="15"/>
      <c r="C669" s="15" t="s">
        <v>43</v>
      </c>
      <c r="D669" s="13">
        <v>70000</v>
      </c>
      <c r="E669" s="13"/>
      <c r="F669" s="9">
        <f t="shared" si="37"/>
        <v>909214271.84000003</v>
      </c>
    </row>
    <row r="670" spans="1:14">
      <c r="A670" s="14">
        <v>45471</v>
      </c>
      <c r="B670" s="15"/>
      <c r="C670" s="18" t="s">
        <v>1014</v>
      </c>
      <c r="D670" s="13">
        <v>550000</v>
      </c>
      <c r="E670" s="13"/>
      <c r="F670" s="9">
        <f t="shared" si="37"/>
        <v>909764271.84000003</v>
      </c>
    </row>
    <row r="671" spans="1:14" ht="70">
      <c r="A671" s="14">
        <v>45471</v>
      </c>
      <c r="B671" s="15"/>
      <c r="C671" s="18" t="s">
        <v>1196</v>
      </c>
      <c r="D671" s="13"/>
      <c r="E671" s="13">
        <v>215442079</v>
      </c>
      <c r="F671" s="9">
        <f t="shared" si="37"/>
        <v>694322192.84000003</v>
      </c>
    </row>
    <row r="672" spans="1:14">
      <c r="A672" s="14">
        <v>45471</v>
      </c>
      <c r="B672" s="15"/>
      <c r="C672" s="18" t="s">
        <v>1197</v>
      </c>
      <c r="D672" s="13"/>
      <c r="E672" s="13">
        <v>614324380</v>
      </c>
      <c r="F672" s="9">
        <f t="shared" si="37"/>
        <v>79997812.840000033</v>
      </c>
    </row>
    <row r="673" spans="1:12">
      <c r="A673" s="14">
        <v>45471</v>
      </c>
      <c r="B673" s="15"/>
      <c r="C673" s="18" t="s">
        <v>43</v>
      </c>
      <c r="D673" s="13">
        <v>460000</v>
      </c>
      <c r="E673" s="13"/>
      <c r="F673" s="9">
        <f t="shared" si="37"/>
        <v>80457812.840000033</v>
      </c>
    </row>
    <row r="674" spans="1:12">
      <c r="A674" s="14">
        <v>45471</v>
      </c>
      <c r="B674" s="15"/>
      <c r="C674" s="18" t="s">
        <v>43</v>
      </c>
      <c r="D674" s="13">
        <v>370000</v>
      </c>
      <c r="E674" s="13"/>
      <c r="F674" s="9">
        <f t="shared" si="37"/>
        <v>80827812.840000033</v>
      </c>
    </row>
    <row r="675" spans="1:12">
      <c r="A675" s="137"/>
      <c r="B675" s="137"/>
      <c r="C675" s="49" t="s">
        <v>34</v>
      </c>
      <c r="D675" s="56">
        <f>SUM(D540:D672)</f>
        <v>2218796106</v>
      </c>
      <c r="E675" s="56">
        <f>SUM(E540:E672)</f>
        <v>2170611538</v>
      </c>
      <c r="F675" s="137"/>
    </row>
    <row r="676" spans="1:12">
      <c r="A676" s="15"/>
      <c r="B676" s="15"/>
      <c r="C676" s="53" t="s">
        <v>5</v>
      </c>
      <c r="D676" s="84"/>
      <c r="E676" s="84"/>
      <c r="F676" s="88">
        <f>F674</f>
        <v>80827812.840000033</v>
      </c>
    </row>
    <row r="677" spans="1:12">
      <c r="A677" s="14">
        <v>45474</v>
      </c>
      <c r="B677" s="15"/>
      <c r="C677" s="18" t="s">
        <v>1205</v>
      </c>
      <c r="D677" s="13">
        <v>1250000</v>
      </c>
      <c r="E677" s="13"/>
      <c r="F677" s="9">
        <f>F676+D677-E677</f>
        <v>82077812.840000033</v>
      </c>
    </row>
    <row r="678" spans="1:12">
      <c r="A678" s="220">
        <v>45474</v>
      </c>
      <c r="B678" s="221"/>
      <c r="C678" s="224" t="s">
        <v>1228</v>
      </c>
      <c r="D678" s="222">
        <v>878000</v>
      </c>
      <c r="E678" s="13"/>
      <c r="F678" s="9">
        <f t="shared" ref="F678:F716" si="38">F677+D678-E678</f>
        <v>82955812.840000033</v>
      </c>
      <c r="L678" s="57">
        <v>878000</v>
      </c>
    </row>
    <row r="679" spans="1:12">
      <c r="A679" s="14">
        <v>45474</v>
      </c>
      <c r="B679" s="15"/>
      <c r="C679" s="18" t="s">
        <v>43</v>
      </c>
      <c r="D679" s="13">
        <v>425000</v>
      </c>
      <c r="E679" s="13"/>
      <c r="F679" s="9">
        <f t="shared" si="38"/>
        <v>83380812.840000033</v>
      </c>
    </row>
    <row r="680" spans="1:12">
      <c r="A680" s="14">
        <v>45474</v>
      </c>
      <c r="B680" s="15"/>
      <c r="C680" s="18" t="s">
        <v>8</v>
      </c>
      <c r="D680" s="13">
        <v>650000</v>
      </c>
      <c r="E680" s="13"/>
      <c r="F680" s="9">
        <f t="shared" si="38"/>
        <v>84030812.840000033</v>
      </c>
    </row>
    <row r="681" spans="1:12">
      <c r="A681" s="14">
        <v>45474</v>
      </c>
      <c r="B681" s="15"/>
      <c r="C681" s="18" t="s">
        <v>43</v>
      </c>
      <c r="D681" s="13">
        <v>605000</v>
      </c>
      <c r="E681" s="13"/>
      <c r="F681" s="9">
        <f t="shared" si="38"/>
        <v>84635812.840000033</v>
      </c>
    </row>
    <row r="682" spans="1:12">
      <c r="A682" s="14">
        <v>45474</v>
      </c>
      <c r="B682" s="15"/>
      <c r="C682" s="18" t="s">
        <v>43</v>
      </c>
      <c r="D682" s="13">
        <v>420000</v>
      </c>
      <c r="E682" s="13"/>
      <c r="F682" s="9">
        <f t="shared" si="38"/>
        <v>85055812.840000033</v>
      </c>
    </row>
    <row r="683" spans="1:12">
      <c r="A683" s="14">
        <v>45474</v>
      </c>
      <c r="B683" s="15"/>
      <c r="C683" s="18" t="s">
        <v>43</v>
      </c>
      <c r="D683" s="13">
        <v>825000</v>
      </c>
      <c r="E683" s="13"/>
      <c r="F683" s="9">
        <f t="shared" si="38"/>
        <v>85880812.840000033</v>
      </c>
    </row>
    <row r="684" spans="1:12">
      <c r="A684" s="14">
        <v>45474</v>
      </c>
      <c r="B684" s="15"/>
      <c r="C684" s="18" t="s">
        <v>43</v>
      </c>
      <c r="D684" s="13">
        <v>930000</v>
      </c>
      <c r="E684" s="13"/>
      <c r="F684" s="9">
        <f t="shared" si="38"/>
        <v>86810812.840000033</v>
      </c>
    </row>
    <row r="685" spans="1:12">
      <c r="A685" s="14">
        <v>45474</v>
      </c>
      <c r="B685" s="15"/>
      <c r="C685" s="18" t="s">
        <v>43</v>
      </c>
      <c r="D685" s="13">
        <v>390000</v>
      </c>
      <c r="E685" s="13"/>
      <c r="F685" s="9">
        <f t="shared" si="38"/>
        <v>87200812.840000033</v>
      </c>
    </row>
    <row r="686" spans="1:12">
      <c r="A686" s="14">
        <v>45474</v>
      </c>
      <c r="B686" s="15"/>
      <c r="C686" s="18" t="s">
        <v>8</v>
      </c>
      <c r="D686" s="13">
        <v>300000</v>
      </c>
      <c r="E686" s="13"/>
      <c r="F686" s="9">
        <f t="shared" si="38"/>
        <v>87500812.840000033</v>
      </c>
    </row>
    <row r="687" spans="1:12">
      <c r="A687" s="14">
        <v>45475</v>
      </c>
      <c r="B687" s="15"/>
      <c r="C687" s="18" t="s">
        <v>1206</v>
      </c>
      <c r="D687" s="13">
        <v>6255000</v>
      </c>
      <c r="E687" s="13"/>
      <c r="F687" s="9">
        <f t="shared" si="38"/>
        <v>93755812.840000033</v>
      </c>
    </row>
    <row r="688" spans="1:12">
      <c r="A688" s="14">
        <v>45475</v>
      </c>
      <c r="B688" s="15"/>
      <c r="C688" s="18" t="s">
        <v>43</v>
      </c>
      <c r="D688" s="13">
        <v>595000</v>
      </c>
      <c r="E688" s="13"/>
      <c r="F688" s="9">
        <f t="shared" si="38"/>
        <v>94350812.840000033</v>
      </c>
    </row>
    <row r="689" spans="1:13">
      <c r="A689" s="14">
        <v>45475</v>
      </c>
      <c r="B689" s="15"/>
      <c r="C689" s="18" t="s">
        <v>43</v>
      </c>
      <c r="D689" s="13">
        <v>680000</v>
      </c>
      <c r="E689" s="13"/>
      <c r="F689" s="9">
        <f t="shared" si="38"/>
        <v>95030812.840000033</v>
      </c>
    </row>
    <row r="690" spans="1:13">
      <c r="A690" s="14">
        <v>45475</v>
      </c>
      <c r="B690" s="15"/>
      <c r="C690" s="18" t="s">
        <v>8</v>
      </c>
      <c r="D690" s="13">
        <v>575000</v>
      </c>
      <c r="E690" s="13"/>
      <c r="F690" s="9">
        <f t="shared" si="38"/>
        <v>95605812.840000033</v>
      </c>
    </row>
    <row r="691" spans="1:13">
      <c r="A691" s="14">
        <v>45475</v>
      </c>
      <c r="B691" s="15"/>
      <c r="C691" s="18" t="s">
        <v>43</v>
      </c>
      <c r="D691" s="13">
        <v>80000</v>
      </c>
      <c r="E691" s="13"/>
      <c r="F691" s="9">
        <f t="shared" si="38"/>
        <v>95685812.840000033</v>
      </c>
    </row>
    <row r="692" spans="1:13">
      <c r="A692" s="14">
        <v>45475</v>
      </c>
      <c r="B692" s="15"/>
      <c r="C692" s="18" t="s">
        <v>43</v>
      </c>
      <c r="D692" s="13">
        <v>580000</v>
      </c>
      <c r="E692" s="13"/>
      <c r="F692" s="9">
        <f t="shared" si="38"/>
        <v>96265812.840000033</v>
      </c>
    </row>
    <row r="693" spans="1:13">
      <c r="A693" s="14">
        <v>45475</v>
      </c>
      <c r="B693" s="15"/>
      <c r="C693" s="18" t="s">
        <v>43</v>
      </c>
      <c r="D693" s="13">
        <v>65000</v>
      </c>
      <c r="E693" s="13"/>
      <c r="F693" s="9">
        <f t="shared" si="38"/>
        <v>96330812.840000033</v>
      </c>
    </row>
    <row r="694" spans="1:13">
      <c r="A694" s="14">
        <v>45475</v>
      </c>
      <c r="B694" s="15"/>
      <c r="C694" s="18" t="s">
        <v>1208</v>
      </c>
      <c r="D694" s="13"/>
      <c r="E694" s="13">
        <v>15855000</v>
      </c>
      <c r="F694" s="9">
        <f t="shared" si="38"/>
        <v>80475812.840000033</v>
      </c>
    </row>
    <row r="695" spans="1:13">
      <c r="A695" s="14">
        <v>45475</v>
      </c>
      <c r="B695" s="15"/>
      <c r="C695" s="18" t="s">
        <v>1209</v>
      </c>
      <c r="D695" s="13"/>
      <c r="E695" s="13">
        <v>23585000</v>
      </c>
      <c r="F695" s="9">
        <f t="shared" si="38"/>
        <v>56890812.840000033</v>
      </c>
    </row>
    <row r="696" spans="1:13">
      <c r="A696" s="14">
        <v>45476</v>
      </c>
      <c r="B696" s="15"/>
      <c r="C696" s="18" t="s">
        <v>1207</v>
      </c>
      <c r="D696" s="13">
        <v>4932000</v>
      </c>
      <c r="E696" s="13"/>
      <c r="F696" s="9">
        <f t="shared" si="38"/>
        <v>61822812.840000033</v>
      </c>
    </row>
    <row r="697" spans="1:13">
      <c r="A697" s="220">
        <v>45476</v>
      </c>
      <c r="B697" s="221"/>
      <c r="C697" s="224" t="s">
        <v>1228</v>
      </c>
      <c r="D697" s="222">
        <v>1256000</v>
      </c>
      <c r="E697" s="222"/>
      <c r="F697" s="223">
        <f t="shared" si="38"/>
        <v>63078812.840000033</v>
      </c>
      <c r="L697" s="57">
        <v>1256000</v>
      </c>
    </row>
    <row r="698" spans="1:13">
      <c r="A698" s="14">
        <v>45476</v>
      </c>
      <c r="B698" s="15"/>
      <c r="C698" s="18" t="s">
        <v>43</v>
      </c>
      <c r="D698" s="13">
        <v>1525000</v>
      </c>
      <c r="E698" s="13"/>
      <c r="F698" s="9">
        <f t="shared" si="38"/>
        <v>64603812.840000033</v>
      </c>
    </row>
    <row r="699" spans="1:13">
      <c r="A699" s="220">
        <v>45476</v>
      </c>
      <c r="B699" s="221"/>
      <c r="C699" s="224" t="s">
        <v>638</v>
      </c>
      <c r="D699" s="222">
        <v>750000</v>
      </c>
      <c r="E699" s="222"/>
      <c r="F699" s="223">
        <f t="shared" si="38"/>
        <v>65353812.840000033</v>
      </c>
      <c r="M699" s="57">
        <v>750000</v>
      </c>
    </row>
    <row r="700" spans="1:13">
      <c r="A700" s="14">
        <v>45476</v>
      </c>
      <c r="B700" s="15"/>
      <c r="C700" s="18" t="s">
        <v>43</v>
      </c>
      <c r="D700" s="13">
        <v>640000</v>
      </c>
      <c r="E700" s="13"/>
      <c r="F700" s="9">
        <f t="shared" si="38"/>
        <v>65993812.840000033</v>
      </c>
    </row>
    <row r="701" spans="1:13">
      <c r="A701" s="14">
        <v>45476</v>
      </c>
      <c r="B701" s="15"/>
      <c r="C701" s="18" t="s">
        <v>43</v>
      </c>
      <c r="D701" s="13">
        <v>235000</v>
      </c>
      <c r="E701" s="13"/>
      <c r="F701" s="9">
        <f t="shared" si="38"/>
        <v>66228812.840000033</v>
      </c>
    </row>
    <row r="702" spans="1:13">
      <c r="A702" s="14">
        <v>45477</v>
      </c>
      <c r="B702" s="15"/>
      <c r="C702" s="18" t="s">
        <v>1223</v>
      </c>
      <c r="D702" s="13">
        <v>28265500</v>
      </c>
      <c r="E702" s="13"/>
      <c r="F702" s="9">
        <f t="shared" si="38"/>
        <v>94494312.840000033</v>
      </c>
    </row>
    <row r="703" spans="1:13">
      <c r="A703" s="14">
        <v>45476</v>
      </c>
      <c r="B703" s="15"/>
      <c r="C703" s="18" t="s">
        <v>43</v>
      </c>
      <c r="D703" s="13">
        <v>605000</v>
      </c>
      <c r="E703" s="13"/>
      <c r="F703" s="9">
        <f t="shared" si="38"/>
        <v>95099312.840000033</v>
      </c>
    </row>
    <row r="704" spans="1:13">
      <c r="A704" s="14">
        <v>45476</v>
      </c>
      <c r="B704" s="15"/>
      <c r="C704" s="18" t="s">
        <v>43</v>
      </c>
      <c r="D704" s="13">
        <v>380000</v>
      </c>
      <c r="E704" s="13"/>
      <c r="F704" s="9">
        <f t="shared" si="38"/>
        <v>95479312.840000033</v>
      </c>
    </row>
    <row r="705" spans="1:12">
      <c r="A705" s="14">
        <v>45476</v>
      </c>
      <c r="B705" s="15"/>
      <c r="C705" s="18" t="s">
        <v>43</v>
      </c>
      <c r="D705" s="13">
        <v>140000</v>
      </c>
      <c r="E705" s="13"/>
      <c r="F705" s="9">
        <f t="shared" si="38"/>
        <v>95619312.840000033</v>
      </c>
    </row>
    <row r="706" spans="1:12">
      <c r="A706" s="14">
        <v>45476</v>
      </c>
      <c r="B706" s="15"/>
      <c r="C706" s="18" t="s">
        <v>43</v>
      </c>
      <c r="D706" s="13">
        <v>205000</v>
      </c>
      <c r="E706" s="13"/>
      <c r="F706" s="9">
        <f t="shared" si="38"/>
        <v>95824312.840000033</v>
      </c>
    </row>
    <row r="707" spans="1:12">
      <c r="A707" s="14">
        <v>45476</v>
      </c>
      <c r="B707" s="15"/>
      <c r="C707" s="18" t="s">
        <v>43</v>
      </c>
      <c r="D707" s="13">
        <v>845000</v>
      </c>
      <c r="E707" s="13"/>
      <c r="F707" s="9">
        <f t="shared" si="38"/>
        <v>96669312.840000033</v>
      </c>
    </row>
    <row r="708" spans="1:12">
      <c r="A708" s="220">
        <v>45476</v>
      </c>
      <c r="B708" s="221"/>
      <c r="C708" s="224" t="s">
        <v>1228</v>
      </c>
      <c r="D708" s="222">
        <v>1506000</v>
      </c>
      <c r="E708" s="222"/>
      <c r="F708" s="223">
        <f t="shared" si="38"/>
        <v>98175312.840000033</v>
      </c>
      <c r="L708" s="57">
        <v>1506000</v>
      </c>
    </row>
    <row r="709" spans="1:12">
      <c r="A709" s="14">
        <v>45477</v>
      </c>
      <c r="B709" s="15"/>
      <c r="C709" s="18" t="s">
        <v>43</v>
      </c>
      <c r="D709" s="13">
        <v>630000</v>
      </c>
      <c r="E709" s="13"/>
      <c r="F709" s="9">
        <f t="shared" si="38"/>
        <v>98805312.840000033</v>
      </c>
    </row>
    <row r="710" spans="1:12">
      <c r="A710" s="14">
        <v>45477</v>
      </c>
      <c r="B710" s="15"/>
      <c r="C710" s="18" t="s">
        <v>43</v>
      </c>
      <c r="D710" s="13">
        <v>708000</v>
      </c>
      <c r="E710" s="13"/>
      <c r="F710" s="9">
        <f t="shared" si="38"/>
        <v>99513312.840000033</v>
      </c>
    </row>
    <row r="711" spans="1:12">
      <c r="A711" s="14">
        <v>45477</v>
      </c>
      <c r="B711" s="15"/>
      <c r="C711" s="18" t="s">
        <v>8</v>
      </c>
      <c r="D711" s="13">
        <v>575000</v>
      </c>
      <c r="E711" s="13"/>
      <c r="F711" s="9">
        <f t="shared" si="38"/>
        <v>100088312.84000003</v>
      </c>
    </row>
    <row r="712" spans="1:12">
      <c r="A712" s="14">
        <v>45477</v>
      </c>
      <c r="B712" s="15"/>
      <c r="C712" s="18" t="s">
        <v>43</v>
      </c>
      <c r="D712" s="13">
        <v>145000</v>
      </c>
      <c r="E712" s="13"/>
      <c r="F712" s="9">
        <f t="shared" si="38"/>
        <v>100233312.84000003</v>
      </c>
    </row>
    <row r="713" spans="1:12">
      <c r="A713" s="14">
        <v>45477</v>
      </c>
      <c r="B713" s="15"/>
      <c r="C713" s="18" t="s">
        <v>43</v>
      </c>
      <c r="D713" s="13">
        <v>175000</v>
      </c>
      <c r="E713" s="13"/>
      <c r="F713" s="9">
        <f t="shared" si="38"/>
        <v>100408312.84000003</v>
      </c>
    </row>
    <row r="714" spans="1:12">
      <c r="A714" s="14">
        <v>45477</v>
      </c>
      <c r="B714" s="15"/>
      <c r="C714" s="18" t="s">
        <v>43</v>
      </c>
      <c r="D714" s="13">
        <v>180000</v>
      </c>
      <c r="E714" s="13"/>
      <c r="F714" s="9">
        <f t="shared" si="38"/>
        <v>100588312.84000003</v>
      </c>
    </row>
    <row r="715" spans="1:12">
      <c r="A715" s="14">
        <v>45477</v>
      </c>
      <c r="B715" s="15"/>
      <c r="C715" s="18" t="s">
        <v>43</v>
      </c>
      <c r="D715" s="13">
        <v>925000</v>
      </c>
      <c r="E715" s="13"/>
      <c r="F715" s="9">
        <f t="shared" si="38"/>
        <v>101513312.84000003</v>
      </c>
    </row>
    <row r="716" spans="1:12">
      <c r="A716" s="14">
        <v>45477</v>
      </c>
      <c r="B716" s="15"/>
      <c r="C716" s="18" t="s">
        <v>43</v>
      </c>
      <c r="D716" s="13">
        <v>1315000</v>
      </c>
      <c r="E716" s="13"/>
      <c r="F716" s="9">
        <f t="shared" si="38"/>
        <v>102828312.84000003</v>
      </c>
    </row>
    <row r="717" spans="1:12">
      <c r="A717" s="14">
        <v>45477</v>
      </c>
      <c r="B717" s="15"/>
      <c r="C717" s="18" t="s">
        <v>43</v>
      </c>
      <c r="D717" s="13">
        <v>1045000</v>
      </c>
      <c r="E717" s="13"/>
      <c r="F717" s="9">
        <f t="shared" ref="F717:F780" si="39">F716+D717-E717</f>
        <v>103873312.84000003</v>
      </c>
    </row>
    <row r="718" spans="1:12">
      <c r="A718" s="14">
        <v>45477</v>
      </c>
      <c r="B718" s="15"/>
      <c r="C718" s="18" t="s">
        <v>43</v>
      </c>
      <c r="D718" s="13">
        <v>20000</v>
      </c>
      <c r="E718" s="13"/>
      <c r="F718" s="9">
        <f t="shared" si="39"/>
        <v>103893312.84000003</v>
      </c>
    </row>
    <row r="719" spans="1:12">
      <c r="A719" s="14">
        <v>45477</v>
      </c>
      <c r="B719" s="15"/>
      <c r="C719" s="18" t="s">
        <v>43</v>
      </c>
      <c r="D719" s="13">
        <v>1410000</v>
      </c>
      <c r="E719" s="13"/>
      <c r="F719" s="9">
        <f t="shared" si="39"/>
        <v>105303312.84000003</v>
      </c>
    </row>
    <row r="720" spans="1:12">
      <c r="A720" s="14">
        <v>45477</v>
      </c>
      <c r="B720" s="15"/>
      <c r="C720" s="15" t="s">
        <v>43</v>
      </c>
      <c r="D720" s="13">
        <v>190000</v>
      </c>
      <c r="E720" s="13"/>
      <c r="F720" s="9">
        <f t="shared" si="39"/>
        <v>105493312.84000003</v>
      </c>
    </row>
    <row r="721" spans="1:14">
      <c r="A721" s="14">
        <v>45477</v>
      </c>
      <c r="B721" s="15"/>
      <c r="C721" s="15" t="s">
        <v>43</v>
      </c>
      <c r="D721" s="13">
        <v>365000</v>
      </c>
      <c r="E721" s="13"/>
      <c r="F721" s="9">
        <f t="shared" si="39"/>
        <v>105858312.84000003</v>
      </c>
    </row>
    <row r="722" spans="1:14">
      <c r="A722" s="14">
        <v>45477</v>
      </c>
      <c r="B722" s="15"/>
      <c r="C722" s="15" t="s">
        <v>43</v>
      </c>
      <c r="D722" s="13">
        <v>400000</v>
      </c>
      <c r="E722" s="13"/>
      <c r="F722" s="9">
        <f t="shared" si="39"/>
        <v>106258312.84000003</v>
      </c>
    </row>
    <row r="723" spans="1:14">
      <c r="A723" s="14">
        <v>45477</v>
      </c>
      <c r="B723" s="15"/>
      <c r="C723" s="15" t="s">
        <v>43</v>
      </c>
      <c r="D723" s="13">
        <v>275000</v>
      </c>
      <c r="E723" s="13"/>
      <c r="F723" s="9">
        <f t="shared" si="39"/>
        <v>106533312.84000003</v>
      </c>
    </row>
    <row r="724" spans="1:14">
      <c r="A724" s="14">
        <v>45477</v>
      </c>
      <c r="B724" s="15"/>
      <c r="C724" s="15" t="s">
        <v>43</v>
      </c>
      <c r="D724" s="13">
        <v>68000</v>
      </c>
      <c r="E724" s="13"/>
      <c r="F724" s="9">
        <f t="shared" si="39"/>
        <v>106601312.84000003</v>
      </c>
    </row>
    <row r="725" spans="1:14">
      <c r="A725" s="14">
        <v>45477</v>
      </c>
      <c r="B725" s="15"/>
      <c r="C725" s="15" t="s">
        <v>43</v>
      </c>
      <c r="D725" s="13">
        <v>1530000</v>
      </c>
      <c r="E725" s="13"/>
      <c r="F725" s="9">
        <f t="shared" si="39"/>
        <v>108131312.84000003</v>
      </c>
    </row>
    <row r="726" spans="1:14">
      <c r="A726" s="14">
        <v>45477</v>
      </c>
      <c r="B726" s="15"/>
      <c r="C726" s="15" t="s">
        <v>43</v>
      </c>
      <c r="D726" s="13">
        <v>15000</v>
      </c>
      <c r="E726" s="13"/>
      <c r="F726" s="9">
        <f t="shared" si="39"/>
        <v>108146312.84000003</v>
      </c>
    </row>
    <row r="727" spans="1:14">
      <c r="A727" s="14">
        <v>45477</v>
      </c>
      <c r="B727" s="15"/>
      <c r="C727" s="15" t="s">
        <v>43</v>
      </c>
      <c r="D727" s="13">
        <v>1300000</v>
      </c>
      <c r="E727" s="13"/>
      <c r="F727" s="9">
        <f t="shared" si="39"/>
        <v>109446312.84000003</v>
      </c>
    </row>
    <row r="728" spans="1:14">
      <c r="A728" s="14">
        <v>45478</v>
      </c>
      <c r="B728" s="15"/>
      <c r="C728" s="15" t="s">
        <v>43</v>
      </c>
      <c r="D728" s="13">
        <v>305000</v>
      </c>
      <c r="E728" s="13"/>
      <c r="F728" s="9">
        <f t="shared" si="39"/>
        <v>109751312.84000003</v>
      </c>
    </row>
    <row r="729" spans="1:14">
      <c r="A729" s="14">
        <v>45478</v>
      </c>
      <c r="B729" s="15"/>
      <c r="C729" s="15" t="s">
        <v>43</v>
      </c>
      <c r="D729" s="13">
        <v>450000</v>
      </c>
      <c r="E729" s="13"/>
      <c r="F729" s="9">
        <f t="shared" si="39"/>
        <v>110201312.84000003</v>
      </c>
    </row>
    <row r="730" spans="1:14">
      <c r="A730" s="14">
        <v>45478</v>
      </c>
      <c r="B730" s="15"/>
      <c r="C730" s="15" t="s">
        <v>43</v>
      </c>
      <c r="D730" s="13">
        <v>132000</v>
      </c>
      <c r="E730" s="13"/>
      <c r="F730" s="9">
        <f t="shared" si="39"/>
        <v>110333312.84000003</v>
      </c>
    </row>
    <row r="731" spans="1:14">
      <c r="A731" s="14">
        <v>45478</v>
      </c>
      <c r="B731" s="15"/>
      <c r="C731" s="18" t="s">
        <v>1227</v>
      </c>
      <c r="D731" s="13">
        <v>20303800</v>
      </c>
      <c r="E731" s="13"/>
      <c r="F731" s="9">
        <f t="shared" si="39"/>
        <v>130637112.84000003</v>
      </c>
    </row>
    <row r="732" spans="1:14">
      <c r="A732" s="14">
        <v>45481</v>
      </c>
      <c r="B732" s="15"/>
      <c r="C732" s="15" t="s">
        <v>1242</v>
      </c>
      <c r="D732" s="13">
        <v>20214500</v>
      </c>
      <c r="E732" s="13"/>
      <c r="F732" s="9">
        <f t="shared" si="39"/>
        <v>150851612.84000003</v>
      </c>
    </row>
    <row r="733" spans="1:14">
      <c r="A733" s="14">
        <v>45483</v>
      </c>
      <c r="B733" s="15"/>
      <c r="C733" s="15" t="s">
        <v>1244</v>
      </c>
      <c r="D733" s="13">
        <v>7402500</v>
      </c>
      <c r="E733" s="13"/>
      <c r="F733" s="9">
        <f t="shared" si="39"/>
        <v>158254112.84000003</v>
      </c>
    </row>
    <row r="734" spans="1:14">
      <c r="A734" s="220">
        <v>45478</v>
      </c>
      <c r="B734" s="221"/>
      <c r="C734" s="221" t="s">
        <v>1337</v>
      </c>
      <c r="D734" s="222">
        <v>2150000</v>
      </c>
      <c r="E734" s="222"/>
      <c r="F734" s="223">
        <f t="shared" si="39"/>
        <v>160404112.84000003</v>
      </c>
      <c r="G734" s="57">
        <v>500000</v>
      </c>
      <c r="N734" s="57">
        <v>500000</v>
      </c>
    </row>
    <row r="735" spans="1:14">
      <c r="A735" s="14">
        <v>45478</v>
      </c>
      <c r="B735" s="15"/>
      <c r="C735" s="15" t="s">
        <v>43</v>
      </c>
      <c r="D735" s="13">
        <v>730000</v>
      </c>
      <c r="E735" s="13"/>
      <c r="F735" s="9">
        <f t="shared" si="39"/>
        <v>161134112.84000003</v>
      </c>
    </row>
    <row r="736" spans="1:14">
      <c r="A736" s="14">
        <v>45478</v>
      </c>
      <c r="B736" s="15"/>
      <c r="C736" s="15" t="s">
        <v>8</v>
      </c>
      <c r="D736" s="13">
        <v>1185000</v>
      </c>
      <c r="E736" s="13"/>
      <c r="F736" s="9">
        <f t="shared" si="39"/>
        <v>162319112.84000003</v>
      </c>
    </row>
    <row r="737" spans="1:6">
      <c r="A737" s="14">
        <v>45478</v>
      </c>
      <c r="B737" s="15"/>
      <c r="C737" s="15" t="s">
        <v>43</v>
      </c>
      <c r="D737" s="13">
        <v>430000</v>
      </c>
      <c r="E737" s="13"/>
      <c r="F737" s="9">
        <f t="shared" si="39"/>
        <v>162749112.84000003</v>
      </c>
    </row>
    <row r="738" spans="1:6">
      <c r="A738" s="14">
        <v>45478</v>
      </c>
      <c r="B738" s="15"/>
      <c r="C738" s="15" t="s">
        <v>43</v>
      </c>
      <c r="D738" s="13">
        <v>550000</v>
      </c>
      <c r="E738" s="13"/>
      <c r="F738" s="9">
        <f t="shared" si="39"/>
        <v>163299112.84000003</v>
      </c>
    </row>
    <row r="739" spans="1:6">
      <c r="A739" s="14">
        <v>45478</v>
      </c>
      <c r="B739" s="15"/>
      <c r="C739" s="15" t="s">
        <v>43</v>
      </c>
      <c r="D739" s="13">
        <v>72000</v>
      </c>
      <c r="E739" s="13"/>
      <c r="F739" s="9">
        <f t="shared" si="39"/>
        <v>163371112.84000003</v>
      </c>
    </row>
    <row r="740" spans="1:6">
      <c r="A740" s="14">
        <v>45478</v>
      </c>
      <c r="B740" s="15"/>
      <c r="C740" s="15" t="s">
        <v>43</v>
      </c>
      <c r="D740" s="13">
        <v>55000</v>
      </c>
      <c r="E740" s="13"/>
      <c r="F740" s="9">
        <f t="shared" si="39"/>
        <v>163426112.84000003</v>
      </c>
    </row>
    <row r="741" spans="1:6">
      <c r="A741" s="14">
        <v>45479</v>
      </c>
      <c r="B741" s="15"/>
      <c r="C741" s="15" t="s">
        <v>43</v>
      </c>
      <c r="D741" s="13">
        <v>1060000</v>
      </c>
      <c r="E741" s="13"/>
      <c r="F741" s="9">
        <f t="shared" si="39"/>
        <v>164486112.84000003</v>
      </c>
    </row>
    <row r="742" spans="1:6">
      <c r="A742" s="14">
        <v>45479</v>
      </c>
      <c r="B742" s="15"/>
      <c r="C742" s="15" t="s">
        <v>43</v>
      </c>
      <c r="D742" s="13">
        <v>1355000</v>
      </c>
      <c r="E742" s="13"/>
      <c r="F742" s="9">
        <f t="shared" si="39"/>
        <v>165841112.84000003</v>
      </c>
    </row>
    <row r="743" spans="1:6">
      <c r="A743" s="14">
        <v>45479</v>
      </c>
      <c r="B743" s="15"/>
      <c r="C743" s="15" t="s">
        <v>43</v>
      </c>
      <c r="D743" s="13">
        <v>330000</v>
      </c>
      <c r="E743" s="13"/>
      <c r="F743" s="9">
        <f t="shared" si="39"/>
        <v>166171112.84000003</v>
      </c>
    </row>
    <row r="744" spans="1:6">
      <c r="A744" s="14">
        <v>45479</v>
      </c>
      <c r="B744" s="15"/>
      <c r="C744" s="15" t="s">
        <v>43</v>
      </c>
      <c r="D744" s="13">
        <v>1240000</v>
      </c>
      <c r="E744" s="13"/>
      <c r="F744" s="9">
        <f t="shared" si="39"/>
        <v>167411112.84000003</v>
      </c>
    </row>
    <row r="745" spans="1:6">
      <c r="A745" s="14">
        <v>45479</v>
      </c>
      <c r="B745" s="15"/>
      <c r="C745" s="15" t="s">
        <v>43</v>
      </c>
      <c r="D745" s="13">
        <v>650000</v>
      </c>
      <c r="E745" s="13"/>
      <c r="F745" s="9">
        <f t="shared" si="39"/>
        <v>168061112.84000003</v>
      </c>
    </row>
    <row r="746" spans="1:6">
      <c r="A746" s="14">
        <v>45479</v>
      </c>
      <c r="B746" s="15"/>
      <c r="C746" s="15" t="s">
        <v>43</v>
      </c>
      <c r="D746" s="13">
        <v>1175000</v>
      </c>
      <c r="E746" s="13"/>
      <c r="F746" s="9">
        <f t="shared" si="39"/>
        <v>169236112.84000003</v>
      </c>
    </row>
    <row r="747" spans="1:6">
      <c r="A747" s="14">
        <v>45479</v>
      </c>
      <c r="B747" s="15"/>
      <c r="C747" s="15" t="s">
        <v>43</v>
      </c>
      <c r="D747" s="13">
        <v>190000</v>
      </c>
      <c r="E747" s="13"/>
      <c r="F747" s="9">
        <f t="shared" si="39"/>
        <v>169426112.84000003</v>
      </c>
    </row>
    <row r="748" spans="1:6">
      <c r="A748" s="14">
        <v>45479</v>
      </c>
      <c r="B748" s="15"/>
      <c r="C748" s="15" t="s">
        <v>43</v>
      </c>
      <c r="D748" s="13">
        <v>485000</v>
      </c>
      <c r="E748" s="13"/>
      <c r="F748" s="9">
        <f t="shared" si="39"/>
        <v>169911112.84000003</v>
      </c>
    </row>
    <row r="749" spans="1:6">
      <c r="A749" s="14">
        <v>45479</v>
      </c>
      <c r="B749" s="15"/>
      <c r="C749" s="15" t="s">
        <v>43</v>
      </c>
      <c r="D749" s="13">
        <v>75000</v>
      </c>
      <c r="E749" s="13"/>
      <c r="F749" s="9">
        <f t="shared" si="39"/>
        <v>169986112.84000003</v>
      </c>
    </row>
    <row r="750" spans="1:6">
      <c r="A750" s="14">
        <v>45479</v>
      </c>
      <c r="B750" s="15"/>
      <c r="C750" s="15" t="s">
        <v>43</v>
      </c>
      <c r="D750" s="13">
        <v>195000</v>
      </c>
      <c r="E750" s="13"/>
      <c r="F750" s="9">
        <f t="shared" si="39"/>
        <v>170181112.84000003</v>
      </c>
    </row>
    <row r="751" spans="1:6">
      <c r="A751" s="14">
        <v>45479</v>
      </c>
      <c r="B751" s="15"/>
      <c r="C751" s="15" t="s">
        <v>43</v>
      </c>
      <c r="D751" s="13">
        <v>330000</v>
      </c>
      <c r="E751" s="13"/>
      <c r="F751" s="9">
        <f t="shared" si="39"/>
        <v>170511112.84000003</v>
      </c>
    </row>
    <row r="752" spans="1:6">
      <c r="A752" s="14">
        <v>45481</v>
      </c>
      <c r="B752" s="15"/>
      <c r="C752" s="15" t="s">
        <v>43</v>
      </c>
      <c r="D752" s="13">
        <v>145000</v>
      </c>
      <c r="E752" s="13"/>
      <c r="F752" s="9">
        <f t="shared" si="39"/>
        <v>170656112.84000003</v>
      </c>
    </row>
    <row r="753" spans="1:15">
      <c r="A753" s="14">
        <v>45481</v>
      </c>
      <c r="B753" s="15"/>
      <c r="C753" s="15" t="s">
        <v>43</v>
      </c>
      <c r="D753" s="13">
        <v>200000</v>
      </c>
      <c r="E753" s="13"/>
      <c r="F753" s="9">
        <f t="shared" si="39"/>
        <v>170856112.84000003</v>
      </c>
    </row>
    <row r="754" spans="1:15">
      <c r="A754" s="14">
        <v>45481</v>
      </c>
      <c r="B754" s="15"/>
      <c r="C754" s="15" t="s">
        <v>43</v>
      </c>
      <c r="D754" s="13">
        <v>180000</v>
      </c>
      <c r="E754" s="13"/>
      <c r="F754" s="9">
        <f t="shared" si="39"/>
        <v>171036112.84000003</v>
      </c>
    </row>
    <row r="755" spans="1:15">
      <c r="A755" s="14">
        <v>45481</v>
      </c>
      <c r="B755" s="15"/>
      <c r="C755" s="15" t="s">
        <v>43</v>
      </c>
      <c r="D755" s="13">
        <v>355000</v>
      </c>
      <c r="E755" s="13"/>
      <c r="F755" s="9">
        <f t="shared" si="39"/>
        <v>171391112.84000003</v>
      </c>
    </row>
    <row r="756" spans="1:15">
      <c r="A756" s="220">
        <v>45481</v>
      </c>
      <c r="B756" s="221"/>
      <c r="C756" s="221" t="s">
        <v>1250</v>
      </c>
      <c r="D756" s="222">
        <v>1066000</v>
      </c>
      <c r="E756" s="222"/>
      <c r="F756" s="223">
        <f t="shared" si="39"/>
        <v>172457112.84000003</v>
      </c>
      <c r="L756" s="57">
        <v>1066000</v>
      </c>
    </row>
    <row r="757" spans="1:15">
      <c r="A757" s="14">
        <v>45481</v>
      </c>
      <c r="B757" s="15"/>
      <c r="C757" s="15" t="s">
        <v>43</v>
      </c>
      <c r="D757" s="13">
        <v>48000</v>
      </c>
      <c r="E757" s="13"/>
      <c r="F757" s="9">
        <f t="shared" si="39"/>
        <v>172505112.84000003</v>
      </c>
    </row>
    <row r="758" spans="1:15">
      <c r="A758" s="14">
        <v>45481</v>
      </c>
      <c r="B758" s="15"/>
      <c r="C758" s="15" t="s">
        <v>43</v>
      </c>
      <c r="D758" s="13">
        <v>40000</v>
      </c>
      <c r="E758" s="13"/>
      <c r="F758" s="9">
        <f t="shared" si="39"/>
        <v>172545112.84000003</v>
      </c>
    </row>
    <row r="759" spans="1:15">
      <c r="A759" s="14">
        <v>45481</v>
      </c>
      <c r="B759" s="15"/>
      <c r="C759" s="15" t="s">
        <v>43</v>
      </c>
      <c r="D759" s="13">
        <v>210000</v>
      </c>
      <c r="E759" s="13"/>
      <c r="F759" s="9">
        <f t="shared" si="39"/>
        <v>172755112.84000003</v>
      </c>
    </row>
    <row r="760" spans="1:15">
      <c r="A760" s="14">
        <v>45481</v>
      </c>
      <c r="B760" s="15"/>
      <c r="C760" s="15" t="s">
        <v>43</v>
      </c>
      <c r="D760" s="13">
        <v>30000</v>
      </c>
      <c r="E760" s="13"/>
      <c r="F760" s="9">
        <f t="shared" si="39"/>
        <v>172785112.84000003</v>
      </c>
    </row>
    <row r="761" spans="1:15">
      <c r="A761" s="14">
        <v>45481</v>
      </c>
      <c r="B761" s="15"/>
      <c r="C761" s="15" t="s">
        <v>43</v>
      </c>
      <c r="D761" s="13">
        <v>405000</v>
      </c>
      <c r="E761" s="13"/>
      <c r="F761" s="9">
        <f t="shared" si="39"/>
        <v>173190112.84000003</v>
      </c>
    </row>
    <row r="762" spans="1:15">
      <c r="A762" s="14">
        <v>45481</v>
      </c>
      <c r="B762" s="15"/>
      <c r="C762" s="15" t="s">
        <v>43</v>
      </c>
      <c r="D762" s="13">
        <v>635000</v>
      </c>
      <c r="E762" s="13"/>
      <c r="F762" s="9">
        <f t="shared" si="39"/>
        <v>173825112.84000003</v>
      </c>
    </row>
    <row r="763" spans="1:15">
      <c r="A763" s="14">
        <v>45481</v>
      </c>
      <c r="B763" s="15"/>
      <c r="C763" s="15" t="s">
        <v>43</v>
      </c>
      <c r="D763" s="13">
        <v>275000</v>
      </c>
      <c r="E763" s="13"/>
      <c r="F763" s="9">
        <f t="shared" si="39"/>
        <v>174100112.84000003</v>
      </c>
    </row>
    <row r="764" spans="1:15">
      <c r="A764" s="14">
        <v>45481</v>
      </c>
      <c r="B764" s="15"/>
      <c r="C764" s="15" t="s">
        <v>43</v>
      </c>
      <c r="D764" s="13">
        <v>195000</v>
      </c>
      <c r="E764" s="13"/>
      <c r="F764" s="9">
        <f t="shared" si="39"/>
        <v>174295112.84000003</v>
      </c>
    </row>
    <row r="765" spans="1:15">
      <c r="A765" s="14">
        <v>45482</v>
      </c>
      <c r="B765" s="15"/>
      <c r="C765" s="15" t="s">
        <v>43</v>
      </c>
      <c r="D765" s="13">
        <v>360000</v>
      </c>
      <c r="E765" s="13"/>
      <c r="F765" s="9">
        <f t="shared" si="39"/>
        <v>174655112.84000003</v>
      </c>
    </row>
    <row r="766" spans="1:15">
      <c r="A766" s="14">
        <v>45482</v>
      </c>
      <c r="B766" s="15"/>
      <c r="C766" s="15" t="s">
        <v>43</v>
      </c>
      <c r="D766" s="13">
        <v>360000</v>
      </c>
      <c r="E766" s="13"/>
      <c r="F766" s="9">
        <f t="shared" si="39"/>
        <v>175015112.84000003</v>
      </c>
      <c r="G766" s="57">
        <f>SUM(G641:G765)</f>
        <v>7900000</v>
      </c>
      <c r="H766" s="57">
        <f t="shared" ref="H766:O766" si="40">SUM(H641:H765)</f>
        <v>12000000</v>
      </c>
      <c r="I766" s="57">
        <f t="shared" si="40"/>
        <v>30750000</v>
      </c>
      <c r="J766" s="57">
        <f t="shared" si="40"/>
        <v>8050000</v>
      </c>
      <c r="K766" s="57">
        <f t="shared" si="40"/>
        <v>3000000</v>
      </c>
      <c r="L766" s="57">
        <f t="shared" si="40"/>
        <v>4706000</v>
      </c>
      <c r="M766" s="57">
        <f t="shared" si="40"/>
        <v>2950000</v>
      </c>
      <c r="N766" s="57">
        <f t="shared" si="40"/>
        <v>1500000</v>
      </c>
      <c r="O766" s="57">
        <f t="shared" si="40"/>
        <v>67798800</v>
      </c>
    </row>
    <row r="767" spans="1:15">
      <c r="A767" s="14">
        <v>45482</v>
      </c>
      <c r="B767" s="15"/>
      <c r="C767" s="15" t="s">
        <v>43</v>
      </c>
      <c r="D767" s="13">
        <v>560000</v>
      </c>
      <c r="E767" s="13"/>
      <c r="F767" s="9">
        <f t="shared" si="39"/>
        <v>175575112.84000003</v>
      </c>
    </row>
    <row r="768" spans="1:15">
      <c r="A768" s="14">
        <v>45482</v>
      </c>
      <c r="B768" s="15"/>
      <c r="C768" s="15" t="s">
        <v>43</v>
      </c>
      <c r="D768" s="13">
        <v>210000</v>
      </c>
      <c r="E768" s="13"/>
      <c r="F768" s="9">
        <f t="shared" si="39"/>
        <v>175785112.84000003</v>
      </c>
      <c r="G768" s="57" t="s">
        <v>62</v>
      </c>
      <c r="H768" s="57" t="s">
        <v>134</v>
      </c>
      <c r="I768" s="57" t="s">
        <v>135</v>
      </c>
      <c r="J768" s="57" t="s">
        <v>63</v>
      </c>
      <c r="K768" s="57" t="s">
        <v>6</v>
      </c>
      <c r="L768" s="57" t="s">
        <v>836</v>
      </c>
      <c r="M768" s="57" t="s">
        <v>691</v>
      </c>
      <c r="N768" s="57" t="s">
        <v>721</v>
      </c>
    </row>
    <row r="769" spans="1:6">
      <c r="A769" s="14">
        <v>45482</v>
      </c>
      <c r="B769" s="15"/>
      <c r="C769" s="15" t="s">
        <v>1342</v>
      </c>
      <c r="D769" s="13"/>
      <c r="E769" s="13">
        <v>16500000</v>
      </c>
      <c r="F769" s="9">
        <f t="shared" si="39"/>
        <v>159285112.84000003</v>
      </c>
    </row>
    <row r="770" spans="1:6">
      <c r="A770" s="14">
        <v>45482</v>
      </c>
      <c r="B770" s="15"/>
      <c r="C770" s="15" t="s">
        <v>43</v>
      </c>
      <c r="D770" s="13">
        <v>111000</v>
      </c>
      <c r="E770" s="13"/>
      <c r="F770" s="9">
        <f t="shared" si="39"/>
        <v>159396112.84000003</v>
      </c>
    </row>
    <row r="771" spans="1:6">
      <c r="A771" s="14">
        <v>45482</v>
      </c>
      <c r="B771" s="15"/>
      <c r="C771" s="15" t="s">
        <v>43</v>
      </c>
      <c r="D771" s="13">
        <v>380000</v>
      </c>
      <c r="E771" s="13"/>
      <c r="F771" s="9">
        <f t="shared" si="39"/>
        <v>159776112.84000003</v>
      </c>
    </row>
    <row r="772" spans="1:6">
      <c r="A772" s="14">
        <v>45482</v>
      </c>
      <c r="B772" s="15"/>
      <c r="C772" s="15" t="s">
        <v>43</v>
      </c>
      <c r="D772" s="13">
        <v>1820000</v>
      </c>
      <c r="E772" s="13"/>
      <c r="F772" s="9">
        <f t="shared" si="39"/>
        <v>161596112.84000003</v>
      </c>
    </row>
    <row r="773" spans="1:6">
      <c r="A773" s="14">
        <v>45483</v>
      </c>
      <c r="B773" s="15"/>
      <c r="C773" s="15" t="s">
        <v>43</v>
      </c>
      <c r="D773" s="13">
        <v>15000</v>
      </c>
      <c r="E773" s="13"/>
      <c r="F773" s="9">
        <f t="shared" si="39"/>
        <v>161611112.84000003</v>
      </c>
    </row>
    <row r="774" spans="1:6">
      <c r="A774" s="14">
        <v>45483</v>
      </c>
      <c r="B774" s="15"/>
      <c r="C774" s="15" t="s">
        <v>43</v>
      </c>
      <c r="D774" s="13">
        <v>45000</v>
      </c>
      <c r="E774" s="13"/>
      <c r="F774" s="9">
        <f t="shared" si="39"/>
        <v>161656112.84000003</v>
      </c>
    </row>
    <row r="775" spans="1:6">
      <c r="A775" s="14">
        <v>45483</v>
      </c>
      <c r="B775" s="15"/>
      <c r="C775" s="15" t="s">
        <v>43</v>
      </c>
      <c r="D775" s="13">
        <v>230000</v>
      </c>
      <c r="E775" s="13"/>
      <c r="F775" s="9">
        <f t="shared" si="39"/>
        <v>161886112.84000003</v>
      </c>
    </row>
    <row r="776" spans="1:6">
      <c r="A776" s="14">
        <v>45483</v>
      </c>
      <c r="B776" s="15"/>
      <c r="C776" s="15" t="s">
        <v>43</v>
      </c>
      <c r="D776" s="13">
        <v>100000</v>
      </c>
      <c r="E776" s="13"/>
      <c r="F776" s="9">
        <f t="shared" si="39"/>
        <v>161986112.84000003</v>
      </c>
    </row>
    <row r="777" spans="1:6">
      <c r="A777" s="14">
        <v>45483</v>
      </c>
      <c r="B777" s="15"/>
      <c r="C777" s="15" t="s">
        <v>43</v>
      </c>
      <c r="D777" s="13">
        <v>260000</v>
      </c>
      <c r="E777" s="13"/>
      <c r="F777" s="9">
        <f t="shared" si="39"/>
        <v>162246112.84000003</v>
      </c>
    </row>
    <row r="778" spans="1:6">
      <c r="A778" s="14">
        <v>45483</v>
      </c>
      <c r="B778" s="15"/>
      <c r="C778" s="15" t="s">
        <v>43</v>
      </c>
      <c r="D778" s="13">
        <v>860000</v>
      </c>
      <c r="E778" s="13"/>
      <c r="F778" s="9">
        <f t="shared" si="39"/>
        <v>163106112.84000003</v>
      </c>
    </row>
    <row r="779" spans="1:6">
      <c r="A779" s="14">
        <v>45483</v>
      </c>
      <c r="B779" s="15"/>
      <c r="C779" s="15" t="s">
        <v>43</v>
      </c>
      <c r="D779" s="13">
        <v>90000</v>
      </c>
      <c r="E779" s="13"/>
      <c r="F779" s="9">
        <f t="shared" si="39"/>
        <v>163196112.84000003</v>
      </c>
    </row>
    <row r="780" spans="1:6">
      <c r="A780" s="14">
        <v>45483</v>
      </c>
      <c r="B780" s="15"/>
      <c r="C780" s="15" t="s">
        <v>43</v>
      </c>
      <c r="D780" s="13">
        <v>100000</v>
      </c>
      <c r="E780" s="13"/>
      <c r="F780" s="9">
        <f t="shared" si="39"/>
        <v>163296112.84000003</v>
      </c>
    </row>
    <row r="781" spans="1:6">
      <c r="A781" s="14">
        <v>45483</v>
      </c>
      <c r="B781" s="15"/>
      <c r="C781" s="15" t="s">
        <v>43</v>
      </c>
      <c r="D781" s="13">
        <v>590000</v>
      </c>
      <c r="E781" s="13"/>
      <c r="F781" s="9">
        <f t="shared" ref="F781:F789" si="41">F780+D781-E781</f>
        <v>163886112.84000003</v>
      </c>
    </row>
    <row r="782" spans="1:6">
      <c r="A782" s="14">
        <v>45483</v>
      </c>
      <c r="B782" s="15"/>
      <c r="C782" s="15" t="s">
        <v>43</v>
      </c>
      <c r="D782" s="13">
        <v>220000</v>
      </c>
      <c r="E782" s="13"/>
      <c r="F782" s="9">
        <f t="shared" si="41"/>
        <v>164106112.84000003</v>
      </c>
    </row>
    <row r="783" spans="1:6">
      <c r="A783" s="14">
        <v>45483</v>
      </c>
      <c r="B783" s="15"/>
      <c r="C783" s="15" t="s">
        <v>43</v>
      </c>
      <c r="D783" s="13">
        <v>140000</v>
      </c>
      <c r="E783" s="13"/>
      <c r="F783" s="9">
        <f t="shared" si="41"/>
        <v>164246112.84000003</v>
      </c>
    </row>
    <row r="784" spans="1:6">
      <c r="A784" s="14">
        <v>45484</v>
      </c>
      <c r="B784" s="15"/>
      <c r="C784" s="18" t="s">
        <v>864</v>
      </c>
      <c r="D784" s="74">
        <v>135815750</v>
      </c>
      <c r="E784" s="13"/>
      <c r="F784" s="9">
        <f t="shared" si="41"/>
        <v>300061862.84000003</v>
      </c>
    </row>
    <row r="785" spans="1:6">
      <c r="A785" s="14">
        <v>45484</v>
      </c>
      <c r="B785" s="15"/>
      <c r="C785" s="18" t="s">
        <v>865</v>
      </c>
      <c r="D785" s="13">
        <v>8899000</v>
      </c>
      <c r="E785" s="13"/>
      <c r="F785" s="9">
        <f t="shared" si="41"/>
        <v>308960862.84000003</v>
      </c>
    </row>
    <row r="786" spans="1:6">
      <c r="A786" s="14">
        <v>45484</v>
      </c>
      <c r="B786" s="15"/>
      <c r="C786" s="18" t="s">
        <v>878</v>
      </c>
      <c r="D786" s="13">
        <v>131418700</v>
      </c>
      <c r="E786" s="13"/>
      <c r="F786" s="9">
        <f t="shared" si="41"/>
        <v>440379562.84000003</v>
      </c>
    </row>
    <row r="787" spans="1:6">
      <c r="A787" s="14">
        <v>45484</v>
      </c>
      <c r="B787" s="15"/>
      <c r="C787" s="15" t="s">
        <v>1255</v>
      </c>
      <c r="D787" s="13">
        <v>6235000</v>
      </c>
      <c r="E787" s="13"/>
      <c r="F787" s="9">
        <f t="shared" si="41"/>
        <v>446614562.84000003</v>
      </c>
    </row>
    <row r="788" spans="1:6">
      <c r="A788" s="14">
        <v>45484</v>
      </c>
      <c r="B788" s="15"/>
      <c r="C788" s="15" t="s">
        <v>1263</v>
      </c>
      <c r="D788" s="13"/>
      <c r="E788" s="13">
        <v>113000000</v>
      </c>
      <c r="F788" s="9">
        <f t="shared" si="41"/>
        <v>333614562.84000003</v>
      </c>
    </row>
    <row r="789" spans="1:6">
      <c r="A789" s="14">
        <v>45484</v>
      </c>
      <c r="B789" s="15"/>
      <c r="C789" s="15" t="s">
        <v>1264</v>
      </c>
      <c r="D789" s="13"/>
      <c r="E789" s="13">
        <v>36479000</v>
      </c>
      <c r="F789" s="9">
        <f t="shared" si="41"/>
        <v>297135562.84000003</v>
      </c>
    </row>
    <row r="790" spans="1:6">
      <c r="A790" s="14">
        <v>45485</v>
      </c>
      <c r="B790" s="15"/>
      <c r="C790" s="15" t="s">
        <v>1272</v>
      </c>
      <c r="D790" s="13">
        <v>7325000</v>
      </c>
      <c r="E790" s="13"/>
      <c r="F790" s="9">
        <f t="shared" ref="F790" si="42">F789+D790-E790</f>
        <v>304460562.84000003</v>
      </c>
    </row>
    <row r="791" spans="1:6">
      <c r="A791" s="14">
        <v>45488</v>
      </c>
      <c r="B791" s="15"/>
      <c r="C791" s="15" t="s">
        <v>1275</v>
      </c>
      <c r="D791" s="13">
        <v>3627000</v>
      </c>
      <c r="E791" s="13"/>
      <c r="F791" s="9">
        <f t="shared" ref="F791:F844" si="43">F790+D791-E791</f>
        <v>308087562.84000003</v>
      </c>
    </row>
    <row r="792" spans="1:6">
      <c r="A792" s="14">
        <v>45488</v>
      </c>
      <c r="B792" s="15"/>
      <c r="C792" s="15" t="s">
        <v>1277</v>
      </c>
      <c r="D792" s="13">
        <v>375000</v>
      </c>
      <c r="E792" s="13"/>
      <c r="F792" s="9">
        <f t="shared" si="43"/>
        <v>308462562.84000003</v>
      </c>
    </row>
    <row r="793" spans="1:6">
      <c r="A793" s="14">
        <v>45483</v>
      </c>
      <c r="B793" s="15"/>
      <c r="C793" s="15" t="s">
        <v>43</v>
      </c>
      <c r="D793" s="13">
        <v>265000</v>
      </c>
      <c r="E793" s="13"/>
      <c r="F793" s="9">
        <f t="shared" si="43"/>
        <v>308727562.84000003</v>
      </c>
    </row>
    <row r="794" spans="1:6">
      <c r="A794" s="14">
        <v>45483</v>
      </c>
      <c r="B794" s="15"/>
      <c r="C794" s="15" t="s">
        <v>43</v>
      </c>
      <c r="D794" s="13">
        <v>731000</v>
      </c>
      <c r="E794" s="13"/>
      <c r="F794" s="9">
        <f t="shared" si="43"/>
        <v>309458562.84000003</v>
      </c>
    </row>
    <row r="795" spans="1:6">
      <c r="A795" s="14">
        <v>45483</v>
      </c>
      <c r="B795" s="15"/>
      <c r="C795" s="15" t="s">
        <v>43</v>
      </c>
      <c r="D795" s="13">
        <v>615000</v>
      </c>
      <c r="E795" s="13"/>
      <c r="F795" s="9">
        <f t="shared" si="43"/>
        <v>310073562.84000003</v>
      </c>
    </row>
    <row r="796" spans="1:6">
      <c r="A796" s="14">
        <v>45483</v>
      </c>
      <c r="B796" s="15"/>
      <c r="C796" s="15" t="s">
        <v>43</v>
      </c>
      <c r="D796" s="13">
        <v>565000</v>
      </c>
      <c r="E796" s="13"/>
      <c r="F796" s="9">
        <f t="shared" si="43"/>
        <v>310638562.84000003</v>
      </c>
    </row>
    <row r="797" spans="1:6">
      <c r="A797" s="14">
        <v>45483</v>
      </c>
      <c r="B797" s="15"/>
      <c r="C797" s="15" t="s">
        <v>43</v>
      </c>
      <c r="D797" s="13">
        <v>40000</v>
      </c>
      <c r="E797" s="13"/>
      <c r="F797" s="9">
        <f t="shared" si="43"/>
        <v>310678562.84000003</v>
      </c>
    </row>
    <row r="798" spans="1:6">
      <c r="A798" s="14">
        <v>45483</v>
      </c>
      <c r="B798" s="15"/>
      <c r="C798" s="15" t="s">
        <v>43</v>
      </c>
      <c r="D798" s="13">
        <v>2015000</v>
      </c>
      <c r="E798" s="13"/>
      <c r="F798" s="9">
        <f t="shared" si="43"/>
        <v>312693562.84000003</v>
      </c>
    </row>
    <row r="799" spans="1:6">
      <c r="A799" s="14">
        <v>45483</v>
      </c>
      <c r="B799" s="15"/>
      <c r="C799" s="15" t="s">
        <v>43</v>
      </c>
      <c r="D799" s="13">
        <v>430000</v>
      </c>
      <c r="E799" s="13"/>
      <c r="F799" s="9">
        <f t="shared" si="43"/>
        <v>313123562.84000003</v>
      </c>
    </row>
    <row r="800" spans="1:6">
      <c r="A800" s="14">
        <v>45483</v>
      </c>
      <c r="B800" s="15"/>
      <c r="C800" s="15" t="s">
        <v>43</v>
      </c>
      <c r="D800" s="13">
        <v>655000</v>
      </c>
      <c r="E800" s="13"/>
      <c r="F800" s="9">
        <f t="shared" si="43"/>
        <v>313778562.84000003</v>
      </c>
    </row>
    <row r="801" spans="1:6">
      <c r="A801" s="14">
        <v>45483</v>
      </c>
      <c r="B801" s="15"/>
      <c r="C801" s="15" t="s">
        <v>43</v>
      </c>
      <c r="D801" s="13">
        <v>440000</v>
      </c>
      <c r="E801" s="13"/>
      <c r="F801" s="9">
        <f t="shared" si="43"/>
        <v>314218562.84000003</v>
      </c>
    </row>
    <row r="802" spans="1:6">
      <c r="A802" s="14">
        <v>45483</v>
      </c>
      <c r="B802" s="15"/>
      <c r="C802" s="15" t="s">
        <v>43</v>
      </c>
      <c r="D802" s="13">
        <v>160000</v>
      </c>
      <c r="E802" s="13"/>
      <c r="F802" s="9">
        <f t="shared" si="43"/>
        <v>314378562.84000003</v>
      </c>
    </row>
    <row r="803" spans="1:6">
      <c r="A803" s="14">
        <v>45483</v>
      </c>
      <c r="B803" s="15"/>
      <c r="C803" s="15" t="s">
        <v>43</v>
      </c>
      <c r="D803" s="13">
        <v>65000</v>
      </c>
      <c r="E803" s="13"/>
      <c r="F803" s="9">
        <f t="shared" si="43"/>
        <v>314443562.84000003</v>
      </c>
    </row>
    <row r="804" spans="1:6">
      <c r="A804" s="14">
        <v>45484</v>
      </c>
      <c r="B804" s="15"/>
      <c r="C804" s="15" t="s">
        <v>8</v>
      </c>
      <c r="D804" s="13">
        <v>585000</v>
      </c>
      <c r="E804" s="13"/>
      <c r="F804" s="9">
        <f t="shared" si="43"/>
        <v>315028562.84000003</v>
      </c>
    </row>
    <row r="805" spans="1:6">
      <c r="A805" s="14">
        <v>45484</v>
      </c>
      <c r="B805" s="15"/>
      <c r="C805" s="15" t="s">
        <v>8</v>
      </c>
      <c r="D805" s="13">
        <v>600000</v>
      </c>
      <c r="E805" s="13"/>
      <c r="F805" s="9">
        <f t="shared" si="43"/>
        <v>315628562.84000003</v>
      </c>
    </row>
    <row r="806" spans="1:6">
      <c r="A806" s="14">
        <v>45484</v>
      </c>
      <c r="B806" s="15"/>
      <c r="C806" s="15" t="s">
        <v>43</v>
      </c>
      <c r="D806" s="13">
        <v>180000</v>
      </c>
      <c r="E806" s="13"/>
      <c r="F806" s="9">
        <f t="shared" si="43"/>
        <v>315808562.84000003</v>
      </c>
    </row>
    <row r="807" spans="1:6">
      <c r="A807" s="14">
        <v>45484</v>
      </c>
      <c r="B807" s="15"/>
      <c r="C807" s="15" t="s">
        <v>43</v>
      </c>
      <c r="D807" s="13">
        <v>90000</v>
      </c>
      <c r="E807" s="13"/>
      <c r="F807" s="9">
        <f t="shared" si="43"/>
        <v>315898562.84000003</v>
      </c>
    </row>
    <row r="808" spans="1:6">
      <c r="A808" s="14">
        <v>45484</v>
      </c>
      <c r="B808" s="15"/>
      <c r="C808" s="15" t="s">
        <v>43</v>
      </c>
      <c r="D808" s="13">
        <v>70000</v>
      </c>
      <c r="E808" s="13"/>
      <c r="F808" s="9">
        <f t="shared" si="43"/>
        <v>315968562.84000003</v>
      </c>
    </row>
    <row r="809" spans="1:6">
      <c r="A809" s="14">
        <v>45484</v>
      </c>
      <c r="B809" s="15"/>
      <c r="C809" s="15" t="s">
        <v>8</v>
      </c>
      <c r="D809" s="13">
        <v>1300000</v>
      </c>
      <c r="E809" s="13"/>
      <c r="F809" s="9">
        <f t="shared" si="43"/>
        <v>317268562.84000003</v>
      </c>
    </row>
    <row r="810" spans="1:6">
      <c r="A810" s="14">
        <v>45484</v>
      </c>
      <c r="B810" s="15"/>
      <c r="C810" s="15" t="s">
        <v>43</v>
      </c>
      <c r="D810" s="13">
        <v>360000</v>
      </c>
      <c r="E810" s="13"/>
      <c r="F810" s="9">
        <f t="shared" si="43"/>
        <v>317628562.84000003</v>
      </c>
    </row>
    <row r="811" spans="1:6">
      <c r="A811" s="14">
        <v>45484</v>
      </c>
      <c r="B811" s="15"/>
      <c r="C811" s="15" t="s">
        <v>43</v>
      </c>
      <c r="D811" s="13">
        <v>180000</v>
      </c>
      <c r="E811" s="13"/>
      <c r="F811" s="9">
        <f t="shared" si="43"/>
        <v>317808562.84000003</v>
      </c>
    </row>
    <row r="812" spans="1:6">
      <c r="A812" s="14">
        <v>45484</v>
      </c>
      <c r="B812" s="15"/>
      <c r="C812" s="15" t="s">
        <v>43</v>
      </c>
      <c r="D812" s="13">
        <v>355000</v>
      </c>
      <c r="E812" s="13"/>
      <c r="F812" s="9">
        <f t="shared" si="43"/>
        <v>318163562.84000003</v>
      </c>
    </row>
    <row r="813" spans="1:6">
      <c r="A813" s="14">
        <v>45484</v>
      </c>
      <c r="B813" s="15"/>
      <c r="C813" s="15" t="s">
        <v>8</v>
      </c>
      <c r="D813" s="13">
        <v>550000</v>
      </c>
      <c r="E813" s="13"/>
      <c r="F813" s="9">
        <f t="shared" si="43"/>
        <v>318713562.84000003</v>
      </c>
    </row>
    <row r="814" spans="1:6">
      <c r="A814" s="14">
        <v>45484</v>
      </c>
      <c r="B814" s="15"/>
      <c r="C814" s="15" t="s">
        <v>43</v>
      </c>
      <c r="D814" s="13">
        <v>120000</v>
      </c>
      <c r="E814" s="13"/>
      <c r="F814" s="9">
        <f t="shared" si="43"/>
        <v>318833562.84000003</v>
      </c>
    </row>
    <row r="815" spans="1:6">
      <c r="A815" s="14">
        <v>45484</v>
      </c>
      <c r="B815" s="15"/>
      <c r="C815" s="15" t="s">
        <v>43</v>
      </c>
      <c r="D815" s="13">
        <v>180000</v>
      </c>
      <c r="E815" s="13"/>
      <c r="F815" s="9">
        <f t="shared" si="43"/>
        <v>319013562.84000003</v>
      </c>
    </row>
    <row r="816" spans="1:6">
      <c r="A816" s="14">
        <v>45484</v>
      </c>
      <c r="B816" s="15"/>
      <c r="C816" s="15" t="s">
        <v>43</v>
      </c>
      <c r="D816" s="13">
        <v>46000</v>
      </c>
      <c r="E816" s="13"/>
      <c r="F816" s="9">
        <f t="shared" si="43"/>
        <v>319059562.84000003</v>
      </c>
    </row>
    <row r="817" spans="1:14">
      <c r="A817" s="14">
        <v>45484</v>
      </c>
      <c r="B817" s="15"/>
      <c r="C817" s="15" t="s">
        <v>43</v>
      </c>
      <c r="D817" s="13">
        <v>125000</v>
      </c>
      <c r="E817" s="13"/>
      <c r="F817" s="9">
        <f t="shared" si="43"/>
        <v>319184562.84000003</v>
      </c>
    </row>
    <row r="818" spans="1:14">
      <c r="A818" s="14">
        <v>45484</v>
      </c>
      <c r="B818" s="15"/>
      <c r="C818" s="15" t="s">
        <v>43</v>
      </c>
      <c r="D818" s="13">
        <v>325000</v>
      </c>
      <c r="E818" s="13"/>
      <c r="F818" s="9">
        <f t="shared" si="43"/>
        <v>319509562.84000003</v>
      </c>
    </row>
    <row r="819" spans="1:14">
      <c r="A819" s="14">
        <v>45484</v>
      </c>
      <c r="B819" s="15"/>
      <c r="C819" s="15" t="s">
        <v>43</v>
      </c>
      <c r="D819" s="13">
        <v>80000</v>
      </c>
      <c r="E819" s="13"/>
      <c r="F819" s="9">
        <f t="shared" si="43"/>
        <v>319589562.84000003</v>
      </c>
    </row>
    <row r="820" spans="1:14">
      <c r="A820" s="14">
        <v>45485</v>
      </c>
      <c r="B820" s="15"/>
      <c r="C820" s="15" t="s">
        <v>8</v>
      </c>
      <c r="D820" s="13">
        <v>1300000</v>
      </c>
      <c r="E820" s="13"/>
      <c r="F820" s="9">
        <f t="shared" si="43"/>
        <v>320889562.84000003</v>
      </c>
    </row>
    <row r="821" spans="1:14">
      <c r="A821" s="14">
        <v>45485</v>
      </c>
      <c r="B821" s="15"/>
      <c r="C821" s="15" t="s">
        <v>43</v>
      </c>
      <c r="D821" s="13">
        <v>140000</v>
      </c>
      <c r="E821" s="13"/>
      <c r="F821" s="9">
        <f t="shared" si="43"/>
        <v>321029562.84000003</v>
      </c>
    </row>
    <row r="822" spans="1:14">
      <c r="A822" s="14">
        <v>45485</v>
      </c>
      <c r="B822" s="15"/>
      <c r="C822" s="15" t="s">
        <v>43</v>
      </c>
      <c r="D822" s="13">
        <v>260000</v>
      </c>
      <c r="E822" s="13"/>
      <c r="F822" s="9">
        <f t="shared" si="43"/>
        <v>321289562.84000003</v>
      </c>
    </row>
    <row r="823" spans="1:14">
      <c r="A823" s="14">
        <v>45485</v>
      </c>
      <c r="B823" s="15"/>
      <c r="C823" s="15" t="s">
        <v>43</v>
      </c>
      <c r="D823" s="13">
        <v>430000</v>
      </c>
      <c r="E823" s="13"/>
      <c r="F823" s="9">
        <f t="shared" si="43"/>
        <v>321719562.84000003</v>
      </c>
    </row>
    <row r="824" spans="1:14">
      <c r="A824" s="14">
        <v>45485</v>
      </c>
      <c r="B824" s="15"/>
      <c r="C824" s="15" t="s">
        <v>43</v>
      </c>
      <c r="D824" s="13">
        <v>90000</v>
      </c>
      <c r="E824" s="13"/>
      <c r="F824" s="9">
        <f t="shared" si="43"/>
        <v>321809562.84000003</v>
      </c>
    </row>
    <row r="825" spans="1:14">
      <c r="A825" s="14">
        <v>45485</v>
      </c>
      <c r="B825" s="15"/>
      <c r="C825" s="15" t="s">
        <v>43</v>
      </c>
      <c r="D825" s="13">
        <v>70000</v>
      </c>
      <c r="E825" s="13"/>
      <c r="F825" s="9">
        <f t="shared" si="43"/>
        <v>321879562.84000003</v>
      </c>
    </row>
    <row r="826" spans="1:14">
      <c r="A826" s="14">
        <v>45485</v>
      </c>
      <c r="B826" s="15"/>
      <c r="C826" s="15" t="s">
        <v>8</v>
      </c>
      <c r="D826" s="13">
        <v>1185000</v>
      </c>
      <c r="E826" s="13"/>
      <c r="F826" s="9">
        <f t="shared" si="43"/>
        <v>323064562.84000003</v>
      </c>
    </row>
    <row r="827" spans="1:14">
      <c r="A827" s="14">
        <v>45485</v>
      </c>
      <c r="B827" s="15"/>
      <c r="C827" s="15" t="s">
        <v>43</v>
      </c>
      <c r="D827" s="13">
        <v>50000</v>
      </c>
      <c r="E827" s="13"/>
      <c r="F827" s="9">
        <f t="shared" si="43"/>
        <v>323114562.84000003</v>
      </c>
    </row>
    <row r="828" spans="1:14">
      <c r="A828" s="14">
        <v>45485</v>
      </c>
      <c r="B828" s="15"/>
      <c r="C828" s="15" t="s">
        <v>43</v>
      </c>
      <c r="D828" s="13">
        <v>175000</v>
      </c>
      <c r="E828" s="13"/>
      <c r="F828" s="9">
        <f t="shared" si="43"/>
        <v>323289562.84000003</v>
      </c>
    </row>
    <row r="829" spans="1:14">
      <c r="A829" s="14">
        <v>45485</v>
      </c>
      <c r="B829" s="15"/>
      <c r="C829" s="15" t="s">
        <v>43</v>
      </c>
      <c r="D829" s="13">
        <v>435000</v>
      </c>
      <c r="E829" s="13"/>
      <c r="F829" s="9">
        <f t="shared" si="43"/>
        <v>323724562.84000003</v>
      </c>
    </row>
    <row r="830" spans="1:14">
      <c r="A830" s="14">
        <v>45485</v>
      </c>
      <c r="B830" s="15"/>
      <c r="C830" s="15" t="s">
        <v>43</v>
      </c>
      <c r="D830" s="13">
        <v>257000</v>
      </c>
      <c r="E830" s="13"/>
      <c r="F830" s="9">
        <f t="shared" si="43"/>
        <v>323981562.84000003</v>
      </c>
    </row>
    <row r="831" spans="1:14">
      <c r="A831" s="14">
        <v>45485</v>
      </c>
      <c r="B831" s="15"/>
      <c r="C831" s="15" t="s">
        <v>43</v>
      </c>
      <c r="D831" s="13">
        <v>55000</v>
      </c>
      <c r="E831" s="13"/>
      <c r="F831" s="9">
        <f t="shared" si="43"/>
        <v>324036562.84000003</v>
      </c>
    </row>
    <row r="832" spans="1:14">
      <c r="A832" s="220">
        <v>45485</v>
      </c>
      <c r="B832" s="221"/>
      <c r="C832" s="221" t="s">
        <v>1290</v>
      </c>
      <c r="D832" s="222">
        <v>3007000</v>
      </c>
      <c r="E832" s="222"/>
      <c r="F832" s="223">
        <f t="shared" si="43"/>
        <v>327043562.84000003</v>
      </c>
      <c r="G832" s="57">
        <v>1000000</v>
      </c>
      <c r="L832" s="57">
        <v>432000</v>
      </c>
      <c r="N832" s="57">
        <v>1000000</v>
      </c>
    </row>
    <row r="833" spans="1:6">
      <c r="A833" s="14">
        <v>45486</v>
      </c>
      <c r="B833" s="15"/>
      <c r="C833" s="15" t="s">
        <v>43</v>
      </c>
      <c r="D833" s="13">
        <v>150000</v>
      </c>
      <c r="E833" s="13"/>
      <c r="F833" s="9">
        <f t="shared" si="43"/>
        <v>327193562.84000003</v>
      </c>
    </row>
    <row r="834" spans="1:6">
      <c r="A834" s="14">
        <v>45486</v>
      </c>
      <c r="B834" s="15"/>
      <c r="C834" s="15" t="s">
        <v>43</v>
      </c>
      <c r="D834" s="13">
        <v>130000</v>
      </c>
      <c r="E834" s="13"/>
      <c r="F834" s="9">
        <f t="shared" si="43"/>
        <v>327323562.84000003</v>
      </c>
    </row>
    <row r="835" spans="1:6">
      <c r="A835" s="14">
        <v>45486</v>
      </c>
      <c r="B835" s="15"/>
      <c r="C835" s="15" t="s">
        <v>43</v>
      </c>
      <c r="D835" s="13">
        <v>835000</v>
      </c>
      <c r="E835" s="13"/>
      <c r="F835" s="9">
        <f t="shared" si="43"/>
        <v>328158562.84000003</v>
      </c>
    </row>
    <row r="836" spans="1:6">
      <c r="A836" s="14">
        <v>45486</v>
      </c>
      <c r="B836" s="15"/>
      <c r="C836" s="15" t="s">
        <v>43</v>
      </c>
      <c r="D836" s="13">
        <v>684000</v>
      </c>
      <c r="E836" s="13"/>
      <c r="F836" s="9">
        <f t="shared" si="43"/>
        <v>328842562.84000003</v>
      </c>
    </row>
    <row r="837" spans="1:6">
      <c r="A837" s="14">
        <v>45486</v>
      </c>
      <c r="B837" s="15"/>
      <c r="C837" s="15" t="s">
        <v>43</v>
      </c>
      <c r="D837" s="13">
        <v>116000</v>
      </c>
      <c r="E837" s="13"/>
      <c r="F837" s="9">
        <f t="shared" si="43"/>
        <v>328958562.84000003</v>
      </c>
    </row>
    <row r="838" spans="1:6">
      <c r="A838" s="14">
        <v>45488</v>
      </c>
      <c r="B838" s="15"/>
      <c r="C838" s="15" t="s">
        <v>43</v>
      </c>
      <c r="D838" s="13">
        <v>15000</v>
      </c>
      <c r="E838" s="13"/>
      <c r="F838" s="9">
        <f t="shared" si="43"/>
        <v>328973562.84000003</v>
      </c>
    </row>
    <row r="839" spans="1:6">
      <c r="A839" s="14">
        <v>45488</v>
      </c>
      <c r="B839" s="15"/>
      <c r="C839" s="15" t="s">
        <v>43</v>
      </c>
      <c r="D839" s="13">
        <v>35000</v>
      </c>
      <c r="E839" s="13"/>
      <c r="F839" s="9">
        <f t="shared" si="43"/>
        <v>329008562.84000003</v>
      </c>
    </row>
    <row r="840" spans="1:6">
      <c r="A840" s="14">
        <v>45488</v>
      </c>
      <c r="B840" s="15"/>
      <c r="C840" s="15" t="s">
        <v>43</v>
      </c>
      <c r="D840" s="13">
        <v>330000</v>
      </c>
      <c r="E840" s="13"/>
      <c r="F840" s="9">
        <f t="shared" si="43"/>
        <v>329338562.84000003</v>
      </c>
    </row>
    <row r="841" spans="1:6">
      <c r="A841" s="14">
        <v>45488</v>
      </c>
      <c r="B841" s="15"/>
      <c r="C841" s="15" t="s">
        <v>43</v>
      </c>
      <c r="D841" s="13">
        <v>140000</v>
      </c>
      <c r="E841" s="13"/>
      <c r="F841" s="9">
        <f t="shared" si="43"/>
        <v>329478562.84000003</v>
      </c>
    </row>
    <row r="842" spans="1:6">
      <c r="A842" s="14">
        <v>45488</v>
      </c>
      <c r="B842" s="15"/>
      <c r="C842" s="15" t="s">
        <v>43</v>
      </c>
      <c r="D842" s="13">
        <v>520000</v>
      </c>
      <c r="E842" s="13"/>
      <c r="F842" s="9">
        <f t="shared" si="43"/>
        <v>329998562.84000003</v>
      </c>
    </row>
    <row r="843" spans="1:6">
      <c r="A843" s="14">
        <v>45489</v>
      </c>
      <c r="B843" s="15"/>
      <c r="C843" s="15" t="s">
        <v>1280</v>
      </c>
      <c r="D843" s="13">
        <v>11655000</v>
      </c>
      <c r="E843" s="13"/>
      <c r="F843" s="9">
        <f t="shared" si="43"/>
        <v>341653562.84000003</v>
      </c>
    </row>
    <row r="844" spans="1:6">
      <c r="A844" s="14">
        <v>45489</v>
      </c>
      <c r="B844" s="15"/>
      <c r="C844" s="15" t="s">
        <v>1249</v>
      </c>
      <c r="D844" s="13"/>
      <c r="E844" s="13">
        <v>16995000</v>
      </c>
      <c r="F844" s="9">
        <f t="shared" si="43"/>
        <v>324658562.84000003</v>
      </c>
    </row>
    <row r="845" spans="1:6">
      <c r="A845" s="14">
        <v>45490</v>
      </c>
      <c r="B845" s="15"/>
      <c r="C845" s="15" t="s">
        <v>1292</v>
      </c>
      <c r="D845" s="13">
        <v>10435000</v>
      </c>
      <c r="E845" s="13"/>
      <c r="F845" s="9">
        <f t="shared" ref="F845" si="44">F844+D845-E845</f>
        <v>335093562.84000003</v>
      </c>
    </row>
    <row r="846" spans="1:6">
      <c r="A846" s="14">
        <v>45491</v>
      </c>
      <c r="B846" s="15"/>
      <c r="C846" s="15" t="s">
        <v>1295</v>
      </c>
      <c r="D846" s="13">
        <v>1235000</v>
      </c>
      <c r="E846" s="13"/>
      <c r="F846" s="9">
        <f t="shared" ref="F846:F908" si="45">F845+D846-E846</f>
        <v>336328562.84000003</v>
      </c>
    </row>
    <row r="847" spans="1:6">
      <c r="A847" s="14">
        <v>45492</v>
      </c>
      <c r="B847" s="15"/>
      <c r="C847" s="15" t="s">
        <v>1296</v>
      </c>
      <c r="D847" s="13">
        <v>7610000</v>
      </c>
      <c r="E847" s="13"/>
      <c r="F847" s="9">
        <f t="shared" si="45"/>
        <v>343938562.84000003</v>
      </c>
    </row>
    <row r="848" spans="1:6">
      <c r="A848" s="14">
        <v>45488</v>
      </c>
      <c r="B848" s="15"/>
      <c r="C848" s="15" t="s">
        <v>43</v>
      </c>
      <c r="D848" s="13">
        <v>260000</v>
      </c>
      <c r="E848" s="13"/>
      <c r="F848" s="9">
        <f t="shared" si="45"/>
        <v>344198562.84000003</v>
      </c>
    </row>
    <row r="849" spans="1:6">
      <c r="A849" s="14">
        <v>45488</v>
      </c>
      <c r="B849" s="15"/>
      <c r="C849" s="15" t="s">
        <v>8</v>
      </c>
      <c r="D849" s="13">
        <v>2400000</v>
      </c>
      <c r="E849" s="13"/>
      <c r="F849" s="9">
        <f t="shared" si="45"/>
        <v>346598562.84000003</v>
      </c>
    </row>
    <row r="850" spans="1:6">
      <c r="A850" s="14">
        <v>45488</v>
      </c>
      <c r="B850" s="15"/>
      <c r="C850" s="15" t="s">
        <v>43</v>
      </c>
      <c r="D850" s="13">
        <v>30000</v>
      </c>
      <c r="E850" s="13"/>
      <c r="F850" s="9">
        <f t="shared" si="45"/>
        <v>346628562.84000003</v>
      </c>
    </row>
    <row r="851" spans="1:6">
      <c r="A851" s="14">
        <v>45488</v>
      </c>
      <c r="B851" s="15"/>
      <c r="C851" s="15" t="s">
        <v>43</v>
      </c>
      <c r="D851" s="13">
        <v>305000</v>
      </c>
      <c r="E851" s="13"/>
      <c r="F851" s="9">
        <f t="shared" si="45"/>
        <v>346933562.84000003</v>
      </c>
    </row>
    <row r="852" spans="1:6">
      <c r="A852" s="14">
        <v>45488</v>
      </c>
      <c r="B852" s="15"/>
      <c r="C852" s="15" t="s">
        <v>43</v>
      </c>
      <c r="D852" s="13">
        <v>260000</v>
      </c>
      <c r="E852" s="13"/>
      <c r="F852" s="9">
        <f t="shared" si="45"/>
        <v>347193562.84000003</v>
      </c>
    </row>
    <row r="853" spans="1:6">
      <c r="A853" s="14">
        <v>45488</v>
      </c>
      <c r="B853" s="15"/>
      <c r="C853" s="15" t="s">
        <v>43</v>
      </c>
      <c r="D853" s="13">
        <v>230000</v>
      </c>
      <c r="E853" s="13"/>
      <c r="F853" s="9">
        <f t="shared" si="45"/>
        <v>347423562.84000003</v>
      </c>
    </row>
    <row r="854" spans="1:6">
      <c r="A854" s="14">
        <v>45488</v>
      </c>
      <c r="B854" s="15"/>
      <c r="C854" s="15" t="s">
        <v>43</v>
      </c>
      <c r="D854" s="13">
        <v>260000</v>
      </c>
      <c r="E854" s="13"/>
      <c r="F854" s="9">
        <f t="shared" si="45"/>
        <v>347683562.84000003</v>
      </c>
    </row>
    <row r="855" spans="1:6">
      <c r="A855" s="14">
        <v>45488</v>
      </c>
      <c r="B855" s="15"/>
      <c r="C855" s="15" t="s">
        <v>43</v>
      </c>
      <c r="D855" s="13">
        <v>215000</v>
      </c>
      <c r="E855" s="13"/>
      <c r="F855" s="9">
        <f t="shared" si="45"/>
        <v>347898562.84000003</v>
      </c>
    </row>
    <row r="856" spans="1:6">
      <c r="A856" s="14">
        <v>45488</v>
      </c>
      <c r="B856" s="15"/>
      <c r="C856" s="15" t="s">
        <v>43</v>
      </c>
      <c r="D856" s="13">
        <v>302000</v>
      </c>
      <c r="E856" s="13"/>
      <c r="F856" s="9">
        <f t="shared" si="45"/>
        <v>348200562.84000003</v>
      </c>
    </row>
    <row r="857" spans="1:6">
      <c r="A857" s="14">
        <v>45488</v>
      </c>
      <c r="B857" s="15"/>
      <c r="C857" s="15" t="s">
        <v>43</v>
      </c>
      <c r="D857" s="13">
        <v>54000</v>
      </c>
      <c r="E857" s="13"/>
      <c r="F857" s="9">
        <f t="shared" si="45"/>
        <v>348254562.84000003</v>
      </c>
    </row>
    <row r="858" spans="1:6">
      <c r="A858" s="14">
        <v>45488</v>
      </c>
      <c r="B858" s="15"/>
      <c r="C858" s="15" t="s">
        <v>43</v>
      </c>
      <c r="D858" s="13">
        <v>44000</v>
      </c>
      <c r="E858" s="13"/>
      <c r="F858" s="9">
        <f t="shared" si="45"/>
        <v>348298562.84000003</v>
      </c>
    </row>
    <row r="859" spans="1:6">
      <c r="A859" s="14">
        <v>45488</v>
      </c>
      <c r="B859" s="15"/>
      <c r="C859" s="15" t="s">
        <v>43</v>
      </c>
      <c r="D859" s="13">
        <v>45000</v>
      </c>
      <c r="E859" s="13"/>
      <c r="F859" s="9">
        <f t="shared" si="45"/>
        <v>348343562.84000003</v>
      </c>
    </row>
    <row r="860" spans="1:6">
      <c r="A860" s="14">
        <v>45488</v>
      </c>
      <c r="B860" s="15"/>
      <c r="C860" s="15" t="s">
        <v>43</v>
      </c>
      <c r="D860" s="13">
        <v>60000</v>
      </c>
      <c r="E860" s="13"/>
      <c r="F860" s="9">
        <f t="shared" si="45"/>
        <v>348403562.84000003</v>
      </c>
    </row>
    <row r="861" spans="1:6">
      <c r="A861" s="14">
        <v>45488</v>
      </c>
      <c r="B861" s="15"/>
      <c r="C861" s="15" t="s">
        <v>43</v>
      </c>
      <c r="D861" s="13">
        <v>510000</v>
      </c>
      <c r="E861" s="13"/>
      <c r="F861" s="9">
        <f t="shared" si="45"/>
        <v>348913562.84000003</v>
      </c>
    </row>
    <row r="862" spans="1:6">
      <c r="A862" s="14">
        <v>45488</v>
      </c>
      <c r="B862" s="15"/>
      <c r="C862" s="15" t="s">
        <v>43</v>
      </c>
      <c r="D862" s="13">
        <v>145000</v>
      </c>
      <c r="E862" s="13"/>
      <c r="F862" s="9">
        <f t="shared" si="45"/>
        <v>349058562.84000003</v>
      </c>
    </row>
    <row r="863" spans="1:6">
      <c r="A863" s="14">
        <v>45488</v>
      </c>
      <c r="B863" s="15"/>
      <c r="C863" s="15" t="s">
        <v>43</v>
      </c>
      <c r="D863" s="13">
        <v>70000</v>
      </c>
      <c r="E863" s="13"/>
      <c r="F863" s="9">
        <f t="shared" si="45"/>
        <v>349128562.84000003</v>
      </c>
    </row>
    <row r="864" spans="1:6">
      <c r="A864" s="14">
        <v>45488</v>
      </c>
      <c r="B864" s="15"/>
      <c r="C864" s="15" t="s">
        <v>43</v>
      </c>
      <c r="D864" s="13">
        <v>272000</v>
      </c>
      <c r="E864" s="13"/>
      <c r="F864" s="9">
        <f t="shared" si="45"/>
        <v>349400562.84000003</v>
      </c>
    </row>
    <row r="865" spans="1:6">
      <c r="A865" s="14">
        <v>45488</v>
      </c>
      <c r="B865" s="15"/>
      <c r="C865" s="15" t="s">
        <v>43</v>
      </c>
      <c r="D865" s="13">
        <v>190000</v>
      </c>
      <c r="E865" s="13"/>
      <c r="F865" s="9">
        <f t="shared" si="45"/>
        <v>349590562.84000003</v>
      </c>
    </row>
    <row r="866" spans="1:6">
      <c r="A866" s="14">
        <v>45488</v>
      </c>
      <c r="B866" s="15"/>
      <c r="C866" s="15" t="s">
        <v>43</v>
      </c>
      <c r="D866" s="13">
        <v>588000</v>
      </c>
      <c r="E866" s="13"/>
      <c r="F866" s="9">
        <f t="shared" si="45"/>
        <v>350178562.84000003</v>
      </c>
    </row>
    <row r="867" spans="1:6">
      <c r="A867" s="14">
        <v>45488</v>
      </c>
      <c r="B867" s="15"/>
      <c r="C867" s="15" t="s">
        <v>43</v>
      </c>
      <c r="D867" s="13">
        <v>30000</v>
      </c>
      <c r="E867" s="13"/>
      <c r="F867" s="9">
        <f t="shared" si="45"/>
        <v>350208562.84000003</v>
      </c>
    </row>
    <row r="868" spans="1:6">
      <c r="A868" s="14">
        <v>45489</v>
      </c>
      <c r="B868" s="15"/>
      <c r="C868" s="15" t="s">
        <v>43</v>
      </c>
      <c r="D868" s="13">
        <v>44000</v>
      </c>
      <c r="E868" s="13"/>
      <c r="F868" s="9">
        <f t="shared" si="45"/>
        <v>350252562.84000003</v>
      </c>
    </row>
    <row r="869" spans="1:6">
      <c r="A869" s="14">
        <v>45489</v>
      </c>
      <c r="B869" s="15"/>
      <c r="C869" s="15" t="s">
        <v>43</v>
      </c>
      <c r="D869" s="13">
        <v>53000</v>
      </c>
      <c r="E869" s="13"/>
      <c r="F869" s="9">
        <f t="shared" si="45"/>
        <v>350305562.84000003</v>
      </c>
    </row>
    <row r="870" spans="1:6">
      <c r="A870" s="14">
        <v>45489</v>
      </c>
      <c r="B870" s="15"/>
      <c r="C870" s="15" t="s">
        <v>43</v>
      </c>
      <c r="D870" s="13">
        <v>96000</v>
      </c>
      <c r="E870" s="13"/>
      <c r="F870" s="9">
        <f t="shared" si="45"/>
        <v>350401562.84000003</v>
      </c>
    </row>
    <row r="871" spans="1:6">
      <c r="A871" s="14">
        <v>45489</v>
      </c>
      <c r="B871" s="15"/>
      <c r="C871" s="15" t="s">
        <v>43</v>
      </c>
      <c r="D871" s="13">
        <v>80000</v>
      </c>
      <c r="E871" s="13"/>
      <c r="F871" s="9">
        <f t="shared" si="45"/>
        <v>350481562.84000003</v>
      </c>
    </row>
    <row r="872" spans="1:6">
      <c r="A872" s="14">
        <v>45489</v>
      </c>
      <c r="B872" s="15"/>
      <c r="C872" s="15" t="s">
        <v>43</v>
      </c>
      <c r="D872" s="13">
        <v>95000</v>
      </c>
      <c r="E872" s="13"/>
      <c r="F872" s="9">
        <f t="shared" si="45"/>
        <v>350576562.84000003</v>
      </c>
    </row>
    <row r="873" spans="1:6">
      <c r="A873" s="14">
        <v>45489</v>
      </c>
      <c r="B873" s="15"/>
      <c r="C873" s="15" t="s">
        <v>43</v>
      </c>
      <c r="D873" s="13">
        <v>290000</v>
      </c>
      <c r="E873" s="13"/>
      <c r="F873" s="9">
        <f t="shared" si="45"/>
        <v>350866562.84000003</v>
      </c>
    </row>
    <row r="874" spans="1:6">
      <c r="A874" s="14">
        <v>45489</v>
      </c>
      <c r="B874" s="15"/>
      <c r="C874" s="15" t="s">
        <v>43</v>
      </c>
      <c r="D874" s="13">
        <v>550000</v>
      </c>
      <c r="E874" s="13"/>
      <c r="F874" s="9">
        <f t="shared" si="45"/>
        <v>351416562.84000003</v>
      </c>
    </row>
    <row r="875" spans="1:6">
      <c r="A875" s="14">
        <v>45489</v>
      </c>
      <c r="B875" s="15"/>
      <c r="C875" s="15" t="s">
        <v>43</v>
      </c>
      <c r="D875" s="13">
        <v>145000</v>
      </c>
      <c r="E875" s="13"/>
      <c r="F875" s="9">
        <f t="shared" si="45"/>
        <v>351561562.84000003</v>
      </c>
    </row>
    <row r="876" spans="1:6">
      <c r="A876" s="14">
        <v>45489</v>
      </c>
      <c r="B876" s="15"/>
      <c r="C876" s="15" t="s">
        <v>43</v>
      </c>
      <c r="D876" s="13">
        <v>140000</v>
      </c>
      <c r="E876" s="13"/>
      <c r="F876" s="9">
        <f t="shared" si="45"/>
        <v>351701562.84000003</v>
      </c>
    </row>
    <row r="877" spans="1:6">
      <c r="A877" s="14">
        <v>45489</v>
      </c>
      <c r="B877" s="15"/>
      <c r="C877" s="15" t="s">
        <v>43</v>
      </c>
      <c r="D877" s="13">
        <v>74000</v>
      </c>
      <c r="E877" s="13"/>
      <c r="F877" s="9">
        <f t="shared" si="45"/>
        <v>351775562.84000003</v>
      </c>
    </row>
    <row r="878" spans="1:6">
      <c r="A878" s="14">
        <v>45489</v>
      </c>
      <c r="B878" s="15"/>
      <c r="C878" s="15" t="s">
        <v>43</v>
      </c>
      <c r="D878" s="13">
        <v>190000</v>
      </c>
      <c r="E878" s="13"/>
      <c r="F878" s="9">
        <f t="shared" si="45"/>
        <v>351965562.84000003</v>
      </c>
    </row>
    <row r="879" spans="1:6">
      <c r="A879" s="14">
        <v>45489</v>
      </c>
      <c r="B879" s="15"/>
      <c r="C879" s="15" t="s">
        <v>43</v>
      </c>
      <c r="D879" s="13">
        <v>520000</v>
      </c>
      <c r="E879" s="13"/>
      <c r="F879" s="9">
        <f t="shared" si="45"/>
        <v>352485562.84000003</v>
      </c>
    </row>
    <row r="880" spans="1:6">
      <c r="A880" s="14">
        <v>45489</v>
      </c>
      <c r="B880" s="15"/>
      <c r="C880" s="15" t="s">
        <v>43</v>
      </c>
      <c r="D880" s="13">
        <v>40000</v>
      </c>
      <c r="E880" s="13"/>
      <c r="F880" s="9">
        <f t="shared" si="45"/>
        <v>352525562.84000003</v>
      </c>
    </row>
    <row r="881" spans="1:6">
      <c r="A881" s="14">
        <v>45489</v>
      </c>
      <c r="B881" s="15"/>
      <c r="C881" s="15" t="s">
        <v>43</v>
      </c>
      <c r="D881" s="13">
        <v>240000</v>
      </c>
      <c r="E881" s="13"/>
      <c r="F881" s="9">
        <f t="shared" si="45"/>
        <v>352765562.84000003</v>
      </c>
    </row>
    <row r="882" spans="1:6">
      <c r="A882" s="14">
        <v>45489</v>
      </c>
      <c r="B882" s="15"/>
      <c r="C882" s="15" t="s">
        <v>43</v>
      </c>
      <c r="D882" s="13">
        <v>180000</v>
      </c>
      <c r="E882" s="13"/>
      <c r="F882" s="9">
        <f t="shared" si="45"/>
        <v>352945562.84000003</v>
      </c>
    </row>
    <row r="883" spans="1:6">
      <c r="A883" s="14">
        <v>45490</v>
      </c>
      <c r="B883" s="15"/>
      <c r="C883" s="15" t="s">
        <v>43</v>
      </c>
      <c r="D883" s="13">
        <v>48000</v>
      </c>
      <c r="E883" s="13"/>
      <c r="F883" s="9">
        <f t="shared" si="45"/>
        <v>352993562.84000003</v>
      </c>
    </row>
    <row r="884" spans="1:6">
      <c r="A884" s="14">
        <v>45490</v>
      </c>
      <c r="B884" s="15"/>
      <c r="C884" s="15" t="s">
        <v>43</v>
      </c>
      <c r="D884" s="13">
        <v>520000</v>
      </c>
      <c r="E884" s="13"/>
      <c r="F884" s="9">
        <f t="shared" si="45"/>
        <v>353513562.84000003</v>
      </c>
    </row>
    <row r="885" spans="1:6">
      <c r="A885" s="14">
        <v>45490</v>
      </c>
      <c r="B885" s="15"/>
      <c r="C885" s="15" t="s">
        <v>43</v>
      </c>
      <c r="D885" s="13">
        <v>335000</v>
      </c>
      <c r="E885" s="13"/>
      <c r="F885" s="9">
        <f t="shared" si="45"/>
        <v>353848562.84000003</v>
      </c>
    </row>
    <row r="886" spans="1:6">
      <c r="A886" s="14">
        <v>45490</v>
      </c>
      <c r="B886" s="15"/>
      <c r="C886" s="15" t="s">
        <v>43</v>
      </c>
      <c r="D886" s="13">
        <v>15000</v>
      </c>
      <c r="E886" s="13"/>
      <c r="F886" s="9">
        <f t="shared" si="45"/>
        <v>353863562.84000003</v>
      </c>
    </row>
    <row r="887" spans="1:6">
      <c r="A887" s="14">
        <v>45490</v>
      </c>
      <c r="B887" s="15"/>
      <c r="C887" s="15" t="s">
        <v>43</v>
      </c>
      <c r="D887" s="13">
        <v>24000</v>
      </c>
      <c r="E887" s="13"/>
      <c r="F887" s="9">
        <f t="shared" si="45"/>
        <v>353887562.84000003</v>
      </c>
    </row>
    <row r="888" spans="1:6">
      <c r="A888" s="14">
        <v>45490</v>
      </c>
      <c r="B888" s="15"/>
      <c r="C888" s="15" t="s">
        <v>43</v>
      </c>
      <c r="D888" s="13">
        <v>640000</v>
      </c>
      <c r="E888" s="13"/>
      <c r="F888" s="9">
        <f t="shared" si="45"/>
        <v>354527562.84000003</v>
      </c>
    </row>
    <row r="889" spans="1:6">
      <c r="A889" s="14">
        <v>45490</v>
      </c>
      <c r="B889" s="15"/>
      <c r="C889" s="15" t="s">
        <v>43</v>
      </c>
      <c r="D889" s="13">
        <v>125000</v>
      </c>
      <c r="E889" s="13"/>
      <c r="F889" s="9">
        <f t="shared" si="45"/>
        <v>354652562.84000003</v>
      </c>
    </row>
    <row r="890" spans="1:6">
      <c r="A890" s="14">
        <v>45490</v>
      </c>
      <c r="B890" s="15"/>
      <c r="C890" s="15" t="s">
        <v>43</v>
      </c>
      <c r="D890" s="13">
        <v>490000</v>
      </c>
      <c r="E890" s="13"/>
      <c r="F890" s="9">
        <f t="shared" si="45"/>
        <v>355142562.84000003</v>
      </c>
    </row>
    <row r="891" spans="1:6">
      <c r="A891" s="14">
        <v>45490</v>
      </c>
      <c r="B891" s="15"/>
      <c r="C891" s="15" t="s">
        <v>43</v>
      </c>
      <c r="D891" s="13">
        <v>320000</v>
      </c>
      <c r="E891" s="13"/>
      <c r="F891" s="9">
        <f t="shared" si="45"/>
        <v>355462562.84000003</v>
      </c>
    </row>
    <row r="892" spans="1:6">
      <c r="A892" s="14">
        <v>45490</v>
      </c>
      <c r="B892" s="15"/>
      <c r="C892" s="15" t="s">
        <v>43</v>
      </c>
      <c r="D892" s="13">
        <v>1600000</v>
      </c>
      <c r="E892" s="13"/>
      <c r="F892" s="9">
        <f t="shared" si="45"/>
        <v>357062562.84000003</v>
      </c>
    </row>
    <row r="893" spans="1:6">
      <c r="A893" s="14">
        <v>45490</v>
      </c>
      <c r="B893" s="15"/>
      <c r="C893" s="15" t="s">
        <v>8</v>
      </c>
      <c r="D893" s="13">
        <v>650000</v>
      </c>
      <c r="E893" s="13"/>
      <c r="F893" s="9">
        <f t="shared" si="45"/>
        <v>357712562.84000003</v>
      </c>
    </row>
    <row r="894" spans="1:6">
      <c r="A894" s="14">
        <v>45491</v>
      </c>
      <c r="B894" s="15"/>
      <c r="C894" s="15" t="s">
        <v>43</v>
      </c>
      <c r="D894" s="13">
        <v>36000</v>
      </c>
      <c r="E894" s="13"/>
      <c r="F894" s="9">
        <f t="shared" si="45"/>
        <v>357748562.84000003</v>
      </c>
    </row>
    <row r="895" spans="1:6">
      <c r="A895" s="14">
        <v>45491</v>
      </c>
      <c r="B895" s="15"/>
      <c r="C895" s="15" t="s">
        <v>43</v>
      </c>
      <c r="D895" s="13">
        <v>290000</v>
      </c>
      <c r="E895" s="13"/>
      <c r="F895" s="9">
        <f t="shared" si="45"/>
        <v>358038562.84000003</v>
      </c>
    </row>
    <row r="896" spans="1:6">
      <c r="A896" s="14">
        <v>45491</v>
      </c>
      <c r="B896" s="15"/>
      <c r="C896" s="15" t="s">
        <v>43</v>
      </c>
      <c r="D896" s="13">
        <v>64000</v>
      </c>
      <c r="E896" s="13"/>
      <c r="F896" s="9">
        <f t="shared" si="45"/>
        <v>358102562.84000003</v>
      </c>
    </row>
    <row r="897" spans="1:6">
      <c r="A897" s="14">
        <v>45491</v>
      </c>
      <c r="B897" s="15"/>
      <c r="C897" s="15" t="s">
        <v>43</v>
      </c>
      <c r="D897" s="13">
        <v>310000</v>
      </c>
      <c r="E897" s="13"/>
      <c r="F897" s="9">
        <f t="shared" si="45"/>
        <v>358412562.84000003</v>
      </c>
    </row>
    <row r="898" spans="1:6">
      <c r="A898" s="14">
        <v>45491</v>
      </c>
      <c r="B898" s="15"/>
      <c r="C898" s="15" t="s">
        <v>43</v>
      </c>
      <c r="D898" s="13">
        <v>45000</v>
      </c>
      <c r="E898" s="13"/>
      <c r="F898" s="9">
        <f t="shared" si="45"/>
        <v>358457562.84000003</v>
      </c>
    </row>
    <row r="899" spans="1:6">
      <c r="A899" s="14">
        <v>45491</v>
      </c>
      <c r="B899" s="15"/>
      <c r="C899" s="15" t="s">
        <v>1298</v>
      </c>
      <c r="D899" s="13"/>
      <c r="E899" s="13">
        <v>54463000</v>
      </c>
      <c r="F899" s="9">
        <f t="shared" si="45"/>
        <v>303994562.84000003</v>
      </c>
    </row>
    <row r="900" spans="1:6">
      <c r="A900" s="14">
        <v>45491</v>
      </c>
      <c r="B900" s="15"/>
      <c r="C900" s="15" t="s">
        <v>43</v>
      </c>
      <c r="D900" s="13">
        <v>40000</v>
      </c>
      <c r="E900" s="13"/>
      <c r="F900" s="9">
        <f t="shared" si="45"/>
        <v>304034562.84000003</v>
      </c>
    </row>
    <row r="901" spans="1:6">
      <c r="A901" s="14">
        <v>45491</v>
      </c>
      <c r="B901" s="15"/>
      <c r="C901" s="15" t="s">
        <v>43</v>
      </c>
      <c r="D901" s="13">
        <v>16000</v>
      </c>
      <c r="E901" s="13"/>
      <c r="F901" s="9">
        <f t="shared" si="45"/>
        <v>304050562.84000003</v>
      </c>
    </row>
    <row r="902" spans="1:6">
      <c r="A902" s="14">
        <v>45491</v>
      </c>
      <c r="B902" s="15"/>
      <c r="C902" s="15" t="s">
        <v>43</v>
      </c>
      <c r="D902" s="13">
        <v>260000</v>
      </c>
      <c r="E902" s="13"/>
      <c r="F902" s="9">
        <f t="shared" si="45"/>
        <v>304310562.84000003</v>
      </c>
    </row>
    <row r="903" spans="1:6">
      <c r="A903" s="14">
        <v>45491</v>
      </c>
      <c r="B903" s="15"/>
      <c r="C903" s="15" t="s">
        <v>1299</v>
      </c>
      <c r="D903" s="13">
        <v>93507550</v>
      </c>
      <c r="E903" s="13"/>
      <c r="F903" s="9">
        <f t="shared" si="45"/>
        <v>397818112.84000003</v>
      </c>
    </row>
    <row r="904" spans="1:6">
      <c r="A904" s="14">
        <v>45491</v>
      </c>
      <c r="B904" s="15"/>
      <c r="C904" s="15" t="s">
        <v>1300</v>
      </c>
      <c r="D904" s="13">
        <v>7744000</v>
      </c>
      <c r="E904" s="13"/>
      <c r="F904" s="9">
        <f t="shared" si="45"/>
        <v>405562112.84000003</v>
      </c>
    </row>
    <row r="905" spans="1:6">
      <c r="A905" s="14">
        <v>45491</v>
      </c>
      <c r="B905" s="15"/>
      <c r="C905" s="15" t="s">
        <v>1301</v>
      </c>
      <c r="D905" s="13">
        <v>73502000</v>
      </c>
      <c r="E905" s="13"/>
      <c r="F905" s="9">
        <f t="shared" si="45"/>
        <v>479064112.84000003</v>
      </c>
    </row>
    <row r="906" spans="1:6">
      <c r="A906" s="14">
        <v>45491</v>
      </c>
      <c r="B906" s="15"/>
      <c r="C906" s="15" t="s">
        <v>43</v>
      </c>
      <c r="D906" s="13">
        <v>2080000</v>
      </c>
      <c r="E906" s="13"/>
      <c r="F906" s="9">
        <f t="shared" si="45"/>
        <v>481144112.84000003</v>
      </c>
    </row>
    <row r="907" spans="1:6">
      <c r="A907" s="14">
        <v>45491</v>
      </c>
      <c r="B907" s="15"/>
      <c r="C907" s="15" t="s">
        <v>43</v>
      </c>
      <c r="D907" s="13">
        <v>195000</v>
      </c>
      <c r="E907" s="13"/>
      <c r="F907" s="9">
        <f t="shared" si="45"/>
        <v>481339112.84000003</v>
      </c>
    </row>
    <row r="908" spans="1:6">
      <c r="A908" s="14">
        <v>45491</v>
      </c>
      <c r="B908" s="15"/>
      <c r="C908" s="15" t="s">
        <v>43</v>
      </c>
      <c r="D908" s="13">
        <v>80000</v>
      </c>
      <c r="E908" s="13"/>
      <c r="F908" s="9">
        <f t="shared" si="45"/>
        <v>481419112.84000003</v>
      </c>
    </row>
    <row r="909" spans="1:6">
      <c r="A909" s="14">
        <v>45492</v>
      </c>
      <c r="B909" s="15"/>
      <c r="C909" s="15" t="s">
        <v>43</v>
      </c>
      <c r="D909" s="13">
        <v>260000</v>
      </c>
      <c r="E909" s="13"/>
      <c r="F909" s="9">
        <f t="shared" ref="F909:F913" si="46">F908+D909-E909</f>
        <v>481679112.84000003</v>
      </c>
    </row>
    <row r="910" spans="1:6">
      <c r="A910" s="14">
        <v>45492</v>
      </c>
      <c r="B910" s="15"/>
      <c r="C910" s="15" t="s">
        <v>43</v>
      </c>
      <c r="D910" s="13">
        <v>288000</v>
      </c>
      <c r="E910" s="13"/>
      <c r="F910" s="9">
        <f t="shared" si="46"/>
        <v>481967112.84000003</v>
      </c>
    </row>
    <row r="911" spans="1:6">
      <c r="A911" s="14">
        <v>45492</v>
      </c>
      <c r="B911" s="15"/>
      <c r="C911" s="15" t="s">
        <v>43</v>
      </c>
      <c r="D911" s="13">
        <v>550000</v>
      </c>
      <c r="E911" s="13"/>
      <c r="F911" s="9">
        <f t="shared" si="46"/>
        <v>482517112.84000003</v>
      </c>
    </row>
    <row r="912" spans="1:6">
      <c r="A912" s="14">
        <v>45492</v>
      </c>
      <c r="B912" s="15"/>
      <c r="C912" s="15" t="s">
        <v>8</v>
      </c>
      <c r="D912" s="13">
        <v>1300000</v>
      </c>
      <c r="E912" s="13"/>
      <c r="F912" s="9">
        <f t="shared" si="46"/>
        <v>483817112.84000003</v>
      </c>
    </row>
    <row r="913" spans="1:7">
      <c r="A913" s="14">
        <v>45495</v>
      </c>
      <c r="B913" s="15"/>
      <c r="C913" s="15" t="s">
        <v>1308</v>
      </c>
      <c r="D913" s="13">
        <v>19398750</v>
      </c>
      <c r="E913" s="13"/>
      <c r="F913" s="9">
        <f t="shared" si="46"/>
        <v>503215862.84000003</v>
      </c>
    </row>
    <row r="914" spans="1:7">
      <c r="A914" s="14">
        <v>45495</v>
      </c>
      <c r="B914" s="15"/>
      <c r="C914" s="15" t="s">
        <v>1281</v>
      </c>
      <c r="D914" s="13"/>
      <c r="E914" s="13">
        <v>14619000</v>
      </c>
      <c r="F914" s="9">
        <f t="shared" ref="F914:F978" si="47">F913+D914-E914</f>
        <v>488596862.84000003</v>
      </c>
    </row>
    <row r="915" spans="1:7">
      <c r="A915" s="14">
        <v>45496</v>
      </c>
      <c r="B915" s="15"/>
      <c r="C915" s="15" t="s">
        <v>1316</v>
      </c>
      <c r="D915" s="13">
        <v>12817000</v>
      </c>
      <c r="E915" s="13"/>
      <c r="F915" s="9">
        <f t="shared" si="47"/>
        <v>501413862.84000003</v>
      </c>
    </row>
    <row r="916" spans="1:7">
      <c r="A916" s="14">
        <v>45495</v>
      </c>
      <c r="B916" s="15"/>
      <c r="C916" s="15" t="s">
        <v>43</v>
      </c>
      <c r="D916" s="13">
        <v>210000</v>
      </c>
      <c r="E916" s="13"/>
      <c r="F916" s="9">
        <f t="shared" si="47"/>
        <v>501623862.84000003</v>
      </c>
    </row>
    <row r="917" spans="1:7">
      <c r="A917" s="220">
        <v>45495</v>
      </c>
      <c r="B917" s="221"/>
      <c r="C917" s="221" t="s">
        <v>676</v>
      </c>
      <c r="D917" s="222">
        <v>8832000</v>
      </c>
      <c r="E917" s="222"/>
      <c r="F917" s="223">
        <f t="shared" si="47"/>
        <v>510455862.84000003</v>
      </c>
      <c r="G917" s="57">
        <v>1500000</v>
      </c>
    </row>
    <row r="918" spans="1:7">
      <c r="A918" s="14">
        <v>45495</v>
      </c>
      <c r="B918" s="15"/>
      <c r="C918" s="15" t="s">
        <v>43</v>
      </c>
      <c r="D918" s="13">
        <v>150000</v>
      </c>
      <c r="E918" s="13"/>
      <c r="F918" s="9">
        <f t="shared" si="47"/>
        <v>510605862.84000003</v>
      </c>
    </row>
    <row r="919" spans="1:7">
      <c r="A919" s="14">
        <v>45495</v>
      </c>
      <c r="B919" s="15"/>
      <c r="C919" s="15" t="s">
        <v>43</v>
      </c>
      <c r="D919" s="13">
        <v>250000</v>
      </c>
      <c r="E919" s="13"/>
      <c r="F919" s="9">
        <f t="shared" si="47"/>
        <v>510855862.84000003</v>
      </c>
    </row>
    <row r="920" spans="1:7">
      <c r="A920" s="14">
        <v>45495</v>
      </c>
      <c r="B920" s="15"/>
      <c r="C920" s="15" t="s">
        <v>43</v>
      </c>
      <c r="D920" s="13">
        <v>550000</v>
      </c>
      <c r="E920" s="13"/>
      <c r="F920" s="9">
        <f t="shared" si="47"/>
        <v>511405862.84000003</v>
      </c>
    </row>
    <row r="921" spans="1:7">
      <c r="A921" s="14">
        <v>45495</v>
      </c>
      <c r="B921" s="15"/>
      <c r="C921" s="15" t="s">
        <v>43</v>
      </c>
      <c r="D921" s="13">
        <v>316000</v>
      </c>
      <c r="E921" s="13"/>
      <c r="F921" s="9">
        <f t="shared" si="47"/>
        <v>511721862.84000003</v>
      </c>
    </row>
    <row r="922" spans="1:7">
      <c r="A922" s="14">
        <v>45495</v>
      </c>
      <c r="B922" s="15"/>
      <c r="C922" s="15" t="s">
        <v>43</v>
      </c>
      <c r="D922" s="13">
        <v>170000</v>
      </c>
      <c r="E922" s="13"/>
      <c r="F922" s="9">
        <f t="shared" si="47"/>
        <v>511891862.84000003</v>
      </c>
    </row>
    <row r="923" spans="1:7">
      <c r="A923" s="14">
        <v>45495</v>
      </c>
      <c r="B923" s="15"/>
      <c r="C923" s="15" t="s">
        <v>43</v>
      </c>
      <c r="D923" s="13">
        <v>15000</v>
      </c>
      <c r="E923" s="13"/>
      <c r="F923" s="9">
        <f t="shared" si="47"/>
        <v>511906862.84000003</v>
      </c>
    </row>
    <row r="924" spans="1:7">
      <c r="A924" s="14">
        <v>45495</v>
      </c>
      <c r="B924" s="15"/>
      <c r="C924" s="15" t="s">
        <v>43</v>
      </c>
      <c r="D924" s="13">
        <v>85000</v>
      </c>
      <c r="E924" s="13"/>
      <c r="F924" s="9">
        <f t="shared" si="47"/>
        <v>511991862.84000003</v>
      </c>
    </row>
    <row r="925" spans="1:7">
      <c r="A925" s="14">
        <v>45495</v>
      </c>
      <c r="B925" s="15"/>
      <c r="C925" s="15" t="s">
        <v>43</v>
      </c>
      <c r="D925" s="13">
        <v>200000</v>
      </c>
      <c r="E925" s="13"/>
      <c r="F925" s="9">
        <f t="shared" si="47"/>
        <v>512191862.84000003</v>
      </c>
    </row>
    <row r="926" spans="1:7">
      <c r="A926" s="14">
        <v>45495</v>
      </c>
      <c r="B926" s="15"/>
      <c r="C926" s="15" t="s">
        <v>43</v>
      </c>
      <c r="D926" s="13">
        <v>70000</v>
      </c>
      <c r="E926" s="13"/>
      <c r="F926" s="9">
        <f t="shared" si="47"/>
        <v>512261862.84000003</v>
      </c>
    </row>
    <row r="927" spans="1:7">
      <c r="A927" s="14">
        <v>45495</v>
      </c>
      <c r="B927" s="15"/>
      <c r="C927" s="15" t="s">
        <v>43</v>
      </c>
      <c r="D927" s="13">
        <v>15000</v>
      </c>
      <c r="E927" s="13"/>
      <c r="F927" s="9">
        <f t="shared" si="47"/>
        <v>512276862.84000003</v>
      </c>
    </row>
    <row r="928" spans="1:7">
      <c r="A928" s="14">
        <v>45495</v>
      </c>
      <c r="B928" s="15"/>
      <c r="C928" s="15" t="s">
        <v>43</v>
      </c>
      <c r="D928" s="13">
        <v>170000</v>
      </c>
      <c r="E928" s="13"/>
      <c r="F928" s="9">
        <f t="shared" si="47"/>
        <v>512446862.84000003</v>
      </c>
    </row>
    <row r="929" spans="1:6">
      <c r="A929" s="14">
        <v>45495</v>
      </c>
      <c r="B929" s="15"/>
      <c r="C929" s="15" t="s">
        <v>43</v>
      </c>
      <c r="D929" s="13">
        <v>220000</v>
      </c>
      <c r="E929" s="13"/>
      <c r="F929" s="9">
        <f t="shared" si="47"/>
        <v>512666862.84000003</v>
      </c>
    </row>
    <row r="930" spans="1:6">
      <c r="A930" s="14">
        <v>45496</v>
      </c>
      <c r="B930" s="15"/>
      <c r="C930" s="15" t="s">
        <v>43</v>
      </c>
      <c r="D930" s="13">
        <v>15000</v>
      </c>
      <c r="E930" s="13"/>
      <c r="F930" s="9">
        <f t="shared" si="47"/>
        <v>512681862.84000003</v>
      </c>
    </row>
    <row r="931" spans="1:6">
      <c r="A931" s="14">
        <v>45496</v>
      </c>
      <c r="B931" s="15"/>
      <c r="C931" s="15" t="s">
        <v>43</v>
      </c>
      <c r="D931" s="13">
        <v>200000</v>
      </c>
      <c r="E931" s="13"/>
      <c r="F931" s="9">
        <f t="shared" si="47"/>
        <v>512881862.84000003</v>
      </c>
    </row>
    <row r="932" spans="1:6">
      <c r="A932" s="14">
        <v>45496</v>
      </c>
      <c r="B932" s="15"/>
      <c r="C932" s="15" t="s">
        <v>43</v>
      </c>
      <c r="D932" s="13">
        <v>520000</v>
      </c>
      <c r="E932" s="13"/>
      <c r="F932" s="9">
        <f t="shared" si="47"/>
        <v>513401862.84000003</v>
      </c>
    </row>
    <row r="933" spans="1:6">
      <c r="A933" s="14">
        <v>45496</v>
      </c>
      <c r="B933" s="15"/>
      <c r="C933" s="15" t="s">
        <v>43</v>
      </c>
      <c r="D933" s="13">
        <v>15000</v>
      </c>
      <c r="E933" s="13"/>
      <c r="F933" s="9">
        <f t="shared" si="47"/>
        <v>513416862.84000003</v>
      </c>
    </row>
    <row r="934" spans="1:6">
      <c r="A934" s="14">
        <v>45498</v>
      </c>
      <c r="B934" s="15"/>
      <c r="C934" s="15" t="s">
        <v>1321</v>
      </c>
      <c r="D934" s="13">
        <v>2553000</v>
      </c>
      <c r="E934" s="13"/>
      <c r="F934" s="9">
        <f t="shared" si="47"/>
        <v>515969862.84000003</v>
      </c>
    </row>
    <row r="935" spans="1:6">
      <c r="A935" s="14">
        <v>45498</v>
      </c>
      <c r="B935" s="15"/>
      <c r="C935" s="15" t="s">
        <v>1323</v>
      </c>
      <c r="D935" s="13"/>
      <c r="E935" s="13">
        <v>1003000</v>
      </c>
      <c r="F935" s="9">
        <f t="shared" si="47"/>
        <v>514966862.84000003</v>
      </c>
    </row>
    <row r="936" spans="1:6">
      <c r="A936" s="14">
        <v>45498</v>
      </c>
      <c r="B936" s="15"/>
      <c r="C936" s="15" t="s">
        <v>479</v>
      </c>
      <c r="D936" s="13">
        <v>68800800</v>
      </c>
      <c r="E936" s="13"/>
      <c r="F936" s="9">
        <f t="shared" si="47"/>
        <v>583767662.84000003</v>
      </c>
    </row>
    <row r="937" spans="1:6">
      <c r="A937" s="14">
        <v>45498</v>
      </c>
      <c r="B937" s="15"/>
      <c r="C937" s="15" t="s">
        <v>480</v>
      </c>
      <c r="D937" s="13">
        <v>53093000</v>
      </c>
      <c r="E937" s="13"/>
      <c r="F937" s="9">
        <f t="shared" si="47"/>
        <v>636860662.84000003</v>
      </c>
    </row>
    <row r="938" spans="1:6">
      <c r="A938" s="14">
        <v>45498</v>
      </c>
      <c r="B938" s="15"/>
      <c r="C938" s="15" t="s">
        <v>481</v>
      </c>
      <c r="D938" s="13">
        <v>43259550</v>
      </c>
      <c r="E938" s="13"/>
      <c r="F938" s="9">
        <f t="shared" si="47"/>
        <v>680120212.84000003</v>
      </c>
    </row>
    <row r="939" spans="1:6">
      <c r="A939" s="14">
        <v>45499</v>
      </c>
      <c r="B939" s="15"/>
      <c r="C939" s="15" t="s">
        <v>1328</v>
      </c>
      <c r="D939" s="13">
        <v>8520000</v>
      </c>
      <c r="E939" s="13"/>
      <c r="F939" s="9">
        <f t="shared" si="47"/>
        <v>688640212.84000003</v>
      </c>
    </row>
    <row r="940" spans="1:6">
      <c r="A940" s="14">
        <v>45496</v>
      </c>
      <c r="B940" s="15"/>
      <c r="C940" s="15" t="s">
        <v>43</v>
      </c>
      <c r="D940" s="13">
        <v>260000</v>
      </c>
      <c r="E940" s="13"/>
      <c r="F940" s="9">
        <f t="shared" si="47"/>
        <v>688900212.84000003</v>
      </c>
    </row>
    <row r="941" spans="1:6">
      <c r="A941" s="14">
        <v>45496</v>
      </c>
      <c r="B941" s="15"/>
      <c r="C941" s="15" t="s">
        <v>43</v>
      </c>
      <c r="D941" s="13">
        <v>240000</v>
      </c>
      <c r="E941" s="13"/>
      <c r="F941" s="9">
        <f t="shared" si="47"/>
        <v>689140212.84000003</v>
      </c>
    </row>
    <row r="942" spans="1:6">
      <c r="A942" s="14">
        <v>45496</v>
      </c>
      <c r="B942" s="15"/>
      <c r="C942" s="15" t="s">
        <v>43</v>
      </c>
      <c r="D942" s="13">
        <v>208000</v>
      </c>
      <c r="E942" s="13"/>
      <c r="F942" s="9">
        <f t="shared" si="47"/>
        <v>689348212.84000003</v>
      </c>
    </row>
    <row r="943" spans="1:6">
      <c r="A943" s="14">
        <v>45496</v>
      </c>
      <c r="B943" s="15"/>
      <c r="C943" s="15" t="s">
        <v>43</v>
      </c>
      <c r="D943" s="13">
        <v>272000</v>
      </c>
      <c r="E943" s="13"/>
      <c r="F943" s="9">
        <f t="shared" si="47"/>
        <v>689620212.84000003</v>
      </c>
    </row>
    <row r="944" spans="1:6">
      <c r="A944" s="14">
        <v>45496</v>
      </c>
      <c r="B944" s="15"/>
      <c r="C944" s="15" t="s">
        <v>43</v>
      </c>
      <c r="D944" s="13">
        <v>60000</v>
      </c>
      <c r="E944" s="13"/>
      <c r="F944" s="9">
        <f t="shared" si="47"/>
        <v>689680212.84000003</v>
      </c>
    </row>
    <row r="945" spans="1:6">
      <c r="A945" s="14">
        <v>45496</v>
      </c>
      <c r="B945" s="15"/>
      <c r="C945" s="15" t="s">
        <v>43</v>
      </c>
      <c r="D945" s="13">
        <v>15000</v>
      </c>
      <c r="E945" s="13"/>
      <c r="F945" s="9">
        <f t="shared" si="47"/>
        <v>689695212.84000003</v>
      </c>
    </row>
    <row r="946" spans="1:6">
      <c r="A946" s="14">
        <v>45496</v>
      </c>
      <c r="B946" s="15"/>
      <c r="C946" s="15" t="s">
        <v>43</v>
      </c>
      <c r="D946" s="13">
        <v>260000</v>
      </c>
      <c r="E946" s="13"/>
      <c r="F946" s="9">
        <f t="shared" si="47"/>
        <v>689955212.84000003</v>
      </c>
    </row>
    <row r="947" spans="1:6">
      <c r="A947" s="14">
        <v>45496</v>
      </c>
      <c r="B947" s="15"/>
      <c r="C947" s="15" t="s">
        <v>43</v>
      </c>
      <c r="D947" s="13">
        <v>200000</v>
      </c>
      <c r="E947" s="13"/>
      <c r="F947" s="9">
        <f t="shared" si="47"/>
        <v>690155212.84000003</v>
      </c>
    </row>
    <row r="948" spans="1:6">
      <c r="A948" s="14">
        <v>45496</v>
      </c>
      <c r="B948" s="15"/>
      <c r="C948" s="15" t="s">
        <v>43</v>
      </c>
      <c r="D948" s="13">
        <v>535000</v>
      </c>
      <c r="E948" s="13"/>
      <c r="F948" s="9">
        <f t="shared" si="47"/>
        <v>690690212.84000003</v>
      </c>
    </row>
    <row r="949" spans="1:6">
      <c r="A949" s="14">
        <v>45496</v>
      </c>
      <c r="B949" s="15"/>
      <c r="C949" s="15" t="s">
        <v>43</v>
      </c>
      <c r="D949" s="13">
        <v>190000</v>
      </c>
      <c r="E949" s="13"/>
      <c r="F949" s="9">
        <f t="shared" si="47"/>
        <v>690880212.84000003</v>
      </c>
    </row>
    <row r="950" spans="1:6">
      <c r="A950" s="14">
        <v>45497</v>
      </c>
      <c r="B950" s="15"/>
      <c r="C950" s="15" t="s">
        <v>43</v>
      </c>
      <c r="D950" s="13">
        <v>55000</v>
      </c>
      <c r="E950" s="13"/>
      <c r="F950" s="9">
        <f t="shared" si="47"/>
        <v>690935212.84000003</v>
      </c>
    </row>
    <row r="951" spans="1:6">
      <c r="A951" s="14">
        <v>45497</v>
      </c>
      <c r="B951" s="15"/>
      <c r="C951" s="15" t="s">
        <v>43</v>
      </c>
      <c r="D951" s="13">
        <v>125000</v>
      </c>
      <c r="E951" s="13"/>
      <c r="F951" s="9">
        <f t="shared" si="47"/>
        <v>691060212.84000003</v>
      </c>
    </row>
    <row r="952" spans="1:6">
      <c r="A952" s="14">
        <v>45497</v>
      </c>
      <c r="B952" s="15"/>
      <c r="C952" s="15" t="s">
        <v>43</v>
      </c>
      <c r="D952" s="13">
        <v>220000</v>
      </c>
      <c r="E952" s="13"/>
      <c r="F952" s="9">
        <f t="shared" si="47"/>
        <v>691280212.84000003</v>
      </c>
    </row>
    <row r="953" spans="1:6">
      <c r="A953" s="14">
        <v>45497</v>
      </c>
      <c r="B953" s="15"/>
      <c r="C953" s="15" t="s">
        <v>43</v>
      </c>
      <c r="D953" s="13">
        <v>280000</v>
      </c>
      <c r="E953" s="13"/>
      <c r="F953" s="9">
        <f t="shared" si="47"/>
        <v>691560212.84000003</v>
      </c>
    </row>
    <row r="954" spans="1:6">
      <c r="A954" s="14">
        <v>45497</v>
      </c>
      <c r="B954" s="15"/>
      <c r="C954" s="15" t="s">
        <v>43</v>
      </c>
      <c r="D954" s="13">
        <v>785000</v>
      </c>
      <c r="E954" s="13"/>
      <c r="F954" s="9">
        <f t="shared" si="47"/>
        <v>692345212.84000003</v>
      </c>
    </row>
    <row r="955" spans="1:6">
      <c r="A955" s="14">
        <v>45497</v>
      </c>
      <c r="B955" s="15"/>
      <c r="C955" s="15" t="s">
        <v>43</v>
      </c>
      <c r="D955" s="13">
        <v>715000</v>
      </c>
      <c r="E955" s="13"/>
      <c r="F955" s="9">
        <f t="shared" si="47"/>
        <v>693060212.84000003</v>
      </c>
    </row>
    <row r="956" spans="1:6">
      <c r="A956" s="14">
        <v>45497</v>
      </c>
      <c r="B956" s="15"/>
      <c r="C956" s="15" t="s">
        <v>43</v>
      </c>
      <c r="D956" s="13">
        <v>220000</v>
      </c>
      <c r="E956" s="13"/>
      <c r="F956" s="9">
        <f t="shared" si="47"/>
        <v>693280212.84000003</v>
      </c>
    </row>
    <row r="957" spans="1:6">
      <c r="A957" s="14">
        <v>45497</v>
      </c>
      <c r="B957" s="15"/>
      <c r="C957" s="15" t="s">
        <v>43</v>
      </c>
      <c r="D957" s="13">
        <v>260000</v>
      </c>
      <c r="E957" s="13"/>
      <c r="F957" s="9">
        <f t="shared" si="47"/>
        <v>693540212.84000003</v>
      </c>
    </row>
    <row r="958" spans="1:6">
      <c r="A958" s="14">
        <v>45498</v>
      </c>
      <c r="B958" s="15"/>
      <c r="C958" s="15" t="s">
        <v>43</v>
      </c>
      <c r="D958" s="13">
        <v>295000</v>
      </c>
      <c r="E958" s="13"/>
      <c r="F958" s="9">
        <f t="shared" si="47"/>
        <v>693835212.84000003</v>
      </c>
    </row>
    <row r="959" spans="1:6">
      <c r="A959" s="14">
        <v>45498</v>
      </c>
      <c r="B959" s="15"/>
      <c r="C959" s="15" t="s">
        <v>43</v>
      </c>
      <c r="D959" s="13">
        <v>220000</v>
      </c>
      <c r="E959" s="13"/>
      <c r="F959" s="9">
        <f t="shared" si="47"/>
        <v>694055212.84000003</v>
      </c>
    </row>
    <row r="960" spans="1:6">
      <c r="A960" s="14">
        <v>45498</v>
      </c>
      <c r="B960" s="15"/>
      <c r="C960" s="15" t="s">
        <v>43</v>
      </c>
      <c r="D960" s="13">
        <v>260000</v>
      </c>
      <c r="E960" s="13"/>
      <c r="F960" s="9">
        <f t="shared" si="47"/>
        <v>694315212.84000003</v>
      </c>
    </row>
    <row r="961" spans="1:7">
      <c r="A961" s="14">
        <v>45498</v>
      </c>
      <c r="B961" s="15"/>
      <c r="C961" s="15" t="s">
        <v>43</v>
      </c>
      <c r="D961" s="13">
        <v>580000</v>
      </c>
      <c r="E961" s="13"/>
      <c r="F961" s="9">
        <f t="shared" si="47"/>
        <v>694895212.84000003</v>
      </c>
    </row>
    <row r="962" spans="1:7">
      <c r="A962" s="14">
        <v>45498</v>
      </c>
      <c r="B962" s="15"/>
      <c r="C962" s="15" t="s">
        <v>43</v>
      </c>
      <c r="D962" s="13">
        <v>195000</v>
      </c>
      <c r="E962" s="13"/>
      <c r="F962" s="9">
        <f t="shared" si="47"/>
        <v>695090212.84000003</v>
      </c>
    </row>
    <row r="963" spans="1:7">
      <c r="A963" s="220">
        <v>45498</v>
      </c>
      <c r="B963" s="221"/>
      <c r="C963" s="221" t="s">
        <v>676</v>
      </c>
      <c r="D963" s="222">
        <v>2875000</v>
      </c>
      <c r="E963" s="222"/>
      <c r="F963" s="223">
        <f t="shared" si="47"/>
        <v>697965212.84000003</v>
      </c>
      <c r="G963" s="57">
        <v>1625000</v>
      </c>
    </row>
    <row r="964" spans="1:7">
      <c r="A964" s="14">
        <v>45499</v>
      </c>
      <c r="B964" s="15"/>
      <c r="C964" s="15" t="s">
        <v>8</v>
      </c>
      <c r="D964" s="13">
        <v>1300000</v>
      </c>
      <c r="E964" s="13"/>
      <c r="F964" s="9">
        <f t="shared" si="47"/>
        <v>699265212.84000003</v>
      </c>
    </row>
    <row r="965" spans="1:7">
      <c r="A965" s="14">
        <v>45499</v>
      </c>
      <c r="B965" s="15"/>
      <c r="C965" s="15" t="s">
        <v>43</v>
      </c>
      <c r="D965" s="13">
        <v>480000</v>
      </c>
      <c r="E965" s="13"/>
      <c r="F965" s="9">
        <f t="shared" si="47"/>
        <v>699745212.84000003</v>
      </c>
    </row>
    <row r="966" spans="1:7">
      <c r="A966" s="14">
        <v>45502</v>
      </c>
      <c r="B966" s="15"/>
      <c r="C966" s="15" t="s">
        <v>1349</v>
      </c>
      <c r="D966" s="13">
        <v>10282000</v>
      </c>
      <c r="E966" s="13"/>
      <c r="F966" s="9">
        <f t="shared" si="47"/>
        <v>710027212.84000003</v>
      </c>
    </row>
    <row r="967" spans="1:7">
      <c r="A967" s="14">
        <v>45502</v>
      </c>
      <c r="B967" s="15"/>
      <c r="C967" s="15" t="s">
        <v>479</v>
      </c>
      <c r="D967" s="13">
        <v>40795671</v>
      </c>
      <c r="E967" s="13"/>
      <c r="F967" s="9">
        <f t="shared" si="47"/>
        <v>750822883.84000003</v>
      </c>
    </row>
    <row r="968" spans="1:7">
      <c r="A968" s="14">
        <v>45502</v>
      </c>
      <c r="B968" s="15"/>
      <c r="C968" s="15" t="s">
        <v>480</v>
      </c>
      <c r="D968" s="13">
        <v>53654550</v>
      </c>
      <c r="E968" s="13"/>
      <c r="F968" s="9">
        <f t="shared" si="47"/>
        <v>804477433.84000003</v>
      </c>
    </row>
    <row r="969" spans="1:7">
      <c r="A969" s="14">
        <v>45502</v>
      </c>
      <c r="B969" s="15"/>
      <c r="C969" s="15" t="s">
        <v>481</v>
      </c>
      <c r="D969" s="13">
        <v>13260000</v>
      </c>
      <c r="E969" s="13"/>
      <c r="F969" s="9">
        <f t="shared" si="47"/>
        <v>817737433.84000003</v>
      </c>
    </row>
    <row r="970" spans="1:7">
      <c r="A970" s="14">
        <v>45502</v>
      </c>
      <c r="B970" s="15"/>
      <c r="C970" s="15" t="s">
        <v>1311</v>
      </c>
      <c r="D970" s="13"/>
      <c r="E970" s="13">
        <v>17754000</v>
      </c>
      <c r="F970" s="9">
        <f t="shared" si="47"/>
        <v>799983433.84000003</v>
      </c>
    </row>
    <row r="971" spans="1:7">
      <c r="A971" s="14">
        <v>45502</v>
      </c>
      <c r="C971" s="15" t="s">
        <v>1343</v>
      </c>
      <c r="D971" s="13"/>
      <c r="E971" s="13">
        <v>25658000</v>
      </c>
      <c r="F971" s="9">
        <f t="shared" si="47"/>
        <v>774325433.84000003</v>
      </c>
    </row>
    <row r="972" spans="1:7">
      <c r="A972" s="14">
        <v>45502</v>
      </c>
      <c r="C972" s="15" t="s">
        <v>765</v>
      </c>
      <c r="D972" s="13"/>
      <c r="E972" s="13">
        <v>5225000</v>
      </c>
      <c r="F972" s="9">
        <f t="shared" si="47"/>
        <v>769100433.84000003</v>
      </c>
    </row>
    <row r="973" spans="1:7">
      <c r="A973" s="14">
        <v>45502</v>
      </c>
      <c r="C973" s="15" t="s">
        <v>426</v>
      </c>
      <c r="D973" s="13"/>
      <c r="E973" s="13">
        <v>700000</v>
      </c>
      <c r="F973" s="9">
        <f t="shared" si="47"/>
        <v>768400433.84000003</v>
      </c>
    </row>
    <row r="974" spans="1:7">
      <c r="A974" s="14">
        <v>45502</v>
      </c>
      <c r="C974" s="15" t="s">
        <v>589</v>
      </c>
      <c r="D974" s="13"/>
      <c r="E974" s="13">
        <v>5138000</v>
      </c>
      <c r="F974" s="9">
        <f t="shared" si="47"/>
        <v>763262433.84000003</v>
      </c>
    </row>
    <row r="975" spans="1:7">
      <c r="A975" s="14">
        <v>45502</v>
      </c>
      <c r="C975" s="15" t="s">
        <v>441</v>
      </c>
      <c r="D975" s="13"/>
      <c r="E975" s="13">
        <v>1500000</v>
      </c>
      <c r="F975" s="9">
        <f t="shared" si="47"/>
        <v>761762433.84000003</v>
      </c>
    </row>
    <row r="976" spans="1:7">
      <c r="A976" s="232">
        <v>45502</v>
      </c>
      <c r="C976" s="77" t="s">
        <v>1344</v>
      </c>
      <c r="D976" s="233"/>
      <c r="E976" s="233">
        <v>150000</v>
      </c>
      <c r="F976" s="234">
        <f t="shared" si="47"/>
        <v>761612433.84000003</v>
      </c>
    </row>
    <row r="977" spans="1:6">
      <c r="A977" s="14">
        <v>45502</v>
      </c>
      <c r="B977" s="15"/>
      <c r="C977" s="15" t="s">
        <v>763</v>
      </c>
      <c r="D977" s="13"/>
      <c r="E977" s="13">
        <v>10000</v>
      </c>
      <c r="F977" s="234">
        <f t="shared" si="47"/>
        <v>761602433.84000003</v>
      </c>
    </row>
    <row r="978" spans="1:6">
      <c r="A978" s="14">
        <v>45502</v>
      </c>
      <c r="B978" s="15"/>
      <c r="C978" s="15" t="s">
        <v>1351</v>
      </c>
      <c r="D978" s="13"/>
      <c r="E978" s="13">
        <v>15000000</v>
      </c>
      <c r="F978" s="234">
        <f t="shared" si="47"/>
        <v>746602433.84000003</v>
      </c>
    </row>
    <row r="979" spans="1:6">
      <c r="A979" s="14">
        <v>45500</v>
      </c>
      <c r="C979" s="15" t="s">
        <v>43</v>
      </c>
      <c r="D979" s="13">
        <v>200000</v>
      </c>
      <c r="E979" s="13"/>
      <c r="F979" s="234">
        <f t="shared" ref="F979:F1001" si="48">F978+D979-E979</f>
        <v>746802433.84000003</v>
      </c>
    </row>
    <row r="980" spans="1:6">
      <c r="A980" s="14">
        <v>45502</v>
      </c>
      <c r="C980" s="15" t="s">
        <v>43</v>
      </c>
      <c r="D980" s="13">
        <v>300000</v>
      </c>
      <c r="E980" s="13"/>
      <c r="F980" s="234">
        <f t="shared" si="48"/>
        <v>747102433.84000003</v>
      </c>
    </row>
    <row r="981" spans="1:6">
      <c r="A981" s="14">
        <v>45502</v>
      </c>
      <c r="C981" s="15" t="s">
        <v>43</v>
      </c>
      <c r="D981" s="13">
        <v>15000</v>
      </c>
      <c r="E981" s="13"/>
      <c r="F981" s="234">
        <f t="shared" si="48"/>
        <v>747117433.84000003</v>
      </c>
    </row>
    <row r="982" spans="1:6">
      <c r="A982" s="14">
        <v>45502</v>
      </c>
      <c r="C982" s="15" t="s">
        <v>8</v>
      </c>
      <c r="D982" s="13">
        <v>600000</v>
      </c>
      <c r="E982" s="13"/>
      <c r="F982" s="234">
        <f t="shared" si="48"/>
        <v>747717433.84000003</v>
      </c>
    </row>
    <row r="983" spans="1:6">
      <c r="A983" s="14">
        <v>45502</v>
      </c>
      <c r="C983" s="15" t="s">
        <v>43</v>
      </c>
      <c r="D983" s="13">
        <v>270000</v>
      </c>
      <c r="E983" s="13"/>
      <c r="F983" s="234">
        <f t="shared" si="48"/>
        <v>747987433.84000003</v>
      </c>
    </row>
    <row r="984" spans="1:6">
      <c r="A984" s="14">
        <v>45502</v>
      </c>
      <c r="C984" s="15" t="s">
        <v>43</v>
      </c>
      <c r="D984" s="13">
        <v>50000</v>
      </c>
      <c r="E984" s="13"/>
      <c r="F984" s="234">
        <f t="shared" si="48"/>
        <v>748037433.84000003</v>
      </c>
    </row>
    <row r="985" spans="1:6">
      <c r="A985" s="14">
        <v>45502</v>
      </c>
      <c r="C985" s="15" t="s">
        <v>43</v>
      </c>
      <c r="D985" s="13">
        <v>200000</v>
      </c>
      <c r="E985" s="13"/>
      <c r="F985" s="234">
        <f t="shared" si="48"/>
        <v>748237433.84000003</v>
      </c>
    </row>
    <row r="986" spans="1:6">
      <c r="A986" s="14">
        <v>45502</v>
      </c>
      <c r="C986" s="15" t="s">
        <v>43</v>
      </c>
      <c r="D986" s="13">
        <v>200000</v>
      </c>
      <c r="E986" s="13"/>
      <c r="F986" s="234">
        <f t="shared" si="48"/>
        <v>748437433.84000003</v>
      </c>
    </row>
    <row r="987" spans="1:6">
      <c r="A987" s="14">
        <v>45502</v>
      </c>
      <c r="C987" s="15" t="s">
        <v>43</v>
      </c>
      <c r="D987" s="13">
        <v>370000</v>
      </c>
      <c r="E987" s="13"/>
      <c r="F987" s="234">
        <f t="shared" si="48"/>
        <v>748807433.84000003</v>
      </c>
    </row>
    <row r="988" spans="1:6">
      <c r="A988" s="14">
        <v>45503</v>
      </c>
      <c r="C988" s="15" t="s">
        <v>43</v>
      </c>
      <c r="D988" s="13">
        <v>200000</v>
      </c>
      <c r="E988" s="13"/>
      <c r="F988" s="234">
        <f t="shared" si="48"/>
        <v>749007433.84000003</v>
      </c>
    </row>
    <row r="989" spans="1:6">
      <c r="A989" s="14">
        <v>45503</v>
      </c>
      <c r="C989" s="15" t="s">
        <v>1354</v>
      </c>
      <c r="D989" s="13">
        <v>6340000</v>
      </c>
      <c r="E989" s="13"/>
      <c r="F989" s="234">
        <f t="shared" si="48"/>
        <v>755347433.84000003</v>
      </c>
    </row>
    <row r="990" spans="1:6">
      <c r="A990" s="14">
        <v>45503</v>
      </c>
      <c r="B990" s="15"/>
      <c r="C990" s="15" t="s">
        <v>43</v>
      </c>
      <c r="D990" s="13">
        <v>280000</v>
      </c>
      <c r="E990" s="13"/>
      <c r="F990" s="234">
        <f t="shared" si="48"/>
        <v>755627433.84000003</v>
      </c>
    </row>
    <row r="991" spans="1:6">
      <c r="A991" s="14">
        <v>45503</v>
      </c>
      <c r="B991" s="15"/>
      <c r="C991" s="15" t="s">
        <v>43</v>
      </c>
      <c r="D991" s="13">
        <v>200000</v>
      </c>
      <c r="E991" s="13"/>
      <c r="F991" s="234">
        <f t="shared" si="48"/>
        <v>755827433.84000003</v>
      </c>
    </row>
    <row r="992" spans="1:6">
      <c r="A992" s="14">
        <v>45503</v>
      </c>
      <c r="B992" s="15"/>
      <c r="C992" s="15" t="s">
        <v>43</v>
      </c>
      <c r="D992" s="13">
        <v>390000</v>
      </c>
      <c r="E992" s="13"/>
      <c r="F992" s="234">
        <f t="shared" si="48"/>
        <v>756217433.84000003</v>
      </c>
    </row>
    <row r="993" spans="1:6">
      <c r="A993" s="14">
        <v>45503</v>
      </c>
      <c r="B993" s="15"/>
      <c r="C993" s="15" t="s">
        <v>43</v>
      </c>
      <c r="D993" s="13">
        <v>95000</v>
      </c>
      <c r="E993" s="13"/>
      <c r="F993" s="234">
        <f t="shared" si="48"/>
        <v>756312433.84000003</v>
      </c>
    </row>
    <row r="994" spans="1:6">
      <c r="A994" s="14">
        <v>45504</v>
      </c>
      <c r="B994" s="15"/>
      <c r="C994" s="15" t="s">
        <v>479</v>
      </c>
      <c r="D994" s="13">
        <v>27795000</v>
      </c>
      <c r="E994" s="13"/>
      <c r="F994" s="234">
        <f t="shared" si="48"/>
        <v>784107433.84000003</v>
      </c>
    </row>
    <row r="995" spans="1:6">
      <c r="A995" s="14">
        <v>45504</v>
      </c>
      <c r="B995" s="15"/>
      <c r="C995" s="15" t="s">
        <v>480</v>
      </c>
      <c r="D995" s="13">
        <v>15380000</v>
      </c>
      <c r="E995" s="13"/>
      <c r="F995" s="234">
        <f t="shared" si="48"/>
        <v>799487433.84000003</v>
      </c>
    </row>
    <row r="996" spans="1:6">
      <c r="A996" s="14">
        <v>45504</v>
      </c>
      <c r="B996" s="15"/>
      <c r="C996" s="15" t="s">
        <v>481</v>
      </c>
      <c r="D996" s="13">
        <v>5610000</v>
      </c>
      <c r="E996" s="13"/>
      <c r="F996" s="234">
        <f t="shared" si="48"/>
        <v>805097433.84000003</v>
      </c>
    </row>
    <row r="997" spans="1:6">
      <c r="A997" s="14">
        <v>45504</v>
      </c>
      <c r="B997" s="15"/>
      <c r="C997" s="15" t="s">
        <v>1355</v>
      </c>
      <c r="D997" s="13">
        <v>85000000</v>
      </c>
      <c r="E997" s="13"/>
      <c r="F997" s="234">
        <f t="shared" si="48"/>
        <v>890097433.84000003</v>
      </c>
    </row>
    <row r="998" spans="1:6">
      <c r="A998" s="14">
        <v>45504</v>
      </c>
      <c r="B998" s="15"/>
      <c r="C998" s="15" t="s">
        <v>43</v>
      </c>
      <c r="D998" s="13">
        <v>540000</v>
      </c>
      <c r="E998" s="13"/>
      <c r="F998" s="234">
        <f t="shared" si="48"/>
        <v>890637433.84000003</v>
      </c>
    </row>
    <row r="999" spans="1:6">
      <c r="A999" s="14">
        <v>45504</v>
      </c>
      <c r="B999" s="15"/>
      <c r="C999" s="15" t="s">
        <v>1357</v>
      </c>
      <c r="D999" s="13">
        <v>3535000</v>
      </c>
      <c r="E999" s="13"/>
      <c r="F999" s="9">
        <f t="shared" si="48"/>
        <v>894172433.84000003</v>
      </c>
    </row>
    <row r="1000" spans="1:6" ht="56">
      <c r="A1000" s="14">
        <v>45504</v>
      </c>
      <c r="B1000" s="15"/>
      <c r="C1000" s="18" t="s">
        <v>1356</v>
      </c>
      <c r="D1000" s="13"/>
      <c r="E1000" s="13">
        <v>212418299</v>
      </c>
      <c r="F1000" s="9">
        <f t="shared" si="48"/>
        <v>681754134.84000003</v>
      </c>
    </row>
    <row r="1001" spans="1:6">
      <c r="A1001" s="14">
        <v>45504</v>
      </c>
      <c r="B1001" s="15"/>
      <c r="C1001" s="18" t="s">
        <v>1359</v>
      </c>
      <c r="D1001" s="13"/>
      <c r="E1001" s="13">
        <v>665226880</v>
      </c>
      <c r="F1001" s="9">
        <f t="shared" si="48"/>
        <v>16527254.840000033</v>
      </c>
    </row>
    <row r="1002" spans="1:6">
      <c r="A1002" s="14">
        <v>45504</v>
      </c>
      <c r="B1002" s="15"/>
      <c r="C1002" s="15" t="s">
        <v>43</v>
      </c>
      <c r="D1002" s="13">
        <v>256000</v>
      </c>
      <c r="E1002" s="13"/>
      <c r="F1002" s="234">
        <f t="shared" ref="F1002:F1007" si="49">F1001+D1002-E1002</f>
        <v>16783254.840000033</v>
      </c>
    </row>
    <row r="1003" spans="1:6">
      <c r="A1003" s="14">
        <v>45504</v>
      </c>
      <c r="B1003" s="15"/>
      <c r="C1003" s="15" t="s">
        <v>43</v>
      </c>
      <c r="D1003" s="13">
        <v>1635000</v>
      </c>
      <c r="E1003" s="13"/>
      <c r="F1003" s="234">
        <f t="shared" si="49"/>
        <v>18418254.840000033</v>
      </c>
    </row>
    <row r="1004" spans="1:6">
      <c r="A1004" s="14">
        <v>45504</v>
      </c>
      <c r="B1004" s="15"/>
      <c r="C1004" s="15" t="s">
        <v>43</v>
      </c>
      <c r="D1004" s="13">
        <v>170000</v>
      </c>
      <c r="E1004" s="13"/>
      <c r="F1004" s="234">
        <f t="shared" si="49"/>
        <v>18588254.840000033</v>
      </c>
    </row>
    <row r="1005" spans="1:6">
      <c r="A1005" s="14">
        <v>45504</v>
      </c>
      <c r="B1005" s="15"/>
      <c r="C1005" s="15" t="s">
        <v>43</v>
      </c>
      <c r="D1005" s="13">
        <v>145000</v>
      </c>
      <c r="E1005" s="13"/>
      <c r="F1005" s="234">
        <f t="shared" si="49"/>
        <v>18733254.840000033</v>
      </c>
    </row>
    <row r="1006" spans="1:6">
      <c r="A1006" s="14">
        <v>45504</v>
      </c>
      <c r="B1006" s="15"/>
      <c r="C1006" s="15" t="s">
        <v>43</v>
      </c>
      <c r="D1006" s="13">
        <v>460000</v>
      </c>
      <c r="E1006" s="13"/>
      <c r="F1006" s="234">
        <f t="shared" si="49"/>
        <v>19193254.840000033</v>
      </c>
    </row>
    <row r="1007" spans="1:6">
      <c r="A1007" s="14">
        <v>45504</v>
      </c>
      <c r="B1007" s="15"/>
      <c r="C1007" s="15" t="s">
        <v>8</v>
      </c>
      <c r="D1007" s="13">
        <v>750000</v>
      </c>
      <c r="E1007" s="13"/>
      <c r="F1007" s="9">
        <f t="shared" si="49"/>
        <v>19943254.840000033</v>
      </c>
    </row>
    <row r="1008" spans="1:6">
      <c r="A1008" s="137"/>
      <c r="B1008" s="137"/>
      <c r="C1008" s="49" t="s">
        <v>34</v>
      </c>
      <c r="D1008" s="56">
        <f>SUM(D677:D1007)</f>
        <v>1180394621</v>
      </c>
      <c r="E1008" s="56">
        <f>SUM(E677:E1007)</f>
        <v>1241279179</v>
      </c>
      <c r="F1008" s="137"/>
    </row>
    <row r="1009" spans="1:6">
      <c r="A1009" s="15"/>
      <c r="B1009" s="15"/>
      <c r="C1009" s="53" t="s">
        <v>5</v>
      </c>
      <c r="D1009" s="84"/>
      <c r="E1009" s="84"/>
      <c r="F1009" s="88">
        <f>F1007</f>
        <v>19943254.840000033</v>
      </c>
    </row>
    <row r="1010" spans="1:6">
      <c r="A1010" s="14">
        <v>45505</v>
      </c>
      <c r="B1010" s="15"/>
      <c r="C1010" s="15" t="s">
        <v>622</v>
      </c>
      <c r="D1010" s="12">
        <v>5555000</v>
      </c>
      <c r="E1010" s="13"/>
      <c r="F1010" s="9">
        <f>F1009+D1010-E1010</f>
        <v>25498254.840000033</v>
      </c>
    </row>
    <row r="1011" spans="1:6">
      <c r="A1011" s="14">
        <v>45506</v>
      </c>
      <c r="B1011" s="15"/>
      <c r="C1011" s="15" t="s">
        <v>1360</v>
      </c>
      <c r="D1011" s="115">
        <v>21707500</v>
      </c>
      <c r="E1011" s="13"/>
      <c r="F1011" s="9">
        <f t="shared" ref="F1011:F1034" si="50">F1010+D1011-E1011</f>
        <v>47205754.840000033</v>
      </c>
    </row>
    <row r="1012" spans="1:6">
      <c r="A1012" s="14">
        <v>45505</v>
      </c>
      <c r="B1012" s="15"/>
      <c r="C1012" s="18" t="s">
        <v>8</v>
      </c>
      <c r="D1012" s="115">
        <v>650000</v>
      </c>
      <c r="E1012" s="13"/>
      <c r="F1012" s="9">
        <f t="shared" si="50"/>
        <v>47855754.840000033</v>
      </c>
    </row>
    <row r="1013" spans="1:6">
      <c r="A1013" s="14">
        <v>45505</v>
      </c>
      <c r="B1013" s="15"/>
      <c r="C1013" s="18" t="s">
        <v>43</v>
      </c>
      <c r="D1013" s="115">
        <v>240000</v>
      </c>
      <c r="E1013" s="13"/>
      <c r="F1013" s="9">
        <f t="shared" si="50"/>
        <v>48095754.840000033</v>
      </c>
    </row>
    <row r="1014" spans="1:6">
      <c r="A1014" s="14">
        <v>45505</v>
      </c>
      <c r="B1014" s="15"/>
      <c r="C1014" s="18" t="s">
        <v>43</v>
      </c>
      <c r="D1014" s="115">
        <v>120000</v>
      </c>
      <c r="E1014" s="13"/>
      <c r="F1014" s="9">
        <f t="shared" si="50"/>
        <v>48215754.840000033</v>
      </c>
    </row>
    <row r="1015" spans="1:6">
      <c r="A1015" s="14">
        <v>45505</v>
      </c>
      <c r="B1015" s="15"/>
      <c r="C1015" s="18" t="s">
        <v>8</v>
      </c>
      <c r="D1015" s="115">
        <v>375000</v>
      </c>
      <c r="E1015" s="13"/>
      <c r="F1015" s="9">
        <f t="shared" si="50"/>
        <v>48590754.840000033</v>
      </c>
    </row>
    <row r="1016" spans="1:6">
      <c r="A1016" s="14">
        <v>45505</v>
      </c>
      <c r="B1016" s="15"/>
      <c r="C1016" s="18" t="s">
        <v>43</v>
      </c>
      <c r="D1016" s="115">
        <v>120000</v>
      </c>
      <c r="E1016" s="13"/>
      <c r="F1016" s="9">
        <f t="shared" si="50"/>
        <v>48710754.840000033</v>
      </c>
    </row>
    <row r="1017" spans="1:6">
      <c r="A1017" s="14">
        <v>45505</v>
      </c>
      <c r="B1017" s="15"/>
      <c r="C1017" s="18" t="s">
        <v>8</v>
      </c>
      <c r="D1017" s="13">
        <v>1500000</v>
      </c>
      <c r="E1017" s="13"/>
      <c r="F1017" s="9">
        <f t="shared" si="50"/>
        <v>50210754.840000033</v>
      </c>
    </row>
    <row r="1018" spans="1:6">
      <c r="A1018" s="14">
        <v>45505</v>
      </c>
      <c r="B1018" s="15"/>
      <c r="C1018" s="18" t="s">
        <v>8</v>
      </c>
      <c r="D1018" s="13">
        <v>1450000</v>
      </c>
      <c r="E1018" s="13"/>
      <c r="F1018" s="9">
        <f t="shared" si="50"/>
        <v>51660754.840000033</v>
      </c>
    </row>
    <row r="1019" spans="1:6">
      <c r="A1019" s="14">
        <v>45506</v>
      </c>
      <c r="B1019" s="15"/>
      <c r="C1019" s="15" t="s">
        <v>43</v>
      </c>
      <c r="D1019" s="13">
        <v>190000</v>
      </c>
      <c r="E1019" s="13"/>
      <c r="F1019" s="9">
        <f t="shared" si="50"/>
        <v>51850754.840000033</v>
      </c>
    </row>
    <row r="1020" spans="1:6">
      <c r="A1020" s="14">
        <v>45506</v>
      </c>
      <c r="B1020" s="15"/>
      <c r="C1020" s="18" t="s">
        <v>8</v>
      </c>
      <c r="D1020" s="13">
        <v>2250000</v>
      </c>
      <c r="E1020" s="13"/>
      <c r="F1020" s="9">
        <f t="shared" si="50"/>
        <v>54100754.840000033</v>
      </c>
    </row>
    <row r="1021" spans="1:6">
      <c r="A1021" s="14">
        <v>45506</v>
      </c>
      <c r="B1021" s="15"/>
      <c r="C1021" s="15" t="s">
        <v>43</v>
      </c>
      <c r="D1021" s="13">
        <v>120000</v>
      </c>
      <c r="E1021" s="13"/>
      <c r="F1021" s="9">
        <f t="shared" si="50"/>
        <v>54220754.840000033</v>
      </c>
    </row>
    <row r="1022" spans="1:6">
      <c r="A1022" s="14">
        <v>45506</v>
      </c>
      <c r="B1022" s="15"/>
      <c r="C1022" s="15" t="s">
        <v>43</v>
      </c>
      <c r="D1022" s="13">
        <v>410000</v>
      </c>
      <c r="E1022" s="13"/>
      <c r="F1022" s="9">
        <f t="shared" si="50"/>
        <v>54630754.840000033</v>
      </c>
    </row>
    <row r="1023" spans="1:6">
      <c r="A1023" s="14">
        <v>45506</v>
      </c>
      <c r="B1023" s="15"/>
      <c r="C1023" s="15" t="s">
        <v>43</v>
      </c>
      <c r="D1023" s="13">
        <v>760000</v>
      </c>
      <c r="E1023" s="13"/>
      <c r="F1023" s="9">
        <f t="shared" si="50"/>
        <v>55390754.840000033</v>
      </c>
    </row>
    <row r="1024" spans="1:6">
      <c r="A1024" s="14">
        <v>45506</v>
      </c>
      <c r="B1024" s="15"/>
      <c r="C1024" s="15" t="s">
        <v>43</v>
      </c>
      <c r="D1024" s="13">
        <v>190000</v>
      </c>
      <c r="E1024" s="13"/>
      <c r="F1024" s="9">
        <f t="shared" si="50"/>
        <v>55580754.840000033</v>
      </c>
    </row>
    <row r="1025" spans="1:6">
      <c r="A1025" s="14">
        <v>45506</v>
      </c>
      <c r="B1025" s="15"/>
      <c r="C1025" s="15" t="s">
        <v>43</v>
      </c>
      <c r="D1025" s="13">
        <v>15000</v>
      </c>
      <c r="E1025" s="13"/>
      <c r="F1025" s="9">
        <f t="shared" si="50"/>
        <v>55595754.840000033</v>
      </c>
    </row>
    <row r="1026" spans="1:6">
      <c r="A1026" s="14">
        <v>45506</v>
      </c>
      <c r="B1026" s="15"/>
      <c r="C1026" s="15" t="s">
        <v>8</v>
      </c>
      <c r="D1026" s="13">
        <v>650000</v>
      </c>
      <c r="E1026" s="13"/>
      <c r="F1026" s="9">
        <f t="shared" si="50"/>
        <v>56245754.840000033</v>
      </c>
    </row>
    <row r="1027" spans="1:6">
      <c r="A1027" s="14">
        <v>45507</v>
      </c>
      <c r="B1027" s="15"/>
      <c r="C1027" s="15" t="s">
        <v>43</v>
      </c>
      <c r="D1027" s="13">
        <v>200000</v>
      </c>
      <c r="E1027" s="13"/>
      <c r="F1027" s="9">
        <f t="shared" si="50"/>
        <v>56445754.840000033</v>
      </c>
    </row>
    <row r="1028" spans="1:6">
      <c r="A1028" s="14">
        <v>45509</v>
      </c>
      <c r="B1028" s="15"/>
      <c r="C1028" s="15" t="s">
        <v>1370</v>
      </c>
      <c r="D1028" s="115">
        <v>24975000</v>
      </c>
      <c r="E1028" s="13"/>
      <c r="F1028" s="9">
        <f t="shared" si="50"/>
        <v>81420754.840000033</v>
      </c>
    </row>
    <row r="1029" spans="1:6">
      <c r="A1029" s="14">
        <v>45509</v>
      </c>
      <c r="C1029" s="15" t="s">
        <v>479</v>
      </c>
      <c r="D1029" s="13">
        <v>125369000</v>
      </c>
      <c r="E1029" s="13"/>
      <c r="F1029" s="9">
        <f t="shared" si="50"/>
        <v>206789754.84000003</v>
      </c>
    </row>
    <row r="1030" spans="1:6">
      <c r="A1030" s="232">
        <v>45509</v>
      </c>
      <c r="C1030" s="77" t="s">
        <v>480</v>
      </c>
      <c r="D1030" s="233">
        <v>89720008</v>
      </c>
      <c r="E1030" s="233"/>
      <c r="F1030" s="9">
        <f t="shared" si="50"/>
        <v>296509762.84000003</v>
      </c>
    </row>
    <row r="1031" spans="1:6">
      <c r="A1031" s="14">
        <v>45509</v>
      </c>
      <c r="B1031" s="15"/>
      <c r="C1031" s="15" t="s">
        <v>481</v>
      </c>
      <c r="D1031" s="13">
        <v>13692000</v>
      </c>
      <c r="E1031" s="13"/>
      <c r="F1031" s="9">
        <f t="shared" si="50"/>
        <v>310201762.84000003</v>
      </c>
    </row>
    <row r="1032" spans="1:6">
      <c r="A1032" s="14">
        <v>45509</v>
      </c>
      <c r="B1032" s="15"/>
      <c r="C1032" s="15" t="s">
        <v>1374</v>
      </c>
      <c r="D1032" s="13"/>
      <c r="E1032" s="13">
        <v>14850000</v>
      </c>
      <c r="F1032" s="9">
        <f t="shared" si="50"/>
        <v>295351762.84000003</v>
      </c>
    </row>
    <row r="1033" spans="1:6">
      <c r="A1033" s="14">
        <v>45509</v>
      </c>
      <c r="B1033" s="15"/>
      <c r="C1033" s="15" t="s">
        <v>1375</v>
      </c>
      <c r="D1033" s="13"/>
      <c r="E1033" s="13">
        <v>35282500</v>
      </c>
      <c r="F1033" s="9">
        <f t="shared" si="50"/>
        <v>260069262.84000003</v>
      </c>
    </row>
    <row r="1034" spans="1:6">
      <c r="A1034" s="14">
        <v>45509</v>
      </c>
      <c r="B1034" s="15"/>
      <c r="C1034" s="15" t="s">
        <v>1376</v>
      </c>
      <c r="D1034" s="13"/>
      <c r="E1034" s="13">
        <v>6321000</v>
      </c>
      <c r="F1034" s="9">
        <f t="shared" si="50"/>
        <v>253748262.84000003</v>
      </c>
    </row>
    <row r="1035" spans="1:6">
      <c r="A1035" s="14">
        <v>45510</v>
      </c>
      <c r="B1035" s="15"/>
      <c r="C1035" s="15" t="s">
        <v>1377</v>
      </c>
      <c r="D1035" s="115">
        <v>31067500</v>
      </c>
      <c r="E1035" s="13"/>
      <c r="F1035" s="9">
        <f t="shared" ref="F1035" si="51">F1034+D1035-E1035</f>
        <v>284815762.84000003</v>
      </c>
    </row>
    <row r="1036" spans="1:6">
      <c r="A1036" s="14">
        <v>45511</v>
      </c>
      <c r="B1036" s="15"/>
      <c r="C1036" s="15" t="s">
        <v>1378</v>
      </c>
      <c r="D1036" s="115">
        <v>27000000</v>
      </c>
      <c r="E1036" s="13"/>
      <c r="F1036" s="9">
        <f t="shared" ref="F1036:F1062" si="52">F1035+D1036-E1036</f>
        <v>311815762.84000003</v>
      </c>
    </row>
    <row r="1037" spans="1:6">
      <c r="A1037" s="14">
        <v>45512</v>
      </c>
      <c r="B1037" s="15"/>
      <c r="C1037" s="15" t="s">
        <v>1380</v>
      </c>
      <c r="D1037" s="115">
        <v>20015000</v>
      </c>
      <c r="E1037" s="13"/>
      <c r="F1037" s="9">
        <f t="shared" si="52"/>
        <v>331830762.84000003</v>
      </c>
    </row>
    <row r="1038" spans="1:6">
      <c r="A1038" s="14">
        <v>45507</v>
      </c>
      <c r="B1038" s="15"/>
      <c r="C1038" s="15" t="s">
        <v>8</v>
      </c>
      <c r="D1038" s="13">
        <v>600000</v>
      </c>
      <c r="E1038" s="13"/>
      <c r="F1038" s="9">
        <f t="shared" si="52"/>
        <v>332430762.84000003</v>
      </c>
    </row>
    <row r="1039" spans="1:6">
      <c r="A1039" s="14">
        <v>45509</v>
      </c>
      <c r="B1039" s="15"/>
      <c r="C1039" s="15" t="s">
        <v>43</v>
      </c>
      <c r="D1039" s="13">
        <v>120000</v>
      </c>
      <c r="E1039" s="13"/>
      <c r="F1039" s="9">
        <f t="shared" si="52"/>
        <v>332550762.84000003</v>
      </c>
    </row>
    <row r="1040" spans="1:6">
      <c r="A1040" s="14">
        <v>45509</v>
      </c>
      <c r="B1040" s="15"/>
      <c r="C1040" s="15" t="s">
        <v>43</v>
      </c>
      <c r="D1040" s="13">
        <v>70000</v>
      </c>
      <c r="E1040" s="13"/>
      <c r="F1040" s="9">
        <f t="shared" si="52"/>
        <v>332620762.84000003</v>
      </c>
    </row>
    <row r="1041" spans="1:6">
      <c r="A1041" s="14">
        <v>45509</v>
      </c>
      <c r="B1041" s="15"/>
      <c r="C1041" s="15" t="s">
        <v>43</v>
      </c>
      <c r="D1041" s="13">
        <v>15000</v>
      </c>
      <c r="E1041" s="13"/>
      <c r="F1041" s="9">
        <f t="shared" si="52"/>
        <v>332635762.84000003</v>
      </c>
    </row>
    <row r="1042" spans="1:6">
      <c r="A1042" s="14">
        <v>45509</v>
      </c>
      <c r="B1042" s="15"/>
      <c r="C1042" s="15" t="s">
        <v>8</v>
      </c>
      <c r="D1042" s="13">
        <v>600000</v>
      </c>
      <c r="E1042" s="13"/>
      <c r="F1042" s="9">
        <f t="shared" si="52"/>
        <v>333235762.84000003</v>
      </c>
    </row>
    <row r="1043" spans="1:6">
      <c r="A1043" s="14">
        <v>45509</v>
      </c>
      <c r="B1043" s="15"/>
      <c r="C1043" s="15" t="s">
        <v>43</v>
      </c>
      <c r="D1043" s="13">
        <v>160000</v>
      </c>
      <c r="E1043" s="13"/>
      <c r="F1043" s="9">
        <f t="shared" si="52"/>
        <v>333395762.84000003</v>
      </c>
    </row>
    <row r="1044" spans="1:6">
      <c r="A1044" s="14">
        <v>45509</v>
      </c>
      <c r="B1044" s="15"/>
      <c r="C1044" s="15" t="s">
        <v>8</v>
      </c>
      <c r="D1044" s="13">
        <v>1300000</v>
      </c>
      <c r="E1044" s="13"/>
      <c r="F1044" s="9">
        <f t="shared" si="52"/>
        <v>334695762.84000003</v>
      </c>
    </row>
    <row r="1045" spans="1:6">
      <c r="A1045" s="14">
        <v>45509</v>
      </c>
      <c r="B1045" s="15"/>
      <c r="C1045" s="15" t="s">
        <v>8</v>
      </c>
      <c r="D1045" s="13">
        <v>1300000</v>
      </c>
      <c r="E1045" s="13"/>
      <c r="F1045" s="9">
        <f t="shared" si="52"/>
        <v>335995762.84000003</v>
      </c>
    </row>
    <row r="1046" spans="1:6">
      <c r="A1046" s="14">
        <v>45509</v>
      </c>
      <c r="B1046" s="15"/>
      <c r="C1046" s="15" t="s">
        <v>43</v>
      </c>
      <c r="D1046" s="13">
        <v>120000</v>
      </c>
      <c r="E1046" s="13"/>
      <c r="F1046" s="9">
        <f t="shared" si="52"/>
        <v>336115762.84000003</v>
      </c>
    </row>
    <row r="1047" spans="1:6">
      <c r="A1047" s="14">
        <v>45509</v>
      </c>
      <c r="B1047" s="15"/>
      <c r="C1047" s="15" t="s">
        <v>8</v>
      </c>
      <c r="D1047" s="13">
        <v>650000</v>
      </c>
      <c r="E1047" s="13"/>
      <c r="F1047" s="9">
        <f t="shared" si="52"/>
        <v>336765762.84000003</v>
      </c>
    </row>
    <row r="1048" spans="1:6">
      <c r="A1048" s="14">
        <v>45510</v>
      </c>
      <c r="B1048" s="15"/>
      <c r="C1048" s="15" t="s">
        <v>8</v>
      </c>
      <c r="D1048" s="13">
        <v>750000</v>
      </c>
      <c r="E1048" s="13"/>
      <c r="F1048" s="9">
        <f t="shared" si="52"/>
        <v>337515762.84000003</v>
      </c>
    </row>
    <row r="1049" spans="1:6">
      <c r="A1049" s="14">
        <v>45510</v>
      </c>
      <c r="B1049" s="15"/>
      <c r="C1049" s="15" t="s">
        <v>43</v>
      </c>
      <c r="D1049" s="13">
        <v>15000</v>
      </c>
      <c r="E1049" s="13"/>
      <c r="F1049" s="9">
        <f t="shared" si="52"/>
        <v>337530762.84000003</v>
      </c>
    </row>
    <row r="1050" spans="1:6">
      <c r="A1050" s="14">
        <v>45510</v>
      </c>
      <c r="B1050" s="15"/>
      <c r="C1050" s="15" t="s">
        <v>43</v>
      </c>
      <c r="D1050" s="13">
        <v>220000</v>
      </c>
      <c r="E1050" s="13"/>
      <c r="F1050" s="9">
        <f t="shared" si="52"/>
        <v>337750762.84000003</v>
      </c>
    </row>
    <row r="1051" spans="1:6">
      <c r="A1051" s="14">
        <v>45510</v>
      </c>
      <c r="B1051" s="15"/>
      <c r="C1051" s="15" t="s">
        <v>43</v>
      </c>
      <c r="D1051" s="13">
        <v>400000</v>
      </c>
      <c r="E1051" s="13"/>
      <c r="F1051" s="9">
        <f t="shared" si="52"/>
        <v>338150762.84000003</v>
      </c>
    </row>
    <row r="1052" spans="1:6">
      <c r="A1052" s="14">
        <v>45510</v>
      </c>
      <c r="B1052" s="15"/>
      <c r="C1052" s="15" t="s">
        <v>43</v>
      </c>
      <c r="D1052" s="13">
        <v>400000</v>
      </c>
      <c r="E1052" s="13"/>
      <c r="F1052" s="9">
        <f t="shared" si="52"/>
        <v>338550762.84000003</v>
      </c>
    </row>
    <row r="1053" spans="1:6">
      <c r="A1053" s="14">
        <v>45510</v>
      </c>
      <c r="B1053" s="15"/>
      <c r="C1053" s="15" t="s">
        <v>43</v>
      </c>
      <c r="D1053" s="13">
        <v>780000</v>
      </c>
      <c r="E1053" s="13"/>
      <c r="F1053" s="9">
        <f t="shared" si="52"/>
        <v>339330762.84000003</v>
      </c>
    </row>
    <row r="1054" spans="1:6">
      <c r="A1054" s="14">
        <v>45510</v>
      </c>
      <c r="B1054" s="15"/>
      <c r="C1054" s="15" t="s">
        <v>8</v>
      </c>
      <c r="D1054" s="13">
        <v>1935000</v>
      </c>
      <c r="E1054" s="13"/>
      <c r="F1054" s="9">
        <f t="shared" si="52"/>
        <v>341265762.84000003</v>
      </c>
    </row>
    <row r="1055" spans="1:6">
      <c r="A1055" s="14">
        <v>45511</v>
      </c>
      <c r="B1055" s="15"/>
      <c r="C1055" s="15" t="s">
        <v>43</v>
      </c>
      <c r="D1055" s="13">
        <v>210000</v>
      </c>
      <c r="E1055" s="13"/>
      <c r="F1055" s="9">
        <f t="shared" si="52"/>
        <v>341475762.84000003</v>
      </c>
    </row>
    <row r="1056" spans="1:6">
      <c r="A1056" s="14">
        <v>45511</v>
      </c>
      <c r="B1056" s="15"/>
      <c r="C1056" s="15" t="s">
        <v>43</v>
      </c>
      <c r="D1056" s="13">
        <v>190000</v>
      </c>
      <c r="E1056" s="13"/>
      <c r="F1056" s="9">
        <f t="shared" si="52"/>
        <v>341665762.84000003</v>
      </c>
    </row>
    <row r="1057" spans="1:6">
      <c r="A1057" s="14">
        <v>45511</v>
      </c>
      <c r="B1057" s="15"/>
      <c r="C1057" s="15" t="s">
        <v>43</v>
      </c>
      <c r="D1057" s="13">
        <v>120000</v>
      </c>
      <c r="E1057" s="13"/>
      <c r="F1057" s="9">
        <f t="shared" si="52"/>
        <v>341785762.84000003</v>
      </c>
    </row>
    <row r="1058" spans="1:6">
      <c r="A1058" s="14">
        <v>45511</v>
      </c>
      <c r="B1058" s="15"/>
      <c r="C1058" s="15" t="s">
        <v>43</v>
      </c>
      <c r="D1058" s="13">
        <v>320000</v>
      </c>
      <c r="E1058" s="13"/>
      <c r="F1058" s="9">
        <f t="shared" si="52"/>
        <v>342105762.84000003</v>
      </c>
    </row>
    <row r="1059" spans="1:6">
      <c r="A1059" s="14">
        <v>45511</v>
      </c>
      <c r="B1059" s="15"/>
      <c r="C1059" s="15" t="s">
        <v>43</v>
      </c>
      <c r="D1059" s="13">
        <v>890000</v>
      </c>
      <c r="E1059" s="13"/>
      <c r="F1059" s="9">
        <f t="shared" si="52"/>
        <v>342995762.84000003</v>
      </c>
    </row>
    <row r="1060" spans="1:6">
      <c r="A1060" s="14">
        <v>45511</v>
      </c>
      <c r="B1060" s="15"/>
      <c r="C1060" s="15" t="s">
        <v>8</v>
      </c>
      <c r="D1060" s="13">
        <v>750000</v>
      </c>
      <c r="E1060" s="13"/>
      <c r="F1060" s="9">
        <f t="shared" si="52"/>
        <v>343745762.84000003</v>
      </c>
    </row>
    <row r="1061" spans="1:6">
      <c r="A1061" s="14">
        <v>45512</v>
      </c>
      <c r="B1061" s="15"/>
      <c r="C1061" s="15" t="s">
        <v>8</v>
      </c>
      <c r="D1061" s="13">
        <v>750000</v>
      </c>
      <c r="E1061" s="13"/>
      <c r="F1061" s="9">
        <f t="shared" si="52"/>
        <v>344495762.84000003</v>
      </c>
    </row>
    <row r="1062" spans="1:6">
      <c r="A1062" s="14">
        <v>45512</v>
      </c>
      <c r="B1062" s="15"/>
      <c r="C1062" s="15" t="s">
        <v>43</v>
      </c>
      <c r="D1062" s="13">
        <v>200000</v>
      </c>
      <c r="E1062" s="13"/>
      <c r="F1062" s="9">
        <f t="shared" si="52"/>
        <v>344695762.84000003</v>
      </c>
    </row>
    <row r="1063" spans="1:6">
      <c r="A1063" s="14">
        <v>45513</v>
      </c>
      <c r="B1063" s="15"/>
      <c r="C1063" s="15" t="s">
        <v>1386</v>
      </c>
      <c r="D1063" s="115">
        <v>13520000</v>
      </c>
      <c r="E1063" s="13"/>
      <c r="F1063" s="9">
        <f t="shared" ref="F1063:F1090" si="53">F1062+D1063-E1063</f>
        <v>358215762.84000003</v>
      </c>
    </row>
    <row r="1064" spans="1:6">
      <c r="A1064" s="14">
        <v>45514</v>
      </c>
      <c r="B1064" s="15"/>
      <c r="C1064" s="15" t="s">
        <v>1388</v>
      </c>
      <c r="D1064" s="13"/>
      <c r="E1064" s="13">
        <v>14850000</v>
      </c>
      <c r="F1064" s="9">
        <f t="shared" si="53"/>
        <v>343365762.84000003</v>
      </c>
    </row>
    <row r="1065" spans="1:6">
      <c r="A1065" s="14">
        <v>45512</v>
      </c>
      <c r="B1065" s="15"/>
      <c r="C1065" s="15" t="s">
        <v>43</v>
      </c>
      <c r="D1065" s="13">
        <v>440000</v>
      </c>
      <c r="E1065" s="13"/>
      <c r="F1065" s="9">
        <f t="shared" si="53"/>
        <v>343805762.84000003</v>
      </c>
    </row>
    <row r="1066" spans="1:6">
      <c r="A1066" s="14">
        <v>45512</v>
      </c>
      <c r="B1066" s="15"/>
      <c r="C1066" s="15" t="s">
        <v>8</v>
      </c>
      <c r="D1066" s="13">
        <v>1170000</v>
      </c>
      <c r="E1066" s="13"/>
      <c r="F1066" s="9">
        <f t="shared" si="53"/>
        <v>344975762.84000003</v>
      </c>
    </row>
    <row r="1067" spans="1:6">
      <c r="A1067" s="14">
        <v>45513</v>
      </c>
      <c r="B1067" s="15"/>
      <c r="C1067" s="15" t="s">
        <v>43</v>
      </c>
      <c r="D1067" s="13">
        <v>290000</v>
      </c>
      <c r="E1067" s="13"/>
      <c r="F1067" s="9">
        <f t="shared" si="53"/>
        <v>345265762.84000003</v>
      </c>
    </row>
    <row r="1068" spans="1:6">
      <c r="A1068" s="14">
        <v>45513</v>
      </c>
      <c r="B1068" s="15"/>
      <c r="C1068" s="15" t="s">
        <v>43</v>
      </c>
      <c r="D1068" s="13">
        <v>50000</v>
      </c>
      <c r="E1068" s="13"/>
      <c r="F1068" s="9">
        <f t="shared" si="53"/>
        <v>345315762.84000003</v>
      </c>
    </row>
    <row r="1069" spans="1:6">
      <c r="A1069" s="14">
        <v>45516</v>
      </c>
      <c r="B1069" s="15"/>
      <c r="C1069" s="15" t="s">
        <v>1389</v>
      </c>
      <c r="D1069" s="13">
        <v>17090000</v>
      </c>
      <c r="E1069" s="13"/>
      <c r="F1069" s="9">
        <f t="shared" si="53"/>
        <v>362405762.84000003</v>
      </c>
    </row>
    <row r="1070" spans="1:6">
      <c r="A1070" s="14">
        <v>45516</v>
      </c>
      <c r="B1070" s="15"/>
      <c r="C1070" s="15" t="s">
        <v>479</v>
      </c>
      <c r="D1070" s="13">
        <v>141770000</v>
      </c>
      <c r="E1070" s="13"/>
      <c r="F1070" s="9">
        <f t="shared" si="53"/>
        <v>504175762.84000003</v>
      </c>
    </row>
    <row r="1071" spans="1:6">
      <c r="A1071" s="14">
        <v>45516</v>
      </c>
      <c r="B1071" s="15"/>
      <c r="C1071" s="77" t="s">
        <v>480</v>
      </c>
      <c r="D1071" s="233">
        <v>149578500</v>
      </c>
      <c r="E1071" s="13"/>
      <c r="F1071" s="9">
        <f t="shared" si="53"/>
        <v>653754262.84000003</v>
      </c>
    </row>
    <row r="1072" spans="1:6">
      <c r="A1072" s="14">
        <v>45516</v>
      </c>
      <c r="B1072" s="15"/>
      <c r="C1072" s="15" t="s">
        <v>481</v>
      </c>
      <c r="D1072" s="13">
        <v>15295000</v>
      </c>
      <c r="E1072" s="13"/>
      <c r="F1072" s="9">
        <f t="shared" si="53"/>
        <v>669049262.84000003</v>
      </c>
    </row>
    <row r="1073" spans="1:6">
      <c r="A1073" s="14">
        <v>45516</v>
      </c>
      <c r="B1073" s="15"/>
      <c r="C1073" s="15" t="s">
        <v>1263</v>
      </c>
      <c r="D1073" s="13"/>
      <c r="E1073" s="13">
        <v>113000000</v>
      </c>
      <c r="F1073" s="9">
        <f t="shared" si="53"/>
        <v>556049262.84000003</v>
      </c>
    </row>
    <row r="1074" spans="1:6">
      <c r="A1074" s="14">
        <v>45517</v>
      </c>
      <c r="B1074" s="15"/>
      <c r="C1074" s="15" t="s">
        <v>1397</v>
      </c>
      <c r="D1074" s="13">
        <v>6970000</v>
      </c>
      <c r="E1074" s="13"/>
      <c r="F1074" s="9">
        <f t="shared" si="53"/>
        <v>563019262.84000003</v>
      </c>
    </row>
    <row r="1075" spans="1:6">
      <c r="A1075" s="14">
        <v>45518</v>
      </c>
      <c r="B1075" s="15"/>
      <c r="C1075" s="15" t="s">
        <v>1400</v>
      </c>
      <c r="D1075" s="13">
        <v>7575000</v>
      </c>
      <c r="E1075" s="13"/>
      <c r="F1075" s="9">
        <f t="shared" si="53"/>
        <v>570594262.84000003</v>
      </c>
    </row>
    <row r="1076" spans="1:6">
      <c r="A1076" s="14">
        <v>45514</v>
      </c>
      <c r="B1076" s="15"/>
      <c r="C1076" s="15" t="s">
        <v>43</v>
      </c>
      <c r="D1076" s="13">
        <v>540000</v>
      </c>
      <c r="E1076" s="13"/>
      <c r="F1076" s="9">
        <f t="shared" si="53"/>
        <v>571134262.84000003</v>
      </c>
    </row>
    <row r="1077" spans="1:6">
      <c r="A1077" s="14">
        <v>45514</v>
      </c>
      <c r="B1077" s="15"/>
      <c r="C1077" s="15" t="s">
        <v>8</v>
      </c>
      <c r="D1077" s="13">
        <v>1400000</v>
      </c>
      <c r="E1077" s="13"/>
      <c r="F1077" s="9">
        <f t="shared" si="53"/>
        <v>572534262.84000003</v>
      </c>
    </row>
    <row r="1078" spans="1:6">
      <c r="A1078" s="14">
        <v>45516</v>
      </c>
      <c r="B1078" s="15"/>
      <c r="C1078" s="15" t="s">
        <v>43</v>
      </c>
      <c r="D1078" s="13">
        <v>95000</v>
      </c>
      <c r="E1078" s="13"/>
      <c r="F1078" s="9">
        <f t="shared" si="53"/>
        <v>572629262.84000003</v>
      </c>
    </row>
    <row r="1079" spans="1:6">
      <c r="A1079" s="14">
        <v>45516</v>
      </c>
      <c r="B1079" s="15"/>
      <c r="C1079" s="15" t="s">
        <v>8</v>
      </c>
      <c r="D1079" s="13">
        <v>585000</v>
      </c>
      <c r="E1079" s="13"/>
      <c r="F1079" s="9">
        <f t="shared" si="53"/>
        <v>573214262.84000003</v>
      </c>
    </row>
    <row r="1080" spans="1:6">
      <c r="A1080" s="14">
        <v>45517</v>
      </c>
      <c r="B1080" s="15"/>
      <c r="C1080" s="15" t="s">
        <v>8</v>
      </c>
      <c r="D1080" s="13">
        <v>1500000</v>
      </c>
      <c r="E1080" s="13"/>
      <c r="F1080" s="9">
        <f t="shared" si="53"/>
        <v>574714262.84000003</v>
      </c>
    </row>
    <row r="1081" spans="1:6">
      <c r="A1081" s="14">
        <v>45517</v>
      </c>
      <c r="B1081" s="15"/>
      <c r="C1081" s="15" t="s">
        <v>8</v>
      </c>
      <c r="D1081" s="13">
        <v>2000000</v>
      </c>
      <c r="E1081" s="13"/>
      <c r="F1081" s="9">
        <f t="shared" si="53"/>
        <v>576714262.84000003</v>
      </c>
    </row>
    <row r="1082" spans="1:6">
      <c r="A1082" s="14">
        <v>45517</v>
      </c>
      <c r="B1082" s="15"/>
      <c r="C1082" s="15" t="s">
        <v>43</v>
      </c>
      <c r="D1082" s="13">
        <v>210000</v>
      </c>
      <c r="E1082" s="13"/>
      <c r="F1082" s="9">
        <f t="shared" si="53"/>
        <v>576924262.84000003</v>
      </c>
    </row>
    <row r="1083" spans="1:6">
      <c r="A1083" s="14">
        <v>45517</v>
      </c>
      <c r="B1083" s="15"/>
      <c r="C1083" s="15" t="s">
        <v>43</v>
      </c>
      <c r="D1083" s="13">
        <v>288000</v>
      </c>
      <c r="E1083" s="13"/>
      <c r="F1083" s="9">
        <f t="shared" si="53"/>
        <v>577212262.84000003</v>
      </c>
    </row>
    <row r="1084" spans="1:6">
      <c r="A1084" s="14">
        <v>45517</v>
      </c>
      <c r="B1084" s="15"/>
      <c r="C1084" s="15" t="s">
        <v>8</v>
      </c>
      <c r="D1084" s="13">
        <v>1170000</v>
      </c>
      <c r="E1084" s="13"/>
      <c r="F1084" s="9">
        <f t="shared" si="53"/>
        <v>578382262.84000003</v>
      </c>
    </row>
    <row r="1085" spans="1:6">
      <c r="A1085" s="14">
        <v>45517</v>
      </c>
      <c r="B1085" s="15"/>
      <c r="C1085" s="15" t="s">
        <v>8</v>
      </c>
      <c r="D1085" s="13">
        <v>1170000</v>
      </c>
      <c r="E1085" s="13"/>
      <c r="F1085" s="9">
        <f t="shared" si="53"/>
        <v>579552262.84000003</v>
      </c>
    </row>
    <row r="1086" spans="1:6">
      <c r="A1086" s="14">
        <v>45517</v>
      </c>
      <c r="B1086" s="15"/>
      <c r="C1086" s="15" t="s">
        <v>43</v>
      </c>
      <c r="D1086" s="13">
        <v>50000</v>
      </c>
      <c r="E1086" s="13"/>
      <c r="F1086" s="9">
        <f t="shared" si="53"/>
        <v>579602262.84000003</v>
      </c>
    </row>
    <row r="1087" spans="1:6">
      <c r="A1087" s="14">
        <v>45517</v>
      </c>
      <c r="B1087" s="15"/>
      <c r="C1087" s="15" t="s">
        <v>43</v>
      </c>
      <c r="D1087" s="13">
        <v>50000</v>
      </c>
      <c r="E1087" s="13"/>
      <c r="F1087" s="9">
        <f t="shared" si="53"/>
        <v>579652262.84000003</v>
      </c>
    </row>
    <row r="1088" spans="1:6">
      <c r="A1088" s="14">
        <v>45518</v>
      </c>
      <c r="B1088" s="15"/>
      <c r="C1088" s="15" t="s">
        <v>43</v>
      </c>
      <c r="D1088" s="13">
        <v>200000</v>
      </c>
      <c r="E1088" s="13"/>
      <c r="F1088" s="9">
        <f t="shared" si="53"/>
        <v>579852262.84000003</v>
      </c>
    </row>
    <row r="1089" spans="1:6">
      <c r="A1089" s="14">
        <v>45519</v>
      </c>
      <c r="B1089" s="15"/>
      <c r="C1089" s="15" t="s">
        <v>43</v>
      </c>
      <c r="D1089" s="13">
        <v>165000</v>
      </c>
      <c r="E1089" s="13"/>
      <c r="F1089" s="9">
        <f t="shared" si="53"/>
        <v>580017262.84000003</v>
      </c>
    </row>
    <row r="1090" spans="1:6">
      <c r="A1090" s="14">
        <v>45519</v>
      </c>
      <c r="B1090" s="15"/>
      <c r="C1090" s="15" t="s">
        <v>1402</v>
      </c>
      <c r="D1090" s="13">
        <v>3870000</v>
      </c>
      <c r="E1090" s="13"/>
      <c r="F1090" s="9">
        <f t="shared" si="53"/>
        <v>583887262.84000003</v>
      </c>
    </row>
    <row r="1091" spans="1:6">
      <c r="A1091" s="14">
        <v>45520</v>
      </c>
      <c r="B1091" s="15"/>
      <c r="C1091" s="15" t="s">
        <v>1406</v>
      </c>
      <c r="D1091" s="13">
        <v>6285000</v>
      </c>
      <c r="E1091" s="13"/>
      <c r="F1091" s="9">
        <f t="shared" ref="F1091:F1097" si="54">F1090+D1091-E1091</f>
        <v>590172262.84000003</v>
      </c>
    </row>
    <row r="1092" spans="1:6">
      <c r="A1092" s="14">
        <v>45523</v>
      </c>
      <c r="B1092" s="15"/>
      <c r="C1092" s="15" t="s">
        <v>479</v>
      </c>
      <c r="D1092" s="13">
        <v>70575000</v>
      </c>
      <c r="E1092" s="13"/>
      <c r="F1092" s="9">
        <f t="shared" si="54"/>
        <v>660747262.84000003</v>
      </c>
    </row>
    <row r="1093" spans="1:6">
      <c r="A1093" s="14">
        <v>45523</v>
      </c>
      <c r="B1093" s="15"/>
      <c r="C1093" s="15" t="s">
        <v>480</v>
      </c>
      <c r="D1093" s="13">
        <v>52995000</v>
      </c>
      <c r="E1093" s="13"/>
      <c r="F1093" s="9">
        <f t="shared" si="54"/>
        <v>713742262.84000003</v>
      </c>
    </row>
    <row r="1094" spans="1:6">
      <c r="A1094" s="14">
        <v>45523</v>
      </c>
      <c r="B1094" s="15"/>
      <c r="C1094" s="15" t="s">
        <v>481</v>
      </c>
      <c r="D1094" s="13">
        <v>5870000</v>
      </c>
      <c r="E1094" s="13"/>
      <c r="F1094" s="9">
        <f t="shared" si="54"/>
        <v>719612262.84000003</v>
      </c>
    </row>
    <row r="1095" spans="1:6">
      <c r="A1095" s="14">
        <v>45523</v>
      </c>
      <c r="B1095" s="15"/>
      <c r="C1095" s="15" t="s">
        <v>1412</v>
      </c>
      <c r="D1095" s="13"/>
      <c r="E1095" s="13">
        <v>17754000</v>
      </c>
      <c r="F1095" s="9">
        <f t="shared" si="54"/>
        <v>701858262.84000003</v>
      </c>
    </row>
    <row r="1096" spans="1:6">
      <c r="A1096" s="232">
        <v>45524</v>
      </c>
      <c r="C1096" s="77" t="s">
        <v>1408</v>
      </c>
      <c r="D1096" s="233">
        <v>10125000</v>
      </c>
      <c r="E1096" s="233"/>
      <c r="F1096" s="9">
        <f t="shared" si="54"/>
        <v>711983262.84000003</v>
      </c>
    </row>
    <row r="1097" spans="1:6">
      <c r="A1097" s="14">
        <v>45525</v>
      </c>
      <c r="B1097" s="15"/>
      <c r="C1097" s="15" t="s">
        <v>1411</v>
      </c>
      <c r="D1097" s="13">
        <v>3650000</v>
      </c>
      <c r="E1097" s="13"/>
      <c r="F1097" s="9">
        <f t="shared" si="54"/>
        <v>715633262.84000003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854EC-6D01-47E3-A6CC-D62E1642E2E2}">
  <dimension ref="A2:M192"/>
  <sheetViews>
    <sheetView topLeftCell="A172" zoomScaleNormal="100" workbookViewId="0">
      <selection activeCell="G195" sqref="G195"/>
    </sheetView>
  </sheetViews>
  <sheetFormatPr defaultColWidth="9.08984375" defaultRowHeight="14"/>
  <cols>
    <col min="1" max="1" width="9.36328125" style="4" bestFit="1" customWidth="1"/>
    <col min="2" max="2" width="9.08984375" style="4" hidden="1" customWidth="1"/>
    <col min="3" max="3" width="19.1796875" style="4" bestFit="1" customWidth="1"/>
    <col min="4" max="4" width="18.6328125" style="12" bestFit="1" customWidth="1"/>
    <col min="5" max="5" width="17.36328125" style="4" bestFit="1" customWidth="1"/>
    <col min="6" max="6" width="17.36328125" style="4" customWidth="1"/>
    <col min="7" max="7" width="15.453125" style="76" bestFit="1" customWidth="1"/>
    <col min="8" max="8" width="15.1796875" style="4" bestFit="1" customWidth="1"/>
    <col min="9" max="9" width="15.1796875" style="41" bestFit="1" customWidth="1"/>
    <col min="10" max="10" width="11.54296875" style="4" bestFit="1" customWidth="1"/>
    <col min="11" max="11" width="13.08984375" style="4" bestFit="1" customWidth="1"/>
    <col min="12" max="12" width="14.08984375" style="57" bestFit="1" customWidth="1"/>
    <col min="13" max="13" width="11.453125" style="4" bestFit="1" customWidth="1"/>
    <col min="14" max="14" width="14.08984375" style="4" bestFit="1" customWidth="1"/>
    <col min="15" max="16384" width="9.08984375" style="4"/>
  </cols>
  <sheetData>
    <row r="2" spans="1:8">
      <c r="A2" s="1" t="s">
        <v>10</v>
      </c>
      <c r="B2" s="1"/>
      <c r="C2" s="1"/>
      <c r="D2" s="2"/>
      <c r="E2" s="3"/>
      <c r="F2" s="3"/>
    </row>
    <row r="3" spans="1:8">
      <c r="A3" s="5" t="s">
        <v>0</v>
      </c>
      <c r="B3" s="5"/>
      <c r="C3" s="5" t="s">
        <v>1</v>
      </c>
      <c r="D3" s="6" t="s">
        <v>2</v>
      </c>
      <c r="E3" s="7" t="s">
        <v>4</v>
      </c>
      <c r="F3" s="105"/>
    </row>
    <row r="4" spans="1:8">
      <c r="A4" s="15"/>
      <c r="B4" s="15"/>
      <c r="C4" s="53" t="s">
        <v>5</v>
      </c>
      <c r="D4" s="84"/>
      <c r="E4" s="88">
        <v>0</v>
      </c>
    </row>
    <row r="5" spans="1:8">
      <c r="A5" s="14">
        <v>45323</v>
      </c>
      <c r="B5" s="15"/>
      <c r="C5" s="18" t="s">
        <v>43</v>
      </c>
      <c r="D5" s="75">
        <v>380000</v>
      </c>
      <c r="E5" s="9">
        <f t="shared" ref="E5:E38" si="0">E4+D5</f>
        <v>380000</v>
      </c>
      <c r="G5" s="197"/>
      <c r="H5" s="16"/>
    </row>
    <row r="6" spans="1:8">
      <c r="A6" s="14">
        <v>45323</v>
      </c>
      <c r="B6" s="15"/>
      <c r="C6" s="15" t="s">
        <v>43</v>
      </c>
      <c r="D6" s="75">
        <v>170000</v>
      </c>
      <c r="E6" s="9">
        <f t="shared" si="0"/>
        <v>550000</v>
      </c>
      <c r="G6" s="197"/>
      <c r="H6" s="16"/>
    </row>
    <row r="7" spans="1:8">
      <c r="A7" s="14">
        <v>45324</v>
      </c>
      <c r="B7" s="15"/>
      <c r="C7" s="15" t="s">
        <v>43</v>
      </c>
      <c r="D7" s="75">
        <v>240000</v>
      </c>
      <c r="E7" s="9">
        <f t="shared" si="0"/>
        <v>790000</v>
      </c>
      <c r="G7" s="197"/>
      <c r="H7" s="16"/>
    </row>
    <row r="8" spans="1:8">
      <c r="A8" s="14">
        <v>45324</v>
      </c>
      <c r="B8" s="15"/>
      <c r="C8" s="15" t="s">
        <v>43</v>
      </c>
      <c r="D8" s="75">
        <v>190000</v>
      </c>
      <c r="E8" s="9">
        <f t="shared" si="0"/>
        <v>980000</v>
      </c>
      <c r="G8" s="197"/>
      <c r="H8" s="16"/>
    </row>
    <row r="9" spans="1:8">
      <c r="A9" s="14">
        <v>45325</v>
      </c>
      <c r="B9" s="15"/>
      <c r="C9" s="15" t="s">
        <v>43</v>
      </c>
      <c r="D9" s="75">
        <v>230000</v>
      </c>
      <c r="E9" s="9">
        <f t="shared" si="0"/>
        <v>1210000</v>
      </c>
      <c r="G9" s="197"/>
      <c r="H9" s="16"/>
    </row>
    <row r="10" spans="1:8">
      <c r="A10" s="14">
        <v>45325</v>
      </c>
      <c r="B10" s="15"/>
      <c r="C10" s="15" t="s">
        <v>43</v>
      </c>
      <c r="D10" s="75">
        <v>935000</v>
      </c>
      <c r="E10" s="9">
        <f t="shared" si="0"/>
        <v>2145000</v>
      </c>
      <c r="G10" s="197"/>
    </row>
    <row r="11" spans="1:8">
      <c r="A11" s="14">
        <v>45327</v>
      </c>
      <c r="B11" s="15"/>
      <c r="C11" s="15" t="s">
        <v>43</v>
      </c>
      <c r="D11" s="75">
        <v>45000</v>
      </c>
      <c r="E11" s="9">
        <f t="shared" si="0"/>
        <v>2190000</v>
      </c>
      <c r="G11" s="197"/>
    </row>
    <row r="12" spans="1:8">
      <c r="A12" s="14">
        <v>45327</v>
      </c>
      <c r="B12" s="15"/>
      <c r="C12" s="15" t="s">
        <v>43</v>
      </c>
      <c r="D12" s="75">
        <v>507000</v>
      </c>
      <c r="E12" s="9">
        <f t="shared" si="0"/>
        <v>2697000</v>
      </c>
      <c r="G12" s="198"/>
    </row>
    <row r="13" spans="1:8">
      <c r="A13" s="14">
        <v>45327</v>
      </c>
      <c r="B13" s="15"/>
      <c r="C13" s="15" t="s">
        <v>43</v>
      </c>
      <c r="D13" s="75">
        <v>934000</v>
      </c>
      <c r="E13" s="9">
        <f t="shared" si="0"/>
        <v>3631000</v>
      </c>
      <c r="G13" s="197"/>
    </row>
    <row r="14" spans="1:8">
      <c r="A14" s="14">
        <v>45327</v>
      </c>
      <c r="B14" s="15"/>
      <c r="C14" s="15" t="s">
        <v>43</v>
      </c>
      <c r="D14" s="75">
        <v>50000</v>
      </c>
      <c r="E14" s="9">
        <f t="shared" si="0"/>
        <v>3681000</v>
      </c>
      <c r="G14" s="197"/>
    </row>
    <row r="15" spans="1:8">
      <c r="A15" s="14">
        <v>45335</v>
      </c>
      <c r="B15" s="15"/>
      <c r="C15" s="15" t="s">
        <v>43</v>
      </c>
      <c r="D15" s="75">
        <v>70000</v>
      </c>
      <c r="E15" s="9">
        <f t="shared" si="0"/>
        <v>3751000</v>
      </c>
      <c r="G15" s="197"/>
    </row>
    <row r="16" spans="1:8">
      <c r="A16" s="14">
        <v>45335</v>
      </c>
      <c r="B16" s="15"/>
      <c r="C16" s="15" t="s">
        <v>43</v>
      </c>
      <c r="D16" s="75">
        <v>40000</v>
      </c>
      <c r="E16" s="9">
        <f t="shared" si="0"/>
        <v>3791000</v>
      </c>
      <c r="G16" s="197"/>
    </row>
    <row r="17" spans="1:13">
      <c r="A17" s="14">
        <v>45337</v>
      </c>
      <c r="B17" s="15"/>
      <c r="C17" s="15" t="s">
        <v>43</v>
      </c>
      <c r="D17" s="75">
        <v>390000</v>
      </c>
      <c r="E17" s="9">
        <f t="shared" si="0"/>
        <v>4181000</v>
      </c>
      <c r="F17" s="66">
        <f t="shared" ref="F17:M17" si="1">SUM(F4:F16)</f>
        <v>0</v>
      </c>
      <c r="G17" s="199"/>
      <c r="H17" s="66">
        <f t="shared" si="1"/>
        <v>0</v>
      </c>
      <c r="I17" s="66">
        <f t="shared" si="1"/>
        <v>0</v>
      </c>
      <c r="J17" s="66">
        <f t="shared" si="1"/>
        <v>0</v>
      </c>
      <c r="K17" s="66">
        <f t="shared" si="1"/>
        <v>0</v>
      </c>
      <c r="L17" s="66">
        <f t="shared" si="1"/>
        <v>0</v>
      </c>
      <c r="M17" s="66">
        <f t="shared" si="1"/>
        <v>0</v>
      </c>
    </row>
    <row r="18" spans="1:13">
      <c r="A18" s="14">
        <v>45337</v>
      </c>
      <c r="B18" s="15"/>
      <c r="C18" s="15" t="s">
        <v>43</v>
      </c>
      <c r="D18" s="75">
        <v>195000</v>
      </c>
      <c r="E18" s="9">
        <f t="shared" si="0"/>
        <v>4376000</v>
      </c>
      <c r="G18" s="197"/>
    </row>
    <row r="19" spans="1:13">
      <c r="A19" s="14">
        <v>45338</v>
      </c>
      <c r="B19" s="15"/>
      <c r="C19" s="15" t="s">
        <v>43</v>
      </c>
      <c r="D19" s="75">
        <v>360000</v>
      </c>
      <c r="E19" s="9">
        <f t="shared" si="0"/>
        <v>4736000</v>
      </c>
      <c r="G19" s="197"/>
    </row>
    <row r="20" spans="1:13">
      <c r="A20" s="14">
        <v>45339</v>
      </c>
      <c r="B20" s="15"/>
      <c r="C20" s="15" t="s">
        <v>43</v>
      </c>
      <c r="D20" s="75">
        <v>360000</v>
      </c>
      <c r="E20" s="9">
        <f t="shared" si="0"/>
        <v>5096000</v>
      </c>
      <c r="G20" s="197"/>
    </row>
    <row r="21" spans="1:13">
      <c r="A21" s="14">
        <v>45341</v>
      </c>
      <c r="B21" s="15"/>
      <c r="C21" s="15" t="s">
        <v>43</v>
      </c>
      <c r="D21" s="75">
        <v>115000</v>
      </c>
      <c r="E21" s="9">
        <f t="shared" si="0"/>
        <v>5211000</v>
      </c>
      <c r="G21" s="197"/>
    </row>
    <row r="22" spans="1:13">
      <c r="A22" s="14">
        <v>45341</v>
      </c>
      <c r="B22" s="15"/>
      <c r="C22" s="15" t="s">
        <v>43</v>
      </c>
      <c r="D22" s="75">
        <v>125000</v>
      </c>
      <c r="E22" s="9">
        <f t="shared" si="0"/>
        <v>5336000</v>
      </c>
      <c r="G22" s="197"/>
    </row>
    <row r="23" spans="1:13">
      <c r="A23" s="14">
        <v>45341</v>
      </c>
      <c r="B23" s="15"/>
      <c r="C23" s="15" t="s">
        <v>43</v>
      </c>
      <c r="D23" s="75">
        <v>20000</v>
      </c>
      <c r="E23" s="9">
        <f t="shared" si="0"/>
        <v>5356000</v>
      </c>
      <c r="G23" s="197"/>
    </row>
    <row r="24" spans="1:13">
      <c r="A24" s="14">
        <v>45342</v>
      </c>
      <c r="B24" s="15"/>
      <c r="C24" s="15" t="s">
        <v>43</v>
      </c>
      <c r="D24" s="75">
        <v>172000</v>
      </c>
      <c r="E24" s="9">
        <f t="shared" si="0"/>
        <v>5528000</v>
      </c>
      <c r="G24" s="197"/>
    </row>
    <row r="25" spans="1:13">
      <c r="A25" s="14">
        <v>45342</v>
      </c>
      <c r="B25" s="15"/>
      <c r="C25" s="15" t="s">
        <v>43</v>
      </c>
      <c r="D25" s="75">
        <v>215000</v>
      </c>
      <c r="E25" s="9">
        <f t="shared" si="0"/>
        <v>5743000</v>
      </c>
      <c r="G25" s="197"/>
    </row>
    <row r="26" spans="1:13">
      <c r="A26" s="14">
        <v>45342</v>
      </c>
      <c r="B26" s="15"/>
      <c r="C26" s="15" t="s">
        <v>43</v>
      </c>
      <c r="D26" s="75">
        <v>170000</v>
      </c>
      <c r="E26" s="9">
        <f t="shared" si="0"/>
        <v>5913000</v>
      </c>
      <c r="F26" s="66"/>
      <c r="G26" s="199"/>
      <c r="H26" s="66"/>
      <c r="I26" s="66"/>
      <c r="J26" s="66"/>
      <c r="K26" s="66"/>
      <c r="L26" s="66"/>
      <c r="M26" s="66"/>
    </row>
    <row r="27" spans="1:13">
      <c r="A27" s="14">
        <v>45342</v>
      </c>
      <c r="B27" s="15"/>
      <c r="C27" s="15" t="s">
        <v>43</v>
      </c>
      <c r="D27" s="75">
        <v>180000</v>
      </c>
      <c r="E27" s="9">
        <f t="shared" si="0"/>
        <v>6093000</v>
      </c>
      <c r="G27" s="197"/>
    </row>
    <row r="28" spans="1:13">
      <c r="A28" s="14">
        <v>45343</v>
      </c>
      <c r="B28" s="15"/>
      <c r="C28" s="15" t="s">
        <v>43</v>
      </c>
      <c r="D28" s="75">
        <v>30000</v>
      </c>
      <c r="E28" s="9">
        <f t="shared" si="0"/>
        <v>6123000</v>
      </c>
      <c r="G28" s="197"/>
    </row>
    <row r="29" spans="1:13">
      <c r="A29" s="14">
        <v>45348</v>
      </c>
      <c r="B29" s="15"/>
      <c r="C29" s="15" t="s">
        <v>43</v>
      </c>
      <c r="D29" s="75">
        <v>50000</v>
      </c>
      <c r="E29" s="9">
        <f t="shared" si="0"/>
        <v>6173000</v>
      </c>
      <c r="G29" s="197"/>
    </row>
    <row r="30" spans="1:13">
      <c r="A30" s="14">
        <v>45348</v>
      </c>
      <c r="B30" s="15"/>
      <c r="C30" s="15" t="s">
        <v>43</v>
      </c>
      <c r="D30" s="75">
        <v>20000</v>
      </c>
      <c r="E30" s="9">
        <f t="shared" si="0"/>
        <v>6193000</v>
      </c>
      <c r="G30" s="197"/>
    </row>
    <row r="31" spans="1:13">
      <c r="A31" s="14">
        <v>45348</v>
      </c>
      <c r="B31" s="15"/>
      <c r="C31" s="15" t="s">
        <v>43</v>
      </c>
      <c r="D31" s="75">
        <v>218000</v>
      </c>
      <c r="E31" s="9">
        <f t="shared" si="0"/>
        <v>6411000</v>
      </c>
      <c r="G31" s="197"/>
    </row>
    <row r="32" spans="1:13">
      <c r="A32" s="14">
        <v>45348</v>
      </c>
      <c r="B32" s="15"/>
      <c r="C32" s="15" t="s">
        <v>43</v>
      </c>
      <c r="D32" s="75">
        <v>225000</v>
      </c>
      <c r="E32" s="9">
        <f t="shared" si="0"/>
        <v>6636000</v>
      </c>
      <c r="G32" s="197"/>
    </row>
    <row r="33" spans="1:7">
      <c r="A33" s="14">
        <v>45349</v>
      </c>
      <c r="B33" s="15"/>
      <c r="C33" s="15" t="s">
        <v>43</v>
      </c>
      <c r="D33" s="75">
        <v>185000</v>
      </c>
      <c r="E33" s="9">
        <f t="shared" si="0"/>
        <v>6821000</v>
      </c>
      <c r="G33" s="197"/>
    </row>
    <row r="34" spans="1:7">
      <c r="A34" s="14">
        <v>45349</v>
      </c>
      <c r="B34" s="15"/>
      <c r="C34" s="15" t="s">
        <v>43</v>
      </c>
      <c r="D34" s="75">
        <v>195000</v>
      </c>
      <c r="E34" s="9">
        <f t="shared" si="0"/>
        <v>7016000</v>
      </c>
      <c r="G34" s="197"/>
    </row>
    <row r="35" spans="1:7">
      <c r="A35" s="14">
        <v>45350</v>
      </c>
      <c r="B35" s="15"/>
      <c r="C35" s="15" t="s">
        <v>43</v>
      </c>
      <c r="D35" s="75">
        <v>380000</v>
      </c>
      <c r="E35" s="9">
        <f t="shared" si="0"/>
        <v>7396000</v>
      </c>
      <c r="G35" s="197"/>
    </row>
    <row r="36" spans="1:7">
      <c r="A36" s="14">
        <v>45351</v>
      </c>
      <c r="B36" s="15"/>
      <c r="C36" s="15" t="s">
        <v>43</v>
      </c>
      <c r="D36" s="75">
        <v>24000</v>
      </c>
      <c r="E36" s="9">
        <f t="shared" si="0"/>
        <v>7420000</v>
      </c>
    </row>
    <row r="37" spans="1:7">
      <c r="A37" s="14">
        <v>45351</v>
      </c>
      <c r="B37" s="15"/>
      <c r="C37" s="15" t="s">
        <v>43</v>
      </c>
      <c r="D37" s="75">
        <v>1220000</v>
      </c>
      <c r="E37" s="9">
        <f t="shared" si="0"/>
        <v>8640000</v>
      </c>
    </row>
    <row r="38" spans="1:7">
      <c r="A38" s="14">
        <v>45351</v>
      </c>
      <c r="B38" s="15"/>
      <c r="C38" s="15" t="s">
        <v>43</v>
      </c>
      <c r="D38" s="75">
        <v>190000</v>
      </c>
      <c r="E38" s="9">
        <f t="shared" si="0"/>
        <v>8830000</v>
      </c>
      <c r="G38" s="197"/>
    </row>
    <row r="40" spans="1:7">
      <c r="D40" s="12">
        <f>SUM(D5:D39)</f>
        <v>8830000</v>
      </c>
    </row>
    <row r="41" spans="1:7">
      <c r="D41" s="12">
        <v>7471000</v>
      </c>
    </row>
    <row r="43" spans="1:7">
      <c r="D43" s="12">
        <f>D40-D41</f>
        <v>1359000</v>
      </c>
    </row>
    <row r="45" spans="1:7">
      <c r="A45" s="14">
        <v>45352</v>
      </c>
      <c r="B45" s="15"/>
      <c r="C45" s="18" t="s">
        <v>43</v>
      </c>
      <c r="D45" s="13">
        <v>345000</v>
      </c>
      <c r="E45" s="16">
        <f>D45</f>
        <v>345000</v>
      </c>
    </row>
    <row r="46" spans="1:7">
      <c r="A46" s="14">
        <v>45352</v>
      </c>
      <c r="B46" s="15"/>
      <c r="C46" s="15" t="s">
        <v>43</v>
      </c>
      <c r="D46" s="74">
        <v>70000</v>
      </c>
      <c r="E46" s="16">
        <f>E45+D46</f>
        <v>415000</v>
      </c>
    </row>
    <row r="47" spans="1:7">
      <c r="A47" s="14">
        <v>45355</v>
      </c>
      <c r="B47" s="15"/>
      <c r="C47" s="15" t="s">
        <v>43</v>
      </c>
      <c r="D47" s="74">
        <v>20000</v>
      </c>
      <c r="E47" s="16">
        <f t="shared" ref="E47:E53" si="2">E46+D47</f>
        <v>435000</v>
      </c>
    </row>
    <row r="48" spans="1:7">
      <c r="A48" s="14">
        <v>45357</v>
      </c>
      <c r="B48" s="15"/>
      <c r="C48" s="15" t="s">
        <v>43</v>
      </c>
      <c r="D48" s="74">
        <v>615000</v>
      </c>
      <c r="E48" s="16">
        <f t="shared" si="2"/>
        <v>1050000</v>
      </c>
    </row>
    <row r="49" spans="1:5">
      <c r="A49" s="14">
        <v>45357</v>
      </c>
      <c r="B49" s="15"/>
      <c r="C49" s="15" t="s">
        <v>43</v>
      </c>
      <c r="D49" s="74">
        <v>145000</v>
      </c>
      <c r="E49" s="16">
        <f t="shared" si="2"/>
        <v>1195000</v>
      </c>
    </row>
    <row r="50" spans="1:5">
      <c r="A50" s="14">
        <v>45358</v>
      </c>
      <c r="B50" s="15"/>
      <c r="C50" s="15" t="s">
        <v>43</v>
      </c>
      <c r="D50" s="74">
        <v>160000</v>
      </c>
      <c r="E50" s="16">
        <f t="shared" si="2"/>
        <v>1355000</v>
      </c>
    </row>
    <row r="51" spans="1:5">
      <c r="A51" s="14">
        <v>45358</v>
      </c>
      <c r="B51" s="15"/>
      <c r="C51" s="15" t="s">
        <v>43</v>
      </c>
      <c r="D51" s="74">
        <v>190000</v>
      </c>
      <c r="E51" s="16">
        <f t="shared" si="2"/>
        <v>1545000</v>
      </c>
    </row>
    <row r="52" spans="1:5">
      <c r="A52" s="14">
        <v>45359</v>
      </c>
      <c r="B52" s="15"/>
      <c r="C52" s="15" t="s">
        <v>43</v>
      </c>
      <c r="D52" s="74">
        <v>1080000</v>
      </c>
      <c r="E52" s="16">
        <f t="shared" si="2"/>
        <v>2625000</v>
      </c>
    </row>
    <row r="53" spans="1:5">
      <c r="A53" s="14">
        <v>45360</v>
      </c>
      <c r="B53" s="15"/>
      <c r="C53" s="15" t="s">
        <v>43</v>
      </c>
      <c r="D53" s="74">
        <v>190000</v>
      </c>
      <c r="E53" s="16">
        <f t="shared" si="2"/>
        <v>2815000</v>
      </c>
    </row>
    <row r="54" spans="1:5">
      <c r="A54" s="14">
        <v>45369</v>
      </c>
      <c r="B54" s="15"/>
      <c r="C54" s="18" t="s">
        <v>43</v>
      </c>
      <c r="D54" s="74">
        <v>230000</v>
      </c>
    </row>
    <row r="55" spans="1:5">
      <c r="A55" s="14">
        <v>45369</v>
      </c>
      <c r="B55" s="15"/>
      <c r="C55" s="18" t="s">
        <v>43</v>
      </c>
      <c r="D55" s="74">
        <v>160000</v>
      </c>
    </row>
    <row r="56" spans="1:5">
      <c r="A56" s="14">
        <v>45371</v>
      </c>
      <c r="B56" s="15"/>
      <c r="C56" s="18" t="s">
        <v>43</v>
      </c>
      <c r="D56" s="74">
        <v>280000</v>
      </c>
    </row>
    <row r="57" spans="1:5">
      <c r="A57" s="14">
        <v>45371</v>
      </c>
      <c r="B57" s="15"/>
      <c r="C57" s="18" t="s">
        <v>43</v>
      </c>
      <c r="D57" s="74">
        <v>420000</v>
      </c>
    </row>
    <row r="58" spans="1:5">
      <c r="A58" s="14">
        <v>45372</v>
      </c>
      <c r="B58" s="15"/>
      <c r="C58" s="18" t="s">
        <v>43</v>
      </c>
      <c r="D58" s="74">
        <v>145000</v>
      </c>
    </row>
    <row r="59" spans="1:5">
      <c r="A59" s="14">
        <v>45372</v>
      </c>
      <c r="B59" s="15"/>
      <c r="C59" s="18" t="s">
        <v>43</v>
      </c>
      <c r="D59" s="74">
        <v>15000</v>
      </c>
    </row>
    <row r="60" spans="1:5">
      <c r="A60" s="14">
        <v>45372</v>
      </c>
      <c r="B60" s="15"/>
      <c r="C60" s="18" t="s">
        <v>43</v>
      </c>
      <c r="D60" s="74">
        <v>305000</v>
      </c>
    </row>
    <row r="61" spans="1:5">
      <c r="A61" s="14">
        <v>45373</v>
      </c>
      <c r="B61" s="15"/>
      <c r="C61" s="18" t="s">
        <v>43</v>
      </c>
      <c r="D61" s="74">
        <v>320000</v>
      </c>
    </row>
    <row r="62" spans="1:5">
      <c r="A62" s="14">
        <v>45373</v>
      </c>
      <c r="B62" s="15"/>
      <c r="C62" s="18" t="s">
        <v>43</v>
      </c>
      <c r="D62" s="74">
        <v>600000</v>
      </c>
    </row>
    <row r="63" spans="1:5">
      <c r="A63" s="14">
        <v>45373</v>
      </c>
      <c r="B63" s="15"/>
      <c r="C63" s="18" t="s">
        <v>43</v>
      </c>
      <c r="D63" s="74">
        <v>170000</v>
      </c>
    </row>
    <row r="64" spans="1:5">
      <c r="A64" s="14">
        <v>45376</v>
      </c>
      <c r="B64" s="15"/>
      <c r="C64" s="18" t="s">
        <v>43</v>
      </c>
      <c r="D64" s="74">
        <v>575000</v>
      </c>
    </row>
    <row r="65" spans="1:6">
      <c r="A65" s="14">
        <v>45376</v>
      </c>
      <c r="B65" s="15"/>
      <c r="C65" s="18" t="s">
        <v>43</v>
      </c>
      <c r="D65" s="74">
        <v>45000</v>
      </c>
    </row>
    <row r="66" spans="1:6">
      <c r="A66" s="14">
        <v>45377</v>
      </c>
      <c r="B66" s="15"/>
      <c r="C66" s="18" t="s">
        <v>43</v>
      </c>
      <c r="D66" s="74">
        <v>120000</v>
      </c>
    </row>
    <row r="67" spans="1:6">
      <c r="A67" s="14">
        <v>45377</v>
      </c>
      <c r="B67" s="15"/>
      <c r="C67" s="18" t="s">
        <v>43</v>
      </c>
      <c r="D67" s="74">
        <v>845000</v>
      </c>
    </row>
    <row r="68" spans="1:6">
      <c r="A68" s="14">
        <v>45377</v>
      </c>
      <c r="B68" s="15"/>
      <c r="C68" s="18" t="s">
        <v>43</v>
      </c>
      <c r="D68" s="74">
        <v>70000</v>
      </c>
    </row>
    <row r="69" spans="1:6">
      <c r="A69" s="14">
        <v>45377</v>
      </c>
      <c r="B69" s="15"/>
      <c r="C69" s="18" t="s">
        <v>43</v>
      </c>
      <c r="D69" s="74">
        <v>675000</v>
      </c>
    </row>
    <row r="70" spans="1:6">
      <c r="A70" s="14">
        <v>45379</v>
      </c>
      <c r="B70" s="15"/>
      <c r="C70" s="18" t="s">
        <v>43</v>
      </c>
      <c r="D70" s="13">
        <v>320000</v>
      </c>
    </row>
    <row r="71" spans="1:6">
      <c r="D71" s="12">
        <f>SUM(D45:D70)</f>
        <v>8110000</v>
      </c>
    </row>
    <row r="74" spans="1:6">
      <c r="A74" s="14">
        <v>45386</v>
      </c>
      <c r="B74" s="15"/>
      <c r="C74" s="18" t="s">
        <v>43</v>
      </c>
      <c r="D74" s="13">
        <v>500000</v>
      </c>
    </row>
    <row r="75" spans="1:6">
      <c r="A75" s="14">
        <v>45386</v>
      </c>
      <c r="B75" s="15"/>
      <c r="C75" s="18" t="s">
        <v>43</v>
      </c>
      <c r="D75" s="13">
        <v>1240000</v>
      </c>
      <c r="F75" s="57"/>
    </row>
    <row r="76" spans="1:6">
      <c r="A76" s="14">
        <v>45398</v>
      </c>
      <c r="B76" s="15"/>
      <c r="C76" s="18" t="s">
        <v>43</v>
      </c>
      <c r="D76" s="13">
        <v>50000</v>
      </c>
      <c r="F76" s="57"/>
    </row>
    <row r="77" spans="1:6">
      <c r="A77" s="14">
        <v>45399</v>
      </c>
      <c r="B77" s="15"/>
      <c r="C77" s="18" t="s">
        <v>43</v>
      </c>
      <c r="D77" s="13">
        <v>875000</v>
      </c>
      <c r="F77" s="57"/>
    </row>
    <row r="78" spans="1:6">
      <c r="A78" s="14">
        <v>45399</v>
      </c>
      <c r="B78" s="15"/>
      <c r="C78" s="18" t="s">
        <v>43</v>
      </c>
      <c r="D78" s="13">
        <v>190000</v>
      </c>
      <c r="F78" s="57"/>
    </row>
    <row r="79" spans="1:6">
      <c r="A79" s="14">
        <v>45399</v>
      </c>
      <c r="B79" s="15"/>
      <c r="C79" s="18" t="s">
        <v>43</v>
      </c>
      <c r="D79" s="13">
        <v>415000</v>
      </c>
      <c r="F79" s="57"/>
    </row>
    <row r="80" spans="1:6">
      <c r="A80" s="14">
        <v>45400</v>
      </c>
      <c r="B80" s="15"/>
      <c r="C80" s="18" t="s">
        <v>43</v>
      </c>
      <c r="D80" s="13">
        <v>145000</v>
      </c>
      <c r="F80" s="57"/>
    </row>
    <row r="81" spans="1:6">
      <c r="A81" s="14">
        <v>45401</v>
      </c>
      <c r="B81" s="15"/>
      <c r="C81" s="15" t="s">
        <v>43</v>
      </c>
      <c r="D81" s="13">
        <v>270000</v>
      </c>
      <c r="F81" s="57"/>
    </row>
    <row r="82" spans="1:6">
      <c r="A82" s="14">
        <v>45404</v>
      </c>
      <c r="B82" s="15"/>
      <c r="C82" s="15" t="s">
        <v>43</v>
      </c>
      <c r="D82" s="13">
        <v>1110000</v>
      </c>
      <c r="F82" s="57"/>
    </row>
    <row r="83" spans="1:6">
      <c r="A83" s="14">
        <v>45404</v>
      </c>
      <c r="B83" s="15"/>
      <c r="C83" s="15" t="s">
        <v>43</v>
      </c>
      <c r="D83" s="13">
        <v>445000</v>
      </c>
      <c r="F83" s="57"/>
    </row>
    <row r="84" spans="1:6">
      <c r="A84" s="14">
        <v>45405</v>
      </c>
      <c r="B84" s="15"/>
      <c r="C84" s="15" t="s">
        <v>43</v>
      </c>
      <c r="D84" s="13">
        <v>300000</v>
      </c>
      <c r="F84" s="57"/>
    </row>
    <row r="85" spans="1:6">
      <c r="A85" s="14">
        <v>45405</v>
      </c>
      <c r="B85" s="15"/>
      <c r="C85" s="15" t="s">
        <v>43</v>
      </c>
      <c r="D85" s="13">
        <v>245000</v>
      </c>
      <c r="F85" s="57"/>
    </row>
    <row r="86" spans="1:6">
      <c r="A86" s="14">
        <v>45405</v>
      </c>
      <c r="B86" s="15"/>
      <c r="C86" s="15" t="s">
        <v>43</v>
      </c>
      <c r="D86" s="13">
        <v>775000</v>
      </c>
      <c r="F86" s="57"/>
    </row>
    <row r="87" spans="1:6">
      <c r="A87" s="14">
        <v>45405</v>
      </c>
      <c r="B87" s="15"/>
      <c r="C87" s="15" t="s">
        <v>43</v>
      </c>
      <c r="D87" s="13">
        <v>210000</v>
      </c>
      <c r="F87" s="57"/>
    </row>
    <row r="88" spans="1:6">
      <c r="A88" s="14">
        <v>45405</v>
      </c>
      <c r="B88" s="15"/>
      <c r="C88" s="15" t="s">
        <v>43</v>
      </c>
      <c r="D88" s="13">
        <v>375000</v>
      </c>
      <c r="F88" s="57"/>
    </row>
    <row r="89" spans="1:6">
      <c r="A89" s="14">
        <v>45407</v>
      </c>
      <c r="B89" s="15"/>
      <c r="C89" s="15" t="s">
        <v>43</v>
      </c>
      <c r="D89" s="13">
        <v>255000</v>
      </c>
      <c r="F89" s="57"/>
    </row>
    <row r="90" spans="1:6">
      <c r="A90" s="14">
        <v>45407</v>
      </c>
      <c r="B90" s="15"/>
      <c r="C90" s="15" t="s">
        <v>43</v>
      </c>
      <c r="D90" s="13">
        <v>1225000</v>
      </c>
    </row>
    <row r="91" spans="1:6">
      <c r="A91" s="14">
        <v>45407</v>
      </c>
      <c r="B91" s="15"/>
      <c r="C91" s="15" t="s">
        <v>43</v>
      </c>
      <c r="D91" s="13">
        <v>185000</v>
      </c>
      <c r="F91" s="66"/>
    </row>
    <row r="92" spans="1:6">
      <c r="A92" s="14">
        <v>45407</v>
      </c>
      <c r="B92" s="15"/>
      <c r="C92" s="15" t="s">
        <v>43</v>
      </c>
      <c r="D92" s="13">
        <v>610000</v>
      </c>
    </row>
    <row r="93" spans="1:6">
      <c r="A93" s="14">
        <v>45409</v>
      </c>
      <c r="B93" s="15"/>
      <c r="C93" s="15" t="s">
        <v>43</v>
      </c>
      <c r="D93" s="13">
        <v>350000</v>
      </c>
    </row>
    <row r="94" spans="1:6">
      <c r="A94" s="14">
        <v>45411</v>
      </c>
      <c r="B94" s="15"/>
      <c r="C94" s="15" t="s">
        <v>43</v>
      </c>
      <c r="D94" s="13">
        <v>195000</v>
      </c>
      <c r="F94" s="16">
        <f>F91-D89</f>
        <v>-255000</v>
      </c>
    </row>
    <row r="95" spans="1:6">
      <c r="A95" s="14">
        <v>45411</v>
      </c>
      <c r="B95" s="15"/>
      <c r="C95" s="18" t="s">
        <v>43</v>
      </c>
      <c r="D95" s="13">
        <v>1875000</v>
      </c>
    </row>
    <row r="96" spans="1:6">
      <c r="A96" s="14">
        <v>45412</v>
      </c>
      <c r="B96" s="15"/>
      <c r="C96" s="18" t="s">
        <v>43</v>
      </c>
      <c r="D96" s="13">
        <v>1830000</v>
      </c>
    </row>
    <row r="98" spans="1:6">
      <c r="D98" s="12">
        <f>SUM(D74:D97)</f>
        <v>13670000</v>
      </c>
    </row>
    <row r="100" spans="1:6">
      <c r="A100" s="14">
        <v>45414</v>
      </c>
      <c r="B100" s="15"/>
      <c r="C100" s="18" t="s">
        <v>43</v>
      </c>
      <c r="D100" s="13">
        <v>50000</v>
      </c>
      <c r="F100" s="57"/>
    </row>
    <row r="101" spans="1:6">
      <c r="A101" s="14">
        <v>45414</v>
      </c>
      <c r="B101" s="15"/>
      <c r="C101" s="18" t="s">
        <v>43</v>
      </c>
      <c r="D101" s="13">
        <v>50000</v>
      </c>
      <c r="F101" s="57"/>
    </row>
    <row r="102" spans="1:6">
      <c r="A102" s="14">
        <v>45415</v>
      </c>
      <c r="B102" s="15"/>
      <c r="C102" s="18" t="s">
        <v>43</v>
      </c>
      <c r="D102" s="13">
        <v>1450000</v>
      </c>
      <c r="F102" s="57"/>
    </row>
    <row r="103" spans="1:6">
      <c r="A103" s="14">
        <v>45415</v>
      </c>
      <c r="B103" s="15"/>
      <c r="C103" s="18" t="s">
        <v>43</v>
      </c>
      <c r="D103" s="13">
        <v>1149000</v>
      </c>
      <c r="F103" s="57"/>
    </row>
    <row r="104" spans="1:6">
      <c r="A104" s="14">
        <v>45415</v>
      </c>
      <c r="B104" s="15"/>
      <c r="C104" s="18" t="s">
        <v>43</v>
      </c>
      <c r="D104" s="13">
        <v>400000</v>
      </c>
      <c r="F104" s="57"/>
    </row>
    <row r="105" spans="1:6">
      <c r="A105" s="14">
        <v>45415</v>
      </c>
      <c r="B105" s="15"/>
      <c r="C105" s="18" t="s">
        <v>43</v>
      </c>
      <c r="D105" s="13">
        <v>215000</v>
      </c>
      <c r="F105" s="57"/>
    </row>
    <row r="106" spans="1:6">
      <c r="A106" s="14">
        <v>45415</v>
      </c>
      <c r="B106" s="15"/>
      <c r="C106" s="18" t="s">
        <v>43</v>
      </c>
      <c r="D106" s="13">
        <v>15000</v>
      </c>
      <c r="F106" s="57"/>
    </row>
    <row r="107" spans="1:6">
      <c r="A107" s="14">
        <v>45415</v>
      </c>
      <c r="B107" s="15"/>
      <c r="C107" s="18" t="s">
        <v>43</v>
      </c>
      <c r="D107" s="13">
        <v>695000</v>
      </c>
      <c r="F107" s="57"/>
    </row>
    <row r="108" spans="1:6">
      <c r="A108" s="14">
        <v>45418</v>
      </c>
      <c r="B108" s="15"/>
      <c r="C108" s="18" t="s">
        <v>43</v>
      </c>
      <c r="D108" s="13">
        <v>30000</v>
      </c>
      <c r="F108" s="57"/>
    </row>
    <row r="109" spans="1:6">
      <c r="A109" s="14">
        <v>45418</v>
      </c>
      <c r="B109" s="15"/>
      <c r="C109" s="18" t="s">
        <v>43</v>
      </c>
      <c r="D109" s="13">
        <v>10000</v>
      </c>
      <c r="F109" s="57"/>
    </row>
    <row r="110" spans="1:6">
      <c r="A110" s="14">
        <v>45419</v>
      </c>
      <c r="B110" s="15"/>
      <c r="C110" s="18" t="s">
        <v>43</v>
      </c>
      <c r="D110" s="13">
        <v>180000</v>
      </c>
      <c r="F110" s="57"/>
    </row>
    <row r="111" spans="1:6">
      <c r="A111" s="14">
        <v>45419</v>
      </c>
      <c r="B111" s="15"/>
      <c r="C111" s="18" t="s">
        <v>43</v>
      </c>
      <c r="D111" s="13">
        <v>210000</v>
      </c>
      <c r="F111" s="57"/>
    </row>
    <row r="112" spans="1:6">
      <c r="A112" s="14">
        <v>45419</v>
      </c>
      <c r="B112" s="15"/>
      <c r="C112" s="18" t="s">
        <v>43</v>
      </c>
      <c r="D112" s="13">
        <v>305000</v>
      </c>
      <c r="F112" s="57"/>
    </row>
    <row r="113" spans="1:6">
      <c r="A113" s="14">
        <v>45419</v>
      </c>
      <c r="B113" s="15"/>
      <c r="C113" s="18" t="s">
        <v>43</v>
      </c>
      <c r="D113" s="13">
        <v>195000</v>
      </c>
      <c r="F113" s="57"/>
    </row>
    <row r="114" spans="1:6">
      <c r="A114" s="14">
        <v>45420</v>
      </c>
      <c r="B114" s="15"/>
      <c r="C114" s="15" t="s">
        <v>43</v>
      </c>
      <c r="D114" s="13">
        <v>270000</v>
      </c>
      <c r="F114" s="57"/>
    </row>
    <row r="115" spans="1:6">
      <c r="A115" s="14">
        <v>45420</v>
      </c>
      <c r="B115" s="15"/>
      <c r="C115" s="15" t="s">
        <v>43</v>
      </c>
      <c r="D115" s="13">
        <v>170000</v>
      </c>
      <c r="F115" s="57"/>
    </row>
    <row r="116" spans="1:6">
      <c r="A116" s="14">
        <v>45425</v>
      </c>
      <c r="B116" s="15"/>
      <c r="C116" s="15" t="s">
        <v>43</v>
      </c>
      <c r="D116" s="13">
        <v>230000</v>
      </c>
      <c r="F116" s="57"/>
    </row>
    <row r="117" spans="1:6">
      <c r="A117" s="14">
        <v>45425</v>
      </c>
      <c r="B117" s="15"/>
      <c r="C117" s="15" t="s">
        <v>43</v>
      </c>
      <c r="D117" s="13">
        <v>170000</v>
      </c>
      <c r="F117" s="57"/>
    </row>
    <row r="118" spans="1:6">
      <c r="A118" s="14">
        <v>45426</v>
      </c>
      <c r="B118" s="15"/>
      <c r="C118" s="18" t="s">
        <v>43</v>
      </c>
      <c r="D118" s="13">
        <v>380000</v>
      </c>
      <c r="F118" s="57"/>
    </row>
    <row r="119" spans="1:6">
      <c r="A119" s="14">
        <v>45426</v>
      </c>
      <c r="B119" s="15"/>
      <c r="C119" s="18" t="s">
        <v>43</v>
      </c>
      <c r="D119" s="13">
        <v>145000</v>
      </c>
      <c r="F119" s="57"/>
    </row>
    <row r="120" spans="1:6">
      <c r="A120" s="14">
        <v>45426</v>
      </c>
      <c r="B120" s="15"/>
      <c r="C120" s="18" t="s">
        <v>43</v>
      </c>
      <c r="D120" s="13">
        <v>360000</v>
      </c>
      <c r="F120" s="57"/>
    </row>
    <row r="121" spans="1:6">
      <c r="A121" s="14">
        <v>45426</v>
      </c>
      <c r="B121" s="15"/>
      <c r="C121" s="18" t="s">
        <v>43</v>
      </c>
      <c r="D121" s="13">
        <v>375000</v>
      </c>
      <c r="F121" s="57"/>
    </row>
    <row r="122" spans="1:6">
      <c r="A122" s="14">
        <v>45426</v>
      </c>
      <c r="B122" s="15"/>
      <c r="C122" s="18" t="s">
        <v>43</v>
      </c>
      <c r="D122" s="13">
        <v>815000</v>
      </c>
      <c r="F122" s="57"/>
    </row>
    <row r="123" spans="1:6">
      <c r="A123" s="14">
        <v>45426</v>
      </c>
      <c r="B123" s="15"/>
      <c r="C123" s="18" t="s">
        <v>43</v>
      </c>
      <c r="D123" s="13">
        <v>95000</v>
      </c>
      <c r="F123" s="57"/>
    </row>
    <row r="124" spans="1:6">
      <c r="A124" s="14">
        <v>45427</v>
      </c>
      <c r="B124" s="15"/>
      <c r="C124" s="18" t="s">
        <v>43</v>
      </c>
      <c r="D124" s="13">
        <v>45000</v>
      </c>
      <c r="F124" s="57"/>
    </row>
    <row r="125" spans="1:6">
      <c r="A125" s="14">
        <v>45427</v>
      </c>
      <c r="B125" s="15"/>
      <c r="C125" s="18" t="s">
        <v>43</v>
      </c>
      <c r="D125" s="13">
        <v>30000</v>
      </c>
      <c r="F125" s="57"/>
    </row>
    <row r="126" spans="1:6">
      <c r="A126" s="14">
        <v>45432</v>
      </c>
      <c r="B126" s="15"/>
      <c r="C126" s="18" t="s">
        <v>43</v>
      </c>
      <c r="D126" s="13">
        <v>125000</v>
      </c>
      <c r="F126" s="57"/>
    </row>
    <row r="127" spans="1:6">
      <c r="A127" s="14">
        <v>45432</v>
      </c>
      <c r="B127" s="15"/>
      <c r="C127" s="18" t="s">
        <v>43</v>
      </c>
      <c r="D127" s="13">
        <v>45000</v>
      </c>
      <c r="F127" s="57"/>
    </row>
    <row r="128" spans="1:6">
      <c r="A128" s="14">
        <v>45433</v>
      </c>
      <c r="B128" s="15"/>
      <c r="C128" s="18" t="s">
        <v>43</v>
      </c>
      <c r="D128" s="13">
        <v>440000</v>
      </c>
      <c r="F128" s="57"/>
    </row>
    <row r="129" spans="1:8">
      <c r="A129" s="14">
        <v>45433</v>
      </c>
      <c r="B129" s="15"/>
      <c r="C129" s="18" t="s">
        <v>43</v>
      </c>
      <c r="D129" s="13">
        <v>305000</v>
      </c>
      <c r="F129" s="57"/>
    </row>
    <row r="130" spans="1:8">
      <c r="A130" s="14">
        <v>45434</v>
      </c>
      <c r="B130" s="15"/>
      <c r="C130" s="18" t="s">
        <v>43</v>
      </c>
      <c r="D130" s="13">
        <v>135000</v>
      </c>
      <c r="F130" s="57"/>
    </row>
    <row r="131" spans="1:8">
      <c r="A131" s="14">
        <v>45439</v>
      </c>
      <c r="B131" s="15"/>
      <c r="C131" s="15" t="s">
        <v>43</v>
      </c>
      <c r="D131" s="13">
        <v>145000</v>
      </c>
      <c r="F131" s="57"/>
    </row>
    <row r="132" spans="1:8">
      <c r="A132" s="14">
        <v>45440</v>
      </c>
      <c r="B132" s="15"/>
      <c r="C132" s="15" t="s">
        <v>43</v>
      </c>
      <c r="D132" s="13">
        <v>595000</v>
      </c>
      <c r="F132" s="57"/>
      <c r="H132" s="66"/>
    </row>
    <row r="133" spans="1:8">
      <c r="A133" s="14">
        <v>45440</v>
      </c>
      <c r="B133" s="15"/>
      <c r="C133" s="15" t="s">
        <v>43</v>
      </c>
      <c r="D133" s="13">
        <v>170000</v>
      </c>
      <c r="F133" s="57"/>
    </row>
    <row r="134" spans="1:8">
      <c r="A134" s="14">
        <v>45441</v>
      </c>
      <c r="B134" s="15"/>
      <c r="C134" s="15" t="s">
        <v>43</v>
      </c>
      <c r="D134" s="13">
        <v>145000</v>
      </c>
      <c r="F134" s="57"/>
    </row>
    <row r="135" spans="1:8">
      <c r="A135" s="14">
        <v>45442</v>
      </c>
      <c r="B135" s="15"/>
      <c r="C135" s="15" t="s">
        <v>43</v>
      </c>
      <c r="D135" s="13">
        <v>620000</v>
      </c>
      <c r="F135" s="57"/>
    </row>
    <row r="136" spans="1:8">
      <c r="A136" s="14">
        <v>45442</v>
      </c>
      <c r="B136" s="15"/>
      <c r="C136" s="15" t="s">
        <v>43</v>
      </c>
      <c r="D136" s="13">
        <v>665000</v>
      </c>
      <c r="F136" s="57"/>
      <c r="H136" s="16"/>
    </row>
    <row r="137" spans="1:8">
      <c r="A137" s="14">
        <v>45443</v>
      </c>
      <c r="B137" s="15"/>
      <c r="C137" s="15" t="s">
        <v>43</v>
      </c>
      <c r="D137" s="13">
        <v>45000</v>
      </c>
      <c r="F137" s="57"/>
    </row>
    <row r="138" spans="1:8">
      <c r="A138" s="14">
        <v>45439</v>
      </c>
      <c r="B138" s="15"/>
      <c r="C138" s="15" t="s">
        <v>43</v>
      </c>
      <c r="D138" s="13">
        <v>1320000</v>
      </c>
      <c r="F138" s="57"/>
    </row>
    <row r="139" spans="1:8">
      <c r="A139" s="14">
        <v>45439</v>
      </c>
      <c r="B139" s="15"/>
      <c r="C139" s="15" t="s">
        <v>43</v>
      </c>
      <c r="D139" s="13">
        <v>1065000</v>
      </c>
      <c r="F139" s="57"/>
    </row>
    <row r="140" spans="1:8">
      <c r="A140" s="14">
        <v>45439</v>
      </c>
      <c r="B140" s="15"/>
      <c r="C140" s="15" t="s">
        <v>43</v>
      </c>
      <c r="D140" s="13">
        <v>805000</v>
      </c>
      <c r="F140" s="57"/>
    </row>
    <row r="141" spans="1:8">
      <c r="F141" s="57"/>
    </row>
    <row r="142" spans="1:8">
      <c r="D142" s="12">
        <f>SUM(D100:D140)</f>
        <v>14664000</v>
      </c>
      <c r="F142" s="57"/>
    </row>
    <row r="144" spans="1:8">
      <c r="A144" s="14">
        <v>45446</v>
      </c>
      <c r="B144" s="15"/>
      <c r="C144" s="18" t="s">
        <v>43</v>
      </c>
      <c r="D144" s="13">
        <v>50000</v>
      </c>
    </row>
    <row r="145" spans="1:4">
      <c r="A145" s="14">
        <v>45446</v>
      </c>
      <c r="B145" s="15"/>
      <c r="C145" s="18" t="s">
        <v>43</v>
      </c>
      <c r="D145" s="13">
        <v>15000</v>
      </c>
    </row>
    <row r="146" spans="1:4">
      <c r="A146" s="14">
        <v>45446</v>
      </c>
      <c r="B146" s="15"/>
      <c r="C146" s="18" t="s">
        <v>43</v>
      </c>
      <c r="D146" s="13">
        <v>460000</v>
      </c>
    </row>
    <row r="147" spans="1:4">
      <c r="A147" s="14">
        <v>45447</v>
      </c>
      <c r="B147" s="15"/>
      <c r="C147" s="15" t="s">
        <v>43</v>
      </c>
      <c r="D147" s="13">
        <v>500000</v>
      </c>
    </row>
    <row r="148" spans="1:4">
      <c r="A148" s="14">
        <v>45447</v>
      </c>
      <c r="B148" s="15"/>
      <c r="C148" s="15" t="s">
        <v>43</v>
      </c>
      <c r="D148" s="13">
        <v>730000</v>
      </c>
    </row>
    <row r="149" spans="1:4">
      <c r="A149" s="14">
        <v>45448</v>
      </c>
      <c r="B149" s="15"/>
      <c r="C149" s="15" t="s">
        <v>43</v>
      </c>
      <c r="D149" s="13">
        <v>665000</v>
      </c>
    </row>
    <row r="150" spans="1:4">
      <c r="A150" s="14">
        <v>45448</v>
      </c>
      <c r="B150" s="15"/>
      <c r="C150" s="15" t="s">
        <v>43</v>
      </c>
      <c r="D150" s="13">
        <v>215000</v>
      </c>
    </row>
    <row r="151" spans="1:4">
      <c r="A151" s="14">
        <v>45449</v>
      </c>
      <c r="B151" s="15"/>
      <c r="C151" s="15" t="s">
        <v>43</v>
      </c>
      <c r="D151" s="13">
        <v>15000</v>
      </c>
    </row>
    <row r="152" spans="1:4">
      <c r="A152" s="14">
        <v>45449</v>
      </c>
      <c r="B152" s="15"/>
      <c r="C152" s="15" t="s">
        <v>43</v>
      </c>
      <c r="D152" s="13">
        <v>190000</v>
      </c>
    </row>
    <row r="153" spans="1:4">
      <c r="A153" s="14">
        <v>45449</v>
      </c>
      <c r="B153" s="15"/>
      <c r="C153" s="15" t="s">
        <v>43</v>
      </c>
      <c r="D153" s="13">
        <v>270000</v>
      </c>
    </row>
    <row r="154" spans="1:4">
      <c r="A154" s="14">
        <v>45449</v>
      </c>
      <c r="B154" s="15"/>
      <c r="C154" s="15" t="s">
        <v>43</v>
      </c>
      <c r="D154" s="13">
        <v>220000</v>
      </c>
    </row>
    <row r="155" spans="1:4">
      <c r="A155" s="14">
        <v>45450</v>
      </c>
      <c r="B155" s="15"/>
      <c r="C155" s="15" t="s">
        <v>43</v>
      </c>
      <c r="D155" s="13">
        <v>190000</v>
      </c>
    </row>
    <row r="156" spans="1:4">
      <c r="A156" s="14">
        <v>45453</v>
      </c>
      <c r="B156" s="15"/>
      <c r="C156" s="15" t="s">
        <v>43</v>
      </c>
      <c r="D156" s="13">
        <v>925000</v>
      </c>
    </row>
    <row r="157" spans="1:4">
      <c r="A157" s="14">
        <v>45454</v>
      </c>
      <c r="B157" s="15"/>
      <c r="C157" s="15" t="s">
        <v>43</v>
      </c>
      <c r="D157" s="13">
        <v>1450000</v>
      </c>
    </row>
    <row r="158" spans="1:4">
      <c r="A158" s="14">
        <v>45454</v>
      </c>
      <c r="B158" s="15"/>
      <c r="C158" s="15" t="s">
        <v>43</v>
      </c>
      <c r="D158" s="13">
        <v>440000</v>
      </c>
    </row>
    <row r="159" spans="1:4">
      <c r="A159" s="14">
        <v>45455</v>
      </c>
      <c r="B159" s="15"/>
      <c r="C159" s="15" t="s">
        <v>43</v>
      </c>
      <c r="D159" s="13">
        <v>140000</v>
      </c>
    </row>
    <row r="160" spans="1:4">
      <c r="A160" s="14">
        <v>45455</v>
      </c>
      <c r="B160" s="15"/>
      <c r="C160" s="15" t="s">
        <v>43</v>
      </c>
      <c r="D160" s="13">
        <v>330000</v>
      </c>
    </row>
    <row r="161" spans="1:4">
      <c r="A161" s="14">
        <v>45455</v>
      </c>
      <c r="B161" s="15"/>
      <c r="C161" s="15" t="s">
        <v>43</v>
      </c>
      <c r="D161" s="13">
        <v>530000</v>
      </c>
    </row>
    <row r="162" spans="1:4">
      <c r="A162" s="14">
        <v>45456</v>
      </c>
      <c r="B162" s="15"/>
      <c r="C162" s="15" t="s">
        <v>43</v>
      </c>
      <c r="D162" s="13">
        <v>120000</v>
      </c>
    </row>
    <row r="163" spans="1:4">
      <c r="A163" s="14">
        <v>45456</v>
      </c>
      <c r="B163" s="15"/>
      <c r="C163" s="15" t="s">
        <v>43</v>
      </c>
      <c r="D163" s="13">
        <v>1525000</v>
      </c>
    </row>
    <row r="164" spans="1:4">
      <c r="A164" s="14">
        <v>45458</v>
      </c>
      <c r="B164" s="15"/>
      <c r="C164" s="15" t="s">
        <v>43</v>
      </c>
      <c r="D164" s="13">
        <v>955000</v>
      </c>
    </row>
    <row r="165" spans="1:4">
      <c r="A165" s="14">
        <v>45458</v>
      </c>
      <c r="B165" s="15"/>
      <c r="C165" s="15" t="s">
        <v>43</v>
      </c>
      <c r="D165" s="13">
        <v>610000</v>
      </c>
    </row>
    <row r="166" spans="1:4">
      <c r="A166" s="14">
        <v>45458</v>
      </c>
      <c r="B166" s="15"/>
      <c r="C166" s="15" t="s">
        <v>43</v>
      </c>
      <c r="D166" s="13">
        <v>190000</v>
      </c>
    </row>
    <row r="167" spans="1:4">
      <c r="A167" s="14">
        <v>45462</v>
      </c>
      <c r="B167" s="15"/>
      <c r="C167" s="15" t="s">
        <v>43</v>
      </c>
      <c r="D167" s="13">
        <v>70000</v>
      </c>
    </row>
    <row r="168" spans="1:4">
      <c r="A168" s="14">
        <v>45463</v>
      </c>
      <c r="B168" s="15"/>
      <c r="C168" s="15" t="s">
        <v>43</v>
      </c>
      <c r="D168" s="13">
        <v>880000</v>
      </c>
    </row>
    <row r="169" spans="1:4">
      <c r="A169" s="14">
        <v>45463</v>
      </c>
      <c r="B169" s="15"/>
      <c r="C169" s="15" t="s">
        <v>43</v>
      </c>
      <c r="D169" s="13">
        <v>600000</v>
      </c>
    </row>
    <row r="170" spans="1:4">
      <c r="A170" s="14">
        <v>45463</v>
      </c>
      <c r="B170" s="15"/>
      <c r="C170" s="15" t="s">
        <v>43</v>
      </c>
      <c r="D170" s="13">
        <v>445000</v>
      </c>
    </row>
    <row r="171" spans="1:4">
      <c r="A171" s="14">
        <v>45463</v>
      </c>
      <c r="B171" s="15"/>
      <c r="C171" s="15" t="s">
        <v>43</v>
      </c>
      <c r="D171" s="13">
        <v>190000</v>
      </c>
    </row>
    <row r="172" spans="1:4">
      <c r="A172" s="14">
        <v>45463</v>
      </c>
      <c r="B172" s="15"/>
      <c r="C172" s="15" t="s">
        <v>43</v>
      </c>
      <c r="D172" s="13">
        <v>1390000</v>
      </c>
    </row>
    <row r="173" spans="1:4">
      <c r="A173" s="14">
        <v>45463</v>
      </c>
      <c r="B173" s="15"/>
      <c r="C173" s="15" t="s">
        <v>43</v>
      </c>
      <c r="D173" s="13">
        <v>385000</v>
      </c>
    </row>
    <row r="174" spans="1:4">
      <c r="A174" s="14">
        <v>45463</v>
      </c>
      <c r="B174" s="15"/>
      <c r="C174" s="15" t="s">
        <v>43</v>
      </c>
      <c r="D174" s="13">
        <v>170000</v>
      </c>
    </row>
    <row r="175" spans="1:4">
      <c r="A175" s="14">
        <v>45463</v>
      </c>
      <c r="B175" s="15"/>
      <c r="C175" s="15" t="s">
        <v>43</v>
      </c>
      <c r="D175" s="13">
        <v>120000</v>
      </c>
    </row>
    <row r="176" spans="1:4">
      <c r="A176" s="14">
        <v>45463</v>
      </c>
      <c r="B176" s="15"/>
      <c r="C176" s="15" t="s">
        <v>43</v>
      </c>
      <c r="D176" s="13">
        <v>365000</v>
      </c>
    </row>
    <row r="177" spans="1:4">
      <c r="A177" s="14">
        <v>45463</v>
      </c>
      <c r="B177" s="15"/>
      <c r="C177" s="15" t="s">
        <v>43</v>
      </c>
      <c r="D177" s="13">
        <v>440000</v>
      </c>
    </row>
    <row r="178" spans="1:4">
      <c r="A178" s="14">
        <v>45463</v>
      </c>
      <c r="B178" s="15"/>
      <c r="C178" s="15" t="s">
        <v>43</v>
      </c>
      <c r="D178" s="13">
        <v>1831000</v>
      </c>
    </row>
    <row r="179" spans="1:4">
      <c r="A179" s="14">
        <v>45463</v>
      </c>
      <c r="B179" s="15"/>
      <c r="C179" s="15" t="s">
        <v>43</v>
      </c>
      <c r="D179" s="13">
        <v>1570000</v>
      </c>
    </row>
    <row r="180" spans="1:4">
      <c r="A180" s="14">
        <v>45463</v>
      </c>
      <c r="B180" s="15"/>
      <c r="C180" s="15" t="s">
        <v>43</v>
      </c>
      <c r="D180" s="13">
        <v>2165000</v>
      </c>
    </row>
    <row r="181" spans="1:4">
      <c r="A181" s="14">
        <v>45464</v>
      </c>
      <c r="B181" s="15"/>
      <c r="C181" s="15" t="s">
        <v>43</v>
      </c>
      <c r="D181" s="13">
        <v>445000</v>
      </c>
    </row>
    <row r="182" spans="1:4">
      <c r="A182" s="14">
        <v>45464</v>
      </c>
      <c r="B182" s="15"/>
      <c r="C182" s="15" t="s">
        <v>43</v>
      </c>
      <c r="D182" s="13">
        <v>595000</v>
      </c>
    </row>
    <row r="183" spans="1:4">
      <c r="A183" s="14">
        <v>45464</v>
      </c>
      <c r="B183" s="15"/>
      <c r="C183" s="15" t="s">
        <v>43</v>
      </c>
      <c r="D183" s="13">
        <v>180000</v>
      </c>
    </row>
    <row r="184" spans="1:4">
      <c r="A184" s="14">
        <v>45464</v>
      </c>
      <c r="B184" s="15"/>
      <c r="C184" s="15" t="s">
        <v>43</v>
      </c>
      <c r="D184" s="13">
        <v>175000</v>
      </c>
    </row>
    <row r="185" spans="1:4">
      <c r="A185" s="14">
        <v>45464</v>
      </c>
      <c r="B185" s="15"/>
      <c r="C185" s="15" t="s">
        <v>43</v>
      </c>
      <c r="D185" s="13">
        <v>635000</v>
      </c>
    </row>
    <row r="186" spans="1:4">
      <c r="A186" s="14">
        <v>45464</v>
      </c>
      <c r="B186" s="15"/>
      <c r="C186" s="15" t="s">
        <v>43</v>
      </c>
      <c r="D186" s="13">
        <v>320000</v>
      </c>
    </row>
    <row r="187" spans="1:4">
      <c r="A187" s="14">
        <v>45464</v>
      </c>
      <c r="B187" s="15"/>
      <c r="C187" s="15" t="s">
        <v>43</v>
      </c>
      <c r="D187" s="13">
        <v>305000</v>
      </c>
    </row>
    <row r="188" spans="1:4">
      <c r="A188" s="14">
        <v>45464</v>
      </c>
      <c r="B188" s="15"/>
      <c r="C188" s="15" t="s">
        <v>43</v>
      </c>
      <c r="D188" s="13">
        <v>765000</v>
      </c>
    </row>
    <row r="189" spans="1:4">
      <c r="A189" s="14">
        <v>45464</v>
      </c>
      <c r="B189" s="15"/>
      <c r="C189" s="15" t="s">
        <v>43</v>
      </c>
      <c r="D189" s="13">
        <v>820000</v>
      </c>
    </row>
    <row r="190" spans="1:4">
      <c r="A190" s="14">
        <v>45465</v>
      </c>
      <c r="B190" s="15"/>
      <c r="C190" s="15" t="s">
        <v>43</v>
      </c>
      <c r="D190" s="13">
        <v>318000</v>
      </c>
    </row>
    <row r="192" spans="1:4">
      <c r="D192" s="12">
        <f>SUM(D144:D191)</f>
        <v>25914000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3C00-E887-48C4-8704-0E9E5FC5C9FA}">
  <dimension ref="A2:M128"/>
  <sheetViews>
    <sheetView topLeftCell="A103" zoomScaleNormal="100" workbookViewId="0">
      <selection activeCell="F122" sqref="F122"/>
    </sheetView>
  </sheetViews>
  <sheetFormatPr defaultColWidth="9.08984375" defaultRowHeight="14"/>
  <cols>
    <col min="1" max="1" width="9.36328125" style="4" bestFit="1" customWidth="1"/>
    <col min="2" max="2" width="9.08984375" style="4"/>
    <col min="3" max="3" width="75" style="4" customWidth="1"/>
    <col min="4" max="4" width="18.6328125" style="12" bestFit="1" customWidth="1"/>
    <col min="5" max="5" width="18.08984375" style="12" bestFit="1" customWidth="1"/>
    <col min="6" max="6" width="17.36328125" style="4" bestFit="1" customWidth="1"/>
    <col min="7" max="7" width="17.36328125" style="4" customWidth="1"/>
    <col min="8" max="8" width="15.453125" style="76" bestFit="1" customWidth="1"/>
    <col min="9" max="9" width="15.1796875" style="4" bestFit="1" customWidth="1"/>
    <col min="10" max="10" width="15.1796875" style="41" bestFit="1" customWidth="1"/>
    <col min="11" max="11" width="11.54296875" style="4" bestFit="1" customWidth="1"/>
    <col min="12" max="12" width="13.08984375" style="4" bestFit="1" customWidth="1"/>
    <col min="13" max="13" width="14.08984375" style="57" bestFit="1" customWidth="1"/>
    <col min="14" max="14" width="11.453125" style="4" bestFit="1" customWidth="1"/>
    <col min="15" max="15" width="14.08984375" style="4" bestFit="1" customWidth="1"/>
    <col min="16" max="16384" width="9.08984375" style="4"/>
  </cols>
  <sheetData>
    <row r="2" spans="1:13">
      <c r="A2" s="1" t="s">
        <v>10</v>
      </c>
      <c r="B2" s="1"/>
      <c r="C2" s="1"/>
      <c r="D2" s="2"/>
      <c r="E2" s="2"/>
      <c r="F2" s="3"/>
      <c r="G2" s="3"/>
    </row>
    <row r="3" spans="1:13">
      <c r="A3" s="5" t="s">
        <v>0</v>
      </c>
      <c r="B3" s="5"/>
      <c r="C3" s="5" t="s">
        <v>1</v>
      </c>
      <c r="D3" s="6" t="s">
        <v>2</v>
      </c>
      <c r="E3" s="6" t="s">
        <v>3</v>
      </c>
      <c r="F3" s="7" t="s">
        <v>4</v>
      </c>
      <c r="G3" s="105"/>
    </row>
    <row r="4" spans="1:13" s="19" customFormat="1">
      <c r="A4" s="128">
        <v>45657</v>
      </c>
      <c r="B4" s="32"/>
      <c r="C4" s="15" t="s">
        <v>36</v>
      </c>
      <c r="D4" s="74"/>
      <c r="E4" s="74">
        <v>25000</v>
      </c>
      <c r="F4" s="126" t="e">
        <f>#REF!+D4-E4</f>
        <v>#REF!</v>
      </c>
      <c r="H4" s="71"/>
      <c r="J4" s="129"/>
      <c r="M4" s="21"/>
    </row>
    <row r="5" spans="1:13" s="19" customFormat="1">
      <c r="A5" s="128">
        <v>45657</v>
      </c>
      <c r="B5" s="32"/>
      <c r="C5" s="15" t="s">
        <v>521</v>
      </c>
      <c r="D5" s="74">
        <v>48857.89</v>
      </c>
      <c r="E5" s="74"/>
      <c r="F5" s="126" t="e">
        <f t="shared" ref="F5:F6" si="0">F4+D5-E5</f>
        <v>#REF!</v>
      </c>
      <c r="H5" s="71"/>
      <c r="J5" s="129"/>
      <c r="M5" s="21"/>
    </row>
    <row r="6" spans="1:13" s="19" customFormat="1">
      <c r="A6" s="128">
        <v>45657</v>
      </c>
      <c r="B6" s="32"/>
      <c r="C6" s="15" t="s">
        <v>38</v>
      </c>
      <c r="D6" s="74"/>
      <c r="E6" s="74">
        <v>9771.58</v>
      </c>
      <c r="F6" s="126" t="e">
        <f t="shared" si="0"/>
        <v>#REF!</v>
      </c>
      <c r="G6" s="36" t="e">
        <f>F6-146888287.31</f>
        <v>#REF!</v>
      </c>
      <c r="H6" s="71"/>
      <c r="J6" s="129"/>
      <c r="M6" s="21"/>
    </row>
    <row r="7" spans="1:13">
      <c r="A7" s="137"/>
      <c r="B7" s="137"/>
      <c r="C7" s="49" t="s">
        <v>34</v>
      </c>
      <c r="D7" s="56">
        <f>SUM(D4:D6)</f>
        <v>48857.89</v>
      </c>
      <c r="E7" s="56">
        <f>SUM(E4:E6)</f>
        <v>34771.58</v>
      </c>
      <c r="F7" s="137"/>
    </row>
    <row r="8" spans="1:13">
      <c r="A8" s="15"/>
      <c r="B8" s="15"/>
      <c r="C8" s="53" t="s">
        <v>5</v>
      </c>
      <c r="D8" s="84"/>
      <c r="E8" s="84"/>
      <c r="F8" s="88">
        <v>189588287.31</v>
      </c>
    </row>
    <row r="9" spans="1:13">
      <c r="A9" s="14">
        <v>45295</v>
      </c>
      <c r="B9" s="15"/>
      <c r="C9" s="15" t="s">
        <v>506</v>
      </c>
      <c r="D9" s="13">
        <v>750000</v>
      </c>
      <c r="E9" s="13"/>
      <c r="F9" s="9">
        <f t="shared" ref="F9:F21" si="1">F8+D9-E9</f>
        <v>190338287.31</v>
      </c>
    </row>
    <row r="10" spans="1:13">
      <c r="A10" s="14">
        <v>45296</v>
      </c>
      <c r="B10" s="15"/>
      <c r="C10" s="15" t="s">
        <v>510</v>
      </c>
      <c r="D10" s="13">
        <v>750000</v>
      </c>
      <c r="E10" s="13"/>
      <c r="F10" s="9">
        <f t="shared" si="1"/>
        <v>191088287.31</v>
      </c>
    </row>
    <row r="11" spans="1:13" ht="28">
      <c r="A11" s="14">
        <v>45294</v>
      </c>
      <c r="B11" s="15"/>
      <c r="C11" s="37" t="s">
        <v>511</v>
      </c>
      <c r="D11" s="13"/>
      <c r="E11" s="13"/>
      <c r="F11" s="9">
        <f t="shared" si="1"/>
        <v>191088287.31</v>
      </c>
    </row>
    <row r="12" spans="1:13">
      <c r="A12" s="14">
        <v>45299</v>
      </c>
      <c r="B12" s="15"/>
      <c r="C12" s="15" t="s">
        <v>519</v>
      </c>
      <c r="D12" s="74">
        <v>1500000</v>
      </c>
      <c r="E12" s="74"/>
      <c r="F12" s="9">
        <f t="shared" si="1"/>
        <v>192588287.31</v>
      </c>
    </row>
    <row r="13" spans="1:13">
      <c r="A13" s="14">
        <v>45301</v>
      </c>
      <c r="B13" s="15"/>
      <c r="C13" s="15" t="s">
        <v>519</v>
      </c>
      <c r="D13" s="74">
        <v>1500000</v>
      </c>
      <c r="E13" s="74"/>
      <c r="F13" s="9">
        <f t="shared" si="1"/>
        <v>194088287.31</v>
      </c>
    </row>
    <row r="14" spans="1:13">
      <c r="A14" s="14">
        <v>45302</v>
      </c>
      <c r="B14" s="15"/>
      <c r="C14" s="15" t="s">
        <v>510</v>
      </c>
      <c r="D14" s="74">
        <v>750000</v>
      </c>
      <c r="E14" s="74"/>
      <c r="F14" s="9">
        <f t="shared" si="1"/>
        <v>194838287.31</v>
      </c>
    </row>
    <row r="15" spans="1:13">
      <c r="A15" s="14">
        <v>45306</v>
      </c>
      <c r="B15" s="15"/>
      <c r="C15" s="15" t="s">
        <v>546</v>
      </c>
      <c r="D15" s="74">
        <v>1450000</v>
      </c>
      <c r="E15" s="74"/>
      <c r="F15" s="9">
        <f t="shared" si="1"/>
        <v>196288287.31</v>
      </c>
    </row>
    <row r="16" spans="1:13">
      <c r="A16" s="14">
        <v>45308</v>
      </c>
      <c r="B16" s="15"/>
      <c r="C16" s="15" t="s">
        <v>557</v>
      </c>
      <c r="D16" s="74">
        <v>1500000</v>
      </c>
      <c r="E16" s="74"/>
      <c r="F16" s="9">
        <f t="shared" si="1"/>
        <v>197788287.31</v>
      </c>
    </row>
    <row r="17" spans="1:6">
      <c r="A17" s="14">
        <v>45308</v>
      </c>
      <c r="B17" s="15"/>
      <c r="C17" s="15" t="s">
        <v>448</v>
      </c>
      <c r="D17" s="74">
        <v>11725000</v>
      </c>
      <c r="E17" s="74"/>
      <c r="F17" s="9">
        <f t="shared" si="1"/>
        <v>209513287.31</v>
      </c>
    </row>
    <row r="18" spans="1:6">
      <c r="A18" s="14">
        <v>45308</v>
      </c>
      <c r="B18" s="15"/>
      <c r="C18" s="15" t="s">
        <v>468</v>
      </c>
      <c r="D18" s="13">
        <v>8200000</v>
      </c>
      <c r="E18" s="13"/>
      <c r="F18" s="9">
        <f t="shared" si="1"/>
        <v>217713287.31</v>
      </c>
    </row>
    <row r="19" spans="1:6">
      <c r="A19" s="14">
        <v>45314</v>
      </c>
      <c r="B19" s="15"/>
      <c r="C19" s="15" t="s">
        <v>581</v>
      </c>
      <c r="D19" s="13">
        <v>1500000</v>
      </c>
      <c r="E19" s="13"/>
      <c r="F19" s="9">
        <f t="shared" si="1"/>
        <v>219213287.31</v>
      </c>
    </row>
    <row r="20" spans="1:6">
      <c r="A20" s="14">
        <v>45314</v>
      </c>
      <c r="B20" s="15"/>
      <c r="C20" s="15" t="s">
        <v>584</v>
      </c>
      <c r="D20" s="13"/>
      <c r="E20" s="13">
        <v>11725000</v>
      </c>
      <c r="F20" s="9">
        <f t="shared" si="1"/>
        <v>207488287.31</v>
      </c>
    </row>
    <row r="21" spans="1:6">
      <c r="A21" s="14">
        <v>45316</v>
      </c>
      <c r="B21" s="15"/>
      <c r="C21" s="15" t="s">
        <v>510</v>
      </c>
      <c r="D21" s="13">
        <v>750000</v>
      </c>
      <c r="E21" s="13"/>
      <c r="F21" s="9">
        <f t="shared" si="1"/>
        <v>208238287.31</v>
      </c>
    </row>
    <row r="22" spans="1:6">
      <c r="A22" s="14">
        <v>45316</v>
      </c>
      <c r="B22" s="15"/>
      <c r="C22" s="15" t="s">
        <v>448</v>
      </c>
      <c r="D22" s="13">
        <v>12475000</v>
      </c>
      <c r="E22" s="13"/>
      <c r="F22" s="9">
        <f t="shared" ref="F22:F27" si="2">F21+D22-E22</f>
        <v>220713287.31</v>
      </c>
    </row>
    <row r="23" spans="1:6">
      <c r="A23" s="14">
        <v>45316</v>
      </c>
      <c r="B23" s="15"/>
      <c r="C23" s="15" t="s">
        <v>593</v>
      </c>
      <c r="D23" s="13">
        <v>1500000</v>
      </c>
      <c r="E23" s="13"/>
      <c r="F23" s="9">
        <f t="shared" si="2"/>
        <v>222213287.31</v>
      </c>
    </row>
    <row r="24" spans="1:6">
      <c r="A24" s="14">
        <v>45316</v>
      </c>
      <c r="B24" s="15"/>
      <c r="C24" s="15" t="s">
        <v>594</v>
      </c>
      <c r="D24" s="13">
        <v>350000</v>
      </c>
      <c r="E24" s="13"/>
      <c r="F24" s="9">
        <f t="shared" si="2"/>
        <v>222563287.31</v>
      </c>
    </row>
    <row r="25" spans="1:6">
      <c r="A25" s="14">
        <v>45322</v>
      </c>
      <c r="B25" s="15"/>
      <c r="C25" s="15" t="s">
        <v>36</v>
      </c>
      <c r="D25" s="74"/>
      <c r="E25" s="74">
        <v>25000</v>
      </c>
      <c r="F25" s="9">
        <f t="shared" si="2"/>
        <v>222538287.31</v>
      </c>
    </row>
    <row r="26" spans="1:6">
      <c r="A26" s="14">
        <v>45322</v>
      </c>
      <c r="B26" s="15"/>
      <c r="C26" s="15" t="s">
        <v>521</v>
      </c>
      <c r="D26" s="74">
        <v>171203.75</v>
      </c>
      <c r="E26" s="74"/>
      <c r="F26" s="9">
        <f t="shared" si="2"/>
        <v>222709491.06</v>
      </c>
    </row>
    <row r="27" spans="1:6">
      <c r="A27" s="14">
        <v>45322</v>
      </c>
      <c r="B27" s="15"/>
      <c r="C27" s="15" t="s">
        <v>38</v>
      </c>
      <c r="D27" s="74"/>
      <c r="E27" s="74">
        <v>34240.75</v>
      </c>
      <c r="F27" s="9">
        <f t="shared" si="2"/>
        <v>222675250.31</v>
      </c>
    </row>
    <row r="28" spans="1:6">
      <c r="A28" s="137"/>
      <c r="B28" s="137"/>
      <c r="C28" s="49" t="s">
        <v>34</v>
      </c>
      <c r="D28" s="56">
        <f>SUM(D9:D27)</f>
        <v>44871203.75</v>
      </c>
      <c r="E28" s="56">
        <f>SUM(E9:E27)</f>
        <v>11784240.75</v>
      </c>
      <c r="F28" s="137"/>
    </row>
    <row r="29" spans="1:6">
      <c r="A29" s="15"/>
      <c r="B29" s="15"/>
      <c r="C29" s="53" t="s">
        <v>5</v>
      </c>
      <c r="D29" s="84"/>
      <c r="E29" s="84"/>
      <c r="F29" s="88">
        <f>F27</f>
        <v>222675250.31</v>
      </c>
    </row>
    <row r="30" spans="1:6">
      <c r="A30" s="14">
        <v>45323</v>
      </c>
      <c r="B30" s="15"/>
      <c r="C30" s="15" t="s">
        <v>630</v>
      </c>
      <c r="D30" s="13">
        <v>2250000</v>
      </c>
      <c r="E30" s="13"/>
      <c r="F30" s="9">
        <f>F29+D30-E30</f>
        <v>224925250.31</v>
      </c>
    </row>
    <row r="31" spans="1:6">
      <c r="A31" s="14">
        <v>45329</v>
      </c>
      <c r="B31" s="15"/>
      <c r="C31" s="15" t="s">
        <v>448</v>
      </c>
      <c r="D31" s="13">
        <v>6300000</v>
      </c>
      <c r="E31" s="13"/>
      <c r="F31" s="9">
        <f t="shared" ref="F31:F35" si="3">F30+D31-E31</f>
        <v>231225250.31</v>
      </c>
    </row>
    <row r="32" spans="1:6">
      <c r="A32" s="14">
        <v>45329</v>
      </c>
      <c r="B32" s="15"/>
      <c r="C32" s="15" t="s">
        <v>593</v>
      </c>
      <c r="D32" s="13">
        <v>7850000</v>
      </c>
      <c r="E32" s="13"/>
      <c r="F32" s="9">
        <f t="shared" si="3"/>
        <v>239075250.31</v>
      </c>
    </row>
    <row r="33" spans="1:6">
      <c r="A33" s="14">
        <v>45337</v>
      </c>
      <c r="B33" s="15"/>
      <c r="C33" s="15" t="s">
        <v>448</v>
      </c>
      <c r="D33" s="13">
        <v>3000000</v>
      </c>
      <c r="E33" s="74"/>
      <c r="F33" s="9">
        <f t="shared" si="3"/>
        <v>242075250.31</v>
      </c>
    </row>
    <row r="34" spans="1:6">
      <c r="A34" s="14">
        <v>45337</v>
      </c>
      <c r="B34" s="15"/>
      <c r="C34" s="15" t="s">
        <v>593</v>
      </c>
      <c r="D34" s="13">
        <v>2900000</v>
      </c>
      <c r="E34" s="74"/>
      <c r="F34" s="9">
        <f t="shared" si="3"/>
        <v>244975250.31</v>
      </c>
    </row>
    <row r="35" spans="1:6">
      <c r="A35" s="14">
        <v>45337</v>
      </c>
      <c r="B35" s="15"/>
      <c r="C35" s="15" t="s">
        <v>594</v>
      </c>
      <c r="D35" s="13">
        <v>1150000</v>
      </c>
      <c r="E35" s="74"/>
      <c r="F35" s="9">
        <f t="shared" si="3"/>
        <v>246125250.31</v>
      </c>
    </row>
    <row r="36" spans="1:6">
      <c r="A36" s="14">
        <v>45338</v>
      </c>
      <c r="B36" s="15"/>
      <c r="C36" s="15" t="s">
        <v>696</v>
      </c>
      <c r="D36" s="13">
        <v>1500000</v>
      </c>
      <c r="E36" s="13"/>
      <c r="F36" s="9">
        <f>F35+D36-E36</f>
        <v>247625250.31</v>
      </c>
    </row>
    <row r="37" spans="1:6">
      <c r="A37" s="14">
        <v>45343</v>
      </c>
      <c r="B37" s="15"/>
      <c r="C37" s="15" t="s">
        <v>711</v>
      </c>
      <c r="D37" s="13">
        <v>2250000</v>
      </c>
      <c r="E37" s="13"/>
      <c r="F37" s="9">
        <f>F36+D37-E37</f>
        <v>249875250.31</v>
      </c>
    </row>
    <row r="38" spans="1:6">
      <c r="A38" s="14">
        <v>45351</v>
      </c>
      <c r="B38" s="15"/>
      <c r="C38" s="15" t="s">
        <v>696</v>
      </c>
      <c r="D38" s="13">
        <v>1500000</v>
      </c>
      <c r="E38" s="13"/>
      <c r="F38" s="9">
        <f>F37+D38-E38</f>
        <v>251375250.31</v>
      </c>
    </row>
    <row r="39" spans="1:6">
      <c r="A39" s="14">
        <v>45351</v>
      </c>
      <c r="B39" s="15"/>
      <c r="C39" s="15" t="s">
        <v>36</v>
      </c>
      <c r="D39" s="74"/>
      <c r="E39" s="74">
        <v>25000</v>
      </c>
      <c r="F39" s="9">
        <f t="shared" ref="F39:F41" si="4">F38+D39-E39</f>
        <v>251350250.31</v>
      </c>
    </row>
    <row r="40" spans="1:6">
      <c r="A40" s="14">
        <v>45351</v>
      </c>
      <c r="B40" s="15"/>
      <c r="C40" s="15" t="s">
        <v>521</v>
      </c>
      <c r="D40" s="74">
        <v>191691.98</v>
      </c>
      <c r="E40" s="74"/>
      <c r="F40" s="9">
        <f t="shared" si="4"/>
        <v>251541942.28999999</v>
      </c>
    </row>
    <row r="41" spans="1:6">
      <c r="A41" s="14">
        <v>45351</v>
      </c>
      <c r="B41" s="15"/>
      <c r="C41" s="15" t="s">
        <v>38</v>
      </c>
      <c r="D41" s="74"/>
      <c r="E41" s="74">
        <v>38338.400000000001</v>
      </c>
      <c r="F41" s="9">
        <f t="shared" si="4"/>
        <v>251503603.88999999</v>
      </c>
    </row>
    <row r="42" spans="1:6">
      <c r="A42" s="137"/>
      <c r="B42" s="137"/>
      <c r="C42" s="49" t="s">
        <v>34</v>
      </c>
      <c r="D42" s="56">
        <f>SUM(D30:D41)</f>
        <v>28891691.98</v>
      </c>
      <c r="E42" s="56">
        <f>SUM(E30:E41)</f>
        <v>63338.400000000001</v>
      </c>
      <c r="F42" s="137"/>
    </row>
    <row r="43" spans="1:6">
      <c r="A43" s="15"/>
      <c r="B43" s="15"/>
      <c r="C43" s="53" t="s">
        <v>5</v>
      </c>
      <c r="D43" s="84"/>
      <c r="E43" s="84"/>
      <c r="F43" s="88">
        <f>F41</f>
        <v>251503603.88999999</v>
      </c>
    </row>
    <row r="44" spans="1:6">
      <c r="A44" s="14">
        <v>45352</v>
      </c>
      <c r="B44" s="15"/>
      <c r="C44" s="15" t="s">
        <v>756</v>
      </c>
      <c r="D44" s="13">
        <v>3875000</v>
      </c>
      <c r="E44" s="13"/>
      <c r="F44" s="9">
        <f>F43+D44-E44</f>
        <v>255378603.88999999</v>
      </c>
    </row>
    <row r="45" spans="1:6">
      <c r="A45" s="14">
        <v>45352</v>
      </c>
      <c r="B45" s="15"/>
      <c r="C45" s="15" t="s">
        <v>448</v>
      </c>
      <c r="D45" s="13">
        <v>3700000</v>
      </c>
      <c r="E45" s="13"/>
      <c r="F45" s="9">
        <f t="shared" ref="F45:F50" si="5">F44+D45-E45</f>
        <v>259078603.88999999</v>
      </c>
    </row>
    <row r="46" spans="1:6">
      <c r="A46" s="14">
        <v>45352</v>
      </c>
      <c r="B46" s="15"/>
      <c r="C46" s="15" t="s">
        <v>757</v>
      </c>
      <c r="D46" s="13">
        <v>5200000</v>
      </c>
      <c r="E46" s="13"/>
      <c r="F46" s="9">
        <f t="shared" si="5"/>
        <v>264278603.88999999</v>
      </c>
    </row>
    <row r="47" spans="1:6">
      <c r="A47" s="14">
        <v>45359</v>
      </c>
      <c r="B47" s="15"/>
      <c r="C47" s="15" t="s">
        <v>593</v>
      </c>
      <c r="D47" s="13">
        <v>1400000</v>
      </c>
      <c r="E47" s="13"/>
      <c r="F47" s="9">
        <f t="shared" si="5"/>
        <v>265678603.88999999</v>
      </c>
    </row>
    <row r="48" spans="1:6">
      <c r="A48" s="14">
        <v>45365</v>
      </c>
      <c r="B48" s="15"/>
      <c r="C48" s="15" t="s">
        <v>813</v>
      </c>
      <c r="D48" s="13">
        <v>1500000</v>
      </c>
      <c r="E48" s="74"/>
      <c r="F48" s="9">
        <f t="shared" si="5"/>
        <v>267178603.88999999</v>
      </c>
    </row>
    <row r="49" spans="1:6">
      <c r="A49" s="14">
        <v>45373</v>
      </c>
      <c r="B49" s="15"/>
      <c r="C49" s="15" t="s">
        <v>448</v>
      </c>
      <c r="D49" s="13">
        <v>2950000</v>
      </c>
      <c r="E49" s="13"/>
      <c r="F49" s="9">
        <f t="shared" si="5"/>
        <v>270128603.88999999</v>
      </c>
    </row>
    <row r="50" spans="1:6">
      <c r="A50" s="14">
        <v>45373</v>
      </c>
      <c r="B50" s="15"/>
      <c r="C50" s="15" t="s">
        <v>757</v>
      </c>
      <c r="D50" s="13">
        <v>2850000</v>
      </c>
      <c r="E50" s="13"/>
      <c r="F50" s="9">
        <f t="shared" si="5"/>
        <v>272978603.88999999</v>
      </c>
    </row>
    <row r="51" spans="1:6">
      <c r="A51" s="14">
        <v>45378</v>
      </c>
      <c r="B51" s="15"/>
      <c r="C51" s="15" t="s">
        <v>448</v>
      </c>
      <c r="D51" s="13">
        <v>6750000</v>
      </c>
      <c r="E51" s="13"/>
      <c r="F51" s="9">
        <f t="shared" ref="F51:F56" si="6">F50+D51-E51</f>
        <v>279728603.88999999</v>
      </c>
    </row>
    <row r="52" spans="1:6">
      <c r="A52" s="14">
        <v>45378</v>
      </c>
      <c r="B52" s="15"/>
      <c r="C52" s="15" t="s">
        <v>757</v>
      </c>
      <c r="D52" s="13">
        <v>4350000</v>
      </c>
      <c r="E52" s="13"/>
      <c r="F52" s="9">
        <f t="shared" si="6"/>
        <v>284078603.88999999</v>
      </c>
    </row>
    <row r="53" spans="1:6">
      <c r="A53" s="14">
        <v>45378</v>
      </c>
      <c r="B53" s="15"/>
      <c r="C53" s="15" t="s">
        <v>506</v>
      </c>
      <c r="D53" s="13">
        <v>750000</v>
      </c>
      <c r="E53" s="74"/>
      <c r="F53" s="9">
        <f t="shared" si="6"/>
        <v>284828603.88999999</v>
      </c>
    </row>
    <row r="54" spans="1:6">
      <c r="A54" s="14">
        <v>45382</v>
      </c>
      <c r="B54" s="15"/>
      <c r="C54" s="15" t="s">
        <v>36</v>
      </c>
      <c r="D54" s="74"/>
      <c r="E54" s="74">
        <v>25000</v>
      </c>
      <c r="F54" s="9">
        <f t="shared" si="6"/>
        <v>284803603.88999999</v>
      </c>
    </row>
    <row r="55" spans="1:6">
      <c r="A55" s="14">
        <v>45382</v>
      </c>
      <c r="B55" s="15"/>
      <c r="C55" s="15" t="s">
        <v>521</v>
      </c>
      <c r="D55" s="74">
        <v>229631.83</v>
      </c>
      <c r="E55" s="74"/>
      <c r="F55" s="9">
        <f t="shared" si="6"/>
        <v>285033235.71999997</v>
      </c>
    </row>
    <row r="56" spans="1:6">
      <c r="A56" s="14">
        <v>45382</v>
      </c>
      <c r="B56" s="15"/>
      <c r="C56" s="15" t="s">
        <v>38</v>
      </c>
      <c r="D56" s="74"/>
      <c r="E56" s="74">
        <v>45926.37</v>
      </c>
      <c r="F56" s="9">
        <f t="shared" si="6"/>
        <v>284987309.34999996</v>
      </c>
    </row>
    <row r="57" spans="1:6">
      <c r="A57" s="137"/>
      <c r="B57" s="137"/>
      <c r="C57" s="49" t="s">
        <v>34</v>
      </c>
      <c r="D57" s="56">
        <f>SUM(D44:D56)</f>
        <v>33554631.829999998</v>
      </c>
      <c r="E57" s="56">
        <f>SUM(E44:E56)</f>
        <v>70926.37</v>
      </c>
      <c r="F57" s="137"/>
    </row>
    <row r="58" spans="1:6">
      <c r="A58" s="15"/>
      <c r="B58" s="15"/>
      <c r="C58" s="53" t="s">
        <v>5</v>
      </c>
      <c r="D58" s="84"/>
      <c r="E58" s="84"/>
      <c r="F58" s="88">
        <f>F56</f>
        <v>284987309.34999996</v>
      </c>
    </row>
    <row r="59" spans="1:6">
      <c r="A59" s="14">
        <v>45383</v>
      </c>
      <c r="B59" s="15"/>
      <c r="C59" s="15" t="s">
        <v>448</v>
      </c>
      <c r="D59" s="13">
        <v>700000</v>
      </c>
      <c r="E59" s="13"/>
      <c r="F59" s="9">
        <f>F58+D59-E59</f>
        <v>285687309.34999996</v>
      </c>
    </row>
    <row r="60" spans="1:6">
      <c r="A60" s="14">
        <v>45383</v>
      </c>
      <c r="B60" s="15"/>
      <c r="C60" s="15" t="s">
        <v>757</v>
      </c>
      <c r="D60" s="13">
        <v>1500000</v>
      </c>
      <c r="E60" s="13"/>
      <c r="F60" s="9">
        <f t="shared" ref="F60:F73" si="7">F59+D60-E60</f>
        <v>287187309.34999996</v>
      </c>
    </row>
    <row r="61" spans="1:6">
      <c r="A61" s="14">
        <v>45383</v>
      </c>
      <c r="B61" s="15"/>
      <c r="C61" s="15" t="s">
        <v>756</v>
      </c>
      <c r="D61" s="13">
        <v>750000</v>
      </c>
      <c r="E61" s="13"/>
      <c r="F61" s="9">
        <f t="shared" si="7"/>
        <v>287937309.34999996</v>
      </c>
    </row>
    <row r="62" spans="1:6">
      <c r="A62" s="14">
        <v>45384</v>
      </c>
      <c r="B62" s="15"/>
      <c r="C62" s="15" t="s">
        <v>867</v>
      </c>
      <c r="D62" s="13">
        <v>750000</v>
      </c>
      <c r="E62" s="13"/>
      <c r="F62" s="9">
        <f t="shared" si="7"/>
        <v>288687309.34999996</v>
      </c>
    </row>
    <row r="63" spans="1:6">
      <c r="A63" s="14">
        <v>45385</v>
      </c>
      <c r="B63" s="15"/>
      <c r="C63" s="15" t="s">
        <v>867</v>
      </c>
      <c r="D63" s="13">
        <v>750000</v>
      </c>
      <c r="E63" s="74"/>
      <c r="F63" s="9">
        <f t="shared" si="7"/>
        <v>289437309.34999996</v>
      </c>
    </row>
    <row r="64" spans="1:6">
      <c r="A64" s="14">
        <v>45399</v>
      </c>
      <c r="B64" s="15"/>
      <c r="C64" s="15" t="s">
        <v>506</v>
      </c>
      <c r="D64" s="13">
        <v>750000</v>
      </c>
      <c r="E64" s="74"/>
      <c r="F64" s="9">
        <f t="shared" si="7"/>
        <v>290187309.34999996</v>
      </c>
    </row>
    <row r="65" spans="1:6">
      <c r="A65" s="14">
        <v>45400</v>
      </c>
      <c r="B65" s="15"/>
      <c r="C65" s="15" t="s">
        <v>911</v>
      </c>
      <c r="D65" s="13">
        <v>1500000</v>
      </c>
      <c r="E65" s="74"/>
      <c r="F65" s="9">
        <f t="shared" si="7"/>
        <v>291687309.34999996</v>
      </c>
    </row>
    <row r="66" spans="1:6">
      <c r="A66" s="14">
        <v>45404</v>
      </c>
      <c r="B66" s="15"/>
      <c r="C66" s="15" t="s">
        <v>757</v>
      </c>
      <c r="D66" s="13">
        <v>2200000</v>
      </c>
      <c r="E66" s="13"/>
      <c r="F66" s="9">
        <f t="shared" ref="F66" si="8">F65+D66-E66</f>
        <v>293887309.34999996</v>
      </c>
    </row>
    <row r="67" spans="1:6">
      <c r="A67" s="14">
        <v>45407</v>
      </c>
      <c r="B67" s="15"/>
      <c r="C67" s="15" t="s">
        <v>510</v>
      </c>
      <c r="D67" s="13">
        <v>750000</v>
      </c>
      <c r="E67" s="74"/>
      <c r="F67" s="9">
        <f t="shared" si="7"/>
        <v>294637309.34999996</v>
      </c>
    </row>
    <row r="68" spans="1:6">
      <c r="A68" s="14">
        <v>45411</v>
      </c>
      <c r="B68" s="15"/>
      <c r="C68" s="15" t="s">
        <v>448</v>
      </c>
      <c r="D68" s="13">
        <v>4350000</v>
      </c>
      <c r="E68" s="74"/>
      <c r="F68" s="9">
        <f t="shared" si="7"/>
        <v>298987309.34999996</v>
      </c>
    </row>
    <row r="69" spans="1:6">
      <c r="A69" s="14">
        <v>45411</v>
      </c>
      <c r="B69" s="15"/>
      <c r="C69" s="15" t="s">
        <v>757</v>
      </c>
      <c r="D69" s="13">
        <v>2900000</v>
      </c>
      <c r="E69" s="74"/>
      <c r="F69" s="9">
        <f t="shared" si="7"/>
        <v>301887309.34999996</v>
      </c>
    </row>
    <row r="70" spans="1:6">
      <c r="A70" s="155">
        <v>45411</v>
      </c>
      <c r="B70" s="156"/>
      <c r="C70" s="156" t="s">
        <v>948</v>
      </c>
      <c r="D70" s="75">
        <v>1050000</v>
      </c>
      <c r="E70" s="75"/>
      <c r="F70" s="9">
        <f t="shared" si="7"/>
        <v>302937309.34999996</v>
      </c>
    </row>
    <row r="71" spans="1:6">
      <c r="A71" s="14">
        <v>45412</v>
      </c>
      <c r="B71" s="15"/>
      <c r="C71" s="15" t="s">
        <v>36</v>
      </c>
      <c r="D71" s="74"/>
      <c r="E71" s="74">
        <v>25000</v>
      </c>
      <c r="F71" s="9">
        <f t="shared" si="7"/>
        <v>302912309.34999996</v>
      </c>
    </row>
    <row r="72" spans="1:6">
      <c r="A72" s="14">
        <v>45412</v>
      </c>
      <c r="B72" s="15"/>
      <c r="C72" s="15" t="s">
        <v>521</v>
      </c>
      <c r="D72" s="74">
        <v>239675.19</v>
      </c>
      <c r="E72" s="74"/>
      <c r="F72" s="9">
        <f t="shared" si="7"/>
        <v>303151984.53999996</v>
      </c>
    </row>
    <row r="73" spans="1:6">
      <c r="A73" s="14">
        <v>45412</v>
      </c>
      <c r="B73" s="15"/>
      <c r="C73" s="15" t="s">
        <v>38</v>
      </c>
      <c r="D73" s="74"/>
      <c r="E73" s="74">
        <v>47935.040000000001</v>
      </c>
      <c r="F73" s="9">
        <f t="shared" si="7"/>
        <v>303104049.49999994</v>
      </c>
    </row>
    <row r="74" spans="1:6">
      <c r="A74" s="137"/>
      <c r="B74" s="137"/>
      <c r="C74" s="49" t="s">
        <v>34</v>
      </c>
      <c r="D74" s="56">
        <f>SUM(D59:D73)</f>
        <v>18189675.190000001</v>
      </c>
      <c r="E74" s="56">
        <f>SUM(E59:E73)</f>
        <v>72935.040000000008</v>
      </c>
      <c r="F74" s="137"/>
    </row>
    <row r="75" spans="1:6">
      <c r="A75" s="15"/>
      <c r="B75" s="15"/>
      <c r="C75" s="53" t="s">
        <v>5</v>
      </c>
      <c r="D75" s="84"/>
      <c r="E75" s="84"/>
      <c r="F75" s="88">
        <f>F73</f>
        <v>303104049.49999994</v>
      </c>
    </row>
    <row r="76" spans="1:6">
      <c r="A76" s="14">
        <v>45414</v>
      </c>
      <c r="B76" s="15"/>
      <c r="C76" s="15" t="s">
        <v>506</v>
      </c>
      <c r="D76" s="13">
        <v>750000</v>
      </c>
      <c r="E76" s="13"/>
      <c r="F76" s="9">
        <f>F75+D76-E76</f>
        <v>303854049.49999994</v>
      </c>
    </row>
    <row r="77" spans="1:6">
      <c r="A77" s="14">
        <v>45425</v>
      </c>
      <c r="B77" s="15"/>
      <c r="C77" s="15" t="s">
        <v>506</v>
      </c>
      <c r="D77" s="13">
        <v>750000</v>
      </c>
      <c r="E77" s="13"/>
      <c r="F77" s="9">
        <f t="shared" ref="F77:F85" si="9">F76+D77-E77</f>
        <v>304604049.49999994</v>
      </c>
    </row>
    <row r="78" spans="1:6">
      <c r="A78" s="14">
        <v>45420</v>
      </c>
      <c r="B78" s="15"/>
      <c r="C78" s="15" t="s">
        <v>448</v>
      </c>
      <c r="D78" s="13">
        <v>2600000</v>
      </c>
      <c r="E78" s="13"/>
      <c r="F78" s="9">
        <f t="shared" si="9"/>
        <v>307204049.49999994</v>
      </c>
    </row>
    <row r="79" spans="1:6">
      <c r="A79" s="14">
        <v>45420</v>
      </c>
      <c r="B79" s="15"/>
      <c r="C79" s="15" t="s">
        <v>757</v>
      </c>
      <c r="D79" s="13">
        <v>3600000</v>
      </c>
      <c r="E79" s="13"/>
      <c r="F79" s="9">
        <f t="shared" si="9"/>
        <v>310804049.49999994</v>
      </c>
    </row>
    <row r="80" spans="1:6">
      <c r="A80" s="14">
        <v>45420</v>
      </c>
      <c r="B80" s="15"/>
      <c r="C80" s="15" t="s">
        <v>756</v>
      </c>
      <c r="D80" s="13">
        <v>1500000</v>
      </c>
      <c r="E80" s="74"/>
      <c r="F80" s="9">
        <f t="shared" si="9"/>
        <v>312304049.49999994</v>
      </c>
    </row>
    <row r="81" spans="1:6">
      <c r="A81" s="14">
        <v>45420</v>
      </c>
      <c r="B81" s="15"/>
      <c r="C81" s="15" t="s">
        <v>757</v>
      </c>
      <c r="D81" s="13">
        <v>750000</v>
      </c>
      <c r="E81" s="74"/>
      <c r="F81" s="9">
        <f t="shared" si="9"/>
        <v>313054049.49999994</v>
      </c>
    </row>
    <row r="82" spans="1:6">
      <c r="A82" s="14">
        <v>45426</v>
      </c>
      <c r="B82" s="15"/>
      <c r="C82" s="15" t="s">
        <v>506</v>
      </c>
      <c r="D82" s="13">
        <v>750000</v>
      </c>
      <c r="E82" s="13"/>
      <c r="F82" s="9">
        <f t="shared" si="9"/>
        <v>313804049.49999994</v>
      </c>
    </row>
    <row r="83" spans="1:6">
      <c r="A83" s="14">
        <v>45432</v>
      </c>
      <c r="B83" s="15"/>
      <c r="C83" s="15" t="s">
        <v>448</v>
      </c>
      <c r="D83" s="13">
        <v>1500000</v>
      </c>
      <c r="E83" s="13"/>
      <c r="F83" s="9">
        <f t="shared" si="9"/>
        <v>315304049.49999994</v>
      </c>
    </row>
    <row r="84" spans="1:6">
      <c r="A84" s="14">
        <v>45432</v>
      </c>
      <c r="B84" s="15"/>
      <c r="C84" s="15" t="s">
        <v>757</v>
      </c>
      <c r="D84" s="13">
        <v>750000</v>
      </c>
      <c r="E84" s="13"/>
      <c r="F84" s="9">
        <f t="shared" si="9"/>
        <v>316054049.49999994</v>
      </c>
    </row>
    <row r="85" spans="1:6">
      <c r="A85" s="14">
        <v>45433</v>
      </c>
      <c r="B85" s="15"/>
      <c r="C85" s="15" t="s">
        <v>506</v>
      </c>
      <c r="D85" s="13">
        <v>750000</v>
      </c>
      <c r="E85" s="13"/>
      <c r="F85" s="9">
        <f t="shared" si="9"/>
        <v>316804049.49999994</v>
      </c>
    </row>
    <row r="86" spans="1:6">
      <c r="A86" s="14">
        <v>45443</v>
      </c>
      <c r="B86" s="15"/>
      <c r="C86" s="15" t="s">
        <v>510</v>
      </c>
      <c r="D86" s="13">
        <v>750000</v>
      </c>
      <c r="E86" s="13"/>
      <c r="F86" s="9">
        <f t="shared" ref="F86:F89" si="10">F85+D86-E86</f>
        <v>317554049.49999994</v>
      </c>
    </row>
    <row r="87" spans="1:6">
      <c r="A87" s="14">
        <v>45443</v>
      </c>
      <c r="B87" s="15"/>
      <c r="C87" s="15" t="s">
        <v>36</v>
      </c>
      <c r="D87" s="74"/>
      <c r="E87" s="74">
        <v>25000</v>
      </c>
      <c r="F87" s="9">
        <f t="shared" si="10"/>
        <v>317529049.49999994</v>
      </c>
    </row>
    <row r="88" spans="1:6">
      <c r="A88" s="14">
        <v>45443</v>
      </c>
      <c r="B88" s="15"/>
      <c r="C88" s="15" t="s">
        <v>521</v>
      </c>
      <c r="D88" s="74">
        <v>265287.69</v>
      </c>
      <c r="E88" s="74"/>
      <c r="F88" s="9">
        <f t="shared" si="10"/>
        <v>317794337.18999994</v>
      </c>
    </row>
    <row r="89" spans="1:6">
      <c r="A89" s="14">
        <v>45443</v>
      </c>
      <c r="B89" s="15"/>
      <c r="C89" s="15" t="s">
        <v>38</v>
      </c>
      <c r="D89" s="74"/>
      <c r="E89" s="74">
        <v>53057.54</v>
      </c>
      <c r="F89" s="9">
        <f t="shared" si="10"/>
        <v>317741279.64999992</v>
      </c>
    </row>
    <row r="90" spans="1:6">
      <c r="A90" s="137"/>
      <c r="B90" s="137"/>
      <c r="C90" s="49" t="s">
        <v>34</v>
      </c>
      <c r="D90" s="56">
        <f>SUM(D76:D89)</f>
        <v>14715287.689999999</v>
      </c>
      <c r="E90" s="56">
        <f>SUM(E76:E89)</f>
        <v>78057.540000000008</v>
      </c>
      <c r="F90" s="137"/>
    </row>
    <row r="91" spans="1:6">
      <c r="A91" s="15"/>
      <c r="B91" s="15"/>
      <c r="C91" s="53" t="s">
        <v>5</v>
      </c>
      <c r="D91" s="84"/>
      <c r="E91" s="84"/>
      <c r="F91" s="88">
        <f>F89</f>
        <v>317741279.64999992</v>
      </c>
    </row>
    <row r="92" spans="1:6">
      <c r="A92" s="14">
        <v>45448</v>
      </c>
      <c r="B92" s="15"/>
      <c r="C92" s="15" t="s">
        <v>813</v>
      </c>
      <c r="D92" s="13">
        <v>1500000</v>
      </c>
      <c r="E92" s="13"/>
      <c r="F92" s="9">
        <f>F91+D92-E92</f>
        <v>319241279.64999992</v>
      </c>
    </row>
    <row r="93" spans="1:6">
      <c r="A93" s="14">
        <v>45448</v>
      </c>
      <c r="B93" s="15"/>
      <c r="C93" s="15" t="s">
        <v>448</v>
      </c>
      <c r="D93" s="13">
        <v>4450000</v>
      </c>
      <c r="E93" s="13"/>
      <c r="F93" s="9">
        <f t="shared" ref="F93:F95" si="11">F92+D93-E93</f>
        <v>323691279.64999992</v>
      </c>
    </row>
    <row r="94" spans="1:6">
      <c r="A94" s="14">
        <v>45448</v>
      </c>
      <c r="B94" s="15"/>
      <c r="C94" s="15" t="s">
        <v>757</v>
      </c>
      <c r="D94" s="13">
        <v>5750000</v>
      </c>
      <c r="E94" s="13"/>
      <c r="F94" s="9">
        <f t="shared" si="11"/>
        <v>329441279.64999992</v>
      </c>
    </row>
    <row r="95" spans="1:6">
      <c r="A95" s="14">
        <v>45450</v>
      </c>
      <c r="B95" s="15"/>
      <c r="C95" s="15" t="s">
        <v>506</v>
      </c>
      <c r="D95" s="13">
        <v>750000</v>
      </c>
      <c r="E95" s="13"/>
      <c r="F95" s="9">
        <f t="shared" si="11"/>
        <v>330191279.64999992</v>
      </c>
    </row>
    <row r="96" spans="1:6">
      <c r="A96" s="14">
        <v>45455</v>
      </c>
      <c r="B96" s="15"/>
      <c r="C96" s="15" t="s">
        <v>448</v>
      </c>
      <c r="D96" s="13">
        <v>3650000</v>
      </c>
      <c r="E96" s="13"/>
      <c r="F96" s="9">
        <f t="shared" ref="F96:F102" si="12">F95+D96-E96</f>
        <v>333841279.64999992</v>
      </c>
    </row>
    <row r="97" spans="1:6">
      <c r="A97" s="14">
        <v>45455</v>
      </c>
      <c r="B97" s="15"/>
      <c r="C97" s="15" t="s">
        <v>757</v>
      </c>
      <c r="D97" s="13">
        <v>4400000</v>
      </c>
      <c r="E97" s="13"/>
      <c r="F97" s="9">
        <f t="shared" si="12"/>
        <v>338241279.64999992</v>
      </c>
    </row>
    <row r="98" spans="1:6">
      <c r="A98" s="14">
        <v>45456</v>
      </c>
      <c r="B98" s="15"/>
      <c r="C98" s="15" t="s">
        <v>506</v>
      </c>
      <c r="D98" s="13">
        <v>750000</v>
      </c>
      <c r="E98" s="13"/>
      <c r="F98" s="9">
        <f t="shared" si="12"/>
        <v>338991279.64999992</v>
      </c>
    </row>
    <row r="99" spans="1:6">
      <c r="A99" s="14">
        <v>45464</v>
      </c>
      <c r="B99" s="15"/>
      <c r="C99" s="15" t="s">
        <v>1148</v>
      </c>
      <c r="D99" s="13">
        <v>3000000</v>
      </c>
      <c r="E99" s="13"/>
      <c r="F99" s="9">
        <f t="shared" si="12"/>
        <v>341991279.64999992</v>
      </c>
    </row>
    <row r="100" spans="1:6">
      <c r="A100" s="30">
        <v>45467</v>
      </c>
      <c r="B100" s="32"/>
      <c r="C100" s="32" t="s">
        <v>1162</v>
      </c>
      <c r="D100" s="13">
        <v>1500000</v>
      </c>
      <c r="E100" s="13"/>
      <c r="F100" s="9">
        <f t="shared" si="12"/>
        <v>343491279.64999992</v>
      </c>
    </row>
    <row r="101" spans="1:6">
      <c r="A101" s="30">
        <v>45467</v>
      </c>
      <c r="B101" s="15"/>
      <c r="C101" s="15" t="s">
        <v>448</v>
      </c>
      <c r="D101" s="13">
        <v>3750000</v>
      </c>
      <c r="E101" s="13"/>
      <c r="F101" s="9">
        <f t="shared" si="12"/>
        <v>347241279.64999992</v>
      </c>
    </row>
    <row r="102" spans="1:6">
      <c r="A102" s="30">
        <v>45467</v>
      </c>
      <c r="B102" s="15"/>
      <c r="C102" s="15" t="s">
        <v>757</v>
      </c>
      <c r="D102" s="13">
        <v>16400000</v>
      </c>
      <c r="E102" s="13"/>
      <c r="F102" s="9">
        <f t="shared" si="12"/>
        <v>363641279.64999992</v>
      </c>
    </row>
    <row r="103" spans="1:6">
      <c r="A103" s="14">
        <v>45470</v>
      </c>
      <c r="B103" s="15"/>
      <c r="C103" s="15" t="s">
        <v>510</v>
      </c>
      <c r="D103" s="13">
        <v>750000</v>
      </c>
      <c r="E103" s="13"/>
      <c r="F103" s="9">
        <f t="shared" ref="F103" si="13">F102+D103-E103</f>
        <v>364391279.64999992</v>
      </c>
    </row>
    <row r="104" spans="1:6">
      <c r="A104" s="14">
        <v>45471</v>
      </c>
      <c r="B104" s="15"/>
      <c r="C104" s="15" t="s">
        <v>510</v>
      </c>
      <c r="D104" s="13">
        <v>750000</v>
      </c>
      <c r="E104" s="13"/>
      <c r="F104" s="9">
        <f t="shared" ref="F104:F107" si="14">F103+D104-E104</f>
        <v>365141279.64999992</v>
      </c>
    </row>
    <row r="105" spans="1:6">
      <c r="A105" s="14">
        <v>45473</v>
      </c>
      <c r="B105" s="15"/>
      <c r="C105" s="15" t="s">
        <v>36</v>
      </c>
      <c r="D105" s="74"/>
      <c r="E105" s="74">
        <v>25000</v>
      </c>
      <c r="F105" s="9">
        <f t="shared" si="14"/>
        <v>365116279.64999992</v>
      </c>
    </row>
    <row r="106" spans="1:6">
      <c r="A106" s="14">
        <v>45473</v>
      </c>
      <c r="B106" s="15"/>
      <c r="C106" s="15" t="s">
        <v>521</v>
      </c>
      <c r="D106" s="74">
        <v>278933.24</v>
      </c>
      <c r="E106" s="74"/>
      <c r="F106" s="9">
        <f t="shared" si="14"/>
        <v>365395212.88999993</v>
      </c>
    </row>
    <row r="107" spans="1:6">
      <c r="A107" s="14">
        <v>45473</v>
      </c>
      <c r="B107" s="15"/>
      <c r="C107" s="15" t="s">
        <v>38</v>
      </c>
      <c r="D107" s="74"/>
      <c r="E107" s="74">
        <v>55786.65</v>
      </c>
      <c r="F107" s="9">
        <f t="shared" si="14"/>
        <v>365339426.23999995</v>
      </c>
    </row>
    <row r="108" spans="1:6">
      <c r="A108" s="137"/>
      <c r="B108" s="137"/>
      <c r="C108" s="49" t="s">
        <v>34</v>
      </c>
      <c r="D108" s="56">
        <f>SUM(D92:D107)</f>
        <v>47678933.240000002</v>
      </c>
      <c r="E108" s="56">
        <f>SUM(E92:E107)</f>
        <v>80786.649999999994</v>
      </c>
      <c r="F108" s="137"/>
    </row>
    <row r="109" spans="1:6">
      <c r="A109" s="15"/>
      <c r="B109" s="15"/>
      <c r="C109" s="53" t="s">
        <v>5</v>
      </c>
      <c r="D109" s="84"/>
      <c r="E109" s="84"/>
      <c r="F109" s="88">
        <f>F107</f>
        <v>365339426.23999995</v>
      </c>
    </row>
    <row r="110" spans="1:6">
      <c r="A110" s="14">
        <v>45475</v>
      </c>
      <c r="B110" s="15"/>
      <c r="C110" s="15" t="s">
        <v>506</v>
      </c>
      <c r="D110" s="13">
        <v>750000</v>
      </c>
      <c r="E110" s="13"/>
      <c r="F110" s="9">
        <f>F109+D110-E110</f>
        <v>366089426.23999995</v>
      </c>
    </row>
    <row r="111" spans="1:6">
      <c r="A111" s="14">
        <v>45483</v>
      </c>
      <c r="B111" s="15"/>
      <c r="C111" s="15" t="s">
        <v>506</v>
      </c>
      <c r="D111" s="13">
        <v>750000</v>
      </c>
      <c r="E111" s="13"/>
      <c r="F111" s="9">
        <f t="shared" ref="F111:F112" si="15">F110+D111-E111</f>
        <v>366839426.23999995</v>
      </c>
    </row>
    <row r="112" spans="1:6">
      <c r="A112" s="14">
        <v>45488</v>
      </c>
      <c r="B112" s="15"/>
      <c r="C112" s="15" t="s">
        <v>1288</v>
      </c>
      <c r="D112" s="13"/>
      <c r="E112" s="13">
        <v>42695977</v>
      </c>
      <c r="F112" s="9">
        <f t="shared" si="15"/>
        <v>324143449.23999995</v>
      </c>
    </row>
    <row r="113" spans="1:6">
      <c r="A113" s="14">
        <v>45488</v>
      </c>
      <c r="B113" s="15"/>
      <c r="C113" s="15" t="s">
        <v>32</v>
      </c>
      <c r="D113" s="13"/>
      <c r="E113" s="13">
        <v>2500</v>
      </c>
      <c r="F113" s="9">
        <f t="shared" ref="F113:F114" si="16">F112+D113-E113</f>
        <v>324140949.23999995</v>
      </c>
    </row>
    <row r="114" spans="1:6">
      <c r="A114" s="14">
        <v>45495</v>
      </c>
      <c r="B114" s="15"/>
      <c r="C114" s="15" t="s">
        <v>1312</v>
      </c>
      <c r="D114" s="13"/>
      <c r="E114" s="13">
        <v>10113000</v>
      </c>
      <c r="F114" s="9">
        <f t="shared" si="16"/>
        <v>314027949.23999995</v>
      </c>
    </row>
    <row r="115" spans="1:6">
      <c r="A115" s="14">
        <v>45498</v>
      </c>
      <c r="B115" s="15"/>
      <c r="C115" s="15" t="s">
        <v>1334</v>
      </c>
      <c r="D115" s="13">
        <v>10113000</v>
      </c>
      <c r="E115" s="13"/>
      <c r="F115" s="9">
        <f t="shared" ref="F115:F120" si="17">F114+D115-E115</f>
        <v>324140949.23999995</v>
      </c>
    </row>
    <row r="116" spans="1:6">
      <c r="A116" s="14">
        <v>45504</v>
      </c>
      <c r="B116" s="15"/>
      <c r="C116" s="15" t="s">
        <v>1358</v>
      </c>
      <c r="D116" s="13"/>
      <c r="E116" s="13">
        <v>85000000</v>
      </c>
      <c r="F116" s="9">
        <f t="shared" si="17"/>
        <v>239140949.23999995</v>
      </c>
    </row>
    <row r="117" spans="1:6">
      <c r="A117" s="14">
        <v>45504</v>
      </c>
      <c r="B117" s="15"/>
      <c r="C117" s="15" t="s">
        <v>32</v>
      </c>
      <c r="D117" s="13"/>
      <c r="E117" s="13">
        <v>2900</v>
      </c>
      <c r="F117" s="9">
        <f t="shared" si="17"/>
        <v>239138049.23999995</v>
      </c>
    </row>
    <row r="118" spans="1:6">
      <c r="A118" s="14">
        <v>45504</v>
      </c>
      <c r="B118" s="15"/>
      <c r="C118" s="15" t="s">
        <v>36</v>
      </c>
      <c r="D118" s="74"/>
      <c r="E118" s="74">
        <v>25000</v>
      </c>
      <c r="F118" s="9">
        <f t="shared" si="17"/>
        <v>239113049.23999995</v>
      </c>
    </row>
    <row r="119" spans="1:6">
      <c r="A119" s="14">
        <v>45504</v>
      </c>
      <c r="B119" s="15"/>
      <c r="C119" s="15" t="s">
        <v>521</v>
      </c>
      <c r="D119" s="74">
        <v>288309.07</v>
      </c>
      <c r="E119" s="74"/>
      <c r="F119" s="9">
        <f t="shared" si="17"/>
        <v>239401358.30999994</v>
      </c>
    </row>
    <row r="120" spans="1:6">
      <c r="A120" s="14">
        <v>45504</v>
      </c>
      <c r="B120" s="15"/>
      <c r="C120" s="15" t="s">
        <v>38</v>
      </c>
      <c r="D120" s="74"/>
      <c r="E120" s="74">
        <v>57661.81</v>
      </c>
      <c r="F120" s="9">
        <f t="shared" si="17"/>
        <v>239343696.49999994</v>
      </c>
    </row>
    <row r="121" spans="1:6">
      <c r="A121" s="137"/>
      <c r="B121" s="137"/>
      <c r="C121" s="49" t="s">
        <v>34</v>
      </c>
      <c r="D121" s="56">
        <f>SUM(D110:D120)</f>
        <v>11901309.07</v>
      </c>
      <c r="E121" s="56">
        <f>SUM(E110:E120)</f>
        <v>137897038.81</v>
      </c>
      <c r="F121" s="137"/>
    </row>
    <row r="122" spans="1:6">
      <c r="A122" s="15"/>
      <c r="B122" s="15"/>
      <c r="C122" s="53" t="s">
        <v>5</v>
      </c>
      <c r="D122" s="84"/>
      <c r="E122" s="84"/>
      <c r="F122" s="88">
        <f>F120</f>
        <v>239343696.49999994</v>
      </c>
    </row>
    <row r="123" spans="1:6">
      <c r="A123" s="14"/>
      <c r="B123" s="15"/>
      <c r="C123" s="15"/>
      <c r="D123" s="13"/>
      <c r="E123" s="13"/>
      <c r="F123" s="9">
        <f>F122+D123-E123</f>
        <v>239343696.49999994</v>
      </c>
    </row>
    <row r="124" spans="1:6">
      <c r="A124" s="14"/>
      <c r="B124" s="15"/>
      <c r="C124" s="15"/>
      <c r="D124" s="13"/>
      <c r="E124" s="13"/>
      <c r="F124" s="9">
        <f t="shared" ref="F124:F128" si="18">F123+D124-E124</f>
        <v>239343696.49999994</v>
      </c>
    </row>
    <row r="125" spans="1:6">
      <c r="A125" s="14"/>
      <c r="B125" s="15"/>
      <c r="C125" s="15"/>
      <c r="D125" s="13"/>
      <c r="E125" s="13"/>
      <c r="F125" s="9">
        <f t="shared" si="18"/>
        <v>239343696.49999994</v>
      </c>
    </row>
    <row r="126" spans="1:6">
      <c r="A126" s="14"/>
      <c r="B126" s="15"/>
      <c r="C126" s="15"/>
      <c r="D126" s="13"/>
      <c r="E126" s="13"/>
      <c r="F126" s="9">
        <f t="shared" si="18"/>
        <v>239343696.49999994</v>
      </c>
    </row>
    <row r="127" spans="1:6">
      <c r="A127" s="14"/>
      <c r="B127" s="15"/>
      <c r="C127" s="15"/>
      <c r="D127" s="13"/>
      <c r="E127" s="13"/>
      <c r="F127" s="9">
        <f t="shared" si="18"/>
        <v>239343696.49999994</v>
      </c>
    </row>
    <row r="128" spans="1:6">
      <c r="A128" s="14"/>
      <c r="B128" s="15"/>
      <c r="C128" s="15"/>
      <c r="D128" s="13"/>
      <c r="E128" s="13"/>
      <c r="F128" s="9">
        <f t="shared" si="18"/>
        <v>239343696.49999994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139"/>
  <sheetViews>
    <sheetView topLeftCell="A125" zoomScaleNormal="100" workbookViewId="0">
      <selection activeCell="A140" sqref="A140"/>
    </sheetView>
  </sheetViews>
  <sheetFormatPr defaultColWidth="9.08984375" defaultRowHeight="14"/>
  <cols>
    <col min="1" max="2" width="9.08984375" style="4"/>
    <col min="3" max="3" width="69.453125" style="4" customWidth="1"/>
    <col min="4" max="4" width="16.90625" style="41" bestFit="1" customWidth="1"/>
    <col min="5" max="5" width="17.36328125" style="41" customWidth="1"/>
    <col min="6" max="6" width="16.6328125" style="4" bestFit="1" customWidth="1"/>
    <col min="7" max="7" width="12.54296875" style="4" bestFit="1" customWidth="1"/>
    <col min="8" max="8" width="15.08984375" style="4" bestFit="1" customWidth="1"/>
    <col min="9" max="9" width="12.54296875" style="4" bestFit="1" customWidth="1"/>
    <col min="10" max="10" width="14.08984375" style="4" bestFit="1" customWidth="1"/>
    <col min="11" max="16384" width="9.08984375" style="4"/>
  </cols>
  <sheetData>
    <row r="2" spans="1:6">
      <c r="A2" s="1" t="s">
        <v>10</v>
      </c>
    </row>
    <row r="3" spans="1:6">
      <c r="A3" s="5" t="s">
        <v>0</v>
      </c>
      <c r="B3" s="5"/>
      <c r="C3" s="5" t="s">
        <v>1</v>
      </c>
      <c r="D3" s="42" t="s">
        <v>2</v>
      </c>
      <c r="E3" s="42" t="s">
        <v>3</v>
      </c>
      <c r="F3" s="7" t="s">
        <v>4</v>
      </c>
    </row>
    <row r="4" spans="1:6">
      <c r="A4" s="53"/>
      <c r="B4" s="53"/>
      <c r="C4" s="53" t="s">
        <v>5</v>
      </c>
      <c r="D4" s="54"/>
      <c r="E4" s="54"/>
      <c r="F4" s="88">
        <v>224344362</v>
      </c>
    </row>
    <row r="5" spans="1:6">
      <c r="A5" s="30">
        <v>45316</v>
      </c>
      <c r="B5" s="32"/>
      <c r="C5" s="35" t="s">
        <v>56</v>
      </c>
      <c r="D5" s="27">
        <v>7000000</v>
      </c>
      <c r="E5" s="44"/>
      <c r="F5" s="9">
        <f>F4+D5-E5</f>
        <v>231344362</v>
      </c>
    </row>
    <row r="6" spans="1:6">
      <c r="A6" s="30">
        <v>45316</v>
      </c>
      <c r="B6" s="32"/>
      <c r="C6" s="35" t="s">
        <v>92</v>
      </c>
      <c r="D6" s="27">
        <v>140250000</v>
      </c>
      <c r="E6" s="44"/>
      <c r="F6" s="9">
        <f t="shared" ref="F6:F12" si="0">F5+D6-E6</f>
        <v>371594362</v>
      </c>
    </row>
    <row r="7" spans="1:6">
      <c r="A7" s="30">
        <v>45316</v>
      </c>
      <c r="B7" s="32"/>
      <c r="C7" s="35" t="s">
        <v>601</v>
      </c>
      <c r="D7" s="27">
        <v>5250000</v>
      </c>
      <c r="E7" s="44"/>
      <c r="F7" s="9">
        <f t="shared" si="0"/>
        <v>376844362</v>
      </c>
    </row>
    <row r="8" spans="1:6">
      <c r="A8" s="30">
        <v>45316</v>
      </c>
      <c r="B8" s="32"/>
      <c r="C8" s="35" t="s">
        <v>263</v>
      </c>
      <c r="D8" s="27">
        <v>18250000</v>
      </c>
      <c r="E8" s="44"/>
      <c r="F8" s="9">
        <f t="shared" si="0"/>
        <v>395094362</v>
      </c>
    </row>
    <row r="9" spans="1:6">
      <c r="A9" s="30">
        <v>45316</v>
      </c>
      <c r="B9" s="32"/>
      <c r="C9" s="35" t="s">
        <v>263</v>
      </c>
      <c r="D9" s="27">
        <v>70000000</v>
      </c>
      <c r="E9" s="44"/>
      <c r="F9" s="9">
        <f t="shared" si="0"/>
        <v>465094362</v>
      </c>
    </row>
    <row r="10" spans="1:6">
      <c r="A10" s="30">
        <v>45308</v>
      </c>
      <c r="B10" s="32"/>
      <c r="C10" s="35" t="s">
        <v>618</v>
      </c>
      <c r="D10" s="27">
        <v>100750000</v>
      </c>
      <c r="E10" s="44"/>
      <c r="F10" s="9">
        <f t="shared" si="0"/>
        <v>565844362</v>
      </c>
    </row>
    <row r="11" spans="1:6">
      <c r="A11" s="30">
        <v>45321</v>
      </c>
      <c r="B11" s="32"/>
      <c r="C11" s="35" t="s">
        <v>618</v>
      </c>
      <c r="D11" s="27">
        <v>359455100</v>
      </c>
      <c r="E11" s="44"/>
      <c r="F11" s="9">
        <f t="shared" si="0"/>
        <v>925299462</v>
      </c>
    </row>
    <row r="12" spans="1:6">
      <c r="A12" s="30">
        <v>45321</v>
      </c>
      <c r="B12" s="32"/>
      <c r="C12" s="35" t="s">
        <v>619</v>
      </c>
      <c r="D12" s="27">
        <v>500000000</v>
      </c>
      <c r="E12" s="44"/>
      <c r="F12" s="9">
        <f t="shared" si="0"/>
        <v>1425299462</v>
      </c>
    </row>
    <row r="13" spans="1:6">
      <c r="A13" s="137"/>
      <c r="B13" s="137"/>
      <c r="C13" s="49" t="s">
        <v>34</v>
      </c>
      <c r="D13" s="120">
        <f>SUM(D5:D12)</f>
        <v>1200955100</v>
      </c>
      <c r="E13" s="120">
        <f>SUM(E5:E12)</f>
        <v>0</v>
      </c>
      <c r="F13" s="137"/>
    </row>
    <row r="14" spans="1:6">
      <c r="A14" s="53"/>
      <c r="B14" s="53"/>
      <c r="C14" s="53" t="s">
        <v>5</v>
      </c>
      <c r="D14" s="54"/>
      <c r="E14" s="54"/>
      <c r="F14" s="88">
        <f>F12</f>
        <v>1425299462</v>
      </c>
    </row>
    <row r="15" spans="1:6">
      <c r="A15" s="30">
        <v>45323</v>
      </c>
      <c r="B15" s="32"/>
      <c r="C15" s="35" t="s">
        <v>636</v>
      </c>
      <c r="D15" s="27">
        <v>21250000</v>
      </c>
      <c r="E15" s="44"/>
      <c r="F15" s="9">
        <f>F14+D15-E15</f>
        <v>1446549462</v>
      </c>
    </row>
    <row r="16" spans="1:6">
      <c r="A16" s="30">
        <v>45329</v>
      </c>
      <c r="B16" s="32"/>
      <c r="C16" s="35" t="s">
        <v>56</v>
      </c>
      <c r="D16" s="27">
        <v>58500000</v>
      </c>
      <c r="E16" s="44"/>
      <c r="F16" s="9">
        <f t="shared" ref="F16:F18" si="1">F15+D16-E16</f>
        <v>1505049462</v>
      </c>
    </row>
    <row r="17" spans="1:6">
      <c r="A17" s="30">
        <v>45329</v>
      </c>
      <c r="B17" s="32"/>
      <c r="C17" s="35" t="s">
        <v>92</v>
      </c>
      <c r="D17" s="27">
        <v>79700000</v>
      </c>
      <c r="E17" s="44"/>
      <c r="F17" s="9">
        <f t="shared" si="1"/>
        <v>1584749462</v>
      </c>
    </row>
    <row r="18" spans="1:6">
      <c r="A18" s="30">
        <v>45329</v>
      </c>
      <c r="B18" s="32"/>
      <c r="C18" s="35" t="s">
        <v>658</v>
      </c>
      <c r="D18" s="27">
        <v>6750000</v>
      </c>
      <c r="E18" s="44"/>
      <c r="F18" s="9">
        <f t="shared" si="1"/>
        <v>1591499462</v>
      </c>
    </row>
    <row r="19" spans="1:6">
      <c r="A19" s="30">
        <v>45334</v>
      </c>
      <c r="B19" s="32"/>
      <c r="C19" s="35" t="s">
        <v>671</v>
      </c>
      <c r="D19" s="27"/>
      <c r="E19" s="44">
        <v>277500000</v>
      </c>
      <c r="F19" s="9">
        <f t="shared" ref="F19:F22" si="2">F18+D19-E19</f>
        <v>1313999462</v>
      </c>
    </row>
    <row r="20" spans="1:6">
      <c r="A20" s="30">
        <v>45337</v>
      </c>
      <c r="B20" s="32"/>
      <c r="C20" s="35" t="s">
        <v>56</v>
      </c>
      <c r="D20" s="27">
        <v>27750000</v>
      </c>
      <c r="E20" s="44"/>
      <c r="F20" s="9">
        <f t="shared" si="2"/>
        <v>1341749462</v>
      </c>
    </row>
    <row r="21" spans="1:6">
      <c r="A21" s="30">
        <v>45337</v>
      </c>
      <c r="B21" s="32"/>
      <c r="C21" s="35" t="s">
        <v>92</v>
      </c>
      <c r="D21" s="27">
        <v>39000000</v>
      </c>
      <c r="E21" s="44"/>
      <c r="F21" s="9">
        <f t="shared" si="2"/>
        <v>1380749462</v>
      </c>
    </row>
    <row r="22" spans="1:6">
      <c r="A22" s="30">
        <v>45337</v>
      </c>
      <c r="B22" s="32"/>
      <c r="C22" s="35" t="s">
        <v>658</v>
      </c>
      <c r="D22" s="27">
        <v>7000000</v>
      </c>
      <c r="E22" s="44"/>
      <c r="F22" s="9">
        <f t="shared" si="2"/>
        <v>1387749462</v>
      </c>
    </row>
    <row r="23" spans="1:6">
      <c r="A23" s="30">
        <v>45338</v>
      </c>
      <c r="B23" s="32"/>
      <c r="C23" s="35" t="s">
        <v>692</v>
      </c>
      <c r="D23" s="27"/>
      <c r="E23" s="44">
        <v>200000000</v>
      </c>
      <c r="F23" s="9">
        <f t="shared" ref="F23" si="3">F22+D23-E23</f>
        <v>1187749462</v>
      </c>
    </row>
    <row r="24" spans="1:6">
      <c r="A24" s="30">
        <v>45338</v>
      </c>
      <c r="B24" s="32"/>
      <c r="C24" s="35" t="s">
        <v>697</v>
      </c>
      <c r="D24" s="27">
        <v>13500000</v>
      </c>
      <c r="E24" s="44"/>
      <c r="F24" s="9">
        <f>F23+D24-E24</f>
        <v>1201249462</v>
      </c>
    </row>
    <row r="25" spans="1:6">
      <c r="A25" s="30">
        <v>45343</v>
      </c>
      <c r="B25" s="32"/>
      <c r="C25" s="35" t="s">
        <v>708</v>
      </c>
      <c r="D25" s="27">
        <f>7000000+(2*7250000)</f>
        <v>21500000</v>
      </c>
      <c r="E25" s="44"/>
      <c r="F25" s="9">
        <f>F24+D25-E25</f>
        <v>1222749462</v>
      </c>
    </row>
    <row r="26" spans="1:6">
      <c r="A26" s="30">
        <v>45351</v>
      </c>
      <c r="B26" s="32"/>
      <c r="C26" s="35" t="s">
        <v>728</v>
      </c>
      <c r="D26" s="27">
        <v>14500000</v>
      </c>
      <c r="E26" s="44"/>
      <c r="F26" s="9">
        <f>F25+D26-E26</f>
        <v>1237249462</v>
      </c>
    </row>
    <row r="27" spans="1:6">
      <c r="A27" s="137"/>
      <c r="B27" s="137"/>
      <c r="C27" s="49" t="s">
        <v>34</v>
      </c>
      <c r="D27" s="120">
        <f>SUM(D15:D26)</f>
        <v>289450000</v>
      </c>
      <c r="E27" s="120">
        <f>SUM(E15:E26)</f>
        <v>477500000</v>
      </c>
      <c r="F27" s="137"/>
    </row>
    <row r="28" spans="1:6">
      <c r="A28" s="53"/>
      <c r="B28" s="53"/>
      <c r="C28" s="53" t="s">
        <v>5</v>
      </c>
      <c r="D28" s="54"/>
      <c r="E28" s="54"/>
      <c r="F28" s="88">
        <f>F26</f>
        <v>1237249462</v>
      </c>
    </row>
    <row r="29" spans="1:6">
      <c r="A29" s="30">
        <v>45352</v>
      </c>
      <c r="B29" s="32"/>
      <c r="C29" s="35" t="s">
        <v>601</v>
      </c>
      <c r="D29" s="27">
        <v>19500000</v>
      </c>
      <c r="E29" s="44"/>
      <c r="F29" s="9">
        <f>F28+D29-E29</f>
        <v>1256749462</v>
      </c>
    </row>
    <row r="30" spans="1:6">
      <c r="A30" s="30">
        <v>45355</v>
      </c>
      <c r="B30" s="32"/>
      <c r="C30" s="35" t="s">
        <v>92</v>
      </c>
      <c r="D30" s="27">
        <v>46500000</v>
      </c>
      <c r="E30" s="44"/>
      <c r="F30" s="9">
        <f t="shared" ref="F30:F44" si="4">F29+D30-E30</f>
        <v>1303249462</v>
      </c>
    </row>
    <row r="31" spans="1:6">
      <c r="A31" s="30">
        <v>45356</v>
      </c>
      <c r="B31" s="32"/>
      <c r="C31" s="35" t="s">
        <v>56</v>
      </c>
      <c r="D31" s="27">
        <v>40500000</v>
      </c>
      <c r="E31" s="44"/>
      <c r="F31" s="9">
        <f t="shared" si="4"/>
        <v>1343749462</v>
      </c>
    </row>
    <row r="32" spans="1:6" ht="42">
      <c r="A32" s="30">
        <v>45358</v>
      </c>
      <c r="B32" s="32"/>
      <c r="C32" s="35" t="s">
        <v>785</v>
      </c>
      <c r="D32" s="27"/>
      <c r="E32" s="44">
        <v>94829000</v>
      </c>
      <c r="F32" s="9">
        <f t="shared" si="4"/>
        <v>1248920462</v>
      </c>
    </row>
    <row r="33" spans="1:6">
      <c r="A33" s="30">
        <v>45365</v>
      </c>
      <c r="B33" s="32"/>
      <c r="C33" s="35" t="s">
        <v>838</v>
      </c>
      <c r="D33" s="27"/>
      <c r="E33" s="44">
        <v>150000000</v>
      </c>
      <c r="F33" s="9">
        <f t="shared" si="4"/>
        <v>1098920462</v>
      </c>
    </row>
    <row r="34" spans="1:6">
      <c r="A34" s="30">
        <v>45359</v>
      </c>
      <c r="B34" s="32"/>
      <c r="C34" s="35" t="s">
        <v>56</v>
      </c>
      <c r="D34" s="27">
        <v>6000000</v>
      </c>
      <c r="E34" s="44"/>
      <c r="F34" s="9">
        <f t="shared" si="4"/>
        <v>1104920462</v>
      </c>
    </row>
    <row r="35" spans="1:6">
      <c r="A35" s="30">
        <v>45359</v>
      </c>
      <c r="B35" s="32"/>
      <c r="C35" s="35" t="s">
        <v>92</v>
      </c>
      <c r="D35" s="27">
        <v>12000000</v>
      </c>
      <c r="E35" s="44"/>
      <c r="F35" s="9">
        <f t="shared" si="4"/>
        <v>1116920462</v>
      </c>
    </row>
    <row r="36" spans="1:6">
      <c r="A36" s="30">
        <v>45365</v>
      </c>
      <c r="B36" s="32"/>
      <c r="C36" s="35" t="s">
        <v>814</v>
      </c>
      <c r="D36" s="27">
        <v>15250000</v>
      </c>
      <c r="E36" s="44"/>
      <c r="F36" s="9">
        <f t="shared" si="4"/>
        <v>1132170462</v>
      </c>
    </row>
    <row r="37" spans="1:6" ht="28">
      <c r="A37" s="30">
        <v>45370</v>
      </c>
      <c r="B37" s="32"/>
      <c r="C37" s="35" t="s">
        <v>839</v>
      </c>
      <c r="D37" s="27"/>
      <c r="E37" s="44">
        <v>62400000</v>
      </c>
      <c r="F37" s="9">
        <f t="shared" si="4"/>
        <v>1069770462</v>
      </c>
    </row>
    <row r="38" spans="1:6">
      <c r="A38" s="30">
        <v>45373</v>
      </c>
      <c r="B38" s="32"/>
      <c r="C38" s="35" t="s">
        <v>841</v>
      </c>
      <c r="D38" s="27">
        <v>17250000</v>
      </c>
      <c r="E38" s="44"/>
      <c r="F38" s="9">
        <f t="shared" si="4"/>
        <v>1087020462</v>
      </c>
    </row>
    <row r="39" spans="1:6">
      <c r="A39" s="30">
        <v>45373</v>
      </c>
      <c r="B39" s="32"/>
      <c r="C39" s="35" t="s">
        <v>92</v>
      </c>
      <c r="D39" s="27">
        <v>28200000</v>
      </c>
      <c r="E39" s="44"/>
      <c r="F39" s="9">
        <f t="shared" si="4"/>
        <v>1115220462</v>
      </c>
    </row>
    <row r="40" spans="1:6" ht="28">
      <c r="A40" s="30">
        <v>45378</v>
      </c>
      <c r="B40" s="32"/>
      <c r="C40" s="35" t="s">
        <v>837</v>
      </c>
      <c r="D40" s="27"/>
      <c r="E40" s="44">
        <v>25000000</v>
      </c>
      <c r="F40" s="9">
        <f t="shared" si="4"/>
        <v>1090220462</v>
      </c>
    </row>
    <row r="41" spans="1:6" ht="28">
      <c r="A41" s="30">
        <v>45379</v>
      </c>
      <c r="B41" s="32"/>
      <c r="C41" s="35" t="s">
        <v>852</v>
      </c>
      <c r="D41" s="27"/>
      <c r="E41" s="44">
        <v>50000000</v>
      </c>
      <c r="F41" s="9">
        <f t="shared" si="4"/>
        <v>1040220462</v>
      </c>
    </row>
    <row r="42" spans="1:6">
      <c r="A42" s="30">
        <v>45378</v>
      </c>
      <c r="B42" s="32"/>
      <c r="C42" s="35" t="s">
        <v>842</v>
      </c>
      <c r="D42" s="27">
        <v>5500000</v>
      </c>
      <c r="E42" s="44"/>
      <c r="F42" s="9">
        <f t="shared" si="4"/>
        <v>1045720462</v>
      </c>
    </row>
    <row r="43" spans="1:6">
      <c r="A43" s="30">
        <v>45378</v>
      </c>
      <c r="B43" s="32"/>
      <c r="C43" s="35" t="s">
        <v>56</v>
      </c>
      <c r="D43" s="27">
        <v>65500000</v>
      </c>
      <c r="E43" s="44"/>
      <c r="F43" s="9">
        <f t="shared" si="4"/>
        <v>1111220462</v>
      </c>
    </row>
    <row r="44" spans="1:6">
      <c r="A44" s="30">
        <v>45378</v>
      </c>
      <c r="B44" s="32"/>
      <c r="C44" s="35" t="s">
        <v>92</v>
      </c>
      <c r="D44" s="27">
        <v>43250000</v>
      </c>
      <c r="E44" s="44"/>
      <c r="F44" s="9">
        <f t="shared" si="4"/>
        <v>1154470462</v>
      </c>
    </row>
    <row r="45" spans="1:6">
      <c r="A45" s="137"/>
      <c r="B45" s="137"/>
      <c r="C45" s="49" t="s">
        <v>34</v>
      </c>
      <c r="D45" s="120">
        <f>SUM(D29:D44)</f>
        <v>299450000</v>
      </c>
      <c r="E45" s="120">
        <f>SUM(E29:E44)</f>
        <v>382229000</v>
      </c>
      <c r="F45" s="137"/>
    </row>
    <row r="46" spans="1:6">
      <c r="A46" s="53"/>
      <c r="B46" s="53"/>
      <c r="C46" s="53" t="s">
        <v>5</v>
      </c>
      <c r="D46" s="54"/>
      <c r="E46" s="54"/>
      <c r="F46" s="88">
        <f>F44</f>
        <v>1154470462</v>
      </c>
    </row>
    <row r="47" spans="1:6">
      <c r="A47" s="30">
        <v>45383</v>
      </c>
      <c r="B47" s="32"/>
      <c r="C47" s="35" t="s">
        <v>92</v>
      </c>
      <c r="D47" s="27">
        <v>13750000</v>
      </c>
      <c r="E47" s="44"/>
      <c r="F47" s="9">
        <f>F46+D47-E47</f>
        <v>1168220462</v>
      </c>
    </row>
    <row r="48" spans="1:6">
      <c r="A48" s="30">
        <v>45383</v>
      </c>
      <c r="B48" s="32"/>
      <c r="C48" s="35" t="s">
        <v>601</v>
      </c>
      <c r="D48" s="27">
        <v>5250000</v>
      </c>
      <c r="E48" s="44"/>
      <c r="F48" s="9">
        <f t="shared" ref="F48:F52" si="5">F47+D48-E48</f>
        <v>1173470462</v>
      </c>
    </row>
    <row r="49" spans="1:6">
      <c r="A49" s="30">
        <v>45383</v>
      </c>
      <c r="B49" s="32"/>
      <c r="C49" s="35" t="s">
        <v>841</v>
      </c>
      <c r="D49" s="27">
        <v>6000000</v>
      </c>
      <c r="E49" s="44"/>
      <c r="F49" s="9">
        <f t="shared" si="5"/>
        <v>1179470462</v>
      </c>
    </row>
    <row r="50" spans="1:6">
      <c r="A50" s="30">
        <v>45384</v>
      </c>
      <c r="B50" s="32"/>
      <c r="C50" s="35" t="s">
        <v>842</v>
      </c>
      <c r="D50" s="27">
        <v>8000000</v>
      </c>
      <c r="E50" s="44"/>
      <c r="F50" s="9">
        <f t="shared" si="5"/>
        <v>1187470462</v>
      </c>
    </row>
    <row r="51" spans="1:6">
      <c r="A51" s="30">
        <v>45385</v>
      </c>
      <c r="B51" s="32"/>
      <c r="C51" s="35" t="s">
        <v>842</v>
      </c>
      <c r="D51" s="27">
        <v>8000000</v>
      </c>
      <c r="E51" s="44"/>
      <c r="F51" s="9">
        <f t="shared" si="5"/>
        <v>1195470462</v>
      </c>
    </row>
    <row r="52" spans="1:6" ht="28">
      <c r="A52" s="30">
        <v>45387</v>
      </c>
      <c r="B52" s="32"/>
      <c r="C52" s="35" t="s">
        <v>898</v>
      </c>
      <c r="D52" s="27"/>
      <c r="E52" s="44">
        <v>35412500</v>
      </c>
      <c r="F52" s="9">
        <f t="shared" si="5"/>
        <v>1160057962</v>
      </c>
    </row>
    <row r="53" spans="1:6" ht="28">
      <c r="A53" s="30">
        <v>45398</v>
      </c>
      <c r="B53" s="32"/>
      <c r="C53" s="35" t="s">
        <v>901</v>
      </c>
      <c r="D53" s="27"/>
      <c r="E53" s="44">
        <v>166490000</v>
      </c>
      <c r="F53" s="9">
        <f t="shared" ref="F53:F55" si="6">F52+D53-E53</f>
        <v>993567962</v>
      </c>
    </row>
    <row r="54" spans="1:6" ht="70">
      <c r="A54" s="30">
        <v>45399</v>
      </c>
      <c r="B54" s="32"/>
      <c r="C54" s="35" t="s">
        <v>903</v>
      </c>
      <c r="D54" s="27"/>
      <c r="E54" s="45">
        <v>185600000</v>
      </c>
      <c r="F54" s="9">
        <f t="shared" si="6"/>
        <v>807967962</v>
      </c>
    </row>
    <row r="55" spans="1:6">
      <c r="A55" s="30">
        <v>45399</v>
      </c>
      <c r="B55" s="32"/>
      <c r="C55" s="35" t="s">
        <v>842</v>
      </c>
      <c r="D55" s="27">
        <v>5750000</v>
      </c>
      <c r="E55" s="44"/>
      <c r="F55" s="9">
        <f t="shared" si="6"/>
        <v>813717962</v>
      </c>
    </row>
    <row r="56" spans="1:6">
      <c r="A56" s="30">
        <v>45400</v>
      </c>
      <c r="B56" s="32"/>
      <c r="C56" s="35" t="s">
        <v>92</v>
      </c>
      <c r="D56" s="27">
        <v>16000000</v>
      </c>
      <c r="E56" s="44"/>
      <c r="F56" s="9">
        <f>F55+D56-E56</f>
        <v>829717962</v>
      </c>
    </row>
    <row r="57" spans="1:6">
      <c r="A57" s="30">
        <v>45400</v>
      </c>
      <c r="B57" s="32"/>
      <c r="C57" s="35" t="s">
        <v>917</v>
      </c>
      <c r="D57" s="27">
        <v>50000000</v>
      </c>
      <c r="E57" s="44"/>
      <c r="F57" s="9">
        <f>F56+D57-E57</f>
        <v>879717962</v>
      </c>
    </row>
    <row r="58" spans="1:6">
      <c r="A58" s="30">
        <v>45404</v>
      </c>
      <c r="B58" s="32"/>
      <c r="C58" s="35" t="s">
        <v>918</v>
      </c>
      <c r="D58" s="27">
        <v>50000000</v>
      </c>
      <c r="E58" s="44"/>
      <c r="F58" s="9">
        <f>F57+D58-E58</f>
        <v>929717962</v>
      </c>
    </row>
    <row r="59" spans="1:6">
      <c r="A59" s="30">
        <v>45404</v>
      </c>
      <c r="B59" s="32"/>
      <c r="C59" s="35" t="s">
        <v>92</v>
      </c>
      <c r="D59" s="27">
        <v>20500000</v>
      </c>
      <c r="E59" s="44"/>
      <c r="F59" s="9">
        <f>F58+D59-E59</f>
        <v>950217962</v>
      </c>
    </row>
    <row r="60" spans="1:6">
      <c r="A60" s="30">
        <v>45404</v>
      </c>
      <c r="B60" s="32"/>
      <c r="C60" s="35" t="s">
        <v>658</v>
      </c>
      <c r="D60" s="27">
        <v>6000000</v>
      </c>
      <c r="E60" s="44"/>
      <c r="F60" s="9">
        <f t="shared" ref="F60:F62" si="7">F59+D60-E60</f>
        <v>956217962</v>
      </c>
    </row>
    <row r="61" spans="1:6">
      <c r="A61" s="30">
        <v>45404</v>
      </c>
      <c r="B61" s="32"/>
      <c r="C61" s="35" t="s">
        <v>56</v>
      </c>
      <c r="D61" s="27">
        <v>5000000</v>
      </c>
      <c r="E61" s="44"/>
      <c r="F61" s="9">
        <f t="shared" si="7"/>
        <v>961217962</v>
      </c>
    </row>
    <row r="62" spans="1:6">
      <c r="A62" s="30">
        <v>45407</v>
      </c>
      <c r="B62" s="32"/>
      <c r="C62" s="35" t="s">
        <v>933</v>
      </c>
      <c r="D62" s="27">
        <v>8000000</v>
      </c>
      <c r="E62" s="44"/>
      <c r="F62" s="9">
        <f t="shared" si="7"/>
        <v>969217962</v>
      </c>
    </row>
    <row r="63" spans="1:6" ht="28">
      <c r="A63" s="30">
        <v>45411</v>
      </c>
      <c r="B63" s="32"/>
      <c r="C63" s="35" t="s">
        <v>938</v>
      </c>
      <c r="D63" s="27"/>
      <c r="E63" s="44">
        <v>62750000</v>
      </c>
      <c r="F63" s="9">
        <f t="shared" ref="F63:F67" si="8">F62+D63-E63</f>
        <v>906467962</v>
      </c>
    </row>
    <row r="64" spans="1:6" ht="28">
      <c r="A64" s="30">
        <v>45411</v>
      </c>
      <c r="B64" s="32"/>
      <c r="C64" s="35" t="s">
        <v>939</v>
      </c>
      <c r="D64" s="27"/>
      <c r="E64" s="44">
        <v>21515000</v>
      </c>
      <c r="F64" s="9">
        <f t="shared" si="8"/>
        <v>884952962</v>
      </c>
    </row>
    <row r="65" spans="1:6" ht="28">
      <c r="A65" s="30">
        <v>45411</v>
      </c>
      <c r="B65" s="32"/>
      <c r="C65" s="35" t="s">
        <v>940</v>
      </c>
      <c r="D65" s="27"/>
      <c r="E65" s="44">
        <v>65183000</v>
      </c>
      <c r="F65" s="9">
        <f t="shared" si="8"/>
        <v>819769962</v>
      </c>
    </row>
    <row r="66" spans="1:6" ht="42">
      <c r="A66" s="30">
        <v>45411</v>
      </c>
      <c r="B66" s="32"/>
      <c r="C66" s="35" t="s">
        <v>941</v>
      </c>
      <c r="D66" s="27"/>
      <c r="E66" s="44">
        <v>503500000</v>
      </c>
      <c r="F66" s="9">
        <f t="shared" si="8"/>
        <v>316269962</v>
      </c>
    </row>
    <row r="67" spans="1:6">
      <c r="A67" s="30">
        <v>45411</v>
      </c>
      <c r="B67" s="32"/>
      <c r="C67" s="35" t="s">
        <v>92</v>
      </c>
      <c r="D67" s="27">
        <v>26000000</v>
      </c>
      <c r="E67" s="44"/>
      <c r="F67" s="9">
        <f t="shared" si="8"/>
        <v>342269962</v>
      </c>
    </row>
    <row r="68" spans="1:6">
      <c r="A68" s="30">
        <v>45411</v>
      </c>
      <c r="B68" s="32"/>
      <c r="C68" s="35" t="s">
        <v>56</v>
      </c>
      <c r="D68" s="27">
        <v>34750000</v>
      </c>
      <c r="E68" s="44"/>
      <c r="F68" s="9">
        <f>F67+D68-E68</f>
        <v>377019962</v>
      </c>
    </row>
    <row r="69" spans="1:6">
      <c r="A69" s="137"/>
      <c r="B69" s="137"/>
      <c r="C69" s="49" t="s">
        <v>34</v>
      </c>
      <c r="D69" s="120">
        <f>SUM(D47:D68)</f>
        <v>263000000</v>
      </c>
      <c r="E69" s="120">
        <f>SUM(E47:E68)</f>
        <v>1040450500</v>
      </c>
      <c r="F69" s="137"/>
    </row>
    <row r="70" spans="1:6">
      <c r="A70" s="53"/>
      <c r="B70" s="53"/>
      <c r="C70" s="53" t="s">
        <v>5</v>
      </c>
      <c r="D70" s="54"/>
      <c r="E70" s="54"/>
      <c r="F70" s="88">
        <f>F68</f>
        <v>377019962</v>
      </c>
    </row>
    <row r="71" spans="1:6">
      <c r="A71" s="30">
        <v>45414</v>
      </c>
      <c r="B71" s="32"/>
      <c r="C71" s="35" t="s">
        <v>842</v>
      </c>
      <c r="D71" s="27">
        <v>5750000</v>
      </c>
      <c r="E71" s="44"/>
      <c r="F71" s="9">
        <f t="shared" ref="F71" si="9">F70+D71-E71</f>
        <v>382769962</v>
      </c>
    </row>
    <row r="72" spans="1:6" ht="42">
      <c r="A72" s="30">
        <v>45415</v>
      </c>
      <c r="B72" s="32"/>
      <c r="C72" s="35" t="s">
        <v>956</v>
      </c>
      <c r="D72" s="27"/>
      <c r="E72" s="44">
        <v>56075000</v>
      </c>
      <c r="F72" s="9">
        <f t="shared" ref="F72:F77" si="10">F71+D72-E72</f>
        <v>326694962</v>
      </c>
    </row>
    <row r="73" spans="1:6">
      <c r="A73" s="30">
        <v>45419</v>
      </c>
      <c r="B73" s="32"/>
      <c r="C73" s="35" t="s">
        <v>970</v>
      </c>
      <c r="D73" s="27">
        <v>50000000</v>
      </c>
      <c r="E73" s="44"/>
      <c r="F73" s="9">
        <f t="shared" si="10"/>
        <v>376694962</v>
      </c>
    </row>
    <row r="74" spans="1:6" ht="42">
      <c r="A74" s="30">
        <v>45420</v>
      </c>
      <c r="B74" s="32"/>
      <c r="C74" s="35" t="s">
        <v>973</v>
      </c>
      <c r="D74" s="27"/>
      <c r="E74" s="44">
        <v>69990000</v>
      </c>
      <c r="F74" s="9">
        <f t="shared" si="10"/>
        <v>306704962</v>
      </c>
    </row>
    <row r="75" spans="1:6" ht="28">
      <c r="A75" s="30">
        <v>45425</v>
      </c>
      <c r="B75" s="32"/>
      <c r="C75" s="35" t="s">
        <v>974</v>
      </c>
      <c r="D75" s="27"/>
      <c r="E75" s="44">
        <v>21795000</v>
      </c>
      <c r="F75" s="9">
        <f t="shared" si="10"/>
        <v>284909962</v>
      </c>
    </row>
    <row r="76" spans="1:6">
      <c r="A76" s="30">
        <v>45425</v>
      </c>
      <c r="B76" s="32"/>
      <c r="C76" s="35" t="s">
        <v>842</v>
      </c>
      <c r="D76" s="27">
        <v>8000000</v>
      </c>
      <c r="E76" s="44"/>
      <c r="F76" s="9">
        <f t="shared" si="10"/>
        <v>292909962</v>
      </c>
    </row>
    <row r="77" spans="1:6">
      <c r="A77" s="30">
        <v>45420</v>
      </c>
      <c r="B77" s="32"/>
      <c r="C77" s="35" t="s">
        <v>92</v>
      </c>
      <c r="D77" s="27">
        <v>30250000</v>
      </c>
      <c r="E77" s="44"/>
      <c r="F77" s="9">
        <f t="shared" si="10"/>
        <v>323159962</v>
      </c>
    </row>
    <row r="78" spans="1:6">
      <c r="A78" s="30">
        <v>45420</v>
      </c>
      <c r="B78" s="32"/>
      <c r="C78" s="35" t="s">
        <v>56</v>
      </c>
      <c r="D78" s="27">
        <v>17500000</v>
      </c>
      <c r="E78" s="44"/>
      <c r="F78" s="9">
        <f>F77+D78-E78</f>
        <v>340659962</v>
      </c>
    </row>
    <row r="79" spans="1:6">
      <c r="A79" s="30">
        <v>45420</v>
      </c>
      <c r="B79" s="32"/>
      <c r="C79" s="35" t="s">
        <v>601</v>
      </c>
      <c r="D79" s="27">
        <v>15750000</v>
      </c>
      <c r="E79" s="44"/>
      <c r="F79" s="9">
        <f t="shared" ref="F79" si="11">F78+D79-E79</f>
        <v>356409962</v>
      </c>
    </row>
    <row r="80" spans="1:6">
      <c r="A80" s="30">
        <v>45426</v>
      </c>
      <c r="B80" s="32"/>
      <c r="C80" s="35" t="s">
        <v>842</v>
      </c>
      <c r="D80" s="27">
        <v>6000000</v>
      </c>
      <c r="E80" s="44"/>
      <c r="F80" s="9">
        <f>F79+D80-E80</f>
        <v>362409962</v>
      </c>
    </row>
    <row r="81" spans="1:6" ht="42">
      <c r="A81" s="30">
        <v>45427</v>
      </c>
      <c r="B81" s="32"/>
      <c r="C81" s="35" t="s">
        <v>993</v>
      </c>
      <c r="D81" s="27"/>
      <c r="E81" s="44">
        <v>15000000</v>
      </c>
      <c r="F81" s="9">
        <f t="shared" ref="F81" si="12">F80+D81-E81</f>
        <v>347409962</v>
      </c>
    </row>
    <row r="82" spans="1:6">
      <c r="A82" s="30">
        <v>45427</v>
      </c>
      <c r="B82" s="32"/>
      <c r="C82" s="35" t="s">
        <v>56</v>
      </c>
      <c r="D82" s="27">
        <v>8000000</v>
      </c>
      <c r="E82" s="44"/>
      <c r="F82" s="9">
        <f>F81+D82-E82</f>
        <v>355409962</v>
      </c>
    </row>
    <row r="83" spans="1:6" ht="42">
      <c r="A83" s="30">
        <v>45429</v>
      </c>
      <c r="B83" s="32"/>
      <c r="C83" s="35" t="s">
        <v>1007</v>
      </c>
      <c r="D83" s="27"/>
      <c r="E83" s="44">
        <v>56800000</v>
      </c>
      <c r="F83" s="9">
        <f t="shared" ref="F83:F87" si="13">F82+D83-E83</f>
        <v>298609962</v>
      </c>
    </row>
    <row r="84" spans="1:6">
      <c r="A84" s="30">
        <v>45432</v>
      </c>
      <c r="B84" s="32"/>
      <c r="C84" s="35" t="s">
        <v>92</v>
      </c>
      <c r="D84" s="27">
        <v>8000000</v>
      </c>
      <c r="E84" s="44"/>
      <c r="F84" s="9">
        <f t="shared" si="13"/>
        <v>306609962</v>
      </c>
    </row>
    <row r="85" spans="1:6">
      <c r="A85" s="30">
        <v>45432</v>
      </c>
      <c r="B85" s="32"/>
      <c r="C85" s="35" t="s">
        <v>56</v>
      </c>
      <c r="D85" s="27">
        <v>8000000</v>
      </c>
      <c r="E85" s="44"/>
      <c r="F85" s="9">
        <f t="shared" si="13"/>
        <v>314609962</v>
      </c>
    </row>
    <row r="86" spans="1:6">
      <c r="A86" s="30">
        <v>45433</v>
      </c>
      <c r="B86" s="32"/>
      <c r="C86" s="35" t="s">
        <v>842</v>
      </c>
      <c r="D86" s="27">
        <v>8000000</v>
      </c>
      <c r="E86" s="44"/>
      <c r="F86" s="9">
        <f t="shared" si="13"/>
        <v>322609962</v>
      </c>
    </row>
    <row r="87" spans="1:6" ht="42">
      <c r="A87" s="30">
        <v>45439</v>
      </c>
      <c r="B87" s="32"/>
      <c r="C87" s="35" t="s">
        <v>1033</v>
      </c>
      <c r="D87" s="27"/>
      <c r="E87" s="44">
        <v>63493000</v>
      </c>
      <c r="F87" s="9">
        <f t="shared" si="13"/>
        <v>259116962</v>
      </c>
    </row>
    <row r="88" spans="1:6" ht="42">
      <c r="A88" s="30">
        <v>45443</v>
      </c>
      <c r="B88" s="32"/>
      <c r="C88" s="35" t="s">
        <v>1042</v>
      </c>
      <c r="D88" s="27"/>
      <c r="E88" s="44">
        <v>62695000</v>
      </c>
      <c r="F88" s="9">
        <f t="shared" ref="F88:F89" si="14">F87+D88-E88</f>
        <v>196421962</v>
      </c>
    </row>
    <row r="89" spans="1:6">
      <c r="A89" s="30">
        <v>45443</v>
      </c>
      <c r="B89" s="32"/>
      <c r="C89" s="35" t="s">
        <v>933</v>
      </c>
      <c r="D89" s="27">
        <v>8000000</v>
      </c>
      <c r="E89" s="44"/>
      <c r="F89" s="9">
        <f t="shared" si="14"/>
        <v>204421962</v>
      </c>
    </row>
    <row r="90" spans="1:6">
      <c r="A90" s="137"/>
      <c r="B90" s="137"/>
      <c r="C90" s="49" t="s">
        <v>34</v>
      </c>
      <c r="D90" s="120">
        <f>SUM(D71:D89)</f>
        <v>173250000</v>
      </c>
      <c r="E90" s="120">
        <f>SUM(E71:E89)</f>
        <v>345848000</v>
      </c>
      <c r="F90" s="137"/>
    </row>
    <row r="91" spans="1:6">
      <c r="A91" s="53"/>
      <c r="B91" s="53"/>
      <c r="C91" s="53" t="s">
        <v>5</v>
      </c>
      <c r="D91" s="54"/>
      <c r="E91" s="54"/>
      <c r="F91" s="88">
        <f>F89</f>
        <v>204421962</v>
      </c>
    </row>
    <row r="92" spans="1:6" ht="42">
      <c r="A92" s="30">
        <v>45447</v>
      </c>
      <c r="B92" s="32"/>
      <c r="C92" s="35" t="s">
        <v>1054</v>
      </c>
      <c r="D92" s="27"/>
      <c r="E92" s="27">
        <f>15260000+15280000+24000000</f>
        <v>54540000</v>
      </c>
      <c r="F92" s="9">
        <f>F91+D92-E92</f>
        <v>149881962</v>
      </c>
    </row>
    <row r="93" spans="1:6">
      <c r="A93" s="30">
        <v>45448</v>
      </c>
      <c r="B93" s="32"/>
      <c r="C93" s="35" t="s">
        <v>1057</v>
      </c>
      <c r="D93" s="27">
        <v>13750000</v>
      </c>
      <c r="E93" s="27"/>
      <c r="F93" s="9">
        <f>F92+D93-E93</f>
        <v>163631962</v>
      </c>
    </row>
    <row r="94" spans="1:6">
      <c r="A94" s="30">
        <v>45448</v>
      </c>
      <c r="B94" s="32"/>
      <c r="C94" s="35" t="s">
        <v>92</v>
      </c>
      <c r="D94" s="27">
        <v>53500000</v>
      </c>
      <c r="E94" s="44"/>
      <c r="F94" s="9">
        <f t="shared" ref="F94:F97" si="15">F93+D94-E94</f>
        <v>217131962</v>
      </c>
    </row>
    <row r="95" spans="1:6">
      <c r="A95" s="30">
        <v>45448</v>
      </c>
      <c r="B95" s="32"/>
      <c r="C95" s="35" t="s">
        <v>56</v>
      </c>
      <c r="D95" s="27">
        <v>38250000</v>
      </c>
      <c r="E95" s="44"/>
      <c r="F95" s="9">
        <f t="shared" si="15"/>
        <v>255381962</v>
      </c>
    </row>
    <row r="96" spans="1:6" ht="56">
      <c r="A96" s="30">
        <v>45450</v>
      </c>
      <c r="B96" s="32"/>
      <c r="C96" s="35" t="s">
        <v>1078</v>
      </c>
      <c r="D96" s="27"/>
      <c r="E96" s="27">
        <v>54840000</v>
      </c>
      <c r="F96" s="9">
        <f t="shared" si="15"/>
        <v>200541962</v>
      </c>
    </row>
    <row r="97" spans="1:6">
      <c r="A97" s="30">
        <v>45450</v>
      </c>
      <c r="B97" s="32"/>
      <c r="C97" s="35" t="s">
        <v>842</v>
      </c>
      <c r="D97" s="27">
        <v>8000000</v>
      </c>
      <c r="E97" s="44"/>
      <c r="F97" s="9">
        <f t="shared" si="15"/>
        <v>208541962</v>
      </c>
    </row>
    <row r="98" spans="1:6" ht="42">
      <c r="A98" s="30">
        <v>45455</v>
      </c>
      <c r="B98" s="32"/>
      <c r="C98" s="35" t="s">
        <v>1105</v>
      </c>
      <c r="D98" s="27"/>
      <c r="E98" s="27">
        <v>21017500</v>
      </c>
      <c r="F98" s="9">
        <f t="shared" ref="F98:F100" si="16">F97+D98-E98</f>
        <v>187524462</v>
      </c>
    </row>
    <row r="99" spans="1:6">
      <c r="A99" s="30">
        <v>45455</v>
      </c>
      <c r="B99" s="32"/>
      <c r="C99" s="35" t="s">
        <v>92</v>
      </c>
      <c r="D99" s="27">
        <v>41500000</v>
      </c>
      <c r="E99" s="44"/>
      <c r="F99" s="9">
        <f t="shared" si="16"/>
        <v>229024462</v>
      </c>
    </row>
    <row r="100" spans="1:6">
      <c r="A100" s="30">
        <v>45455</v>
      </c>
      <c r="B100" s="32"/>
      <c r="C100" s="35" t="s">
        <v>56</v>
      </c>
      <c r="D100" s="27">
        <v>35250000</v>
      </c>
      <c r="E100" s="44"/>
      <c r="F100" s="9">
        <f t="shared" si="16"/>
        <v>264274462</v>
      </c>
    </row>
    <row r="101" spans="1:6">
      <c r="A101" s="30">
        <v>45455</v>
      </c>
      <c r="B101" s="32"/>
      <c r="C101" s="35" t="s">
        <v>1111</v>
      </c>
      <c r="D101" s="27">
        <v>8000000</v>
      </c>
      <c r="E101" s="44"/>
      <c r="F101" s="9">
        <f t="shared" ref="F101:F103" si="17">F100+D101-E101</f>
        <v>272274462</v>
      </c>
    </row>
    <row r="102" spans="1:6">
      <c r="A102" s="30">
        <v>45456</v>
      </c>
      <c r="B102" s="32"/>
      <c r="C102" s="35" t="s">
        <v>1118</v>
      </c>
      <c r="D102" s="27">
        <v>7000000</v>
      </c>
      <c r="E102" s="44"/>
      <c r="F102" s="9">
        <f t="shared" si="17"/>
        <v>279274462</v>
      </c>
    </row>
    <row r="103" spans="1:6" ht="42">
      <c r="A103" s="30">
        <v>45457</v>
      </c>
      <c r="B103" s="32"/>
      <c r="C103" s="35" t="s">
        <v>1124</v>
      </c>
      <c r="D103" s="27"/>
      <c r="E103" s="27">
        <v>73286000</v>
      </c>
      <c r="F103" s="9">
        <f t="shared" si="17"/>
        <v>205988462</v>
      </c>
    </row>
    <row r="104" spans="1:6" ht="42">
      <c r="A104" s="30">
        <v>45457</v>
      </c>
      <c r="B104" s="32"/>
      <c r="C104" s="35" t="s">
        <v>1125</v>
      </c>
      <c r="D104" s="27"/>
      <c r="E104" s="27">
        <v>40000000</v>
      </c>
      <c r="F104" s="9">
        <f t="shared" ref="F104:F111" si="18">F103+D104-E104</f>
        <v>165988462</v>
      </c>
    </row>
    <row r="105" spans="1:6">
      <c r="A105" s="14">
        <v>45452</v>
      </c>
      <c r="B105" s="15"/>
      <c r="C105" s="15" t="s">
        <v>1140</v>
      </c>
      <c r="D105" s="45"/>
      <c r="E105" s="33">
        <v>300000</v>
      </c>
      <c r="F105" s="9">
        <f t="shared" si="18"/>
        <v>165688462</v>
      </c>
    </row>
    <row r="106" spans="1:6">
      <c r="A106" s="30">
        <v>45464</v>
      </c>
      <c r="B106" s="32"/>
      <c r="C106" s="35" t="s">
        <v>1149</v>
      </c>
      <c r="D106" s="27">
        <v>29000000</v>
      </c>
      <c r="E106" s="44"/>
      <c r="F106" s="9">
        <f t="shared" si="18"/>
        <v>194688462</v>
      </c>
    </row>
    <row r="107" spans="1:6" ht="42">
      <c r="A107" s="30">
        <v>45464</v>
      </c>
      <c r="B107" s="32"/>
      <c r="C107" s="35" t="s">
        <v>1146</v>
      </c>
      <c r="D107" s="27"/>
      <c r="E107" s="27">
        <v>60212000</v>
      </c>
      <c r="F107" s="9">
        <f t="shared" si="18"/>
        <v>134476462</v>
      </c>
    </row>
    <row r="108" spans="1:6">
      <c r="A108" s="14">
        <v>45467</v>
      </c>
      <c r="B108" s="15"/>
      <c r="C108" s="15" t="s">
        <v>1174</v>
      </c>
      <c r="D108" s="45">
        <v>11750000</v>
      </c>
      <c r="E108" s="45"/>
      <c r="F108" s="9">
        <f t="shared" si="18"/>
        <v>146226462</v>
      </c>
    </row>
    <row r="109" spans="1:6">
      <c r="A109" s="14">
        <v>45467</v>
      </c>
      <c r="B109" s="32"/>
      <c r="C109" s="35" t="s">
        <v>92</v>
      </c>
      <c r="D109" s="27">
        <v>161400000</v>
      </c>
      <c r="E109" s="44"/>
      <c r="F109" s="9">
        <f t="shared" si="18"/>
        <v>307626462</v>
      </c>
    </row>
    <row r="110" spans="1:6">
      <c r="A110" s="14">
        <v>45467</v>
      </c>
      <c r="B110" s="32"/>
      <c r="C110" s="35" t="s">
        <v>56</v>
      </c>
      <c r="D110" s="219">
        <v>39500000</v>
      </c>
      <c r="E110" s="44"/>
      <c r="F110" s="9">
        <f t="shared" si="18"/>
        <v>347126462</v>
      </c>
    </row>
    <row r="111" spans="1:6">
      <c r="A111" s="14">
        <v>45467</v>
      </c>
      <c r="B111" s="32"/>
      <c r="C111" s="35" t="s">
        <v>1111</v>
      </c>
      <c r="D111" s="219">
        <v>30750000</v>
      </c>
      <c r="E111" s="44"/>
      <c r="F111" s="9">
        <f t="shared" si="18"/>
        <v>377876462</v>
      </c>
    </row>
    <row r="112" spans="1:6">
      <c r="A112" s="14">
        <v>45470</v>
      </c>
      <c r="B112" s="15"/>
      <c r="C112" s="15" t="s">
        <v>933</v>
      </c>
      <c r="D112" s="45">
        <v>8000000</v>
      </c>
      <c r="E112" s="45"/>
      <c r="F112" s="9">
        <f t="shared" ref="F112" si="19">F111+D112-E112</f>
        <v>385876462</v>
      </c>
    </row>
    <row r="113" spans="1:6">
      <c r="A113" s="14">
        <v>45471</v>
      </c>
      <c r="B113" s="15"/>
      <c r="C113" s="15" t="s">
        <v>933</v>
      </c>
      <c r="D113" s="45">
        <v>6000000</v>
      </c>
      <c r="E113" s="45"/>
      <c r="F113" s="9">
        <f t="shared" ref="F113:F115" si="20">F112+D113-E113</f>
        <v>391876462</v>
      </c>
    </row>
    <row r="114" spans="1:6" ht="42">
      <c r="A114" s="30">
        <v>45471</v>
      </c>
      <c r="B114" s="32"/>
      <c r="C114" s="35" t="s">
        <v>1194</v>
      </c>
      <c r="D114" s="27"/>
      <c r="E114" s="27">
        <v>37000000</v>
      </c>
      <c r="F114" s="9">
        <f t="shared" si="20"/>
        <v>354876462</v>
      </c>
    </row>
    <row r="115" spans="1:6" ht="42">
      <c r="A115" s="30">
        <v>45471</v>
      </c>
      <c r="B115" s="32"/>
      <c r="C115" s="35" t="s">
        <v>1195</v>
      </c>
      <c r="D115" s="27"/>
      <c r="E115" s="27">
        <v>64500000</v>
      </c>
      <c r="F115" s="9">
        <f t="shared" si="20"/>
        <v>290376462</v>
      </c>
    </row>
    <row r="116" spans="1:6">
      <c r="A116" s="137"/>
      <c r="B116" s="137"/>
      <c r="C116" s="49" t="s">
        <v>34</v>
      </c>
      <c r="D116" s="120">
        <f>SUM(D92:D115)</f>
        <v>491650000</v>
      </c>
      <c r="E116" s="120">
        <f>SUM(E92:E115)</f>
        <v>405695500</v>
      </c>
      <c r="F116" s="137"/>
    </row>
    <row r="117" spans="1:6">
      <c r="A117" s="53"/>
      <c r="B117" s="53"/>
      <c r="C117" s="53" t="s">
        <v>5</v>
      </c>
      <c r="D117" s="54"/>
      <c r="E117" s="54"/>
      <c r="F117" s="88">
        <f>F115</f>
        <v>290376462</v>
      </c>
    </row>
    <row r="118" spans="1:6">
      <c r="A118" s="14">
        <v>45475</v>
      </c>
      <c r="B118" s="15"/>
      <c r="C118" s="15" t="s">
        <v>842</v>
      </c>
      <c r="D118" s="44">
        <v>7750000</v>
      </c>
      <c r="E118" s="225"/>
      <c r="F118" s="226">
        <f>F117+D118-E118</f>
        <v>298126462</v>
      </c>
    </row>
    <row r="119" spans="1:6" ht="42">
      <c r="A119" s="30">
        <v>45478</v>
      </c>
      <c r="B119" s="32"/>
      <c r="C119" s="35" t="s">
        <v>1230</v>
      </c>
      <c r="D119" s="225"/>
      <c r="E119" s="225">
        <v>64382500</v>
      </c>
      <c r="F119" s="226">
        <f>F118+D119-E119</f>
        <v>233743962</v>
      </c>
    </row>
    <row r="120" spans="1:6">
      <c r="A120" s="14">
        <v>45483</v>
      </c>
      <c r="B120" s="15"/>
      <c r="C120" s="15" t="s">
        <v>842</v>
      </c>
      <c r="D120" s="44">
        <v>6000000</v>
      </c>
      <c r="E120" s="44"/>
      <c r="F120" s="226">
        <f t="shared" ref="F120:F122" si="21">F119+D120-E120</f>
        <v>239743962</v>
      </c>
    </row>
    <row r="121" spans="1:6">
      <c r="A121" s="14">
        <v>45484</v>
      </c>
      <c r="B121" s="32"/>
      <c r="C121" s="35" t="s">
        <v>92</v>
      </c>
      <c r="D121" s="225">
        <v>45750000</v>
      </c>
      <c r="E121" s="44"/>
      <c r="F121" s="226">
        <f t="shared" si="21"/>
        <v>285493962</v>
      </c>
    </row>
    <row r="122" spans="1:6">
      <c r="A122" s="14">
        <v>45484</v>
      </c>
      <c r="B122" s="32"/>
      <c r="C122" s="35" t="s">
        <v>56</v>
      </c>
      <c r="D122" s="225">
        <v>5750000</v>
      </c>
      <c r="E122" s="44"/>
      <c r="F122" s="226">
        <f t="shared" si="21"/>
        <v>291243962</v>
      </c>
    </row>
    <row r="123" spans="1:6" ht="42">
      <c r="A123" s="14">
        <v>45485</v>
      </c>
      <c r="B123" s="32"/>
      <c r="C123" s="35" t="s">
        <v>1267</v>
      </c>
      <c r="D123" s="225"/>
      <c r="E123" s="44">
        <v>57794000</v>
      </c>
      <c r="F123" s="226">
        <f t="shared" ref="F123:F124" si="22">F122+D123-E123</f>
        <v>233449962</v>
      </c>
    </row>
    <row r="124" spans="1:6" ht="28">
      <c r="A124" s="14">
        <v>45485</v>
      </c>
      <c r="B124" s="32"/>
      <c r="C124" s="35" t="s">
        <v>1268</v>
      </c>
      <c r="D124" s="225"/>
      <c r="E124" s="225">
        <v>40500000</v>
      </c>
      <c r="F124" s="226">
        <f t="shared" si="22"/>
        <v>192949962</v>
      </c>
    </row>
    <row r="125" spans="1:6" ht="70">
      <c r="A125" s="14">
        <v>45492</v>
      </c>
      <c r="B125" s="32"/>
      <c r="C125" s="35" t="s">
        <v>1335</v>
      </c>
      <c r="D125" s="225"/>
      <c r="E125" s="44">
        <v>75642500</v>
      </c>
      <c r="F125" s="226">
        <f t="shared" ref="F125:F129" si="23">F124+D125-E125</f>
        <v>117307462</v>
      </c>
    </row>
    <row r="126" spans="1:6">
      <c r="A126" s="14">
        <v>45492</v>
      </c>
      <c r="B126" s="32"/>
      <c r="C126" s="35" t="s">
        <v>92</v>
      </c>
      <c r="D126" s="225">
        <v>45250000</v>
      </c>
      <c r="E126" s="44"/>
      <c r="F126" s="226">
        <f t="shared" si="23"/>
        <v>162557462</v>
      </c>
    </row>
    <row r="127" spans="1:6">
      <c r="A127" s="14">
        <v>45492</v>
      </c>
      <c r="B127" s="32"/>
      <c r="C127" s="35" t="s">
        <v>56</v>
      </c>
      <c r="D127" s="225">
        <v>15750000</v>
      </c>
      <c r="E127" s="44"/>
      <c r="F127" s="226">
        <f t="shared" si="23"/>
        <v>178307462</v>
      </c>
    </row>
    <row r="128" spans="1:6">
      <c r="A128" s="14">
        <v>45498</v>
      </c>
      <c r="B128" s="32"/>
      <c r="C128" s="35" t="s">
        <v>92</v>
      </c>
      <c r="D128" s="225">
        <v>29500000</v>
      </c>
      <c r="E128" s="44"/>
      <c r="F128" s="226">
        <f t="shared" si="23"/>
        <v>207807462</v>
      </c>
    </row>
    <row r="129" spans="1:6">
      <c r="A129" s="14">
        <v>45498</v>
      </c>
      <c r="B129" s="32"/>
      <c r="C129" s="35" t="s">
        <v>56</v>
      </c>
      <c r="D129" s="225">
        <v>5750000</v>
      </c>
      <c r="E129" s="44"/>
      <c r="F129" s="226">
        <f t="shared" si="23"/>
        <v>213557462</v>
      </c>
    </row>
    <row r="130" spans="1:6" ht="70">
      <c r="A130" s="14">
        <v>45499</v>
      </c>
      <c r="B130" s="32"/>
      <c r="C130" s="35" t="s">
        <v>1324</v>
      </c>
      <c r="D130" s="225"/>
      <c r="E130" s="44">
        <v>37710000</v>
      </c>
      <c r="F130" s="226">
        <f t="shared" ref="F130" si="24">F129+D130-E130</f>
        <v>175847462</v>
      </c>
    </row>
    <row r="131" spans="1:6" ht="28">
      <c r="A131" s="14">
        <v>45499</v>
      </c>
      <c r="B131" s="32"/>
      <c r="C131" s="35" t="s">
        <v>1336</v>
      </c>
      <c r="D131" s="225"/>
      <c r="E131" s="44">
        <v>36150000</v>
      </c>
      <c r="F131" s="226">
        <f t="shared" ref="F131:F132" si="25">F130+D131-E131</f>
        <v>139697462</v>
      </c>
    </row>
    <row r="132" spans="1:6">
      <c r="A132" s="14">
        <v>45502</v>
      </c>
      <c r="B132" s="15"/>
      <c r="C132" s="35" t="s">
        <v>92</v>
      </c>
      <c r="D132" s="225">
        <v>8000000</v>
      </c>
      <c r="E132" s="44"/>
      <c r="F132" s="226">
        <f t="shared" si="25"/>
        <v>147697462</v>
      </c>
    </row>
    <row r="133" spans="1:6">
      <c r="A133" s="137"/>
      <c r="B133" s="137"/>
      <c r="C133" s="49" t="s">
        <v>34</v>
      </c>
      <c r="D133" s="120">
        <f>SUM(D118:D132)</f>
        <v>169500000</v>
      </c>
      <c r="E133" s="120">
        <f>SUM(E118:E132)</f>
        <v>312179000</v>
      </c>
      <c r="F133" s="137"/>
    </row>
    <row r="134" spans="1:6">
      <c r="A134" s="53"/>
      <c r="B134" s="53"/>
      <c r="C134" s="53" t="s">
        <v>5</v>
      </c>
      <c r="D134" s="54"/>
      <c r="E134" s="54"/>
      <c r="F134" s="88">
        <f>F132</f>
        <v>147697462</v>
      </c>
    </row>
    <row r="135" spans="1:6" ht="42">
      <c r="A135" s="30">
        <v>45506</v>
      </c>
      <c r="B135" s="32"/>
      <c r="C135" s="35" t="s">
        <v>1369</v>
      </c>
      <c r="D135" s="225"/>
      <c r="E135" s="225">
        <v>52140000</v>
      </c>
      <c r="F135" s="226">
        <f>F134+D135-E135</f>
        <v>95557462</v>
      </c>
    </row>
    <row r="136" spans="1:6">
      <c r="A136" s="30">
        <v>45513</v>
      </c>
      <c r="B136" s="32"/>
      <c r="C136" s="35" t="s">
        <v>1387</v>
      </c>
      <c r="D136" s="225"/>
      <c r="E136" s="225">
        <v>34500000</v>
      </c>
      <c r="F136" s="226">
        <f>F135+D136-E136</f>
        <v>61057462</v>
      </c>
    </row>
    <row r="137" spans="1:6">
      <c r="A137" s="14">
        <v>45516</v>
      </c>
      <c r="B137" s="32"/>
      <c r="C137" s="35" t="s">
        <v>56</v>
      </c>
      <c r="D137" s="225">
        <v>8000000</v>
      </c>
      <c r="E137" s="44"/>
      <c r="F137" s="226">
        <f t="shared" ref="F137" si="26">F136+D137-E137</f>
        <v>69057462</v>
      </c>
    </row>
    <row r="138" spans="1:6">
      <c r="A138" s="14">
        <v>45518</v>
      </c>
      <c r="B138" s="32"/>
      <c r="C138" s="35" t="s">
        <v>1401</v>
      </c>
      <c r="D138" s="225">
        <v>450000</v>
      </c>
      <c r="E138" s="44"/>
      <c r="F138" s="226">
        <f t="shared" ref="F138" si="27">F137+D138-E138</f>
        <v>69507462</v>
      </c>
    </row>
    <row r="139" spans="1:6" ht="28">
      <c r="A139" s="30">
        <v>45520</v>
      </c>
      <c r="B139" s="32"/>
      <c r="C139" s="35" t="s">
        <v>1407</v>
      </c>
      <c r="D139" s="225"/>
      <c r="E139" s="225">
        <v>36710000</v>
      </c>
      <c r="F139" s="226">
        <f>F138+D139-E139</f>
        <v>32797462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1717"/>
  <sheetViews>
    <sheetView topLeftCell="A1705" zoomScale="95" zoomScaleNormal="95" workbookViewId="0">
      <selection activeCell="C1713" sqref="C1713"/>
    </sheetView>
  </sheetViews>
  <sheetFormatPr defaultColWidth="9.08984375" defaultRowHeight="14"/>
  <cols>
    <col min="1" max="1" width="9.90625" style="68" bestFit="1" customWidth="1"/>
    <col min="2" max="2" width="9.08984375" style="4"/>
    <col min="3" max="3" width="61.453125" style="163" bestFit="1" customWidth="1"/>
    <col min="4" max="5" width="17.36328125" style="41" bestFit="1" customWidth="1"/>
    <col min="6" max="6" width="17.36328125" style="4" bestFit="1" customWidth="1"/>
    <col min="7" max="7" width="4.453125" style="68" customWidth="1"/>
    <col min="8" max="8" width="14.6328125" style="4" bestFit="1" customWidth="1"/>
    <col min="9" max="9" width="18.453125" style="4" bestFit="1" customWidth="1"/>
    <col min="10" max="10" width="15.81640625" style="4" bestFit="1" customWidth="1"/>
    <col min="11" max="11" width="17.36328125" style="4" bestFit="1" customWidth="1"/>
    <col min="12" max="12" width="13.36328125" style="4" bestFit="1" customWidth="1"/>
    <col min="13" max="16384" width="9.08984375" style="4"/>
  </cols>
  <sheetData>
    <row r="2" spans="1:6">
      <c r="A2" s="69" t="s">
        <v>10</v>
      </c>
    </row>
    <row r="3" spans="1:6">
      <c r="A3" s="5" t="s">
        <v>0</v>
      </c>
      <c r="B3" s="5"/>
      <c r="C3" s="164" t="s">
        <v>1</v>
      </c>
      <c r="D3" s="42" t="s">
        <v>2</v>
      </c>
      <c r="E3" s="42" t="s">
        <v>3</v>
      </c>
      <c r="F3" s="6" t="s">
        <v>4</v>
      </c>
    </row>
    <row r="4" spans="1:6">
      <c r="A4" s="5"/>
      <c r="B4" s="53"/>
      <c r="C4" s="167" t="s">
        <v>5</v>
      </c>
      <c r="D4" s="54"/>
      <c r="E4" s="54"/>
      <c r="F4" s="88">
        <v>352996383.46999997</v>
      </c>
    </row>
    <row r="5" spans="1:6">
      <c r="A5" s="52">
        <v>45292</v>
      </c>
      <c r="B5" s="15"/>
      <c r="C5" s="165" t="s">
        <v>477</v>
      </c>
      <c r="D5" s="45">
        <v>500001</v>
      </c>
      <c r="E5" s="45"/>
      <c r="F5" s="13">
        <f t="shared" ref="F5:F91" si="0">F4+D5-E5</f>
        <v>353496384.46999997</v>
      </c>
    </row>
    <row r="6" spans="1:6">
      <c r="A6" s="52">
        <v>45292</v>
      </c>
      <c r="B6" s="15"/>
      <c r="C6" s="165" t="s">
        <v>12</v>
      </c>
      <c r="D6" s="45">
        <v>1185000</v>
      </c>
      <c r="E6" s="45"/>
      <c r="F6" s="13">
        <f t="shared" si="0"/>
        <v>354681384.46999997</v>
      </c>
    </row>
    <row r="7" spans="1:6">
      <c r="A7" s="52">
        <v>45293</v>
      </c>
      <c r="B7" s="15"/>
      <c r="C7" s="165" t="s">
        <v>12</v>
      </c>
      <c r="D7" s="33">
        <v>585000</v>
      </c>
      <c r="E7" s="45"/>
      <c r="F7" s="13">
        <f t="shared" si="0"/>
        <v>355266384.46999997</v>
      </c>
    </row>
    <row r="8" spans="1:6">
      <c r="A8" s="52">
        <v>45293</v>
      </c>
      <c r="B8" s="15"/>
      <c r="C8" s="166" t="s">
        <v>12</v>
      </c>
      <c r="D8" s="45">
        <v>1810000</v>
      </c>
      <c r="E8" s="45"/>
      <c r="F8" s="13">
        <f t="shared" si="0"/>
        <v>357076384.46999997</v>
      </c>
    </row>
    <row r="9" spans="1:6">
      <c r="A9" s="52">
        <v>45294</v>
      </c>
      <c r="B9" s="15"/>
      <c r="C9" s="166" t="s">
        <v>12</v>
      </c>
      <c r="D9" s="45">
        <v>585000</v>
      </c>
      <c r="E9" s="45"/>
      <c r="F9" s="13">
        <f t="shared" si="0"/>
        <v>357661384.46999997</v>
      </c>
    </row>
    <row r="10" spans="1:6">
      <c r="A10" s="52">
        <v>45294</v>
      </c>
      <c r="B10" s="15"/>
      <c r="C10" s="166" t="s">
        <v>12</v>
      </c>
      <c r="D10" s="45">
        <v>585000</v>
      </c>
      <c r="E10" s="45"/>
      <c r="F10" s="13">
        <f t="shared" si="0"/>
        <v>358246384.46999997</v>
      </c>
    </row>
    <row r="11" spans="1:6">
      <c r="A11" s="52">
        <v>45297</v>
      </c>
      <c r="B11" s="15"/>
      <c r="C11" s="166" t="s">
        <v>12</v>
      </c>
      <c r="D11" s="45">
        <v>585000</v>
      </c>
      <c r="E11" s="45"/>
      <c r="F11" s="13">
        <f t="shared" si="0"/>
        <v>358831384.46999997</v>
      </c>
    </row>
    <row r="12" spans="1:6">
      <c r="A12" s="52">
        <v>45298</v>
      </c>
      <c r="B12" s="15"/>
      <c r="C12" s="165" t="s">
        <v>12</v>
      </c>
      <c r="D12" s="45">
        <v>600000</v>
      </c>
      <c r="E12" s="45"/>
      <c r="F12" s="13">
        <f t="shared" si="0"/>
        <v>359431384.46999997</v>
      </c>
    </row>
    <row r="13" spans="1:6">
      <c r="A13" s="52">
        <v>45299</v>
      </c>
      <c r="B13" s="15"/>
      <c r="C13" s="165" t="s">
        <v>12</v>
      </c>
      <c r="D13" s="45">
        <v>600000</v>
      </c>
      <c r="E13" s="45"/>
      <c r="F13" s="13">
        <f t="shared" si="0"/>
        <v>360031384.46999997</v>
      </c>
    </row>
    <row r="14" spans="1:6">
      <c r="A14" s="52">
        <v>45299</v>
      </c>
      <c r="B14" s="15"/>
      <c r="C14" s="165" t="s">
        <v>12</v>
      </c>
      <c r="D14" s="45">
        <v>600000</v>
      </c>
      <c r="E14" s="45"/>
      <c r="F14" s="13">
        <f t="shared" si="0"/>
        <v>360631384.46999997</v>
      </c>
    </row>
    <row r="15" spans="1:6">
      <c r="A15" s="52">
        <v>45299</v>
      </c>
      <c r="B15" s="15"/>
      <c r="C15" s="165" t="s">
        <v>12</v>
      </c>
      <c r="D15" s="45">
        <v>585000</v>
      </c>
      <c r="E15" s="45"/>
      <c r="F15" s="13">
        <f t="shared" si="0"/>
        <v>361216384.46999997</v>
      </c>
    </row>
    <row r="16" spans="1:6">
      <c r="A16" s="52">
        <v>45299</v>
      </c>
      <c r="B16" s="15"/>
      <c r="C16" s="165" t="s">
        <v>12</v>
      </c>
      <c r="D16" s="45">
        <v>600000</v>
      </c>
      <c r="E16" s="45"/>
      <c r="F16" s="13">
        <f t="shared" si="0"/>
        <v>361816384.46999997</v>
      </c>
    </row>
    <row r="17" spans="1:6">
      <c r="A17" s="52">
        <v>45300</v>
      </c>
      <c r="B17" s="15"/>
      <c r="C17" s="165" t="s">
        <v>12</v>
      </c>
      <c r="D17" s="45">
        <v>465000</v>
      </c>
      <c r="E17" s="45"/>
      <c r="F17" s="13">
        <f t="shared" si="0"/>
        <v>362281384.46999997</v>
      </c>
    </row>
    <row r="18" spans="1:6">
      <c r="A18" s="52">
        <v>45300</v>
      </c>
      <c r="B18" s="15"/>
      <c r="C18" s="165" t="s">
        <v>12</v>
      </c>
      <c r="D18" s="45">
        <v>1115000</v>
      </c>
      <c r="E18" s="45"/>
      <c r="F18" s="13">
        <f t="shared" si="0"/>
        <v>363396384.46999997</v>
      </c>
    </row>
    <row r="19" spans="1:6">
      <c r="A19" s="52">
        <v>45300</v>
      </c>
      <c r="B19" s="15"/>
      <c r="C19" s="165" t="s">
        <v>12</v>
      </c>
      <c r="D19" s="45">
        <v>600000</v>
      </c>
      <c r="E19" s="45"/>
      <c r="F19" s="13">
        <f t="shared" si="0"/>
        <v>363996384.46999997</v>
      </c>
    </row>
    <row r="20" spans="1:6">
      <c r="A20" s="52">
        <v>45301</v>
      </c>
      <c r="B20" s="15"/>
      <c r="C20" s="165" t="s">
        <v>12</v>
      </c>
      <c r="D20" s="45">
        <v>575000</v>
      </c>
      <c r="E20" s="45"/>
      <c r="F20" s="13">
        <f t="shared" si="0"/>
        <v>364571384.46999997</v>
      </c>
    </row>
    <row r="21" spans="1:6">
      <c r="A21" s="52">
        <v>45301</v>
      </c>
      <c r="B21" s="15"/>
      <c r="C21" s="165" t="s">
        <v>12</v>
      </c>
      <c r="D21" s="45">
        <v>1170000</v>
      </c>
      <c r="E21" s="45"/>
      <c r="F21" s="13">
        <f t="shared" si="0"/>
        <v>365741384.46999997</v>
      </c>
    </row>
    <row r="22" spans="1:6">
      <c r="A22" s="52">
        <v>45302</v>
      </c>
      <c r="B22" s="15"/>
      <c r="C22" s="165" t="s">
        <v>12</v>
      </c>
      <c r="D22" s="45">
        <v>600000</v>
      </c>
      <c r="E22" s="45"/>
      <c r="F22" s="13">
        <f t="shared" si="0"/>
        <v>366341384.46999997</v>
      </c>
    </row>
    <row r="23" spans="1:6">
      <c r="A23" s="52">
        <v>45303</v>
      </c>
      <c r="B23" s="15"/>
      <c r="C23" s="165" t="s">
        <v>553</v>
      </c>
      <c r="D23" s="45">
        <v>200001</v>
      </c>
      <c r="E23" s="45"/>
      <c r="F23" s="13">
        <f t="shared" si="0"/>
        <v>366541385.46999997</v>
      </c>
    </row>
    <row r="24" spans="1:6">
      <c r="A24" s="52">
        <v>45303</v>
      </c>
      <c r="B24" s="15"/>
      <c r="C24" s="165" t="s">
        <v>553</v>
      </c>
      <c r="D24" s="45">
        <v>100001</v>
      </c>
      <c r="E24" s="45"/>
      <c r="F24" s="13">
        <f t="shared" si="0"/>
        <v>366641386.46999997</v>
      </c>
    </row>
    <row r="25" spans="1:6">
      <c r="A25" s="52">
        <v>45304</v>
      </c>
      <c r="B25" s="15"/>
      <c r="C25" s="165" t="s">
        <v>553</v>
      </c>
      <c r="D25" s="45">
        <v>100000</v>
      </c>
      <c r="E25" s="45"/>
      <c r="F25" s="13">
        <f t="shared" si="0"/>
        <v>366741386.46999997</v>
      </c>
    </row>
    <row r="26" spans="1:6">
      <c r="A26" s="52">
        <v>45304</v>
      </c>
      <c r="B26" s="15"/>
      <c r="C26" s="165" t="s">
        <v>553</v>
      </c>
      <c r="D26" s="45">
        <v>800001</v>
      </c>
      <c r="E26" s="45"/>
      <c r="F26" s="13">
        <f t="shared" si="0"/>
        <v>367541387.46999997</v>
      </c>
    </row>
    <row r="27" spans="1:6">
      <c r="A27" s="52">
        <v>45304</v>
      </c>
      <c r="B27" s="15"/>
      <c r="C27" s="165" t="s">
        <v>553</v>
      </c>
      <c r="D27" s="45">
        <v>500001</v>
      </c>
      <c r="E27" s="45"/>
      <c r="F27" s="13">
        <f t="shared" si="0"/>
        <v>368041388.46999997</v>
      </c>
    </row>
    <row r="28" spans="1:6">
      <c r="A28" s="52">
        <v>45305</v>
      </c>
      <c r="B28" s="15"/>
      <c r="C28" s="165" t="s">
        <v>553</v>
      </c>
      <c r="D28" s="45">
        <v>100001</v>
      </c>
      <c r="E28" s="45"/>
      <c r="F28" s="13">
        <f t="shared" si="0"/>
        <v>368141389.46999997</v>
      </c>
    </row>
    <row r="29" spans="1:6">
      <c r="A29" s="52">
        <v>45305</v>
      </c>
      <c r="B29" s="15"/>
      <c r="C29" s="165" t="s">
        <v>553</v>
      </c>
      <c r="D29" s="45">
        <v>101101</v>
      </c>
      <c r="E29" s="45"/>
      <c r="F29" s="13">
        <f t="shared" si="0"/>
        <v>368242490.46999997</v>
      </c>
    </row>
    <row r="30" spans="1:6">
      <c r="A30" s="52">
        <v>45306</v>
      </c>
      <c r="B30" s="15"/>
      <c r="C30" s="165" t="s">
        <v>553</v>
      </c>
      <c r="D30" s="45">
        <v>250001</v>
      </c>
      <c r="E30" s="45"/>
      <c r="F30" s="13">
        <f t="shared" si="0"/>
        <v>368492491.46999997</v>
      </c>
    </row>
    <row r="31" spans="1:6">
      <c r="A31" s="52">
        <v>45306</v>
      </c>
      <c r="B31" s="15"/>
      <c r="C31" s="165" t="s">
        <v>553</v>
      </c>
      <c r="D31" s="45">
        <v>250001</v>
      </c>
      <c r="E31" s="45"/>
      <c r="F31" s="13">
        <f t="shared" si="0"/>
        <v>368742492.46999997</v>
      </c>
    </row>
    <row r="32" spans="1:6">
      <c r="A32" s="52">
        <v>45306</v>
      </c>
      <c r="B32" s="15"/>
      <c r="C32" s="165" t="s">
        <v>553</v>
      </c>
      <c r="D32" s="45">
        <v>150001</v>
      </c>
      <c r="E32" s="45"/>
      <c r="F32" s="13">
        <f t="shared" si="0"/>
        <v>368892493.46999997</v>
      </c>
    </row>
    <row r="33" spans="1:6">
      <c r="A33" s="52">
        <v>45306</v>
      </c>
      <c r="B33" s="15"/>
      <c r="C33" s="165" t="s">
        <v>553</v>
      </c>
      <c r="D33" s="45">
        <v>2000001</v>
      </c>
      <c r="E33" s="45"/>
      <c r="F33" s="13">
        <f t="shared" si="0"/>
        <v>370892494.46999997</v>
      </c>
    </row>
    <row r="34" spans="1:6">
      <c r="A34" s="52">
        <v>45306</v>
      </c>
      <c r="B34" s="15"/>
      <c r="C34" s="165" t="s">
        <v>6</v>
      </c>
      <c r="D34" s="45">
        <v>600000</v>
      </c>
      <c r="E34" s="45"/>
      <c r="F34" s="13">
        <f t="shared" si="0"/>
        <v>371492494.46999997</v>
      </c>
    </row>
    <row r="35" spans="1:6">
      <c r="A35" s="52">
        <v>45306</v>
      </c>
      <c r="B35" s="15"/>
      <c r="C35" s="165" t="s">
        <v>553</v>
      </c>
      <c r="D35" s="45">
        <v>100001</v>
      </c>
      <c r="E35" s="45"/>
      <c r="F35" s="13">
        <f t="shared" si="0"/>
        <v>371592495.46999997</v>
      </c>
    </row>
    <row r="36" spans="1:6">
      <c r="A36" s="52">
        <v>45306</v>
      </c>
      <c r="B36" s="15"/>
      <c r="C36" s="165" t="s">
        <v>553</v>
      </c>
      <c r="D36" s="45">
        <v>150001</v>
      </c>
      <c r="E36" s="45"/>
      <c r="F36" s="13">
        <f t="shared" si="0"/>
        <v>371742496.46999997</v>
      </c>
    </row>
    <row r="37" spans="1:6">
      <c r="A37" s="52">
        <v>45306</v>
      </c>
      <c r="B37" s="15"/>
      <c r="C37" s="165" t="s">
        <v>553</v>
      </c>
      <c r="D37" s="45">
        <v>100000</v>
      </c>
      <c r="E37" s="45"/>
      <c r="F37" s="13">
        <f t="shared" si="0"/>
        <v>371842496.46999997</v>
      </c>
    </row>
    <row r="38" spans="1:6">
      <c r="A38" s="52">
        <v>45306</v>
      </c>
      <c r="B38" s="15"/>
      <c r="C38" s="165" t="s">
        <v>553</v>
      </c>
      <c r="D38" s="45">
        <v>100000</v>
      </c>
      <c r="E38" s="45"/>
      <c r="F38" s="13">
        <f t="shared" si="0"/>
        <v>371942496.46999997</v>
      </c>
    </row>
    <row r="39" spans="1:6">
      <c r="A39" s="52">
        <v>45306</v>
      </c>
      <c r="B39" s="15"/>
      <c r="C39" s="165" t="s">
        <v>12</v>
      </c>
      <c r="D39" s="45">
        <v>465000</v>
      </c>
      <c r="E39" s="45"/>
      <c r="F39" s="13">
        <f t="shared" si="0"/>
        <v>372407496.46999997</v>
      </c>
    </row>
    <row r="40" spans="1:6">
      <c r="A40" s="52">
        <v>45306</v>
      </c>
      <c r="B40" s="15"/>
      <c r="C40" s="165" t="s">
        <v>12</v>
      </c>
      <c r="D40" s="45">
        <v>1235000</v>
      </c>
      <c r="E40" s="45"/>
      <c r="F40" s="13">
        <f t="shared" si="0"/>
        <v>373642496.46999997</v>
      </c>
    </row>
    <row r="41" spans="1:6">
      <c r="A41" s="52">
        <v>45306</v>
      </c>
      <c r="B41" s="15"/>
      <c r="C41" s="165" t="s">
        <v>12</v>
      </c>
      <c r="D41" s="45">
        <v>1770000</v>
      </c>
      <c r="E41" s="45"/>
      <c r="F41" s="13">
        <f t="shared" si="0"/>
        <v>375412496.46999997</v>
      </c>
    </row>
    <row r="42" spans="1:6">
      <c r="A42" s="52">
        <v>45306</v>
      </c>
      <c r="B42" s="15"/>
      <c r="C42" s="165" t="s">
        <v>553</v>
      </c>
      <c r="D42" s="45">
        <v>100001</v>
      </c>
      <c r="E42" s="45"/>
      <c r="F42" s="13">
        <f t="shared" si="0"/>
        <v>375512497.46999997</v>
      </c>
    </row>
    <row r="43" spans="1:6">
      <c r="A43" s="52">
        <v>45306</v>
      </c>
      <c r="B43" s="15"/>
      <c r="C43" s="165" t="s">
        <v>553</v>
      </c>
      <c r="D43" s="45">
        <v>150000</v>
      </c>
      <c r="E43" s="45"/>
      <c r="F43" s="13">
        <f t="shared" si="0"/>
        <v>375662497.46999997</v>
      </c>
    </row>
    <row r="44" spans="1:6">
      <c r="A44" s="52">
        <v>45308</v>
      </c>
      <c r="B44" s="15"/>
      <c r="C44" s="165" t="s">
        <v>555</v>
      </c>
      <c r="D44" s="45">
        <v>799000</v>
      </c>
      <c r="E44" s="45"/>
      <c r="F44" s="13">
        <f t="shared" si="0"/>
        <v>376461497.46999997</v>
      </c>
    </row>
    <row r="45" spans="1:6">
      <c r="A45" s="52">
        <v>45308</v>
      </c>
      <c r="B45" s="15"/>
      <c r="C45" s="165" t="s">
        <v>116</v>
      </c>
      <c r="D45" s="45"/>
      <c r="E45" s="45">
        <v>18215000</v>
      </c>
      <c r="F45" s="13">
        <f t="shared" si="0"/>
        <v>358246497.46999997</v>
      </c>
    </row>
    <row r="46" spans="1:6">
      <c r="A46" s="52">
        <v>45308</v>
      </c>
      <c r="B46" s="15"/>
      <c r="C46" s="165" t="s">
        <v>32</v>
      </c>
      <c r="D46" s="45"/>
      <c r="E46" s="45">
        <v>2900</v>
      </c>
      <c r="F46" s="13">
        <f t="shared" si="0"/>
        <v>358243597.46999997</v>
      </c>
    </row>
    <row r="47" spans="1:6">
      <c r="A47" s="52">
        <v>45308</v>
      </c>
      <c r="B47" s="15"/>
      <c r="C47" s="165" t="s">
        <v>496</v>
      </c>
      <c r="D47" s="45">
        <v>9102500</v>
      </c>
      <c r="E47" s="45"/>
      <c r="F47" s="13">
        <f t="shared" si="0"/>
        <v>367346097.46999997</v>
      </c>
    </row>
    <row r="48" spans="1:6">
      <c r="A48" s="52">
        <v>45310</v>
      </c>
      <c r="B48" s="15"/>
      <c r="C48" s="165" t="s">
        <v>484</v>
      </c>
      <c r="D48" s="45">
        <v>5348000</v>
      </c>
      <c r="E48" s="45"/>
      <c r="F48" s="13">
        <f t="shared" si="0"/>
        <v>372694097.46999997</v>
      </c>
    </row>
    <row r="49" spans="1:6">
      <c r="A49" s="52">
        <v>45310</v>
      </c>
      <c r="B49" s="15"/>
      <c r="C49" s="165" t="s">
        <v>570</v>
      </c>
      <c r="D49" s="45">
        <v>3786500</v>
      </c>
      <c r="E49" s="45"/>
      <c r="F49" s="13">
        <f t="shared" si="0"/>
        <v>376480597.46999997</v>
      </c>
    </row>
    <row r="50" spans="1:6" ht="28">
      <c r="A50" s="52">
        <v>45310</v>
      </c>
      <c r="B50" s="15"/>
      <c r="C50" s="166" t="s">
        <v>571</v>
      </c>
      <c r="D50" s="45"/>
      <c r="E50" s="45">
        <v>162202402</v>
      </c>
      <c r="F50" s="13">
        <f t="shared" si="0"/>
        <v>214278195.46999997</v>
      </c>
    </row>
    <row r="51" spans="1:6">
      <c r="A51" s="52">
        <v>45308</v>
      </c>
      <c r="B51" s="161"/>
      <c r="C51" s="166" t="s">
        <v>576</v>
      </c>
      <c r="D51" s="45">
        <v>12800000</v>
      </c>
      <c r="E51" s="45"/>
      <c r="F51" s="13">
        <f t="shared" si="0"/>
        <v>227078195.46999997</v>
      </c>
    </row>
    <row r="52" spans="1:6">
      <c r="A52" s="52">
        <v>45307</v>
      </c>
      <c r="B52" s="161"/>
      <c r="C52" s="165" t="s">
        <v>553</v>
      </c>
      <c r="D52" s="45">
        <v>500001</v>
      </c>
      <c r="E52" s="45"/>
      <c r="F52" s="13">
        <f t="shared" si="0"/>
        <v>227578196.46999997</v>
      </c>
    </row>
    <row r="53" spans="1:6">
      <c r="A53" s="52">
        <v>45307</v>
      </c>
      <c r="B53" s="161"/>
      <c r="C53" s="165" t="s">
        <v>553</v>
      </c>
      <c r="D53" s="45">
        <v>200000</v>
      </c>
      <c r="E53" s="45"/>
      <c r="F53" s="13">
        <f t="shared" si="0"/>
        <v>227778196.46999997</v>
      </c>
    </row>
    <row r="54" spans="1:6">
      <c r="A54" s="52">
        <v>45307</v>
      </c>
      <c r="B54" s="161"/>
      <c r="C54" s="165" t="s">
        <v>553</v>
      </c>
      <c r="D54" s="45">
        <v>400000</v>
      </c>
      <c r="E54" s="45"/>
      <c r="F54" s="13">
        <f t="shared" si="0"/>
        <v>228178196.46999997</v>
      </c>
    </row>
    <row r="55" spans="1:6">
      <c r="A55" s="52">
        <v>45307</v>
      </c>
      <c r="B55" s="161"/>
      <c r="C55" s="165" t="s">
        <v>30</v>
      </c>
      <c r="D55" s="45">
        <v>350000</v>
      </c>
      <c r="E55" s="45"/>
      <c r="F55" s="13">
        <f t="shared" si="0"/>
        <v>228528196.46999997</v>
      </c>
    </row>
    <row r="56" spans="1:6">
      <c r="A56" s="52">
        <v>45308</v>
      </c>
      <c r="B56" s="161"/>
      <c r="C56" s="165" t="s">
        <v>553</v>
      </c>
      <c r="D56" s="45">
        <v>200000</v>
      </c>
      <c r="E56" s="45"/>
      <c r="F56" s="13">
        <f t="shared" si="0"/>
        <v>228728196.46999997</v>
      </c>
    </row>
    <row r="57" spans="1:6">
      <c r="A57" s="52">
        <v>45308</v>
      </c>
      <c r="B57" s="161"/>
      <c r="C57" s="165" t="s">
        <v>553</v>
      </c>
      <c r="D57" s="45">
        <v>300001</v>
      </c>
      <c r="E57" s="45"/>
      <c r="F57" s="13">
        <f t="shared" si="0"/>
        <v>229028197.46999997</v>
      </c>
    </row>
    <row r="58" spans="1:6">
      <c r="A58" s="52">
        <v>45308</v>
      </c>
      <c r="B58" s="161"/>
      <c r="C58" s="165" t="s">
        <v>553</v>
      </c>
      <c r="D58" s="45">
        <v>500001</v>
      </c>
      <c r="E58" s="45"/>
      <c r="F58" s="13">
        <f t="shared" si="0"/>
        <v>229528198.46999997</v>
      </c>
    </row>
    <row r="59" spans="1:6">
      <c r="A59" s="52">
        <v>45308</v>
      </c>
      <c r="B59" s="161"/>
      <c r="C59" s="165" t="s">
        <v>553</v>
      </c>
      <c r="D59" s="45">
        <v>100001</v>
      </c>
      <c r="E59" s="45"/>
      <c r="F59" s="13">
        <f t="shared" si="0"/>
        <v>229628199.46999997</v>
      </c>
    </row>
    <row r="60" spans="1:6">
      <c r="A60" s="52">
        <v>45308</v>
      </c>
      <c r="B60" s="161"/>
      <c r="C60" s="165" t="s">
        <v>553</v>
      </c>
      <c r="D60" s="45">
        <v>200000</v>
      </c>
      <c r="E60" s="45"/>
      <c r="F60" s="13">
        <f t="shared" si="0"/>
        <v>229828199.46999997</v>
      </c>
    </row>
    <row r="61" spans="1:6">
      <c r="A61" s="52">
        <v>45308</v>
      </c>
      <c r="B61" s="161"/>
      <c r="C61" s="165" t="s">
        <v>553</v>
      </c>
      <c r="D61" s="45">
        <v>200001</v>
      </c>
      <c r="E61" s="45"/>
      <c r="F61" s="13">
        <f t="shared" si="0"/>
        <v>230028200.46999997</v>
      </c>
    </row>
    <row r="62" spans="1:6">
      <c r="A62" s="52">
        <v>45308</v>
      </c>
      <c r="B62" s="161"/>
      <c r="C62" s="165" t="s">
        <v>553</v>
      </c>
      <c r="D62" s="45">
        <v>500001</v>
      </c>
      <c r="E62" s="45"/>
      <c r="F62" s="13">
        <f t="shared" si="0"/>
        <v>230528201.46999997</v>
      </c>
    </row>
    <row r="63" spans="1:6">
      <c r="A63" s="52">
        <v>45308</v>
      </c>
      <c r="B63" s="161"/>
      <c r="C63" s="165" t="s">
        <v>553</v>
      </c>
      <c r="D63" s="45">
        <v>200001</v>
      </c>
      <c r="E63" s="45"/>
      <c r="F63" s="13">
        <f t="shared" si="0"/>
        <v>230728202.46999997</v>
      </c>
    </row>
    <row r="64" spans="1:6">
      <c r="A64" s="52">
        <v>45308</v>
      </c>
      <c r="B64" s="161"/>
      <c r="C64" s="165" t="s">
        <v>553</v>
      </c>
      <c r="D64" s="45">
        <v>200000</v>
      </c>
      <c r="E64" s="45"/>
      <c r="F64" s="13">
        <f t="shared" si="0"/>
        <v>230928202.46999997</v>
      </c>
    </row>
    <row r="65" spans="1:6">
      <c r="A65" s="52">
        <v>45308</v>
      </c>
      <c r="B65" s="161"/>
      <c r="C65" s="165" t="s">
        <v>553</v>
      </c>
      <c r="D65" s="45">
        <v>500001</v>
      </c>
      <c r="E65" s="45"/>
      <c r="F65" s="13">
        <f t="shared" si="0"/>
        <v>231428203.46999997</v>
      </c>
    </row>
    <row r="66" spans="1:6">
      <c r="A66" s="52">
        <v>45308</v>
      </c>
      <c r="B66" s="161"/>
      <c r="C66" s="165" t="s">
        <v>553</v>
      </c>
      <c r="D66" s="45">
        <v>200001</v>
      </c>
      <c r="E66" s="45"/>
      <c r="F66" s="13">
        <f t="shared" si="0"/>
        <v>231628204.46999997</v>
      </c>
    </row>
    <row r="67" spans="1:6">
      <c r="A67" s="52">
        <v>45308</v>
      </c>
      <c r="B67" s="161"/>
      <c r="C67" s="165" t="s">
        <v>553</v>
      </c>
      <c r="D67" s="45">
        <v>200001</v>
      </c>
      <c r="E67" s="45"/>
      <c r="F67" s="13">
        <f t="shared" si="0"/>
        <v>231828205.46999997</v>
      </c>
    </row>
    <row r="68" spans="1:6">
      <c r="A68" s="52">
        <v>45308</v>
      </c>
      <c r="B68" s="161"/>
      <c r="C68" s="165" t="s">
        <v>553</v>
      </c>
      <c r="D68" s="45">
        <v>150001</v>
      </c>
      <c r="E68" s="45"/>
      <c r="F68" s="13">
        <f t="shared" si="0"/>
        <v>231978206.46999997</v>
      </c>
    </row>
    <row r="69" spans="1:6">
      <c r="A69" s="52">
        <v>45308</v>
      </c>
      <c r="B69" s="161"/>
      <c r="C69" s="165" t="s">
        <v>553</v>
      </c>
      <c r="D69" s="45">
        <v>1000001</v>
      </c>
      <c r="E69" s="45"/>
      <c r="F69" s="13">
        <f t="shared" si="0"/>
        <v>232978207.46999997</v>
      </c>
    </row>
    <row r="70" spans="1:6">
      <c r="A70" s="52">
        <v>45308</v>
      </c>
      <c r="B70" s="161"/>
      <c r="C70" s="165" t="s">
        <v>553</v>
      </c>
      <c r="D70" s="45">
        <v>200000</v>
      </c>
      <c r="E70" s="45"/>
      <c r="F70" s="13">
        <f t="shared" si="0"/>
        <v>233178207.46999997</v>
      </c>
    </row>
    <row r="71" spans="1:6">
      <c r="A71" s="52">
        <v>45308</v>
      </c>
      <c r="B71" s="161"/>
      <c r="C71" s="165" t="s">
        <v>553</v>
      </c>
      <c r="D71" s="45">
        <v>200002</v>
      </c>
      <c r="E71" s="45"/>
      <c r="F71" s="13">
        <f t="shared" si="0"/>
        <v>233378209.46999997</v>
      </c>
    </row>
    <row r="72" spans="1:6">
      <c r="A72" s="52">
        <v>45308</v>
      </c>
      <c r="B72" s="161"/>
      <c r="C72" s="165" t="s">
        <v>553</v>
      </c>
      <c r="D72" s="45">
        <v>200001</v>
      </c>
      <c r="E72" s="45"/>
      <c r="F72" s="13">
        <f t="shared" si="0"/>
        <v>233578210.46999997</v>
      </c>
    </row>
    <row r="73" spans="1:6">
      <c r="A73" s="52">
        <v>45308</v>
      </c>
      <c r="B73" s="161"/>
      <c r="C73" s="165" t="s">
        <v>553</v>
      </c>
      <c r="D73" s="45">
        <v>200001</v>
      </c>
      <c r="E73" s="45"/>
      <c r="F73" s="13">
        <f t="shared" si="0"/>
        <v>233778211.46999997</v>
      </c>
    </row>
    <row r="74" spans="1:6">
      <c r="A74" s="52">
        <v>45308</v>
      </c>
      <c r="B74" s="161"/>
      <c r="C74" s="165" t="s">
        <v>553</v>
      </c>
      <c r="D74" s="45">
        <v>100001</v>
      </c>
      <c r="E74" s="45"/>
      <c r="F74" s="13">
        <f t="shared" si="0"/>
        <v>233878212.46999997</v>
      </c>
    </row>
    <row r="75" spans="1:6">
      <c r="A75" s="52">
        <v>45308</v>
      </c>
      <c r="B75" s="161"/>
      <c r="C75" s="165" t="s">
        <v>553</v>
      </c>
      <c r="D75" s="45">
        <v>256700</v>
      </c>
      <c r="E75" s="45"/>
      <c r="F75" s="13">
        <f t="shared" si="0"/>
        <v>234134912.46999997</v>
      </c>
    </row>
    <row r="76" spans="1:6">
      <c r="A76" s="52">
        <v>45308</v>
      </c>
      <c r="B76" s="161"/>
      <c r="C76" s="165" t="s">
        <v>553</v>
      </c>
      <c r="D76" s="45">
        <v>500001</v>
      </c>
      <c r="E76" s="45"/>
      <c r="F76" s="13">
        <f t="shared" si="0"/>
        <v>234634913.46999997</v>
      </c>
    </row>
    <row r="77" spans="1:6">
      <c r="A77" s="52">
        <v>45308</v>
      </c>
      <c r="B77" s="161"/>
      <c r="C77" s="165" t="s">
        <v>553</v>
      </c>
      <c r="D77" s="45">
        <v>2300001</v>
      </c>
      <c r="E77" s="45"/>
      <c r="F77" s="13">
        <f t="shared" si="0"/>
        <v>236934914.46999997</v>
      </c>
    </row>
    <row r="78" spans="1:6">
      <c r="A78" s="52">
        <v>45308</v>
      </c>
      <c r="B78" s="161"/>
      <c r="C78" s="165" t="s">
        <v>12</v>
      </c>
      <c r="D78" s="45">
        <v>1900000</v>
      </c>
      <c r="E78" s="45"/>
      <c r="F78" s="13">
        <f t="shared" si="0"/>
        <v>238834914.46999997</v>
      </c>
    </row>
    <row r="79" spans="1:6">
      <c r="A79" s="52">
        <v>45308</v>
      </c>
      <c r="B79" s="161"/>
      <c r="C79" s="165" t="s">
        <v>553</v>
      </c>
      <c r="D79" s="45">
        <v>100000</v>
      </c>
      <c r="E79" s="45"/>
      <c r="F79" s="13">
        <f t="shared" si="0"/>
        <v>238934914.46999997</v>
      </c>
    </row>
    <row r="80" spans="1:6">
      <c r="A80" s="52">
        <v>45308</v>
      </c>
      <c r="B80" s="161"/>
      <c r="C80" s="165" t="s">
        <v>553</v>
      </c>
      <c r="D80" s="45">
        <v>1000000</v>
      </c>
      <c r="E80" s="45"/>
      <c r="F80" s="13">
        <f t="shared" si="0"/>
        <v>239934914.46999997</v>
      </c>
    </row>
    <row r="81" spans="1:6">
      <c r="A81" s="52">
        <v>45308</v>
      </c>
      <c r="B81" s="161"/>
      <c r="C81" s="165" t="s">
        <v>553</v>
      </c>
      <c r="D81" s="45">
        <v>300000</v>
      </c>
      <c r="E81" s="45"/>
      <c r="F81" s="13">
        <f t="shared" si="0"/>
        <v>240234914.46999997</v>
      </c>
    </row>
    <row r="82" spans="1:6">
      <c r="A82" s="52">
        <v>45308</v>
      </c>
      <c r="B82" s="161"/>
      <c r="C82" s="165" t="s">
        <v>553</v>
      </c>
      <c r="D82" s="45">
        <v>300001</v>
      </c>
      <c r="E82" s="45"/>
      <c r="F82" s="13">
        <f t="shared" si="0"/>
        <v>240534915.46999997</v>
      </c>
    </row>
    <row r="83" spans="1:6">
      <c r="A83" s="52">
        <v>45308</v>
      </c>
      <c r="B83" s="161"/>
      <c r="C83" s="165" t="s">
        <v>553</v>
      </c>
      <c r="D83" s="45">
        <v>100001</v>
      </c>
      <c r="E83" s="45"/>
      <c r="F83" s="13">
        <f t="shared" si="0"/>
        <v>240634916.46999997</v>
      </c>
    </row>
    <row r="84" spans="1:6">
      <c r="A84" s="52">
        <v>45308</v>
      </c>
      <c r="B84" s="161"/>
      <c r="C84" s="165" t="s">
        <v>553</v>
      </c>
      <c r="D84" s="45">
        <v>800000</v>
      </c>
      <c r="E84" s="45"/>
      <c r="F84" s="13">
        <f t="shared" si="0"/>
        <v>241434916.46999997</v>
      </c>
    </row>
    <row r="85" spans="1:6">
      <c r="A85" s="52">
        <v>45308</v>
      </c>
      <c r="B85" s="161"/>
      <c r="C85" s="165" t="s">
        <v>553</v>
      </c>
      <c r="D85" s="45">
        <v>1000000</v>
      </c>
      <c r="E85" s="45"/>
      <c r="F85" s="13">
        <f t="shared" si="0"/>
        <v>242434916.46999997</v>
      </c>
    </row>
    <row r="86" spans="1:6">
      <c r="A86" s="52">
        <v>45308</v>
      </c>
      <c r="B86" s="161"/>
      <c r="C86" s="165" t="s">
        <v>553</v>
      </c>
      <c r="D86" s="45">
        <v>1000000</v>
      </c>
      <c r="E86" s="45"/>
      <c r="F86" s="13">
        <f t="shared" si="0"/>
        <v>243434916.46999997</v>
      </c>
    </row>
    <row r="87" spans="1:6">
      <c r="A87" s="52">
        <v>45308</v>
      </c>
      <c r="B87" s="161"/>
      <c r="C87" s="165" t="s">
        <v>553</v>
      </c>
      <c r="D87" s="45">
        <v>250001</v>
      </c>
      <c r="E87" s="45"/>
      <c r="F87" s="13">
        <f t="shared" si="0"/>
        <v>243684917.46999997</v>
      </c>
    </row>
    <row r="88" spans="1:6">
      <c r="A88" s="52">
        <v>45308</v>
      </c>
      <c r="B88" s="161"/>
      <c r="C88" s="165" t="s">
        <v>553</v>
      </c>
      <c r="D88" s="45">
        <v>300000</v>
      </c>
      <c r="E88" s="45"/>
      <c r="F88" s="13">
        <f t="shared" si="0"/>
        <v>243984917.46999997</v>
      </c>
    </row>
    <row r="89" spans="1:6">
      <c r="A89" s="52">
        <v>45308</v>
      </c>
      <c r="B89" s="161"/>
      <c r="C89" s="165" t="s">
        <v>553</v>
      </c>
      <c r="D89" s="45">
        <v>50000</v>
      </c>
      <c r="E89" s="45"/>
      <c r="F89" s="13">
        <f t="shared" si="0"/>
        <v>244034917.46999997</v>
      </c>
    </row>
    <row r="90" spans="1:6">
      <c r="A90" s="52">
        <v>45308</v>
      </c>
      <c r="B90" s="161"/>
      <c r="C90" s="165" t="s">
        <v>553</v>
      </c>
      <c r="D90" s="45">
        <v>450000</v>
      </c>
      <c r="E90" s="45"/>
      <c r="F90" s="13">
        <f t="shared" si="0"/>
        <v>244484917.46999997</v>
      </c>
    </row>
    <row r="91" spans="1:6">
      <c r="A91" s="52">
        <v>45308</v>
      </c>
      <c r="B91" s="161"/>
      <c r="C91" s="165" t="s">
        <v>553</v>
      </c>
      <c r="D91" s="45">
        <v>200001</v>
      </c>
      <c r="E91" s="45"/>
      <c r="F91" s="13">
        <f t="shared" si="0"/>
        <v>244684918.46999997</v>
      </c>
    </row>
    <row r="92" spans="1:6">
      <c r="A92" s="52">
        <v>45308</v>
      </c>
      <c r="B92" s="15"/>
      <c r="C92" s="165" t="s">
        <v>553</v>
      </c>
      <c r="D92" s="45">
        <v>100000</v>
      </c>
      <c r="E92" s="45"/>
      <c r="F92" s="13">
        <f t="shared" ref="F92:F124" si="1">F91+D92-E92</f>
        <v>244784918.46999997</v>
      </c>
    </row>
    <row r="93" spans="1:6">
      <c r="A93" s="52">
        <v>45309</v>
      </c>
      <c r="B93" s="15"/>
      <c r="C93" s="165" t="s">
        <v>553</v>
      </c>
      <c r="D93" s="45">
        <v>500001</v>
      </c>
      <c r="E93" s="45"/>
      <c r="F93" s="13">
        <f t="shared" si="1"/>
        <v>245284919.46999997</v>
      </c>
    </row>
    <row r="94" spans="1:6">
      <c r="A94" s="52">
        <v>45309</v>
      </c>
      <c r="B94" s="15"/>
      <c r="C94" s="165" t="s">
        <v>553</v>
      </c>
      <c r="D94" s="45">
        <v>100001</v>
      </c>
      <c r="E94" s="45"/>
      <c r="F94" s="13">
        <f t="shared" si="1"/>
        <v>245384920.46999997</v>
      </c>
    </row>
    <row r="95" spans="1:6">
      <c r="A95" s="52">
        <v>45309</v>
      </c>
      <c r="B95" s="15"/>
      <c r="C95" s="165" t="s">
        <v>553</v>
      </c>
      <c r="D95" s="45">
        <v>100001</v>
      </c>
      <c r="E95" s="45"/>
      <c r="F95" s="13">
        <f t="shared" si="1"/>
        <v>245484921.46999997</v>
      </c>
    </row>
    <row r="96" spans="1:6">
      <c r="A96" s="52">
        <v>45309</v>
      </c>
      <c r="B96" s="15"/>
      <c r="C96" s="165" t="s">
        <v>553</v>
      </c>
      <c r="D96" s="45">
        <v>500001</v>
      </c>
      <c r="E96" s="45"/>
      <c r="F96" s="13">
        <f t="shared" si="1"/>
        <v>245984922.46999997</v>
      </c>
    </row>
    <row r="97" spans="1:9">
      <c r="A97" s="52">
        <v>45309</v>
      </c>
      <c r="B97" s="15"/>
      <c r="C97" s="165" t="s">
        <v>553</v>
      </c>
      <c r="D97" s="45">
        <v>1000000</v>
      </c>
      <c r="E97" s="45"/>
      <c r="F97" s="13">
        <f t="shared" si="1"/>
        <v>246984922.46999997</v>
      </c>
    </row>
    <row r="98" spans="1:9">
      <c r="A98" s="52">
        <v>45309</v>
      </c>
      <c r="B98" s="15"/>
      <c r="C98" s="165" t="s">
        <v>12</v>
      </c>
      <c r="D98" s="45">
        <v>600000</v>
      </c>
      <c r="E98" s="45"/>
      <c r="F98" s="13">
        <f t="shared" si="1"/>
        <v>247584922.46999997</v>
      </c>
    </row>
    <row r="99" spans="1:9">
      <c r="A99" s="52">
        <v>45309</v>
      </c>
      <c r="B99" s="15"/>
      <c r="C99" s="165" t="s">
        <v>553</v>
      </c>
      <c r="D99" s="45">
        <v>100001</v>
      </c>
      <c r="E99" s="45"/>
      <c r="F99" s="13">
        <f t="shared" si="1"/>
        <v>247684923.46999997</v>
      </c>
    </row>
    <row r="100" spans="1:9">
      <c r="A100" s="52">
        <v>45309</v>
      </c>
      <c r="B100" s="15"/>
      <c r="C100" s="165" t="s">
        <v>553</v>
      </c>
      <c r="D100" s="45">
        <v>200001</v>
      </c>
      <c r="E100" s="45"/>
      <c r="F100" s="13">
        <f t="shared" si="1"/>
        <v>247884924.46999997</v>
      </c>
    </row>
    <row r="101" spans="1:9">
      <c r="A101" s="52">
        <v>45310</v>
      </c>
      <c r="B101" s="15"/>
      <c r="C101" s="165" t="s">
        <v>12</v>
      </c>
      <c r="D101" s="45">
        <v>1250000</v>
      </c>
      <c r="E101" s="45"/>
      <c r="F101" s="13">
        <f t="shared" si="1"/>
        <v>249134924.46999997</v>
      </c>
    </row>
    <row r="102" spans="1:9">
      <c r="A102" s="52">
        <v>45310</v>
      </c>
      <c r="B102" s="15"/>
      <c r="C102" s="165" t="s">
        <v>12</v>
      </c>
      <c r="D102" s="45">
        <v>600000</v>
      </c>
      <c r="E102" s="45"/>
      <c r="F102" s="13">
        <f t="shared" si="1"/>
        <v>249734924.46999997</v>
      </c>
    </row>
    <row r="103" spans="1:9">
      <c r="A103" s="52">
        <v>45310</v>
      </c>
      <c r="B103" s="15"/>
      <c r="C103" s="165" t="s">
        <v>553</v>
      </c>
      <c r="D103" s="45">
        <v>150001</v>
      </c>
      <c r="E103" s="45"/>
      <c r="F103" s="13">
        <f t="shared" si="1"/>
        <v>249884925.46999997</v>
      </c>
      <c r="I103" s="16"/>
    </row>
    <row r="104" spans="1:9">
      <c r="A104" s="52">
        <v>45316</v>
      </c>
      <c r="B104" s="15"/>
      <c r="C104" s="165" t="s">
        <v>20</v>
      </c>
      <c r="D104" s="45"/>
      <c r="E104" s="45">
        <v>4350000</v>
      </c>
      <c r="F104" s="13">
        <f t="shared" si="1"/>
        <v>245534925.46999997</v>
      </c>
    </row>
    <row r="105" spans="1:9">
      <c r="A105" s="52">
        <v>45316</v>
      </c>
      <c r="B105" s="15"/>
      <c r="C105" s="165" t="s">
        <v>595</v>
      </c>
      <c r="D105" s="45"/>
      <c r="E105" s="45">
        <v>350000</v>
      </c>
      <c r="F105" s="13">
        <f t="shared" si="1"/>
        <v>245184925.46999997</v>
      </c>
    </row>
    <row r="106" spans="1:9">
      <c r="A106" s="52">
        <v>45316</v>
      </c>
      <c r="B106" s="15"/>
      <c r="C106" s="165" t="s">
        <v>22</v>
      </c>
      <c r="D106" s="45"/>
      <c r="E106" s="45">
        <v>25000000</v>
      </c>
      <c r="F106" s="13">
        <f t="shared" si="1"/>
        <v>220184925.46999997</v>
      </c>
    </row>
    <row r="107" spans="1:9">
      <c r="A107" s="52">
        <v>45316</v>
      </c>
      <c r="B107" s="15"/>
      <c r="C107" s="165" t="s">
        <v>596</v>
      </c>
      <c r="D107" s="45"/>
      <c r="E107" s="45">
        <v>25000000</v>
      </c>
      <c r="F107" s="13">
        <f t="shared" si="1"/>
        <v>195184925.46999997</v>
      </c>
    </row>
    <row r="108" spans="1:9">
      <c r="A108" s="52">
        <v>45316</v>
      </c>
      <c r="B108" s="15"/>
      <c r="C108" s="165" t="s">
        <v>599</v>
      </c>
      <c r="D108" s="45"/>
      <c r="E108" s="45">
        <f>(3*2900)</f>
        <v>8700</v>
      </c>
      <c r="F108" s="13">
        <f t="shared" si="1"/>
        <v>195176225.46999997</v>
      </c>
    </row>
    <row r="109" spans="1:9">
      <c r="A109" s="52">
        <v>45316</v>
      </c>
      <c r="B109" s="15"/>
      <c r="C109" s="165" t="s">
        <v>239</v>
      </c>
      <c r="D109" s="45">
        <v>1000000</v>
      </c>
      <c r="E109" s="45"/>
      <c r="F109" s="13">
        <f t="shared" si="1"/>
        <v>196176225.46999997</v>
      </c>
    </row>
    <row r="110" spans="1:9">
      <c r="A110" s="52">
        <v>45313</v>
      </c>
      <c r="B110" s="15"/>
      <c r="C110" s="165" t="s">
        <v>12</v>
      </c>
      <c r="D110" s="45">
        <v>465000</v>
      </c>
      <c r="E110" s="45"/>
      <c r="F110" s="13">
        <f t="shared" si="1"/>
        <v>196641225.46999997</v>
      </c>
    </row>
    <row r="111" spans="1:9">
      <c r="A111" s="52">
        <v>45315</v>
      </c>
      <c r="B111" s="15"/>
      <c r="C111" s="165" t="s">
        <v>12</v>
      </c>
      <c r="D111" s="45">
        <v>465000</v>
      </c>
      <c r="E111" s="45"/>
      <c r="F111" s="13">
        <f t="shared" si="1"/>
        <v>197106225.46999997</v>
      </c>
    </row>
    <row r="112" spans="1:9">
      <c r="A112" s="52">
        <v>45316</v>
      </c>
      <c r="B112" s="15"/>
      <c r="C112" s="165" t="s">
        <v>12</v>
      </c>
      <c r="D112" s="45">
        <v>465000</v>
      </c>
      <c r="E112" s="45"/>
      <c r="F112" s="13">
        <f t="shared" si="1"/>
        <v>197571225.46999997</v>
      </c>
    </row>
    <row r="113" spans="1:6">
      <c r="A113" s="52">
        <v>45316</v>
      </c>
      <c r="B113" s="15"/>
      <c r="C113" s="165" t="s">
        <v>12</v>
      </c>
      <c r="D113" s="45">
        <v>650000</v>
      </c>
      <c r="E113" s="45"/>
      <c r="F113" s="13">
        <f t="shared" si="1"/>
        <v>198221225.46999997</v>
      </c>
    </row>
    <row r="114" spans="1:6">
      <c r="A114" s="52">
        <v>45317</v>
      </c>
      <c r="B114" s="15"/>
      <c r="C114" s="165" t="s">
        <v>12</v>
      </c>
      <c r="D114" s="45">
        <v>600000</v>
      </c>
      <c r="E114" s="45"/>
      <c r="F114" s="13">
        <f t="shared" si="1"/>
        <v>198821225.46999997</v>
      </c>
    </row>
    <row r="115" spans="1:6">
      <c r="A115" s="52">
        <v>45317</v>
      </c>
      <c r="B115" s="15"/>
      <c r="C115" s="165" t="s">
        <v>12</v>
      </c>
      <c r="D115" s="45">
        <v>1170000</v>
      </c>
      <c r="E115" s="45"/>
      <c r="F115" s="13">
        <f t="shared" si="1"/>
        <v>199991225.46999997</v>
      </c>
    </row>
    <row r="116" spans="1:6">
      <c r="A116" s="52">
        <v>45318</v>
      </c>
      <c r="B116" s="15"/>
      <c r="C116" s="165" t="s">
        <v>12</v>
      </c>
      <c r="D116" s="45">
        <v>650000</v>
      </c>
      <c r="E116" s="45"/>
      <c r="F116" s="13">
        <f t="shared" si="1"/>
        <v>200641225.46999997</v>
      </c>
    </row>
    <row r="117" spans="1:6">
      <c r="A117" s="52">
        <v>45320</v>
      </c>
      <c r="B117" s="15"/>
      <c r="C117" s="165" t="s">
        <v>616</v>
      </c>
      <c r="D117" s="45">
        <v>1810000</v>
      </c>
      <c r="E117" s="45"/>
      <c r="F117" s="13">
        <f t="shared" si="1"/>
        <v>202451225.46999997</v>
      </c>
    </row>
    <row r="118" spans="1:6">
      <c r="A118" s="52">
        <v>45322</v>
      </c>
      <c r="B118" s="15"/>
      <c r="C118" s="165" t="s">
        <v>20</v>
      </c>
      <c r="D118" s="45"/>
      <c r="E118" s="45">
        <v>4465000</v>
      </c>
      <c r="F118" s="13">
        <f t="shared" si="1"/>
        <v>197986225.46999997</v>
      </c>
    </row>
    <row r="119" spans="1:6">
      <c r="A119" s="52">
        <v>45322</v>
      </c>
      <c r="B119" s="15"/>
      <c r="C119" s="165" t="s">
        <v>627</v>
      </c>
      <c r="D119" s="45"/>
      <c r="E119" s="45">
        <v>2500</v>
      </c>
      <c r="F119" s="13">
        <f t="shared" si="1"/>
        <v>197983725.46999997</v>
      </c>
    </row>
    <row r="120" spans="1:6">
      <c r="A120" s="52">
        <v>45321</v>
      </c>
      <c r="B120" s="15"/>
      <c r="C120" s="165" t="s">
        <v>12</v>
      </c>
      <c r="D120" s="45">
        <v>930000</v>
      </c>
      <c r="E120" s="45"/>
      <c r="F120" s="13">
        <f t="shared" si="1"/>
        <v>198913725.46999997</v>
      </c>
    </row>
    <row r="121" spans="1:6">
      <c r="A121" s="52">
        <v>45321</v>
      </c>
      <c r="B121" s="15"/>
      <c r="C121" s="165" t="s">
        <v>12</v>
      </c>
      <c r="D121" s="45">
        <v>585000</v>
      </c>
      <c r="E121" s="45"/>
      <c r="F121" s="13">
        <f t="shared" si="1"/>
        <v>199498725.46999997</v>
      </c>
    </row>
    <row r="122" spans="1:6">
      <c r="A122" s="52">
        <v>45322</v>
      </c>
      <c r="B122" s="15"/>
      <c r="C122" s="165" t="s">
        <v>32</v>
      </c>
      <c r="D122" s="45"/>
      <c r="E122" s="45">
        <v>25000</v>
      </c>
      <c r="F122" s="13">
        <f t="shared" si="1"/>
        <v>199473725.46999997</v>
      </c>
    </row>
    <row r="123" spans="1:6">
      <c r="A123" s="52">
        <v>45322</v>
      </c>
      <c r="B123" s="15"/>
      <c r="C123" s="165" t="s">
        <v>37</v>
      </c>
      <c r="D123" s="45">
        <v>260940.25</v>
      </c>
      <c r="E123" s="45"/>
      <c r="F123" s="13">
        <f t="shared" si="1"/>
        <v>199734665.71999997</v>
      </c>
    </row>
    <row r="124" spans="1:6">
      <c r="A124" s="52">
        <v>45322</v>
      </c>
      <c r="B124" s="15"/>
      <c r="C124" s="165" t="s">
        <v>38</v>
      </c>
      <c r="D124" s="45"/>
      <c r="E124" s="45">
        <v>52188.05</v>
      </c>
      <c r="F124" s="13">
        <f t="shared" si="1"/>
        <v>199682477.66999996</v>
      </c>
    </row>
    <row r="125" spans="1:6">
      <c r="A125" s="136"/>
      <c r="B125" s="137"/>
      <c r="C125" s="168" t="s">
        <v>34</v>
      </c>
      <c r="D125" s="120">
        <f>SUM(D5:D124)</f>
        <v>86359784.25</v>
      </c>
      <c r="E125" s="120">
        <f>SUM(E5:E124)</f>
        <v>239673690.05000001</v>
      </c>
      <c r="F125" s="137"/>
    </row>
    <row r="126" spans="1:6">
      <c r="A126" s="5"/>
      <c r="B126" s="53"/>
      <c r="C126" s="167" t="s">
        <v>5</v>
      </c>
      <c r="D126" s="54"/>
      <c r="E126" s="54"/>
      <c r="F126" s="88">
        <f>F124</f>
        <v>199682477.66999996</v>
      </c>
    </row>
    <row r="127" spans="1:6">
      <c r="A127" s="52">
        <v>45323</v>
      </c>
      <c r="B127" s="15"/>
      <c r="C127" s="165" t="s">
        <v>12</v>
      </c>
      <c r="D127" s="45">
        <v>465000</v>
      </c>
      <c r="E127" s="45"/>
      <c r="F127" s="13">
        <f t="shared" ref="F127:F141" si="2">F126+D127-E127</f>
        <v>200147477.66999996</v>
      </c>
    </row>
    <row r="128" spans="1:6">
      <c r="A128" s="52">
        <v>45323</v>
      </c>
      <c r="B128" s="15"/>
      <c r="C128" s="165" t="s">
        <v>12</v>
      </c>
      <c r="D128" s="45">
        <v>585000</v>
      </c>
      <c r="E128" s="45"/>
      <c r="F128" s="13">
        <f t="shared" si="2"/>
        <v>200732477.66999996</v>
      </c>
    </row>
    <row r="129" spans="1:6">
      <c r="A129" s="52">
        <v>45323</v>
      </c>
      <c r="B129" s="15"/>
      <c r="C129" s="165" t="s">
        <v>12</v>
      </c>
      <c r="D129" s="33">
        <v>465000</v>
      </c>
      <c r="E129" s="45"/>
      <c r="F129" s="13">
        <f t="shared" si="2"/>
        <v>201197477.66999996</v>
      </c>
    </row>
    <row r="130" spans="1:6">
      <c r="A130" s="52">
        <v>45323</v>
      </c>
      <c r="B130" s="15"/>
      <c r="C130" s="166" t="s">
        <v>12</v>
      </c>
      <c r="D130" s="45">
        <v>1150000</v>
      </c>
      <c r="E130" s="45"/>
      <c r="F130" s="13">
        <f t="shared" si="2"/>
        <v>202347477.66999996</v>
      </c>
    </row>
    <row r="131" spans="1:6">
      <c r="A131" s="52">
        <v>45323</v>
      </c>
      <c r="B131" s="15"/>
      <c r="C131" s="166" t="s">
        <v>12</v>
      </c>
      <c r="D131" s="45">
        <v>585000</v>
      </c>
      <c r="E131" s="45"/>
      <c r="F131" s="13">
        <f t="shared" si="2"/>
        <v>202932477.66999996</v>
      </c>
    </row>
    <row r="132" spans="1:6">
      <c r="A132" s="52">
        <v>45323</v>
      </c>
      <c r="B132" s="15"/>
      <c r="C132" s="165" t="s">
        <v>12</v>
      </c>
      <c r="D132" s="45">
        <v>585000</v>
      </c>
      <c r="E132" s="45"/>
      <c r="F132" s="13">
        <f t="shared" si="2"/>
        <v>203517477.66999996</v>
      </c>
    </row>
    <row r="133" spans="1:6">
      <c r="A133" s="52">
        <v>45323</v>
      </c>
      <c r="B133" s="15"/>
      <c r="C133" s="165" t="s">
        <v>12</v>
      </c>
      <c r="D133" s="45">
        <v>600000</v>
      </c>
      <c r="E133" s="45"/>
      <c r="F133" s="13">
        <f t="shared" si="2"/>
        <v>204117477.66999996</v>
      </c>
    </row>
    <row r="134" spans="1:6">
      <c r="A134" s="52">
        <v>45324</v>
      </c>
      <c r="B134" s="15"/>
      <c r="C134" s="165" t="s">
        <v>12</v>
      </c>
      <c r="D134" s="45">
        <v>585000</v>
      </c>
      <c r="E134" s="45"/>
      <c r="F134" s="13">
        <f t="shared" si="2"/>
        <v>204702477.66999996</v>
      </c>
    </row>
    <row r="135" spans="1:6">
      <c r="A135" s="52">
        <v>45324</v>
      </c>
      <c r="B135" s="15"/>
      <c r="C135" s="165" t="s">
        <v>12</v>
      </c>
      <c r="D135" s="45">
        <v>1115000</v>
      </c>
      <c r="E135" s="45"/>
      <c r="F135" s="13">
        <f t="shared" si="2"/>
        <v>205817477.66999996</v>
      </c>
    </row>
    <row r="136" spans="1:6">
      <c r="A136" s="52">
        <v>45325</v>
      </c>
      <c r="B136" s="15"/>
      <c r="C136" s="165" t="s">
        <v>147</v>
      </c>
      <c r="D136" s="45">
        <v>14250000</v>
      </c>
      <c r="E136" s="45"/>
      <c r="F136" s="13">
        <f t="shared" si="2"/>
        <v>220067477.66999996</v>
      </c>
    </row>
    <row r="137" spans="1:6">
      <c r="A137" s="52">
        <v>45326</v>
      </c>
      <c r="B137" s="15"/>
      <c r="C137" s="165" t="s">
        <v>12</v>
      </c>
      <c r="D137" s="45">
        <v>585000</v>
      </c>
      <c r="E137" s="45"/>
      <c r="F137" s="13">
        <f t="shared" si="2"/>
        <v>220652477.66999996</v>
      </c>
    </row>
    <row r="138" spans="1:6">
      <c r="A138" s="52">
        <v>45327</v>
      </c>
      <c r="B138" s="15"/>
      <c r="C138" s="165" t="s">
        <v>12</v>
      </c>
      <c r="D138" s="45">
        <v>650000</v>
      </c>
      <c r="E138" s="45"/>
      <c r="F138" s="13">
        <f t="shared" si="2"/>
        <v>221302477.66999996</v>
      </c>
    </row>
    <row r="139" spans="1:6">
      <c r="A139" s="52">
        <v>45327</v>
      </c>
      <c r="B139" s="15"/>
      <c r="C139" s="165" t="s">
        <v>12</v>
      </c>
      <c r="D139" s="45">
        <v>600000</v>
      </c>
      <c r="E139" s="45"/>
      <c r="F139" s="13">
        <f t="shared" si="2"/>
        <v>221902477.66999996</v>
      </c>
    </row>
    <row r="140" spans="1:6">
      <c r="A140" s="52">
        <v>45327</v>
      </c>
      <c r="B140" s="15"/>
      <c r="C140" s="165" t="s">
        <v>414</v>
      </c>
      <c r="D140" s="45">
        <v>100001</v>
      </c>
      <c r="E140" s="45"/>
      <c r="F140" s="13">
        <f t="shared" si="2"/>
        <v>222002478.66999996</v>
      </c>
    </row>
    <row r="141" spans="1:6">
      <c r="A141" s="52">
        <v>45327</v>
      </c>
      <c r="B141" s="15"/>
      <c r="C141" s="165" t="s">
        <v>12</v>
      </c>
      <c r="D141" s="45">
        <v>600000</v>
      </c>
      <c r="E141" s="45"/>
      <c r="F141" s="13">
        <f t="shared" si="2"/>
        <v>222602478.66999996</v>
      </c>
    </row>
    <row r="142" spans="1:6">
      <c r="A142" s="52">
        <v>45329</v>
      </c>
      <c r="B142" s="15"/>
      <c r="C142" s="165" t="s">
        <v>78</v>
      </c>
      <c r="D142" s="45"/>
      <c r="E142" s="45">
        <v>11895000</v>
      </c>
      <c r="F142" s="13">
        <f t="shared" ref="F142:F198" si="3">F141+D142-E142</f>
        <v>210707478.66999996</v>
      </c>
    </row>
    <row r="143" spans="1:6">
      <c r="A143" s="52">
        <v>45329</v>
      </c>
      <c r="B143" s="15"/>
      <c r="C143" s="165" t="s">
        <v>588</v>
      </c>
      <c r="D143" s="45"/>
      <c r="E143" s="45">
        <v>6750000</v>
      </c>
      <c r="F143" s="13">
        <f t="shared" si="3"/>
        <v>203957478.66999996</v>
      </c>
    </row>
    <row r="144" spans="1:6">
      <c r="A144" s="52">
        <v>45329</v>
      </c>
      <c r="B144" s="15"/>
      <c r="C144" s="165" t="s">
        <v>651</v>
      </c>
      <c r="D144" s="45"/>
      <c r="E144" s="45">
        <v>3000000</v>
      </c>
      <c r="F144" s="13">
        <f t="shared" si="3"/>
        <v>200957478.66999996</v>
      </c>
    </row>
    <row r="145" spans="1:9">
      <c r="A145" s="52">
        <v>45329</v>
      </c>
      <c r="B145" s="15"/>
      <c r="C145" s="165" t="s">
        <v>22</v>
      </c>
      <c r="D145" s="45"/>
      <c r="E145" s="45">
        <v>1950000</v>
      </c>
      <c r="F145" s="13">
        <f t="shared" si="3"/>
        <v>199007478.66999996</v>
      </c>
    </row>
    <row r="146" spans="1:9">
      <c r="A146" s="52">
        <v>45329</v>
      </c>
      <c r="B146" s="15"/>
      <c r="C146" s="147" t="s">
        <v>674</v>
      </c>
      <c r="D146" s="67"/>
      <c r="E146" s="45">
        <f>(3*2900)+(2900)</f>
        <v>11600</v>
      </c>
      <c r="F146" s="13">
        <f t="shared" si="3"/>
        <v>198995878.66999996</v>
      </c>
    </row>
    <row r="147" spans="1:9">
      <c r="A147" s="52">
        <v>45329</v>
      </c>
      <c r="B147" s="15"/>
      <c r="C147" s="165" t="s">
        <v>654</v>
      </c>
      <c r="D147" s="45"/>
      <c r="E147" s="45">
        <v>6191500</v>
      </c>
      <c r="F147" s="13">
        <f t="shared" si="3"/>
        <v>192804378.66999996</v>
      </c>
    </row>
    <row r="148" spans="1:9">
      <c r="A148" s="52">
        <v>45329</v>
      </c>
      <c r="B148" s="15"/>
      <c r="C148" s="165" t="s">
        <v>32</v>
      </c>
      <c r="D148" s="45"/>
      <c r="E148" s="45">
        <v>6500</v>
      </c>
      <c r="F148" s="13">
        <f t="shared" si="3"/>
        <v>192797878.66999996</v>
      </c>
    </row>
    <row r="149" spans="1:9">
      <c r="A149" s="52">
        <v>45329</v>
      </c>
      <c r="B149" s="15"/>
      <c r="C149" s="165" t="s">
        <v>12</v>
      </c>
      <c r="D149" s="45">
        <v>1170000</v>
      </c>
      <c r="E149" s="45"/>
      <c r="F149" s="13">
        <f t="shared" si="3"/>
        <v>193967878.66999996</v>
      </c>
    </row>
    <row r="150" spans="1:9">
      <c r="A150" s="52">
        <v>45329</v>
      </c>
      <c r="B150" s="15"/>
      <c r="C150" s="165" t="s">
        <v>12</v>
      </c>
      <c r="D150" s="45">
        <v>465000</v>
      </c>
      <c r="E150" s="45"/>
      <c r="F150" s="13">
        <f t="shared" si="3"/>
        <v>194432878.66999996</v>
      </c>
    </row>
    <row r="151" spans="1:9">
      <c r="A151" s="52">
        <v>45329</v>
      </c>
      <c r="B151" s="15"/>
      <c r="C151" s="165" t="s">
        <v>12</v>
      </c>
      <c r="D151" s="45">
        <v>1235000</v>
      </c>
      <c r="E151" s="45"/>
      <c r="F151" s="13">
        <f t="shared" si="3"/>
        <v>195667878.66999996</v>
      </c>
    </row>
    <row r="152" spans="1:9">
      <c r="A152" s="52">
        <v>45329</v>
      </c>
      <c r="B152" s="15"/>
      <c r="C152" s="165" t="s">
        <v>147</v>
      </c>
      <c r="D152" s="45">
        <v>14500000</v>
      </c>
      <c r="E152" s="45"/>
      <c r="F152" s="13">
        <f t="shared" si="3"/>
        <v>210167878.66999996</v>
      </c>
    </row>
    <row r="153" spans="1:9">
      <c r="A153" s="52">
        <v>45329</v>
      </c>
      <c r="B153" s="15"/>
      <c r="C153" s="165" t="s">
        <v>17</v>
      </c>
      <c r="D153" s="45">
        <v>550000</v>
      </c>
      <c r="E153" s="45"/>
      <c r="F153" s="13">
        <f t="shared" si="3"/>
        <v>210717878.66999996</v>
      </c>
    </row>
    <row r="154" spans="1:9">
      <c r="A154" s="52">
        <v>45329</v>
      </c>
      <c r="B154" s="15"/>
      <c r="C154" s="165" t="s">
        <v>12</v>
      </c>
      <c r="D154" s="45">
        <v>600000</v>
      </c>
      <c r="E154" s="45"/>
      <c r="F154" s="13">
        <f t="shared" si="3"/>
        <v>211317878.66999996</v>
      </c>
    </row>
    <row r="155" spans="1:9">
      <c r="A155" s="52">
        <v>45330</v>
      </c>
      <c r="B155" s="15"/>
      <c r="C155" s="165" t="s">
        <v>414</v>
      </c>
      <c r="D155" s="45">
        <v>100001</v>
      </c>
      <c r="E155" s="45"/>
      <c r="F155" s="13">
        <f t="shared" si="3"/>
        <v>211417879.66999996</v>
      </c>
    </row>
    <row r="156" spans="1:9">
      <c r="A156" s="52">
        <v>45330</v>
      </c>
      <c r="B156" s="15"/>
      <c r="C156" s="165" t="s">
        <v>12</v>
      </c>
      <c r="D156" s="45">
        <v>600000</v>
      </c>
      <c r="E156" s="45"/>
      <c r="F156" s="13">
        <f t="shared" si="3"/>
        <v>212017879.66999996</v>
      </c>
    </row>
    <row r="157" spans="1:9">
      <c r="A157" s="52">
        <v>45334</v>
      </c>
      <c r="B157" s="15"/>
      <c r="C157" s="165" t="s">
        <v>12</v>
      </c>
      <c r="D157" s="45">
        <v>2500000</v>
      </c>
      <c r="E157" s="45"/>
      <c r="F157" s="13">
        <f t="shared" si="3"/>
        <v>214517879.66999996</v>
      </c>
    </row>
    <row r="158" spans="1:9">
      <c r="A158" s="52">
        <v>45337</v>
      </c>
      <c r="B158" s="15"/>
      <c r="C158" s="165" t="s">
        <v>78</v>
      </c>
      <c r="D158" s="45"/>
      <c r="E158" s="45">
        <v>4070000</v>
      </c>
      <c r="F158" s="13">
        <f t="shared" si="3"/>
        <v>210447879.66999996</v>
      </c>
      <c r="I158" s="16"/>
    </row>
    <row r="159" spans="1:9">
      <c r="A159" s="52">
        <v>45337</v>
      </c>
      <c r="B159" s="15"/>
      <c r="C159" s="165" t="s">
        <v>588</v>
      </c>
      <c r="D159" s="45"/>
      <c r="E159" s="45">
        <v>7000000</v>
      </c>
      <c r="F159" s="13">
        <f t="shared" si="3"/>
        <v>203447879.66999996</v>
      </c>
    </row>
    <row r="160" spans="1:9">
      <c r="A160" s="52">
        <v>45337</v>
      </c>
      <c r="B160" s="15"/>
      <c r="C160" s="165" t="s">
        <v>651</v>
      </c>
      <c r="D160" s="45"/>
      <c r="E160" s="45">
        <v>3000000</v>
      </c>
      <c r="F160" s="13">
        <f t="shared" si="3"/>
        <v>200447879.66999996</v>
      </c>
    </row>
    <row r="161" spans="1:6">
      <c r="A161" s="52">
        <v>45337</v>
      </c>
      <c r="B161" s="15"/>
      <c r="C161" s="165" t="s">
        <v>22</v>
      </c>
      <c r="D161" s="45"/>
      <c r="E161" s="45">
        <v>1950000</v>
      </c>
      <c r="F161" s="13">
        <f t="shared" si="3"/>
        <v>198497879.66999996</v>
      </c>
    </row>
    <row r="162" spans="1:6">
      <c r="A162" s="52">
        <v>45337</v>
      </c>
      <c r="B162" s="15"/>
      <c r="C162" s="165" t="s">
        <v>687</v>
      </c>
      <c r="D162" s="45"/>
      <c r="E162" s="45">
        <v>550000</v>
      </c>
      <c r="F162" s="13">
        <f t="shared" si="3"/>
        <v>197947879.66999996</v>
      </c>
    </row>
    <row r="163" spans="1:6">
      <c r="A163" s="52">
        <v>45337</v>
      </c>
      <c r="B163" s="15"/>
      <c r="C163" s="165" t="s">
        <v>597</v>
      </c>
      <c r="D163" s="45"/>
      <c r="E163" s="45">
        <v>1150000</v>
      </c>
      <c r="F163" s="13">
        <f t="shared" si="3"/>
        <v>196797879.66999996</v>
      </c>
    </row>
    <row r="164" spans="1:6">
      <c r="A164" s="52">
        <v>45337</v>
      </c>
      <c r="B164" s="15"/>
      <c r="C164" s="165" t="s">
        <v>500</v>
      </c>
      <c r="D164" s="45"/>
      <c r="E164" s="45">
        <v>3600000</v>
      </c>
      <c r="F164" s="13">
        <f t="shared" si="3"/>
        <v>193197879.66999996</v>
      </c>
    </row>
    <row r="165" spans="1:6">
      <c r="A165" s="52">
        <v>45337</v>
      </c>
      <c r="B165" s="15"/>
      <c r="C165" s="147" t="s">
        <v>688</v>
      </c>
      <c r="D165" s="45"/>
      <c r="E165" s="45">
        <f>4*2900</f>
        <v>11600</v>
      </c>
      <c r="F165" s="13">
        <f t="shared" si="3"/>
        <v>193186279.66999996</v>
      </c>
    </row>
    <row r="166" spans="1:6">
      <c r="A166" s="52">
        <v>45337</v>
      </c>
      <c r="B166" s="15"/>
      <c r="C166" s="165" t="s">
        <v>239</v>
      </c>
      <c r="D166" s="45">
        <v>980000</v>
      </c>
      <c r="E166" s="45"/>
      <c r="F166" s="13">
        <f t="shared" si="3"/>
        <v>194166279.66999996</v>
      </c>
    </row>
    <row r="167" spans="1:6">
      <c r="A167" s="52">
        <v>45337</v>
      </c>
      <c r="B167" s="15"/>
      <c r="C167" s="165" t="s">
        <v>496</v>
      </c>
      <c r="D167" s="45">
        <v>5035000</v>
      </c>
      <c r="E167" s="45"/>
      <c r="F167" s="13">
        <f t="shared" si="3"/>
        <v>199201279.66999996</v>
      </c>
    </row>
    <row r="168" spans="1:6">
      <c r="A168" s="196">
        <v>45335</v>
      </c>
      <c r="B168" s="15"/>
      <c r="C168" s="165" t="s">
        <v>12</v>
      </c>
      <c r="D168" s="45">
        <v>600000</v>
      </c>
      <c r="E168" s="45"/>
      <c r="F168" s="13">
        <f t="shared" si="3"/>
        <v>199801279.66999996</v>
      </c>
    </row>
    <row r="169" spans="1:6">
      <c r="A169" s="196">
        <v>45337</v>
      </c>
      <c r="B169" s="15"/>
      <c r="C169" s="165" t="s">
        <v>12</v>
      </c>
      <c r="D169" s="45">
        <v>575000</v>
      </c>
      <c r="E169" s="45"/>
      <c r="F169" s="13">
        <f t="shared" si="3"/>
        <v>200376279.66999996</v>
      </c>
    </row>
    <row r="170" spans="1:6">
      <c r="A170" s="196">
        <v>45337</v>
      </c>
      <c r="B170" s="15"/>
      <c r="C170" s="165" t="s">
        <v>12</v>
      </c>
      <c r="D170" s="45">
        <v>600000</v>
      </c>
      <c r="E170" s="45"/>
      <c r="F170" s="13">
        <f t="shared" si="3"/>
        <v>200976279.66999996</v>
      </c>
    </row>
    <row r="171" spans="1:6">
      <c r="A171" s="196">
        <v>45338</v>
      </c>
      <c r="B171" s="15"/>
      <c r="C171" s="165" t="s">
        <v>414</v>
      </c>
      <c r="D171" s="45">
        <v>100001</v>
      </c>
      <c r="E171" s="45"/>
      <c r="F171" s="13">
        <f t="shared" si="3"/>
        <v>201076280.66999996</v>
      </c>
    </row>
    <row r="172" spans="1:6">
      <c r="A172" s="196">
        <v>45338</v>
      </c>
      <c r="B172" s="15"/>
      <c r="C172" s="165" t="s">
        <v>12</v>
      </c>
      <c r="D172" s="45">
        <v>650000</v>
      </c>
      <c r="E172" s="45"/>
      <c r="F172" s="13">
        <f t="shared" si="3"/>
        <v>201726280.66999996</v>
      </c>
    </row>
    <row r="173" spans="1:6">
      <c r="A173" s="196">
        <v>45338</v>
      </c>
      <c r="B173" s="15"/>
      <c r="C173" s="165" t="s">
        <v>17</v>
      </c>
      <c r="D173" s="45">
        <v>750000</v>
      </c>
      <c r="E173" s="45"/>
      <c r="F173" s="13">
        <f t="shared" si="3"/>
        <v>202476280.66999996</v>
      </c>
    </row>
    <row r="174" spans="1:6">
      <c r="A174" s="196">
        <v>45341</v>
      </c>
      <c r="B174" s="15"/>
      <c r="C174" s="165" t="s">
        <v>12</v>
      </c>
      <c r="D174" s="45">
        <v>600000</v>
      </c>
      <c r="E174" s="45"/>
      <c r="F174" s="13">
        <f t="shared" si="3"/>
        <v>203076280.66999996</v>
      </c>
    </row>
    <row r="175" spans="1:6">
      <c r="A175" s="196">
        <v>45341</v>
      </c>
      <c r="B175" s="15"/>
      <c r="C175" s="165" t="s">
        <v>12</v>
      </c>
      <c r="D175" s="45">
        <v>1770000</v>
      </c>
      <c r="E175" s="45"/>
      <c r="F175" s="13">
        <f t="shared" si="3"/>
        <v>204846280.66999996</v>
      </c>
    </row>
    <row r="176" spans="1:6">
      <c r="A176" s="196">
        <v>45342</v>
      </c>
      <c r="B176" s="15"/>
      <c r="C176" s="165" t="s">
        <v>12</v>
      </c>
      <c r="D176" s="45">
        <v>1810000</v>
      </c>
      <c r="E176" s="45"/>
      <c r="F176" s="13">
        <f t="shared" si="3"/>
        <v>206656280.66999996</v>
      </c>
    </row>
    <row r="177" spans="1:6">
      <c r="A177" s="196">
        <v>45342</v>
      </c>
      <c r="B177" s="15"/>
      <c r="C177" s="165" t="s">
        <v>12</v>
      </c>
      <c r="D177" s="45">
        <v>1950000</v>
      </c>
      <c r="E177" s="45"/>
      <c r="F177" s="13">
        <f t="shared" si="3"/>
        <v>208606280.66999996</v>
      </c>
    </row>
    <row r="178" spans="1:6">
      <c r="A178" s="196">
        <v>45342</v>
      </c>
      <c r="B178" s="15"/>
      <c r="C178" s="165" t="s">
        <v>12</v>
      </c>
      <c r="D178" s="45">
        <v>600000</v>
      </c>
      <c r="E178" s="45"/>
      <c r="F178" s="13">
        <f t="shared" si="3"/>
        <v>209206280.66999996</v>
      </c>
    </row>
    <row r="179" spans="1:6">
      <c r="A179" s="196">
        <v>45342</v>
      </c>
      <c r="B179" s="15"/>
      <c r="C179" s="165" t="s">
        <v>30</v>
      </c>
      <c r="D179" s="45">
        <v>350000</v>
      </c>
      <c r="E179" s="45"/>
      <c r="F179" s="13">
        <f t="shared" si="3"/>
        <v>209556280.66999996</v>
      </c>
    </row>
    <row r="180" spans="1:6">
      <c r="A180" s="196">
        <v>45344</v>
      </c>
      <c r="B180" s="15"/>
      <c r="C180" s="165" t="s">
        <v>12</v>
      </c>
      <c r="D180" s="45">
        <v>465000</v>
      </c>
      <c r="E180" s="45"/>
      <c r="F180" s="13">
        <f t="shared" si="3"/>
        <v>210021280.66999996</v>
      </c>
    </row>
    <row r="181" spans="1:6">
      <c r="A181" s="196">
        <v>45344</v>
      </c>
      <c r="B181" s="15"/>
      <c r="C181" s="165" t="s">
        <v>12</v>
      </c>
      <c r="D181" s="45">
        <v>1900000</v>
      </c>
      <c r="E181" s="45"/>
      <c r="F181" s="13">
        <f t="shared" si="3"/>
        <v>211921280.66999996</v>
      </c>
    </row>
    <row r="182" spans="1:6">
      <c r="A182" s="196">
        <v>45344</v>
      </c>
      <c r="B182" s="15"/>
      <c r="C182" s="165" t="s">
        <v>17</v>
      </c>
      <c r="D182" s="45">
        <v>550000</v>
      </c>
      <c r="E182" s="45"/>
      <c r="F182" s="13">
        <f t="shared" si="3"/>
        <v>212471280.66999996</v>
      </c>
    </row>
    <row r="183" spans="1:6">
      <c r="A183" s="196">
        <v>45344</v>
      </c>
      <c r="B183" s="15"/>
      <c r="C183" s="165" t="s">
        <v>12</v>
      </c>
      <c r="D183" s="45">
        <v>600000</v>
      </c>
      <c r="E183" s="45"/>
      <c r="F183" s="13">
        <f t="shared" si="3"/>
        <v>213071280.66999996</v>
      </c>
    </row>
    <row r="184" spans="1:6">
      <c r="A184" s="196">
        <v>45344</v>
      </c>
      <c r="B184" s="15"/>
      <c r="C184" s="165" t="s">
        <v>12</v>
      </c>
      <c r="D184" s="45">
        <v>650000</v>
      </c>
      <c r="E184" s="45"/>
      <c r="F184" s="13">
        <f t="shared" si="3"/>
        <v>213721280.66999996</v>
      </c>
    </row>
    <row r="185" spans="1:6">
      <c r="A185" s="196">
        <v>45345</v>
      </c>
      <c r="B185" s="15"/>
      <c r="C185" s="165" t="s">
        <v>12</v>
      </c>
      <c r="D185" s="45">
        <v>465000</v>
      </c>
      <c r="E185" s="45"/>
      <c r="F185" s="13">
        <f t="shared" si="3"/>
        <v>214186280.66999996</v>
      </c>
    </row>
    <row r="186" spans="1:6">
      <c r="A186" s="196">
        <v>45347</v>
      </c>
      <c r="B186" s="15"/>
      <c r="C186" s="165" t="s">
        <v>12</v>
      </c>
      <c r="D186" s="45">
        <v>650000</v>
      </c>
      <c r="E186" s="45"/>
      <c r="F186" s="13">
        <f t="shared" si="3"/>
        <v>214836280.66999996</v>
      </c>
    </row>
    <row r="187" spans="1:6">
      <c r="A187" s="196">
        <v>45347</v>
      </c>
      <c r="B187" s="15"/>
      <c r="C187" s="165" t="s">
        <v>12</v>
      </c>
      <c r="D187" s="45">
        <v>650000</v>
      </c>
      <c r="E187" s="45"/>
      <c r="F187" s="13">
        <f t="shared" si="3"/>
        <v>215486280.66999996</v>
      </c>
    </row>
    <row r="188" spans="1:6">
      <c r="A188" s="196">
        <v>45347</v>
      </c>
      <c r="B188" s="15"/>
      <c r="C188" s="165" t="s">
        <v>12</v>
      </c>
      <c r="D188" s="45">
        <v>585000</v>
      </c>
      <c r="E188" s="45"/>
      <c r="F188" s="13">
        <f t="shared" si="3"/>
        <v>216071280.66999996</v>
      </c>
    </row>
    <row r="189" spans="1:6">
      <c r="A189" s="196">
        <v>45347</v>
      </c>
      <c r="B189" s="15"/>
      <c r="C189" s="165" t="s">
        <v>12</v>
      </c>
      <c r="D189" s="45">
        <v>650000</v>
      </c>
      <c r="E189" s="45"/>
      <c r="F189" s="13">
        <f t="shared" si="3"/>
        <v>216721280.66999996</v>
      </c>
    </row>
    <row r="190" spans="1:6">
      <c r="A190" s="196">
        <v>45348</v>
      </c>
      <c r="B190" s="15"/>
      <c r="C190" s="165" t="s">
        <v>12</v>
      </c>
      <c r="D190" s="45">
        <v>550000</v>
      </c>
      <c r="E190" s="45"/>
      <c r="F190" s="13">
        <f t="shared" si="3"/>
        <v>217271280.66999996</v>
      </c>
    </row>
    <row r="191" spans="1:6">
      <c r="A191" s="196">
        <v>45350</v>
      </c>
      <c r="B191" s="15"/>
      <c r="C191" s="144" t="s">
        <v>20</v>
      </c>
      <c r="D191" s="33"/>
      <c r="E191" s="45">
        <v>18820000</v>
      </c>
      <c r="F191" s="13">
        <f t="shared" si="3"/>
        <v>198451280.66999996</v>
      </c>
    </row>
    <row r="192" spans="1:6">
      <c r="A192" s="196">
        <v>45350</v>
      </c>
      <c r="B192" s="15"/>
      <c r="C192" s="144" t="s">
        <v>161</v>
      </c>
      <c r="D192" s="33"/>
      <c r="E192" s="45">
        <v>2900</v>
      </c>
      <c r="F192" s="13">
        <f t="shared" si="3"/>
        <v>198448380.66999996</v>
      </c>
    </row>
    <row r="193" spans="1:6">
      <c r="A193" s="196">
        <v>45350</v>
      </c>
      <c r="B193" s="15"/>
      <c r="C193" s="165" t="s">
        <v>17</v>
      </c>
      <c r="D193" s="45">
        <v>600000</v>
      </c>
      <c r="E193" s="45"/>
      <c r="F193" s="13">
        <f t="shared" si="3"/>
        <v>199048380.66999996</v>
      </c>
    </row>
    <row r="194" spans="1:6">
      <c r="A194" s="196">
        <v>45350</v>
      </c>
      <c r="B194" s="15"/>
      <c r="C194" s="165" t="s">
        <v>12</v>
      </c>
      <c r="D194" s="45">
        <v>1810000</v>
      </c>
      <c r="E194" s="45"/>
      <c r="F194" s="13">
        <f t="shared" si="3"/>
        <v>200858380.66999996</v>
      </c>
    </row>
    <row r="195" spans="1:6">
      <c r="A195" s="196">
        <v>45351</v>
      </c>
      <c r="B195" s="15"/>
      <c r="C195" s="165" t="s">
        <v>12</v>
      </c>
      <c r="D195" s="45">
        <v>465000</v>
      </c>
      <c r="E195" s="45"/>
      <c r="F195" s="13">
        <f t="shared" si="3"/>
        <v>201323380.66999996</v>
      </c>
    </row>
    <row r="196" spans="1:6">
      <c r="A196" s="196">
        <v>45351</v>
      </c>
      <c r="B196" s="15"/>
      <c r="C196" s="165" t="s">
        <v>32</v>
      </c>
      <c r="D196" s="45"/>
      <c r="E196" s="45">
        <v>25000</v>
      </c>
      <c r="F196" s="13">
        <f t="shared" si="3"/>
        <v>201298380.66999996</v>
      </c>
    </row>
    <row r="197" spans="1:6">
      <c r="A197" s="196">
        <v>45351</v>
      </c>
      <c r="B197" s="15"/>
      <c r="C197" s="165" t="s">
        <v>37</v>
      </c>
      <c r="D197" s="45">
        <v>167904.97</v>
      </c>
      <c r="E197" s="45"/>
      <c r="F197" s="13">
        <f t="shared" si="3"/>
        <v>201466285.63999996</v>
      </c>
    </row>
    <row r="198" spans="1:6">
      <c r="A198" s="196">
        <v>45351</v>
      </c>
      <c r="B198" s="15"/>
      <c r="C198" s="165" t="s">
        <v>38</v>
      </c>
      <c r="D198" s="45"/>
      <c r="E198" s="45">
        <v>33580.99</v>
      </c>
      <c r="F198" s="13">
        <f t="shared" si="3"/>
        <v>201432704.64999995</v>
      </c>
    </row>
    <row r="199" spans="1:6">
      <c r="A199" s="136"/>
      <c r="B199" s="137"/>
      <c r="C199" s="168" t="s">
        <v>34</v>
      </c>
      <c r="D199" s="120">
        <f>SUM(D127:D198)</f>
        <v>71767907.969999999</v>
      </c>
      <c r="E199" s="120">
        <f>SUM(E127:E198)</f>
        <v>70017680.989999995</v>
      </c>
      <c r="F199" s="137"/>
    </row>
    <row r="200" spans="1:6">
      <c r="A200" s="5"/>
      <c r="B200" s="53"/>
      <c r="C200" s="167" t="s">
        <v>5</v>
      </c>
      <c r="D200" s="54"/>
      <c r="E200" s="54"/>
      <c r="F200" s="88">
        <f>F198</f>
        <v>201432704.64999995</v>
      </c>
    </row>
    <row r="201" spans="1:6">
      <c r="A201" s="52">
        <v>45352</v>
      </c>
      <c r="B201" s="15"/>
      <c r="C201" s="165" t="s">
        <v>12</v>
      </c>
      <c r="D201" s="45">
        <v>600000</v>
      </c>
      <c r="E201" s="45"/>
      <c r="F201" s="13">
        <f t="shared" ref="F201:F245" si="4">F200+D201-E201</f>
        <v>202032704.64999995</v>
      </c>
    </row>
    <row r="202" spans="1:6">
      <c r="A202" s="52">
        <v>45352</v>
      </c>
      <c r="B202" s="15"/>
      <c r="C202" s="165" t="s">
        <v>12</v>
      </c>
      <c r="D202" s="45">
        <v>575000</v>
      </c>
      <c r="E202" s="45"/>
      <c r="F202" s="13">
        <f t="shared" si="4"/>
        <v>202607704.64999995</v>
      </c>
    </row>
    <row r="203" spans="1:6">
      <c r="A203" s="52">
        <v>45352</v>
      </c>
      <c r="B203" s="15"/>
      <c r="C203" s="165" t="s">
        <v>12</v>
      </c>
      <c r="D203" s="33">
        <v>585000</v>
      </c>
      <c r="E203" s="45"/>
      <c r="F203" s="13">
        <f t="shared" si="4"/>
        <v>203192704.64999995</v>
      </c>
    </row>
    <row r="204" spans="1:6">
      <c r="A204" s="52">
        <v>45352</v>
      </c>
      <c r="B204" s="15"/>
      <c r="C204" s="166" t="s">
        <v>12</v>
      </c>
      <c r="D204" s="45">
        <v>1235000</v>
      </c>
      <c r="E204" s="45"/>
      <c r="F204" s="13">
        <f t="shared" si="4"/>
        <v>204427704.64999995</v>
      </c>
    </row>
    <row r="205" spans="1:6">
      <c r="A205" s="52">
        <v>45352</v>
      </c>
      <c r="B205" s="15"/>
      <c r="C205" s="166" t="s">
        <v>764</v>
      </c>
      <c r="D205" s="45">
        <v>100001</v>
      </c>
      <c r="E205" s="45"/>
      <c r="F205" s="13">
        <f t="shared" si="4"/>
        <v>204527705.64999995</v>
      </c>
    </row>
    <row r="206" spans="1:6">
      <c r="A206" s="52">
        <v>45352</v>
      </c>
      <c r="B206" s="15"/>
      <c r="C206" s="166" t="s">
        <v>765</v>
      </c>
      <c r="D206" s="45"/>
      <c r="E206" s="45">
        <v>1300000</v>
      </c>
      <c r="F206" s="13">
        <f t="shared" si="4"/>
        <v>203227705.64999995</v>
      </c>
    </row>
    <row r="207" spans="1:6">
      <c r="A207" s="52">
        <v>45352</v>
      </c>
      <c r="B207" s="15"/>
      <c r="C207" s="166" t="s">
        <v>766</v>
      </c>
      <c r="D207" s="45"/>
      <c r="E207" s="45">
        <v>700000</v>
      </c>
      <c r="F207" s="13">
        <f t="shared" si="4"/>
        <v>202527705.64999995</v>
      </c>
    </row>
    <row r="208" spans="1:6">
      <c r="A208" s="52">
        <v>45352</v>
      </c>
      <c r="B208" s="15"/>
      <c r="C208" s="166" t="s">
        <v>767</v>
      </c>
      <c r="D208" s="45">
        <v>554000</v>
      </c>
      <c r="E208" s="45"/>
      <c r="F208" s="13">
        <f t="shared" si="4"/>
        <v>203081705.64999995</v>
      </c>
    </row>
    <row r="209" spans="1:9">
      <c r="A209" s="52">
        <v>45352</v>
      </c>
      <c r="B209" s="15"/>
      <c r="C209" s="166" t="s">
        <v>768</v>
      </c>
      <c r="D209" s="45">
        <v>1069000</v>
      </c>
      <c r="E209" s="45"/>
      <c r="F209" s="13">
        <f t="shared" si="4"/>
        <v>204150705.64999995</v>
      </c>
    </row>
    <row r="210" spans="1:9">
      <c r="A210" s="52">
        <v>45354</v>
      </c>
      <c r="B210" s="15"/>
      <c r="C210" s="165" t="s">
        <v>18</v>
      </c>
      <c r="D210" s="45">
        <v>1015000</v>
      </c>
      <c r="E210" s="45"/>
      <c r="F210" s="13">
        <f t="shared" si="4"/>
        <v>205165705.64999995</v>
      </c>
    </row>
    <row r="211" spans="1:9">
      <c r="A211" s="52">
        <v>45354</v>
      </c>
      <c r="B211" s="15"/>
      <c r="C211" s="165" t="s">
        <v>12</v>
      </c>
      <c r="D211" s="45">
        <v>650000</v>
      </c>
      <c r="E211" s="45"/>
      <c r="F211" s="13">
        <f t="shared" si="4"/>
        <v>205815705.64999995</v>
      </c>
    </row>
    <row r="212" spans="1:9">
      <c r="A212" s="52">
        <v>45354</v>
      </c>
      <c r="B212" s="15"/>
      <c r="C212" s="165" t="s">
        <v>12</v>
      </c>
      <c r="D212" s="45">
        <v>585000</v>
      </c>
      <c r="E212" s="45"/>
      <c r="F212" s="13">
        <f t="shared" si="4"/>
        <v>206400705.64999995</v>
      </c>
    </row>
    <row r="213" spans="1:9">
      <c r="A213" s="52">
        <v>45354</v>
      </c>
      <c r="B213" s="15"/>
      <c r="C213" s="165" t="s">
        <v>12</v>
      </c>
      <c r="D213" s="45">
        <v>1115000</v>
      </c>
      <c r="E213" s="45"/>
      <c r="F213" s="13">
        <f t="shared" si="4"/>
        <v>207515705.64999995</v>
      </c>
    </row>
    <row r="214" spans="1:9">
      <c r="A214" s="52">
        <v>45355</v>
      </c>
      <c r="B214" s="15"/>
      <c r="C214" s="165" t="s">
        <v>12</v>
      </c>
      <c r="D214" s="45">
        <v>1770000</v>
      </c>
      <c r="E214" s="45"/>
      <c r="F214" s="13">
        <f t="shared" si="4"/>
        <v>209285705.64999995</v>
      </c>
    </row>
    <row r="215" spans="1:9">
      <c r="A215" s="52">
        <v>45355</v>
      </c>
      <c r="B215" s="15"/>
      <c r="C215" s="165" t="s">
        <v>12</v>
      </c>
      <c r="D215" s="45">
        <v>1170000</v>
      </c>
      <c r="E215" s="45"/>
      <c r="F215" s="13">
        <f t="shared" si="4"/>
        <v>210455705.64999995</v>
      </c>
    </row>
    <row r="216" spans="1:9">
      <c r="A216" s="52">
        <v>45355</v>
      </c>
      <c r="B216" s="15"/>
      <c r="C216" s="165" t="s">
        <v>12</v>
      </c>
      <c r="D216" s="45">
        <v>585000</v>
      </c>
      <c r="E216" s="45"/>
      <c r="F216" s="13">
        <f t="shared" si="4"/>
        <v>211040705.64999995</v>
      </c>
    </row>
    <row r="217" spans="1:9">
      <c r="A217" s="52">
        <v>45355</v>
      </c>
      <c r="B217" s="15"/>
      <c r="C217" s="165" t="s">
        <v>12</v>
      </c>
      <c r="D217" s="45">
        <v>1235000</v>
      </c>
      <c r="E217" s="45"/>
      <c r="F217" s="13">
        <f t="shared" si="4"/>
        <v>212275705.64999995</v>
      </c>
    </row>
    <row r="218" spans="1:9">
      <c r="A218" s="52">
        <v>45355</v>
      </c>
      <c r="B218" s="15"/>
      <c r="C218" s="165" t="s">
        <v>12</v>
      </c>
      <c r="D218" s="45">
        <v>650000</v>
      </c>
      <c r="E218" s="45"/>
      <c r="F218" s="13">
        <f t="shared" si="4"/>
        <v>212925705.64999995</v>
      </c>
    </row>
    <row r="219" spans="1:9">
      <c r="A219" s="52">
        <v>45355</v>
      </c>
      <c r="B219" s="15"/>
      <c r="C219" s="165" t="s">
        <v>12</v>
      </c>
      <c r="D219" s="45">
        <v>585000</v>
      </c>
      <c r="E219" s="45"/>
      <c r="F219" s="13">
        <f t="shared" si="4"/>
        <v>213510705.64999995</v>
      </c>
      <c r="I219" s="16"/>
    </row>
    <row r="220" spans="1:9">
      <c r="A220" s="52">
        <v>45355</v>
      </c>
      <c r="B220" s="15"/>
      <c r="C220" s="165" t="s">
        <v>12</v>
      </c>
      <c r="D220" s="45">
        <v>600000</v>
      </c>
      <c r="E220" s="45"/>
      <c r="F220" s="13">
        <f t="shared" si="4"/>
        <v>214110705.64999995</v>
      </c>
    </row>
    <row r="221" spans="1:9">
      <c r="A221" s="52">
        <v>45356</v>
      </c>
      <c r="B221" s="15"/>
      <c r="C221" s="165" t="s">
        <v>12</v>
      </c>
      <c r="D221" s="45">
        <v>600000</v>
      </c>
      <c r="E221" s="45"/>
      <c r="F221" s="13">
        <f t="shared" si="4"/>
        <v>214710705.64999995</v>
      </c>
    </row>
    <row r="222" spans="1:9">
      <c r="A222" s="52">
        <v>45356</v>
      </c>
      <c r="B222" s="15"/>
      <c r="C222" s="165" t="s">
        <v>794</v>
      </c>
      <c r="D222" s="45"/>
      <c r="E222" s="45">
        <v>20000000</v>
      </c>
      <c r="F222" s="13">
        <f t="shared" si="4"/>
        <v>194710705.64999995</v>
      </c>
    </row>
    <row r="223" spans="1:9" ht="28">
      <c r="A223" s="52">
        <v>45359</v>
      </c>
      <c r="B223" s="15"/>
      <c r="C223" s="166" t="s">
        <v>795</v>
      </c>
      <c r="D223" s="45"/>
      <c r="E223" s="45">
        <v>4000000</v>
      </c>
      <c r="F223" s="13">
        <f t="shared" si="4"/>
        <v>190710705.64999995</v>
      </c>
    </row>
    <row r="224" spans="1:9">
      <c r="A224" s="52">
        <v>45359</v>
      </c>
      <c r="B224" s="15"/>
      <c r="C224" s="166" t="s">
        <v>32</v>
      </c>
      <c r="D224" s="45"/>
      <c r="E224" s="45">
        <v>2500</v>
      </c>
      <c r="F224" s="13">
        <f t="shared" si="4"/>
        <v>190708205.64999995</v>
      </c>
    </row>
    <row r="225" spans="1:6">
      <c r="A225" s="52">
        <v>45359</v>
      </c>
      <c r="B225" s="15"/>
      <c r="C225" s="144" t="s">
        <v>20</v>
      </c>
      <c r="D225" s="33"/>
      <c r="E225" s="45">
        <v>15280000</v>
      </c>
      <c r="F225" s="13">
        <f t="shared" si="4"/>
        <v>175428205.64999995</v>
      </c>
    </row>
    <row r="226" spans="1:6">
      <c r="A226" s="52">
        <v>45359</v>
      </c>
      <c r="B226" s="15"/>
      <c r="C226" s="144" t="s">
        <v>161</v>
      </c>
      <c r="D226" s="33"/>
      <c r="E226" s="45">
        <v>2900</v>
      </c>
      <c r="F226" s="13">
        <f t="shared" si="4"/>
        <v>175425305.64999995</v>
      </c>
    </row>
    <row r="227" spans="1:6">
      <c r="A227" s="52">
        <v>45359</v>
      </c>
      <c r="B227" s="15"/>
      <c r="C227" s="166" t="s">
        <v>765</v>
      </c>
      <c r="D227" s="33"/>
      <c r="E227" s="45">
        <v>1150000</v>
      </c>
      <c r="F227" s="13">
        <f t="shared" si="4"/>
        <v>174275305.64999995</v>
      </c>
    </row>
    <row r="228" spans="1:6">
      <c r="A228" s="52">
        <v>45365</v>
      </c>
      <c r="B228" s="15"/>
      <c r="C228" s="165" t="s">
        <v>789</v>
      </c>
      <c r="D228" s="45">
        <v>2213000</v>
      </c>
      <c r="E228" s="45"/>
      <c r="F228" s="13">
        <f t="shared" si="4"/>
        <v>176488305.64999995</v>
      </c>
    </row>
    <row r="229" spans="1:6">
      <c r="A229" s="52">
        <v>45356</v>
      </c>
      <c r="B229" s="15"/>
      <c r="C229" s="147" t="s">
        <v>18</v>
      </c>
      <c r="D229" s="67">
        <v>1300000</v>
      </c>
      <c r="E229" s="45"/>
      <c r="F229" s="13">
        <f t="shared" si="4"/>
        <v>177788305.64999995</v>
      </c>
    </row>
    <row r="230" spans="1:6">
      <c r="A230" s="52">
        <v>45356</v>
      </c>
      <c r="B230" s="15"/>
      <c r="C230" s="165" t="s">
        <v>12</v>
      </c>
      <c r="D230" s="45">
        <v>585000</v>
      </c>
      <c r="E230" s="45"/>
      <c r="F230" s="200">
        <f t="shared" si="4"/>
        <v>178373305.64999995</v>
      </c>
    </row>
    <row r="231" spans="1:6">
      <c r="A231" s="52">
        <v>45356</v>
      </c>
      <c r="B231" s="15"/>
      <c r="C231" s="165" t="s">
        <v>12</v>
      </c>
      <c r="D231" s="45">
        <v>600000</v>
      </c>
      <c r="E231" s="45"/>
      <c r="F231" s="200">
        <f t="shared" si="4"/>
        <v>178973305.64999995</v>
      </c>
    </row>
    <row r="232" spans="1:6">
      <c r="A232" s="52">
        <v>45356</v>
      </c>
      <c r="B232" s="15"/>
      <c r="C232" s="165" t="s">
        <v>12</v>
      </c>
      <c r="D232" s="45">
        <v>585000</v>
      </c>
      <c r="E232" s="45"/>
      <c r="F232" s="200">
        <f t="shared" si="4"/>
        <v>179558305.64999995</v>
      </c>
    </row>
    <row r="233" spans="1:6">
      <c r="A233" s="52">
        <v>45356</v>
      </c>
      <c r="B233" s="15"/>
      <c r="C233" s="165" t="s">
        <v>12</v>
      </c>
      <c r="D233" s="45">
        <v>1800000</v>
      </c>
      <c r="E233" s="45"/>
      <c r="F233" s="200">
        <f t="shared" si="4"/>
        <v>181358305.64999995</v>
      </c>
    </row>
    <row r="234" spans="1:6">
      <c r="A234" s="52">
        <v>45356</v>
      </c>
      <c r="B234" s="15"/>
      <c r="C234" s="165" t="s">
        <v>18</v>
      </c>
      <c r="D234" s="45">
        <v>1300000</v>
      </c>
      <c r="E234" s="45"/>
      <c r="F234" s="200">
        <f t="shared" si="4"/>
        <v>182658305.64999995</v>
      </c>
    </row>
    <row r="235" spans="1:6">
      <c r="A235" s="52">
        <v>45357</v>
      </c>
      <c r="B235" s="15"/>
      <c r="C235" s="165" t="s">
        <v>12</v>
      </c>
      <c r="D235" s="45">
        <v>600000</v>
      </c>
      <c r="E235" s="45"/>
      <c r="F235" s="200">
        <f t="shared" si="4"/>
        <v>183258305.64999995</v>
      </c>
    </row>
    <row r="236" spans="1:6">
      <c r="A236" s="52">
        <v>45357</v>
      </c>
      <c r="B236" s="15"/>
      <c r="C236" s="165" t="s">
        <v>17</v>
      </c>
      <c r="D236" s="45">
        <v>750000</v>
      </c>
      <c r="E236" s="45"/>
      <c r="F236" s="200">
        <f t="shared" si="4"/>
        <v>184008305.64999995</v>
      </c>
    </row>
    <row r="237" spans="1:6">
      <c r="A237" s="52">
        <v>45358</v>
      </c>
      <c r="B237" s="15"/>
      <c r="C237" s="165" t="s">
        <v>12</v>
      </c>
      <c r="D237" s="45">
        <v>1900000</v>
      </c>
      <c r="E237" s="45"/>
      <c r="F237" s="200">
        <f t="shared" si="4"/>
        <v>185908305.64999995</v>
      </c>
    </row>
    <row r="238" spans="1:6">
      <c r="A238" s="52">
        <v>45358</v>
      </c>
      <c r="B238" s="15"/>
      <c r="C238" s="165" t="s">
        <v>12</v>
      </c>
      <c r="D238" s="45">
        <v>600000</v>
      </c>
      <c r="E238" s="45"/>
      <c r="F238" s="200">
        <f t="shared" si="4"/>
        <v>186508305.64999995</v>
      </c>
    </row>
    <row r="239" spans="1:6">
      <c r="A239" s="52">
        <v>45358</v>
      </c>
      <c r="B239" s="15"/>
      <c r="C239" s="165" t="s">
        <v>12</v>
      </c>
      <c r="D239" s="45">
        <v>600000</v>
      </c>
      <c r="E239" s="45"/>
      <c r="F239" s="200">
        <f t="shared" si="4"/>
        <v>187108305.64999995</v>
      </c>
    </row>
    <row r="240" spans="1:6">
      <c r="A240" s="52">
        <v>45358</v>
      </c>
      <c r="B240" s="15"/>
      <c r="C240" s="165" t="s">
        <v>12</v>
      </c>
      <c r="D240" s="45">
        <v>465000</v>
      </c>
      <c r="E240" s="45"/>
      <c r="F240" s="200">
        <f t="shared" si="4"/>
        <v>187573305.64999995</v>
      </c>
    </row>
    <row r="241" spans="1:6">
      <c r="A241" s="52">
        <v>45361</v>
      </c>
      <c r="B241" s="15"/>
      <c r="C241" s="165" t="s">
        <v>12</v>
      </c>
      <c r="D241" s="45">
        <v>575000</v>
      </c>
      <c r="E241" s="45"/>
      <c r="F241" s="200">
        <f t="shared" si="4"/>
        <v>188148305.64999995</v>
      </c>
    </row>
    <row r="242" spans="1:6">
      <c r="A242" s="52">
        <v>45363</v>
      </c>
      <c r="B242" s="15"/>
      <c r="C242" s="165" t="s">
        <v>12</v>
      </c>
      <c r="D242" s="45">
        <v>600000</v>
      </c>
      <c r="E242" s="45"/>
      <c r="F242" s="200">
        <f t="shared" si="4"/>
        <v>188748305.64999995</v>
      </c>
    </row>
    <row r="243" spans="1:6">
      <c r="A243" s="52">
        <v>45364</v>
      </c>
      <c r="B243" s="15"/>
      <c r="C243" s="165" t="s">
        <v>12</v>
      </c>
      <c r="D243" s="45">
        <v>585000</v>
      </c>
      <c r="E243" s="45"/>
      <c r="F243" s="200">
        <f t="shared" si="4"/>
        <v>189333305.64999995</v>
      </c>
    </row>
    <row r="244" spans="1:6">
      <c r="A244" s="52">
        <v>45364</v>
      </c>
      <c r="B244" s="15"/>
      <c r="C244" s="165" t="s">
        <v>764</v>
      </c>
      <c r="D244" s="45">
        <v>150001</v>
      </c>
      <c r="E244" s="45"/>
      <c r="F244" s="200">
        <f t="shared" si="4"/>
        <v>189483306.64999995</v>
      </c>
    </row>
    <row r="245" spans="1:6">
      <c r="A245" s="52">
        <v>45370</v>
      </c>
      <c r="B245" s="15"/>
      <c r="C245" s="165" t="s">
        <v>484</v>
      </c>
      <c r="D245" s="45">
        <v>1897000</v>
      </c>
      <c r="E245" s="45"/>
      <c r="F245" s="200">
        <f t="shared" si="4"/>
        <v>191380306.64999995</v>
      </c>
    </row>
    <row r="246" spans="1:6">
      <c r="A246" s="52">
        <v>45373</v>
      </c>
      <c r="B246" s="15"/>
      <c r="C246" s="144" t="s">
        <v>20</v>
      </c>
      <c r="D246" s="33"/>
      <c r="E246" s="45">
        <v>10695000</v>
      </c>
      <c r="F246" s="13">
        <f t="shared" ref="F246:F309" si="5">F245+D246-E246</f>
        <v>180685306.64999995</v>
      </c>
    </row>
    <row r="247" spans="1:6">
      <c r="A247" s="52">
        <v>45373</v>
      </c>
      <c r="B247" s="15"/>
      <c r="C247" s="144" t="s">
        <v>161</v>
      </c>
      <c r="D247" s="33"/>
      <c r="E247" s="45">
        <v>2900</v>
      </c>
      <c r="F247" s="13">
        <f t="shared" si="5"/>
        <v>180682406.64999995</v>
      </c>
    </row>
    <row r="248" spans="1:6">
      <c r="A248" s="52">
        <v>45373</v>
      </c>
      <c r="B248" s="15"/>
      <c r="C248" s="166" t="s">
        <v>765</v>
      </c>
      <c r="D248" s="33"/>
      <c r="E248" s="45">
        <v>2150000</v>
      </c>
      <c r="F248" s="13">
        <f t="shared" si="5"/>
        <v>178532406.64999995</v>
      </c>
    </row>
    <row r="249" spans="1:6">
      <c r="A249" s="52">
        <v>45368</v>
      </c>
      <c r="B249" s="15"/>
      <c r="C249" s="165" t="s">
        <v>833</v>
      </c>
      <c r="D249" s="45">
        <v>150000</v>
      </c>
      <c r="E249" s="45"/>
      <c r="F249" s="13">
        <f t="shared" si="5"/>
        <v>178682406.64999995</v>
      </c>
    </row>
    <row r="250" spans="1:6">
      <c r="A250" s="52">
        <v>45368</v>
      </c>
      <c r="B250" s="15"/>
      <c r="C250" s="165" t="s">
        <v>833</v>
      </c>
      <c r="D250" s="45">
        <v>150000</v>
      </c>
      <c r="E250" s="45"/>
      <c r="F250" s="13">
        <f t="shared" si="5"/>
        <v>178832406.64999995</v>
      </c>
    </row>
    <row r="251" spans="1:6">
      <c r="A251" s="52">
        <v>45368</v>
      </c>
      <c r="B251" s="15"/>
      <c r="C251" s="165" t="s">
        <v>17</v>
      </c>
      <c r="D251" s="45">
        <v>700000</v>
      </c>
      <c r="E251" s="45"/>
      <c r="F251" s="13">
        <f t="shared" si="5"/>
        <v>179532406.64999995</v>
      </c>
    </row>
    <row r="252" spans="1:6">
      <c r="A252" s="52">
        <v>45368</v>
      </c>
      <c r="B252" s="15"/>
      <c r="C252" s="165" t="s">
        <v>833</v>
      </c>
      <c r="D252" s="45">
        <v>150000</v>
      </c>
      <c r="E252" s="45"/>
      <c r="F252" s="13">
        <f t="shared" si="5"/>
        <v>179682406.64999995</v>
      </c>
    </row>
    <row r="253" spans="1:6">
      <c r="A253" s="52">
        <v>45369</v>
      </c>
      <c r="B253" s="15"/>
      <c r="C253" s="165" t="s">
        <v>833</v>
      </c>
      <c r="D253" s="45">
        <v>100000</v>
      </c>
      <c r="E253" s="45"/>
      <c r="F253" s="13">
        <f t="shared" si="5"/>
        <v>179782406.64999995</v>
      </c>
    </row>
    <row r="254" spans="1:6">
      <c r="A254" s="52">
        <v>45369</v>
      </c>
      <c r="B254" s="15"/>
      <c r="C254" s="165" t="s">
        <v>833</v>
      </c>
      <c r="D254" s="45">
        <v>150000</v>
      </c>
      <c r="E254" s="45"/>
      <c r="F254" s="13">
        <f t="shared" si="5"/>
        <v>179932406.64999995</v>
      </c>
    </row>
    <row r="255" spans="1:6">
      <c r="A255" s="52">
        <v>45369</v>
      </c>
      <c r="B255" s="15"/>
      <c r="C255" s="165" t="s">
        <v>833</v>
      </c>
      <c r="D255" s="45">
        <v>450000</v>
      </c>
      <c r="E255" s="45"/>
      <c r="F255" s="13">
        <f t="shared" si="5"/>
        <v>180382406.64999995</v>
      </c>
    </row>
    <row r="256" spans="1:6">
      <c r="A256" s="52">
        <v>45369</v>
      </c>
      <c r="B256" s="15"/>
      <c r="C256" s="165" t="s">
        <v>833</v>
      </c>
      <c r="D256" s="45">
        <v>150000</v>
      </c>
      <c r="E256" s="45"/>
      <c r="F256" s="13">
        <f t="shared" si="5"/>
        <v>180532406.64999995</v>
      </c>
    </row>
    <row r="257" spans="1:6">
      <c r="A257" s="52">
        <v>45369</v>
      </c>
      <c r="B257" s="15"/>
      <c r="C257" s="165" t="s">
        <v>833</v>
      </c>
      <c r="D257" s="45">
        <v>150000</v>
      </c>
      <c r="E257" s="45"/>
      <c r="F257" s="13">
        <f t="shared" si="5"/>
        <v>180682406.64999995</v>
      </c>
    </row>
    <row r="258" spans="1:6">
      <c r="A258" s="52">
        <v>45369</v>
      </c>
      <c r="B258" s="15"/>
      <c r="C258" s="165" t="s">
        <v>18</v>
      </c>
      <c r="D258" s="45">
        <v>1950000</v>
      </c>
      <c r="E258" s="45"/>
      <c r="F258" s="13">
        <f t="shared" si="5"/>
        <v>182632406.64999995</v>
      </c>
    </row>
    <row r="259" spans="1:6">
      <c r="A259" s="52">
        <v>45369</v>
      </c>
      <c r="B259" s="15"/>
      <c r="C259" s="165" t="s">
        <v>55</v>
      </c>
      <c r="D259" s="45">
        <v>750000</v>
      </c>
      <c r="E259" s="45"/>
      <c r="F259" s="13">
        <f t="shared" si="5"/>
        <v>183382406.64999995</v>
      </c>
    </row>
    <row r="260" spans="1:6">
      <c r="A260" s="52">
        <v>45369</v>
      </c>
      <c r="B260" s="15"/>
      <c r="C260" s="165" t="s">
        <v>833</v>
      </c>
      <c r="D260" s="45">
        <v>150000</v>
      </c>
      <c r="E260" s="45"/>
      <c r="F260" s="13">
        <f t="shared" si="5"/>
        <v>183532406.64999995</v>
      </c>
    </row>
    <row r="261" spans="1:6">
      <c r="A261" s="52">
        <v>45369</v>
      </c>
      <c r="B261" s="15"/>
      <c r="C261" s="165" t="s">
        <v>833</v>
      </c>
      <c r="D261" s="45">
        <v>300000</v>
      </c>
      <c r="E261" s="45"/>
      <c r="F261" s="13">
        <f t="shared" si="5"/>
        <v>183832406.64999995</v>
      </c>
    </row>
    <row r="262" spans="1:6">
      <c r="A262" s="52">
        <v>45369</v>
      </c>
      <c r="B262" s="15"/>
      <c r="C262" s="165" t="s">
        <v>833</v>
      </c>
      <c r="D262" s="45">
        <v>150000</v>
      </c>
      <c r="E262" s="45"/>
      <c r="F262" s="13">
        <f t="shared" si="5"/>
        <v>183982406.64999995</v>
      </c>
    </row>
    <row r="263" spans="1:6">
      <c r="A263" s="52">
        <v>45369</v>
      </c>
      <c r="B263" s="15"/>
      <c r="C263" s="165" t="s">
        <v>833</v>
      </c>
      <c r="D263" s="45">
        <v>150000</v>
      </c>
      <c r="E263" s="45"/>
      <c r="F263" s="13">
        <f t="shared" si="5"/>
        <v>184132406.64999995</v>
      </c>
    </row>
    <row r="264" spans="1:6">
      <c r="A264" s="52">
        <v>45370</v>
      </c>
      <c r="B264" s="15"/>
      <c r="C264" s="165" t="s">
        <v>833</v>
      </c>
      <c r="D264" s="45">
        <v>150000</v>
      </c>
      <c r="E264" s="45"/>
      <c r="F264" s="13">
        <f t="shared" si="5"/>
        <v>184282406.64999995</v>
      </c>
    </row>
    <row r="265" spans="1:6">
      <c r="A265" s="52">
        <v>45370</v>
      </c>
      <c r="B265" s="15"/>
      <c r="C265" s="165" t="s">
        <v>833</v>
      </c>
      <c r="D265" s="45">
        <v>150000</v>
      </c>
      <c r="E265" s="45"/>
      <c r="F265" s="13">
        <f t="shared" si="5"/>
        <v>184432406.64999995</v>
      </c>
    </row>
    <row r="266" spans="1:6">
      <c r="A266" s="52">
        <v>45370</v>
      </c>
      <c r="B266" s="15"/>
      <c r="C266" s="165" t="s">
        <v>833</v>
      </c>
      <c r="D266" s="45">
        <v>750000</v>
      </c>
      <c r="E266" s="45"/>
      <c r="F266" s="13">
        <f t="shared" si="5"/>
        <v>185182406.64999995</v>
      </c>
    </row>
    <row r="267" spans="1:6">
      <c r="A267" s="52">
        <v>45370</v>
      </c>
      <c r="B267" s="15"/>
      <c r="C267" s="165" t="s">
        <v>833</v>
      </c>
      <c r="D267" s="45">
        <v>150000</v>
      </c>
      <c r="E267" s="45"/>
      <c r="F267" s="13">
        <f t="shared" si="5"/>
        <v>185332406.64999995</v>
      </c>
    </row>
    <row r="268" spans="1:6">
      <c r="A268" s="52">
        <v>45370</v>
      </c>
      <c r="B268" s="15"/>
      <c r="C268" s="165" t="s">
        <v>833</v>
      </c>
      <c r="D268" s="45">
        <v>300000</v>
      </c>
      <c r="E268" s="45"/>
      <c r="F268" s="13">
        <f t="shared" si="5"/>
        <v>185632406.64999995</v>
      </c>
    </row>
    <row r="269" spans="1:6">
      <c r="A269" s="52">
        <v>45370</v>
      </c>
      <c r="B269" s="15"/>
      <c r="C269" s="165" t="s">
        <v>833</v>
      </c>
      <c r="D269" s="45">
        <v>150000</v>
      </c>
      <c r="E269" s="45"/>
      <c r="F269" s="13">
        <f t="shared" si="5"/>
        <v>185782406.64999995</v>
      </c>
    </row>
    <row r="270" spans="1:6">
      <c r="A270" s="52">
        <v>45370</v>
      </c>
      <c r="B270" s="15"/>
      <c r="C270" s="165" t="s">
        <v>833</v>
      </c>
      <c r="D270" s="45">
        <v>450000</v>
      </c>
      <c r="E270" s="45"/>
      <c r="F270" s="13">
        <f t="shared" si="5"/>
        <v>186232406.64999995</v>
      </c>
    </row>
    <row r="271" spans="1:6">
      <c r="A271" s="52">
        <v>45370</v>
      </c>
      <c r="B271" s="15"/>
      <c r="C271" s="165" t="s">
        <v>833</v>
      </c>
      <c r="D271" s="45">
        <v>150000</v>
      </c>
      <c r="E271" s="45"/>
      <c r="F271" s="13">
        <f t="shared" si="5"/>
        <v>186382406.64999995</v>
      </c>
    </row>
    <row r="272" spans="1:6">
      <c r="A272" s="52">
        <v>45370</v>
      </c>
      <c r="B272" s="15"/>
      <c r="C272" s="165" t="s">
        <v>833</v>
      </c>
      <c r="D272" s="45">
        <v>150000</v>
      </c>
      <c r="E272" s="45"/>
      <c r="F272" s="13">
        <f t="shared" si="5"/>
        <v>186532406.64999995</v>
      </c>
    </row>
    <row r="273" spans="1:6">
      <c r="A273" s="52">
        <v>45370</v>
      </c>
      <c r="B273" s="15"/>
      <c r="C273" s="165" t="s">
        <v>833</v>
      </c>
      <c r="D273" s="45">
        <v>150000</v>
      </c>
      <c r="E273" s="45"/>
      <c r="F273" s="13">
        <f t="shared" si="5"/>
        <v>186682406.64999995</v>
      </c>
    </row>
    <row r="274" spans="1:6">
      <c r="A274" s="52">
        <v>45370</v>
      </c>
      <c r="B274" s="15"/>
      <c r="C274" s="165" t="s">
        <v>833</v>
      </c>
      <c r="D274" s="45">
        <v>150000</v>
      </c>
      <c r="E274" s="45"/>
      <c r="F274" s="13">
        <f t="shared" si="5"/>
        <v>186832406.64999995</v>
      </c>
    </row>
    <row r="275" spans="1:6">
      <c r="A275" s="52">
        <v>45370</v>
      </c>
      <c r="B275" s="15"/>
      <c r="C275" s="165" t="s">
        <v>833</v>
      </c>
      <c r="D275" s="45">
        <v>150000</v>
      </c>
      <c r="E275" s="45"/>
      <c r="F275" s="13">
        <f t="shared" si="5"/>
        <v>186982406.64999995</v>
      </c>
    </row>
    <row r="276" spans="1:6">
      <c r="A276" s="52">
        <v>45370</v>
      </c>
      <c r="B276" s="15"/>
      <c r="C276" s="165" t="s">
        <v>833</v>
      </c>
      <c r="D276" s="45">
        <v>150000</v>
      </c>
      <c r="E276" s="45"/>
      <c r="F276" s="13">
        <f t="shared" si="5"/>
        <v>187132406.64999995</v>
      </c>
    </row>
    <row r="277" spans="1:6">
      <c r="A277" s="52">
        <v>45370</v>
      </c>
      <c r="B277" s="15"/>
      <c r="C277" s="165" t="s">
        <v>833</v>
      </c>
      <c r="D277" s="45">
        <v>150000</v>
      </c>
      <c r="E277" s="45"/>
      <c r="F277" s="13">
        <f t="shared" si="5"/>
        <v>187282406.64999995</v>
      </c>
    </row>
    <row r="278" spans="1:6">
      <c r="A278" s="52">
        <v>45370</v>
      </c>
      <c r="B278" s="15"/>
      <c r="C278" s="165" t="s">
        <v>833</v>
      </c>
      <c r="D278" s="45">
        <v>100000</v>
      </c>
      <c r="E278" s="45"/>
      <c r="F278" s="13">
        <f t="shared" si="5"/>
        <v>187382406.64999995</v>
      </c>
    </row>
    <row r="279" spans="1:6">
      <c r="A279" s="52">
        <v>45370</v>
      </c>
      <c r="B279" s="15"/>
      <c r="C279" s="165" t="s">
        <v>833</v>
      </c>
      <c r="D279" s="45">
        <v>100000</v>
      </c>
      <c r="E279" s="45"/>
      <c r="F279" s="13">
        <f t="shared" si="5"/>
        <v>187482406.64999995</v>
      </c>
    </row>
    <row r="280" spans="1:6">
      <c r="A280" s="52">
        <v>45370</v>
      </c>
      <c r="B280" s="15"/>
      <c r="C280" s="165" t="s">
        <v>833</v>
      </c>
      <c r="D280" s="45">
        <v>450000</v>
      </c>
      <c r="E280" s="45"/>
      <c r="F280" s="13">
        <f t="shared" si="5"/>
        <v>187932406.64999995</v>
      </c>
    </row>
    <row r="281" spans="1:6">
      <c r="A281" s="52">
        <v>45370</v>
      </c>
      <c r="B281" s="15"/>
      <c r="C281" s="165" t="s">
        <v>833</v>
      </c>
      <c r="D281" s="45">
        <v>150000</v>
      </c>
      <c r="E281" s="45"/>
      <c r="F281" s="13">
        <f t="shared" si="5"/>
        <v>188082406.64999995</v>
      </c>
    </row>
    <row r="282" spans="1:6">
      <c r="A282" s="52">
        <v>45370</v>
      </c>
      <c r="B282" s="15"/>
      <c r="C282" s="165" t="s">
        <v>833</v>
      </c>
      <c r="D282" s="45">
        <v>150000</v>
      </c>
      <c r="E282" s="45"/>
      <c r="F282" s="13">
        <f t="shared" si="5"/>
        <v>188232406.64999995</v>
      </c>
    </row>
    <row r="283" spans="1:6">
      <c r="A283" s="52">
        <v>45370</v>
      </c>
      <c r="B283" s="15"/>
      <c r="C283" s="165" t="s">
        <v>833</v>
      </c>
      <c r="D283" s="45">
        <v>150000</v>
      </c>
      <c r="E283" s="45"/>
      <c r="F283" s="13">
        <f t="shared" si="5"/>
        <v>188382406.64999995</v>
      </c>
    </row>
    <row r="284" spans="1:6">
      <c r="A284" s="52">
        <v>45370</v>
      </c>
      <c r="B284" s="15"/>
      <c r="C284" s="165" t="s">
        <v>833</v>
      </c>
      <c r="D284" s="45">
        <v>150000</v>
      </c>
      <c r="E284" s="45"/>
      <c r="F284" s="13">
        <f t="shared" si="5"/>
        <v>188532406.64999995</v>
      </c>
    </row>
    <row r="285" spans="1:6">
      <c r="A285" s="52">
        <v>45370</v>
      </c>
      <c r="B285" s="15"/>
      <c r="C285" s="165" t="s">
        <v>833</v>
      </c>
      <c r="D285" s="45">
        <v>150000</v>
      </c>
      <c r="E285" s="45"/>
      <c r="F285" s="13">
        <f t="shared" si="5"/>
        <v>188682406.64999995</v>
      </c>
    </row>
    <row r="286" spans="1:6">
      <c r="A286" s="52">
        <v>45371</v>
      </c>
      <c r="B286" s="15"/>
      <c r="C286" s="165" t="s">
        <v>833</v>
      </c>
      <c r="D286" s="45">
        <v>150000</v>
      </c>
      <c r="E286" s="45"/>
      <c r="F286" s="13">
        <f t="shared" si="5"/>
        <v>188832406.64999995</v>
      </c>
    </row>
    <row r="287" spans="1:6">
      <c r="A287" s="52">
        <v>45371</v>
      </c>
      <c r="B287" s="15"/>
      <c r="C287" s="165" t="s">
        <v>833</v>
      </c>
      <c r="D287" s="45">
        <v>150000</v>
      </c>
      <c r="E287" s="45"/>
      <c r="F287" s="13">
        <f t="shared" si="5"/>
        <v>188982406.64999995</v>
      </c>
    </row>
    <row r="288" spans="1:6">
      <c r="A288" s="52">
        <v>45371</v>
      </c>
      <c r="B288" s="15"/>
      <c r="C288" s="165" t="s">
        <v>833</v>
      </c>
      <c r="D288" s="45">
        <v>450000</v>
      </c>
      <c r="E288" s="45"/>
      <c r="F288" s="13">
        <f t="shared" si="5"/>
        <v>189432406.64999995</v>
      </c>
    </row>
    <row r="289" spans="1:6">
      <c r="A289" s="52">
        <v>45371</v>
      </c>
      <c r="B289" s="15"/>
      <c r="C289" s="165" t="s">
        <v>17</v>
      </c>
      <c r="D289" s="45">
        <v>600000</v>
      </c>
      <c r="E289" s="45"/>
      <c r="F289" s="13">
        <f t="shared" si="5"/>
        <v>190032406.64999995</v>
      </c>
    </row>
    <row r="290" spans="1:6">
      <c r="A290" s="52">
        <v>45371</v>
      </c>
      <c r="B290" s="15"/>
      <c r="C290" s="165" t="s">
        <v>833</v>
      </c>
      <c r="D290" s="45">
        <v>300000</v>
      </c>
      <c r="E290" s="45"/>
      <c r="F290" s="13">
        <f t="shared" si="5"/>
        <v>190332406.64999995</v>
      </c>
    </row>
    <row r="291" spans="1:6">
      <c r="A291" s="52">
        <v>45372</v>
      </c>
      <c r="B291" s="15"/>
      <c r="C291" s="165" t="s">
        <v>833</v>
      </c>
      <c r="D291" s="45">
        <v>150000</v>
      </c>
      <c r="E291" s="45"/>
      <c r="F291" s="13">
        <f t="shared" si="5"/>
        <v>190482406.64999995</v>
      </c>
    </row>
    <row r="292" spans="1:6">
      <c r="A292" s="52">
        <v>45372</v>
      </c>
      <c r="B292" s="15"/>
      <c r="C292" s="165" t="s">
        <v>833</v>
      </c>
      <c r="D292" s="45">
        <v>150000</v>
      </c>
      <c r="E292" s="45"/>
      <c r="F292" s="13">
        <f t="shared" si="5"/>
        <v>190632406.64999995</v>
      </c>
    </row>
    <row r="293" spans="1:6">
      <c r="A293" s="52">
        <v>45372</v>
      </c>
      <c r="B293" s="15"/>
      <c r="C293" s="165" t="s">
        <v>833</v>
      </c>
      <c r="D293" s="45">
        <v>150000</v>
      </c>
      <c r="E293" s="45"/>
      <c r="F293" s="13">
        <f t="shared" si="5"/>
        <v>190782406.64999995</v>
      </c>
    </row>
    <row r="294" spans="1:6">
      <c r="A294" s="52">
        <v>45372</v>
      </c>
      <c r="B294" s="15"/>
      <c r="C294" s="165" t="s">
        <v>12</v>
      </c>
      <c r="D294" s="45">
        <v>600000</v>
      </c>
      <c r="E294" s="45"/>
      <c r="F294" s="13">
        <f t="shared" si="5"/>
        <v>191382406.64999995</v>
      </c>
    </row>
    <row r="295" spans="1:6">
      <c r="A295" s="52">
        <v>45372</v>
      </c>
      <c r="B295" s="15"/>
      <c r="C295" s="165" t="s">
        <v>833</v>
      </c>
      <c r="D295" s="45">
        <v>150000</v>
      </c>
      <c r="E295" s="45"/>
      <c r="F295" s="13">
        <f t="shared" si="5"/>
        <v>191532406.64999995</v>
      </c>
    </row>
    <row r="296" spans="1:6">
      <c r="A296" s="52">
        <v>45372</v>
      </c>
      <c r="B296" s="15"/>
      <c r="C296" s="165" t="s">
        <v>833</v>
      </c>
      <c r="D296" s="45">
        <v>300000</v>
      </c>
      <c r="E296" s="45"/>
      <c r="F296" s="13">
        <f t="shared" si="5"/>
        <v>191832406.64999995</v>
      </c>
    </row>
    <row r="297" spans="1:6">
      <c r="A297" s="52">
        <v>45372</v>
      </c>
      <c r="B297" s="15"/>
      <c r="C297" s="165" t="s">
        <v>12</v>
      </c>
      <c r="D297" s="45">
        <v>465000</v>
      </c>
      <c r="E297" s="45"/>
      <c r="F297" s="13">
        <f t="shared" si="5"/>
        <v>192297406.64999995</v>
      </c>
    </row>
    <row r="298" spans="1:6">
      <c r="A298" s="52">
        <v>45372</v>
      </c>
      <c r="B298" s="15"/>
      <c r="C298" s="165" t="s">
        <v>833</v>
      </c>
      <c r="D298" s="45">
        <v>300000</v>
      </c>
      <c r="E298" s="45"/>
      <c r="F298" s="13">
        <f t="shared" si="5"/>
        <v>192597406.64999995</v>
      </c>
    </row>
    <row r="299" spans="1:6">
      <c r="A299" s="52">
        <v>45372</v>
      </c>
      <c r="B299" s="15"/>
      <c r="C299" s="165" t="s">
        <v>833</v>
      </c>
      <c r="D299" s="45">
        <v>300000</v>
      </c>
      <c r="E299" s="45"/>
      <c r="F299" s="13">
        <f t="shared" si="5"/>
        <v>192897406.64999995</v>
      </c>
    </row>
    <row r="300" spans="1:6">
      <c r="A300" s="52">
        <v>45372</v>
      </c>
      <c r="B300" s="15"/>
      <c r="C300" s="165" t="s">
        <v>833</v>
      </c>
      <c r="D300" s="45">
        <v>150000</v>
      </c>
      <c r="E300" s="45"/>
      <c r="F300" s="13">
        <f t="shared" si="5"/>
        <v>193047406.64999995</v>
      </c>
    </row>
    <row r="301" spans="1:6">
      <c r="A301" s="52">
        <v>45372</v>
      </c>
      <c r="B301" s="15"/>
      <c r="C301" s="165" t="s">
        <v>833</v>
      </c>
      <c r="D301" s="45">
        <v>150000</v>
      </c>
      <c r="E301" s="45"/>
      <c r="F301" s="13">
        <f t="shared" si="5"/>
        <v>193197406.64999995</v>
      </c>
    </row>
    <row r="302" spans="1:6">
      <c r="A302" s="52">
        <v>45372</v>
      </c>
      <c r="B302" s="15"/>
      <c r="C302" s="165" t="s">
        <v>833</v>
      </c>
      <c r="D302" s="45">
        <v>150000</v>
      </c>
      <c r="E302" s="45"/>
      <c r="F302" s="13">
        <f t="shared" si="5"/>
        <v>193347406.64999995</v>
      </c>
    </row>
    <row r="303" spans="1:6">
      <c r="A303" s="52">
        <v>45372</v>
      </c>
      <c r="B303" s="15"/>
      <c r="C303" s="165" t="s">
        <v>833</v>
      </c>
      <c r="D303" s="45">
        <v>150000</v>
      </c>
      <c r="E303" s="45"/>
      <c r="F303" s="13">
        <f t="shared" si="5"/>
        <v>193497406.64999995</v>
      </c>
    </row>
    <row r="304" spans="1:6">
      <c r="A304" s="52">
        <v>45372</v>
      </c>
      <c r="B304" s="15"/>
      <c r="C304" s="165" t="s">
        <v>833</v>
      </c>
      <c r="D304" s="45">
        <v>150000</v>
      </c>
      <c r="E304" s="45"/>
      <c r="F304" s="13">
        <f t="shared" si="5"/>
        <v>193647406.64999995</v>
      </c>
    </row>
    <row r="305" spans="1:6">
      <c r="A305" s="52">
        <v>45372</v>
      </c>
      <c r="B305" s="15"/>
      <c r="C305" s="165" t="s">
        <v>833</v>
      </c>
      <c r="D305" s="45">
        <v>150000</v>
      </c>
      <c r="E305" s="45"/>
      <c r="F305" s="13">
        <f t="shared" si="5"/>
        <v>193797406.64999995</v>
      </c>
    </row>
    <row r="306" spans="1:6">
      <c r="A306" s="52">
        <v>45372</v>
      </c>
      <c r="B306" s="15"/>
      <c r="C306" s="165" t="s">
        <v>833</v>
      </c>
      <c r="D306" s="45">
        <v>150000</v>
      </c>
      <c r="E306" s="45"/>
      <c r="F306" s="13">
        <f t="shared" si="5"/>
        <v>193947406.64999995</v>
      </c>
    </row>
    <row r="307" spans="1:6">
      <c r="A307" s="52">
        <v>45372</v>
      </c>
      <c r="B307" s="15"/>
      <c r="C307" s="165" t="s">
        <v>833</v>
      </c>
      <c r="D307" s="45">
        <v>300000</v>
      </c>
      <c r="E307" s="45"/>
      <c r="F307" s="13">
        <f t="shared" si="5"/>
        <v>194247406.64999995</v>
      </c>
    </row>
    <row r="308" spans="1:6">
      <c r="A308" s="52">
        <v>45372</v>
      </c>
      <c r="B308" s="15"/>
      <c r="C308" s="165" t="s">
        <v>833</v>
      </c>
      <c r="D308" s="45">
        <v>150000</v>
      </c>
      <c r="E308" s="45"/>
      <c r="F308" s="13">
        <f t="shared" si="5"/>
        <v>194397406.64999995</v>
      </c>
    </row>
    <row r="309" spans="1:6">
      <c r="A309" s="52">
        <v>45372</v>
      </c>
      <c r="B309" s="15"/>
      <c r="C309" s="165" t="s">
        <v>833</v>
      </c>
      <c r="D309" s="45">
        <v>150000</v>
      </c>
      <c r="E309" s="45"/>
      <c r="F309" s="13">
        <f t="shared" si="5"/>
        <v>194547406.64999995</v>
      </c>
    </row>
    <row r="310" spans="1:6">
      <c r="A310" s="52">
        <v>45372</v>
      </c>
      <c r="B310" s="15"/>
      <c r="C310" s="165" t="s">
        <v>833</v>
      </c>
      <c r="D310" s="45">
        <v>150000</v>
      </c>
      <c r="E310" s="45"/>
      <c r="F310" s="13">
        <f t="shared" ref="F310:F373" si="6">F309+D310-E310</f>
        <v>194697406.64999995</v>
      </c>
    </row>
    <row r="311" spans="1:6">
      <c r="A311" s="52">
        <v>45372</v>
      </c>
      <c r="B311" s="15"/>
      <c r="C311" s="165" t="s">
        <v>6</v>
      </c>
      <c r="D311" s="45">
        <v>600000</v>
      </c>
      <c r="E311" s="45"/>
      <c r="F311" s="13">
        <f t="shared" si="6"/>
        <v>195297406.64999995</v>
      </c>
    </row>
    <row r="312" spans="1:6">
      <c r="A312" s="52">
        <v>45372</v>
      </c>
      <c r="B312" s="15"/>
      <c r="C312" s="165" t="s">
        <v>833</v>
      </c>
      <c r="D312" s="45">
        <v>150000</v>
      </c>
      <c r="E312" s="45"/>
      <c r="F312" s="13">
        <f t="shared" si="6"/>
        <v>195447406.64999995</v>
      </c>
    </row>
    <row r="313" spans="1:6">
      <c r="A313" s="52">
        <v>45372</v>
      </c>
      <c r="B313" s="15"/>
      <c r="C313" s="165" t="s">
        <v>833</v>
      </c>
      <c r="D313" s="45">
        <v>150000</v>
      </c>
      <c r="E313" s="45"/>
      <c r="F313" s="13">
        <f t="shared" si="6"/>
        <v>195597406.64999995</v>
      </c>
    </row>
    <row r="314" spans="1:6">
      <c r="A314" s="52">
        <v>45372</v>
      </c>
      <c r="B314" s="15"/>
      <c r="C314" s="165" t="s">
        <v>833</v>
      </c>
      <c r="D314" s="45">
        <v>150000</v>
      </c>
      <c r="E314" s="45"/>
      <c r="F314" s="13">
        <f t="shared" si="6"/>
        <v>195747406.64999995</v>
      </c>
    </row>
    <row r="315" spans="1:6">
      <c r="A315" s="52">
        <v>45372</v>
      </c>
      <c r="B315" s="15"/>
      <c r="C315" s="165" t="s">
        <v>833</v>
      </c>
      <c r="D315" s="45">
        <v>300000</v>
      </c>
      <c r="E315" s="45"/>
      <c r="F315" s="13">
        <f t="shared" si="6"/>
        <v>196047406.64999995</v>
      </c>
    </row>
    <row r="316" spans="1:6">
      <c r="A316" s="52">
        <v>45372</v>
      </c>
      <c r="B316" s="15"/>
      <c r="C316" s="165" t="s">
        <v>833</v>
      </c>
      <c r="D316" s="45">
        <v>150000</v>
      </c>
      <c r="E316" s="45"/>
      <c r="F316" s="13">
        <f t="shared" si="6"/>
        <v>196197406.64999995</v>
      </c>
    </row>
    <row r="317" spans="1:6">
      <c r="A317" s="52">
        <v>45373</v>
      </c>
      <c r="B317" s="15"/>
      <c r="C317" s="165" t="s">
        <v>833</v>
      </c>
      <c r="D317" s="45">
        <v>150000</v>
      </c>
      <c r="E317" s="45"/>
      <c r="F317" s="13">
        <f t="shared" si="6"/>
        <v>196347406.64999995</v>
      </c>
    </row>
    <row r="318" spans="1:6">
      <c r="A318" s="52">
        <v>45373</v>
      </c>
      <c r="B318" s="15"/>
      <c r="C318" s="165" t="s">
        <v>833</v>
      </c>
      <c r="D318" s="45">
        <v>150000</v>
      </c>
      <c r="E318" s="45"/>
      <c r="F318" s="13">
        <f t="shared" si="6"/>
        <v>196497406.64999995</v>
      </c>
    </row>
    <row r="319" spans="1:6">
      <c r="A319" s="52">
        <v>45373</v>
      </c>
      <c r="B319" s="15"/>
      <c r="C319" s="165" t="s">
        <v>833</v>
      </c>
      <c r="D319" s="45">
        <v>300000</v>
      </c>
      <c r="E319" s="45"/>
      <c r="F319" s="13">
        <f t="shared" si="6"/>
        <v>196797406.64999995</v>
      </c>
    </row>
    <row r="320" spans="1:6">
      <c r="A320" s="52">
        <v>45373</v>
      </c>
      <c r="B320" s="15"/>
      <c r="C320" s="165" t="s">
        <v>833</v>
      </c>
      <c r="D320" s="45">
        <v>150000</v>
      </c>
      <c r="E320" s="45"/>
      <c r="F320" s="13">
        <f t="shared" si="6"/>
        <v>196947406.64999995</v>
      </c>
    </row>
    <row r="321" spans="1:6">
      <c r="A321" s="52">
        <v>45373</v>
      </c>
      <c r="B321" s="15"/>
      <c r="C321" s="165" t="s">
        <v>833</v>
      </c>
      <c r="D321" s="45">
        <v>150000</v>
      </c>
      <c r="E321" s="45"/>
      <c r="F321" s="13">
        <f t="shared" si="6"/>
        <v>197097406.64999995</v>
      </c>
    </row>
    <row r="322" spans="1:6">
      <c r="A322" s="52">
        <v>45373</v>
      </c>
      <c r="B322" s="15"/>
      <c r="C322" s="165" t="s">
        <v>833</v>
      </c>
      <c r="D322" s="45">
        <v>150000</v>
      </c>
      <c r="E322" s="45"/>
      <c r="F322" s="13">
        <f t="shared" si="6"/>
        <v>197247406.64999995</v>
      </c>
    </row>
    <row r="323" spans="1:6">
      <c r="A323" s="52">
        <v>45373</v>
      </c>
      <c r="B323" s="15"/>
      <c r="C323" s="165" t="s">
        <v>833</v>
      </c>
      <c r="D323" s="45">
        <v>150000</v>
      </c>
      <c r="E323" s="45"/>
      <c r="F323" s="13">
        <f t="shared" si="6"/>
        <v>197397406.64999995</v>
      </c>
    </row>
    <row r="324" spans="1:6">
      <c r="A324" s="52">
        <v>45373</v>
      </c>
      <c r="B324" s="15"/>
      <c r="C324" s="165" t="s">
        <v>833</v>
      </c>
      <c r="D324" s="45">
        <v>150000</v>
      </c>
      <c r="E324" s="45"/>
      <c r="F324" s="13">
        <f t="shared" si="6"/>
        <v>197547406.64999995</v>
      </c>
    </row>
    <row r="325" spans="1:6">
      <c r="A325" s="52">
        <v>45373</v>
      </c>
      <c r="B325" s="15"/>
      <c r="C325" s="165" t="s">
        <v>833</v>
      </c>
      <c r="D325" s="45">
        <v>150000</v>
      </c>
      <c r="E325" s="45"/>
      <c r="F325" s="13">
        <f t="shared" si="6"/>
        <v>197697406.64999995</v>
      </c>
    </row>
    <row r="326" spans="1:6">
      <c r="A326" s="52">
        <v>45373</v>
      </c>
      <c r="B326" s="15"/>
      <c r="C326" s="165" t="s">
        <v>833</v>
      </c>
      <c r="D326" s="45">
        <v>300000</v>
      </c>
      <c r="E326" s="45"/>
      <c r="F326" s="13">
        <f t="shared" si="6"/>
        <v>197997406.64999995</v>
      </c>
    </row>
    <row r="327" spans="1:6">
      <c r="A327" s="52">
        <v>45373</v>
      </c>
      <c r="B327" s="15"/>
      <c r="C327" s="165" t="s">
        <v>833</v>
      </c>
      <c r="D327" s="45">
        <v>150000</v>
      </c>
      <c r="E327" s="45"/>
      <c r="F327" s="13">
        <f t="shared" si="6"/>
        <v>198147406.64999995</v>
      </c>
    </row>
    <row r="328" spans="1:6">
      <c r="A328" s="52">
        <v>45373</v>
      </c>
      <c r="B328" s="15"/>
      <c r="C328" s="165" t="s">
        <v>833</v>
      </c>
      <c r="D328" s="45">
        <v>150000</v>
      </c>
      <c r="E328" s="45"/>
      <c r="F328" s="13">
        <f t="shared" si="6"/>
        <v>198297406.64999995</v>
      </c>
    </row>
    <row r="329" spans="1:6">
      <c r="A329" s="52">
        <v>45373</v>
      </c>
      <c r="B329" s="15"/>
      <c r="C329" s="165" t="s">
        <v>833</v>
      </c>
      <c r="D329" s="45">
        <v>150000</v>
      </c>
      <c r="E329" s="45"/>
      <c r="F329" s="13">
        <f t="shared" si="6"/>
        <v>198447406.64999995</v>
      </c>
    </row>
    <row r="330" spans="1:6">
      <c r="A330" s="52">
        <v>45373</v>
      </c>
      <c r="B330" s="15"/>
      <c r="C330" s="165" t="s">
        <v>833</v>
      </c>
      <c r="D330" s="45">
        <v>300000</v>
      </c>
      <c r="E330" s="45"/>
      <c r="F330" s="13">
        <f t="shared" si="6"/>
        <v>198747406.64999995</v>
      </c>
    </row>
    <row r="331" spans="1:6">
      <c r="A331" s="52">
        <v>45373</v>
      </c>
      <c r="B331" s="15"/>
      <c r="C331" s="165" t="s">
        <v>833</v>
      </c>
      <c r="D331" s="45">
        <v>150000</v>
      </c>
      <c r="E331" s="45"/>
      <c r="F331" s="13">
        <f t="shared" si="6"/>
        <v>198897406.64999995</v>
      </c>
    </row>
    <row r="332" spans="1:6">
      <c r="A332" s="52">
        <v>45373</v>
      </c>
      <c r="B332" s="15"/>
      <c r="C332" s="165" t="s">
        <v>833</v>
      </c>
      <c r="D332" s="45">
        <v>300000</v>
      </c>
      <c r="E332" s="45"/>
      <c r="F332" s="13">
        <f t="shared" si="6"/>
        <v>199197406.64999995</v>
      </c>
    </row>
    <row r="333" spans="1:6">
      <c r="A333" s="52">
        <v>45373</v>
      </c>
      <c r="B333" s="15"/>
      <c r="C333" s="165" t="s">
        <v>833</v>
      </c>
      <c r="D333" s="45">
        <v>300000</v>
      </c>
      <c r="E333" s="45"/>
      <c r="F333" s="13">
        <f t="shared" si="6"/>
        <v>199497406.64999995</v>
      </c>
    </row>
    <row r="334" spans="1:6">
      <c r="A334" s="52">
        <v>45373</v>
      </c>
      <c r="B334" s="15"/>
      <c r="C334" s="165" t="s">
        <v>833</v>
      </c>
      <c r="D334" s="45">
        <v>1000000</v>
      </c>
      <c r="E334" s="45"/>
      <c r="F334" s="13">
        <f t="shared" si="6"/>
        <v>200497406.64999995</v>
      </c>
    </row>
    <row r="335" spans="1:6">
      <c r="A335" s="52">
        <v>45373</v>
      </c>
      <c r="B335" s="15"/>
      <c r="C335" s="165" t="s">
        <v>833</v>
      </c>
      <c r="D335" s="45">
        <v>150000</v>
      </c>
      <c r="E335" s="45"/>
      <c r="F335" s="13">
        <f t="shared" si="6"/>
        <v>200647406.64999995</v>
      </c>
    </row>
    <row r="336" spans="1:6">
      <c r="A336" s="52">
        <v>45373</v>
      </c>
      <c r="B336" s="15"/>
      <c r="C336" s="165" t="s">
        <v>833</v>
      </c>
      <c r="D336" s="45">
        <v>150000</v>
      </c>
      <c r="E336" s="45"/>
      <c r="F336" s="13">
        <f t="shared" si="6"/>
        <v>200797406.64999995</v>
      </c>
    </row>
    <row r="337" spans="1:6">
      <c r="A337" s="52">
        <v>45373</v>
      </c>
      <c r="B337" s="15"/>
      <c r="C337" s="165" t="s">
        <v>833</v>
      </c>
      <c r="D337" s="45">
        <v>200000</v>
      </c>
      <c r="E337" s="45"/>
      <c r="F337" s="13">
        <f t="shared" si="6"/>
        <v>200997406.64999995</v>
      </c>
    </row>
    <row r="338" spans="1:6">
      <c r="A338" s="52">
        <v>45373</v>
      </c>
      <c r="B338" s="15"/>
      <c r="C338" s="165" t="s">
        <v>833</v>
      </c>
      <c r="D338" s="45">
        <v>300000</v>
      </c>
      <c r="E338" s="45"/>
      <c r="F338" s="13">
        <f t="shared" si="6"/>
        <v>201297406.64999995</v>
      </c>
    </row>
    <row r="339" spans="1:6">
      <c r="A339" s="52">
        <v>45373</v>
      </c>
      <c r="B339" s="15"/>
      <c r="C339" s="165" t="s">
        <v>834</v>
      </c>
      <c r="D339" s="45">
        <v>575000</v>
      </c>
      <c r="E339" s="45"/>
      <c r="F339" s="13">
        <f t="shared" si="6"/>
        <v>201872406.64999995</v>
      </c>
    </row>
    <row r="340" spans="1:6">
      <c r="A340" s="52">
        <v>45373</v>
      </c>
      <c r="B340" s="15"/>
      <c r="C340" s="165" t="s">
        <v>835</v>
      </c>
      <c r="D340" s="45">
        <v>425000</v>
      </c>
      <c r="E340" s="45"/>
      <c r="F340" s="13">
        <f t="shared" si="6"/>
        <v>202297406.64999995</v>
      </c>
    </row>
    <row r="341" spans="1:6">
      <c r="A341" s="52">
        <v>45373</v>
      </c>
      <c r="B341" s="15"/>
      <c r="C341" s="165" t="s">
        <v>833</v>
      </c>
      <c r="D341" s="45">
        <v>150000</v>
      </c>
      <c r="E341" s="45"/>
      <c r="F341" s="13">
        <f t="shared" si="6"/>
        <v>202447406.64999995</v>
      </c>
    </row>
    <row r="342" spans="1:6">
      <c r="A342" s="52">
        <v>45373</v>
      </c>
      <c r="B342" s="15"/>
      <c r="C342" s="165" t="s">
        <v>833</v>
      </c>
      <c r="D342" s="45">
        <v>150000</v>
      </c>
      <c r="E342" s="45"/>
      <c r="F342" s="13">
        <f t="shared" si="6"/>
        <v>202597406.64999995</v>
      </c>
    </row>
    <row r="343" spans="1:6">
      <c r="A343" s="52">
        <v>45373</v>
      </c>
      <c r="B343" s="15"/>
      <c r="C343" s="165" t="s">
        <v>833</v>
      </c>
      <c r="D343" s="45">
        <v>300000</v>
      </c>
      <c r="E343" s="45"/>
      <c r="F343" s="13">
        <f t="shared" si="6"/>
        <v>202897406.64999995</v>
      </c>
    </row>
    <row r="344" spans="1:6">
      <c r="A344" s="52">
        <v>45373</v>
      </c>
      <c r="B344" s="15"/>
      <c r="C344" s="165" t="s">
        <v>833</v>
      </c>
      <c r="D344" s="45">
        <v>300000</v>
      </c>
      <c r="E344" s="45"/>
      <c r="F344" s="13">
        <f t="shared" si="6"/>
        <v>203197406.64999995</v>
      </c>
    </row>
    <row r="345" spans="1:6">
      <c r="A345" s="52">
        <v>45373</v>
      </c>
      <c r="B345" s="15"/>
      <c r="C345" s="165" t="s">
        <v>833</v>
      </c>
      <c r="D345" s="45">
        <v>300000</v>
      </c>
      <c r="E345" s="45"/>
      <c r="F345" s="13">
        <f t="shared" si="6"/>
        <v>203497406.64999995</v>
      </c>
    </row>
    <row r="346" spans="1:6">
      <c r="A346" s="52">
        <v>45373</v>
      </c>
      <c r="B346" s="15"/>
      <c r="C346" s="165" t="s">
        <v>833</v>
      </c>
      <c r="D346" s="45">
        <v>150000</v>
      </c>
      <c r="E346" s="45"/>
      <c r="F346" s="13">
        <f t="shared" si="6"/>
        <v>203647406.64999995</v>
      </c>
    </row>
    <row r="347" spans="1:6">
      <c r="A347" s="52">
        <v>45373</v>
      </c>
      <c r="B347" s="15"/>
      <c r="C347" s="165" t="s">
        <v>833</v>
      </c>
      <c r="D347" s="45">
        <v>150000</v>
      </c>
      <c r="E347" s="45"/>
      <c r="F347" s="13">
        <f t="shared" si="6"/>
        <v>203797406.64999995</v>
      </c>
    </row>
    <row r="348" spans="1:6">
      <c r="A348" s="52">
        <v>45373</v>
      </c>
      <c r="B348" s="15"/>
      <c r="C348" s="165" t="s">
        <v>833</v>
      </c>
      <c r="D348" s="45">
        <v>300000</v>
      </c>
      <c r="E348" s="45"/>
      <c r="F348" s="13">
        <f t="shared" si="6"/>
        <v>204097406.64999995</v>
      </c>
    </row>
    <row r="349" spans="1:6">
      <c r="A349" s="52">
        <v>45373</v>
      </c>
      <c r="B349" s="15"/>
      <c r="C349" s="165" t="s">
        <v>833</v>
      </c>
      <c r="D349" s="45">
        <v>300000</v>
      </c>
      <c r="E349" s="45"/>
      <c r="F349" s="13">
        <f t="shared" si="6"/>
        <v>204397406.64999995</v>
      </c>
    </row>
    <row r="350" spans="1:6">
      <c r="A350" s="52">
        <v>45373</v>
      </c>
      <c r="B350" s="15"/>
      <c r="C350" s="165" t="s">
        <v>833</v>
      </c>
      <c r="D350" s="45">
        <v>150000</v>
      </c>
      <c r="E350" s="45"/>
      <c r="F350" s="13">
        <f t="shared" si="6"/>
        <v>204547406.64999995</v>
      </c>
    </row>
    <row r="351" spans="1:6">
      <c r="A351" s="52">
        <v>45373</v>
      </c>
      <c r="B351" s="15"/>
      <c r="C351" s="165" t="s">
        <v>833</v>
      </c>
      <c r="D351" s="45">
        <v>150000</v>
      </c>
      <c r="E351" s="45"/>
      <c r="F351" s="13">
        <f t="shared" si="6"/>
        <v>204697406.64999995</v>
      </c>
    </row>
    <row r="352" spans="1:6">
      <c r="A352" s="52">
        <v>45373</v>
      </c>
      <c r="B352" s="15"/>
      <c r="C352" s="165" t="s">
        <v>833</v>
      </c>
      <c r="D352" s="45">
        <v>300000</v>
      </c>
      <c r="E352" s="45"/>
      <c r="F352" s="13">
        <f t="shared" si="6"/>
        <v>204997406.64999995</v>
      </c>
    </row>
    <row r="353" spans="1:6">
      <c r="A353" s="52">
        <v>45373</v>
      </c>
      <c r="B353" s="15"/>
      <c r="C353" s="165" t="s">
        <v>833</v>
      </c>
      <c r="D353" s="45">
        <v>600000</v>
      </c>
      <c r="E353" s="45"/>
      <c r="F353" s="13">
        <f t="shared" si="6"/>
        <v>205597406.64999995</v>
      </c>
    </row>
    <row r="354" spans="1:6">
      <c r="A354" s="52">
        <v>45373</v>
      </c>
      <c r="B354" s="15"/>
      <c r="C354" s="165" t="s">
        <v>833</v>
      </c>
      <c r="D354" s="45">
        <v>150000</v>
      </c>
      <c r="E354" s="45"/>
      <c r="F354" s="13">
        <f t="shared" si="6"/>
        <v>205747406.64999995</v>
      </c>
    </row>
    <row r="355" spans="1:6">
      <c r="A355" s="52">
        <v>45373</v>
      </c>
      <c r="B355" s="15"/>
      <c r="C355" s="165" t="s">
        <v>833</v>
      </c>
      <c r="D355" s="45">
        <v>150000</v>
      </c>
      <c r="E355" s="45"/>
      <c r="F355" s="13">
        <f t="shared" si="6"/>
        <v>205897406.64999995</v>
      </c>
    </row>
    <row r="356" spans="1:6">
      <c r="A356" s="52">
        <v>45373</v>
      </c>
      <c r="B356" s="15"/>
      <c r="C356" s="165" t="s">
        <v>833</v>
      </c>
      <c r="D356" s="45">
        <v>450000</v>
      </c>
      <c r="E356" s="45"/>
      <c r="F356" s="13">
        <f t="shared" si="6"/>
        <v>206347406.64999995</v>
      </c>
    </row>
    <row r="357" spans="1:6">
      <c r="A357" s="52">
        <v>45373</v>
      </c>
      <c r="B357" s="15"/>
      <c r="C357" s="165" t="s">
        <v>833</v>
      </c>
      <c r="D357" s="45">
        <v>450000</v>
      </c>
      <c r="E357" s="45"/>
      <c r="F357" s="13">
        <f t="shared" si="6"/>
        <v>206797406.64999995</v>
      </c>
    </row>
    <row r="358" spans="1:6">
      <c r="A358" s="52">
        <v>45373</v>
      </c>
      <c r="B358" s="15"/>
      <c r="C358" s="165" t="s">
        <v>833</v>
      </c>
      <c r="D358" s="45">
        <v>150000</v>
      </c>
      <c r="E358" s="45"/>
      <c r="F358" s="13">
        <f t="shared" si="6"/>
        <v>206947406.64999995</v>
      </c>
    </row>
    <row r="359" spans="1:6">
      <c r="A359" s="52">
        <v>45373</v>
      </c>
      <c r="B359" s="15"/>
      <c r="C359" s="165" t="s">
        <v>833</v>
      </c>
      <c r="D359" s="45">
        <v>150000</v>
      </c>
      <c r="E359" s="45"/>
      <c r="F359" s="13">
        <f t="shared" si="6"/>
        <v>207097406.64999995</v>
      </c>
    </row>
    <row r="360" spans="1:6">
      <c r="A360" s="52">
        <v>45373</v>
      </c>
      <c r="B360" s="15"/>
      <c r="C360" s="165" t="s">
        <v>833</v>
      </c>
      <c r="D360" s="45">
        <v>150000</v>
      </c>
      <c r="E360" s="45"/>
      <c r="F360" s="13">
        <f t="shared" si="6"/>
        <v>207247406.64999995</v>
      </c>
    </row>
    <row r="361" spans="1:6">
      <c r="A361" s="52">
        <v>45373</v>
      </c>
      <c r="B361" s="15"/>
      <c r="C361" s="165" t="s">
        <v>833</v>
      </c>
      <c r="D361" s="45">
        <v>150000</v>
      </c>
      <c r="E361" s="45"/>
      <c r="F361" s="13">
        <f t="shared" si="6"/>
        <v>207397406.64999995</v>
      </c>
    </row>
    <row r="362" spans="1:6">
      <c r="A362" s="52">
        <v>45373</v>
      </c>
      <c r="B362" s="15"/>
      <c r="C362" s="165" t="s">
        <v>833</v>
      </c>
      <c r="D362" s="45">
        <v>150000</v>
      </c>
      <c r="E362" s="45"/>
      <c r="F362" s="13">
        <f t="shared" si="6"/>
        <v>207547406.64999995</v>
      </c>
    </row>
    <row r="363" spans="1:6">
      <c r="A363" s="52">
        <v>45373</v>
      </c>
      <c r="B363" s="15"/>
      <c r="C363" s="165" t="s">
        <v>833</v>
      </c>
      <c r="D363" s="45">
        <v>150000</v>
      </c>
      <c r="E363" s="45"/>
      <c r="F363" s="13">
        <f t="shared" si="6"/>
        <v>207697406.64999995</v>
      </c>
    </row>
    <row r="364" spans="1:6">
      <c r="A364" s="52">
        <v>45373</v>
      </c>
      <c r="B364" s="15"/>
      <c r="C364" s="165" t="s">
        <v>836</v>
      </c>
      <c r="D364" s="45">
        <v>829000</v>
      </c>
      <c r="E364" s="45"/>
      <c r="F364" s="13">
        <f t="shared" si="6"/>
        <v>208526406.64999995</v>
      </c>
    </row>
    <row r="365" spans="1:6">
      <c r="A365" s="52">
        <v>45373</v>
      </c>
      <c r="B365" s="15"/>
      <c r="C365" s="165" t="s">
        <v>55</v>
      </c>
      <c r="D365" s="45">
        <v>750000</v>
      </c>
      <c r="E365" s="45"/>
      <c r="F365" s="13">
        <f t="shared" si="6"/>
        <v>209276406.64999995</v>
      </c>
    </row>
    <row r="366" spans="1:6">
      <c r="A366" s="52">
        <v>45373</v>
      </c>
      <c r="B366" s="15"/>
      <c r="C366" s="165" t="s">
        <v>833</v>
      </c>
      <c r="D366" s="45">
        <v>150000</v>
      </c>
      <c r="E366" s="45"/>
      <c r="F366" s="13">
        <f t="shared" si="6"/>
        <v>209426406.64999995</v>
      </c>
    </row>
    <row r="367" spans="1:6">
      <c r="A367" s="52">
        <v>45374</v>
      </c>
      <c r="B367" s="15"/>
      <c r="C367" s="165" t="s">
        <v>12</v>
      </c>
      <c r="D367" s="45">
        <v>1755000</v>
      </c>
      <c r="E367" s="45"/>
      <c r="F367" s="13">
        <f t="shared" si="6"/>
        <v>211181406.64999995</v>
      </c>
    </row>
    <row r="368" spans="1:6">
      <c r="A368" s="52">
        <v>45374</v>
      </c>
      <c r="B368" s="15"/>
      <c r="C368" s="165" t="s">
        <v>17</v>
      </c>
      <c r="D368" s="45">
        <v>600000</v>
      </c>
      <c r="E368" s="45"/>
      <c r="F368" s="13">
        <f t="shared" si="6"/>
        <v>211781406.64999995</v>
      </c>
    </row>
    <row r="369" spans="1:11">
      <c r="A369" s="52">
        <v>45374</v>
      </c>
      <c r="B369" s="15"/>
      <c r="C369" s="165" t="s">
        <v>833</v>
      </c>
      <c r="D369" s="45">
        <v>150000</v>
      </c>
      <c r="E369" s="45"/>
      <c r="F369" s="13">
        <f t="shared" si="6"/>
        <v>211931406.64999995</v>
      </c>
    </row>
    <row r="370" spans="1:11">
      <c r="A370" s="52">
        <v>45374</v>
      </c>
      <c r="B370" s="15"/>
      <c r="C370" s="165" t="s">
        <v>833</v>
      </c>
      <c r="D370" s="45">
        <v>150000</v>
      </c>
      <c r="E370" s="45"/>
      <c r="F370" s="13">
        <f t="shared" si="6"/>
        <v>212081406.64999995</v>
      </c>
    </row>
    <row r="371" spans="1:11">
      <c r="A371" s="52">
        <v>45375</v>
      </c>
      <c r="B371" s="15"/>
      <c r="C371" s="165" t="s">
        <v>833</v>
      </c>
      <c r="D371" s="45">
        <v>150000</v>
      </c>
      <c r="E371" s="45"/>
      <c r="F371" s="13">
        <f t="shared" si="6"/>
        <v>212231406.64999995</v>
      </c>
    </row>
    <row r="372" spans="1:11">
      <c r="A372" s="52">
        <v>45375</v>
      </c>
      <c r="B372" s="15"/>
      <c r="C372" s="165" t="s">
        <v>833</v>
      </c>
      <c r="D372" s="45">
        <v>150000</v>
      </c>
      <c r="E372" s="45"/>
      <c r="F372" s="13">
        <f t="shared" si="6"/>
        <v>212381406.64999995</v>
      </c>
      <c r="J372" s="201"/>
      <c r="K372" s="59"/>
    </row>
    <row r="373" spans="1:11">
      <c r="A373" s="52">
        <v>45375</v>
      </c>
      <c r="B373" s="15"/>
      <c r="C373" s="165" t="s">
        <v>833</v>
      </c>
      <c r="D373" s="45">
        <v>150000</v>
      </c>
      <c r="E373" s="45"/>
      <c r="F373" s="13">
        <f t="shared" si="6"/>
        <v>212531406.64999995</v>
      </c>
      <c r="J373" s="201"/>
      <c r="K373" s="59"/>
    </row>
    <row r="374" spans="1:11">
      <c r="A374" s="52">
        <v>45375</v>
      </c>
      <c r="B374" s="15"/>
      <c r="C374" s="165" t="s">
        <v>833</v>
      </c>
      <c r="D374" s="45">
        <v>150000</v>
      </c>
      <c r="E374" s="45"/>
      <c r="F374" s="13">
        <f t="shared" ref="F374:F393" si="7">F373+D374-E374</f>
        <v>212681406.64999995</v>
      </c>
      <c r="J374" s="201"/>
      <c r="K374" s="59"/>
    </row>
    <row r="375" spans="1:11">
      <c r="A375" s="52">
        <v>45375</v>
      </c>
      <c r="B375" s="15"/>
      <c r="C375" s="165" t="s">
        <v>12</v>
      </c>
      <c r="D375" s="45">
        <v>600000</v>
      </c>
      <c r="E375" s="45"/>
      <c r="F375" s="13">
        <f t="shared" si="7"/>
        <v>213281406.64999995</v>
      </c>
      <c r="J375" s="201"/>
      <c r="K375" s="59"/>
    </row>
    <row r="376" spans="1:11">
      <c r="A376" s="52">
        <v>45376</v>
      </c>
      <c r="B376" s="15"/>
      <c r="C376" s="165" t="s">
        <v>833</v>
      </c>
      <c r="D376" s="45">
        <v>150000</v>
      </c>
      <c r="E376" s="45"/>
      <c r="F376" s="13">
        <f t="shared" si="7"/>
        <v>213431406.64999995</v>
      </c>
    </row>
    <row r="377" spans="1:11">
      <c r="A377" s="52">
        <v>45376</v>
      </c>
      <c r="B377" s="15"/>
      <c r="C377" s="165" t="s">
        <v>833</v>
      </c>
      <c r="D377" s="45">
        <v>150000</v>
      </c>
      <c r="E377" s="45"/>
      <c r="F377" s="13">
        <f t="shared" si="7"/>
        <v>213581406.64999995</v>
      </c>
    </row>
    <row r="378" spans="1:11">
      <c r="A378" s="52">
        <v>45376</v>
      </c>
      <c r="B378" s="15"/>
      <c r="C378" s="165" t="s">
        <v>833</v>
      </c>
      <c r="D378" s="45">
        <v>150000</v>
      </c>
      <c r="E378" s="45"/>
      <c r="F378" s="13">
        <f t="shared" si="7"/>
        <v>213731406.64999995</v>
      </c>
    </row>
    <row r="379" spans="1:11">
      <c r="A379" s="52">
        <v>45376</v>
      </c>
      <c r="B379" s="15"/>
      <c r="C379" s="165" t="s">
        <v>833</v>
      </c>
      <c r="D379" s="45">
        <v>300000</v>
      </c>
      <c r="E379" s="45"/>
      <c r="F379" s="13">
        <f t="shared" si="7"/>
        <v>214031406.64999995</v>
      </c>
    </row>
    <row r="380" spans="1:11">
      <c r="A380" s="52">
        <v>45376</v>
      </c>
      <c r="B380" s="15"/>
      <c r="C380" s="165" t="s">
        <v>18</v>
      </c>
      <c r="D380" s="45">
        <v>1350000</v>
      </c>
      <c r="E380" s="45"/>
      <c r="F380" s="13">
        <f t="shared" si="7"/>
        <v>215381406.64999995</v>
      </c>
    </row>
    <row r="381" spans="1:11">
      <c r="A381" s="52">
        <v>45376</v>
      </c>
      <c r="B381" s="15"/>
      <c r="C381" s="165" t="s">
        <v>833</v>
      </c>
      <c r="D381" s="45">
        <v>150000</v>
      </c>
      <c r="E381" s="45"/>
      <c r="F381" s="13">
        <f t="shared" si="7"/>
        <v>215531406.64999995</v>
      </c>
    </row>
    <row r="382" spans="1:11">
      <c r="A382" s="52">
        <v>45376</v>
      </c>
      <c r="B382" s="15"/>
      <c r="C382" s="165" t="s">
        <v>833</v>
      </c>
      <c r="D382" s="45">
        <v>150000</v>
      </c>
      <c r="E382" s="45"/>
      <c r="F382" s="13">
        <f t="shared" si="7"/>
        <v>215681406.64999995</v>
      </c>
    </row>
    <row r="383" spans="1:11">
      <c r="A383" s="52">
        <v>45376</v>
      </c>
      <c r="B383" s="15"/>
      <c r="C383" s="165" t="s">
        <v>833</v>
      </c>
      <c r="D383" s="45">
        <v>150000</v>
      </c>
      <c r="E383" s="45"/>
      <c r="F383" s="13">
        <f t="shared" si="7"/>
        <v>215831406.64999995</v>
      </c>
    </row>
    <row r="384" spans="1:11">
      <c r="A384" s="52">
        <v>45376</v>
      </c>
      <c r="B384" s="15"/>
      <c r="C384" s="165" t="s">
        <v>833</v>
      </c>
      <c r="D384" s="45">
        <v>450000</v>
      </c>
      <c r="E384" s="45"/>
      <c r="F384" s="13">
        <f t="shared" si="7"/>
        <v>216281406.64999995</v>
      </c>
    </row>
    <row r="385" spans="1:6">
      <c r="A385" s="52">
        <v>45376</v>
      </c>
      <c r="B385" s="15"/>
      <c r="C385" s="165" t="s">
        <v>833</v>
      </c>
      <c r="D385" s="45">
        <v>150000</v>
      </c>
      <c r="E385" s="45"/>
      <c r="F385" s="13">
        <f t="shared" si="7"/>
        <v>216431406.64999995</v>
      </c>
    </row>
    <row r="386" spans="1:6">
      <c r="A386" s="52">
        <v>45376</v>
      </c>
      <c r="B386" s="15"/>
      <c r="C386" s="165" t="s">
        <v>833</v>
      </c>
      <c r="D386" s="45">
        <v>150000</v>
      </c>
      <c r="E386" s="45"/>
      <c r="F386" s="13">
        <f t="shared" si="7"/>
        <v>216581406.64999995</v>
      </c>
    </row>
    <row r="387" spans="1:6">
      <c r="A387" s="52">
        <v>45376</v>
      </c>
      <c r="B387" s="15"/>
      <c r="C387" s="165" t="s">
        <v>833</v>
      </c>
      <c r="D387" s="45">
        <v>300000</v>
      </c>
      <c r="E387" s="45"/>
      <c r="F387" s="13">
        <f t="shared" si="7"/>
        <v>216881406.64999995</v>
      </c>
    </row>
    <row r="388" spans="1:6">
      <c r="A388" s="52">
        <v>45376</v>
      </c>
      <c r="B388" s="15"/>
      <c r="C388" s="165" t="s">
        <v>833</v>
      </c>
      <c r="D388" s="45">
        <v>300000</v>
      </c>
      <c r="E388" s="45"/>
      <c r="F388" s="13">
        <f t="shared" si="7"/>
        <v>217181406.64999995</v>
      </c>
    </row>
    <row r="389" spans="1:6">
      <c r="A389" s="52">
        <v>45376</v>
      </c>
      <c r="B389" s="15"/>
      <c r="C389" s="165" t="s">
        <v>833</v>
      </c>
      <c r="D389" s="45">
        <v>600000</v>
      </c>
      <c r="E389" s="45"/>
      <c r="F389" s="13">
        <f t="shared" si="7"/>
        <v>217781406.64999995</v>
      </c>
    </row>
    <row r="390" spans="1:6">
      <c r="A390" s="52">
        <v>45376</v>
      </c>
      <c r="B390" s="15"/>
      <c r="C390" s="165" t="s">
        <v>833</v>
      </c>
      <c r="D390" s="45">
        <v>150000</v>
      </c>
      <c r="E390" s="45"/>
      <c r="F390" s="13">
        <f t="shared" si="7"/>
        <v>217931406.64999995</v>
      </c>
    </row>
    <row r="391" spans="1:6">
      <c r="A391" s="52">
        <v>45376</v>
      </c>
      <c r="B391" s="15"/>
      <c r="C391" s="165" t="s">
        <v>833</v>
      </c>
      <c r="D391" s="45">
        <v>150000</v>
      </c>
      <c r="E391" s="45"/>
      <c r="F391" s="13">
        <f t="shared" si="7"/>
        <v>218081406.64999995</v>
      </c>
    </row>
    <row r="392" spans="1:6">
      <c r="A392" s="52">
        <v>45376</v>
      </c>
      <c r="B392" s="15"/>
      <c r="C392" s="165" t="s">
        <v>833</v>
      </c>
      <c r="D392" s="45">
        <v>100000</v>
      </c>
      <c r="E392" s="45"/>
      <c r="F392" s="13">
        <f t="shared" si="7"/>
        <v>218181406.64999995</v>
      </c>
    </row>
    <row r="393" spans="1:6">
      <c r="A393" s="52">
        <v>45376</v>
      </c>
      <c r="B393" s="15"/>
      <c r="C393" s="165" t="s">
        <v>833</v>
      </c>
      <c r="D393" s="45">
        <v>150000</v>
      </c>
      <c r="E393" s="45"/>
      <c r="F393" s="13">
        <f t="shared" si="7"/>
        <v>218331406.64999995</v>
      </c>
    </row>
    <row r="394" spans="1:6">
      <c r="A394" s="52">
        <v>45378</v>
      </c>
      <c r="B394" s="15"/>
      <c r="C394" s="144" t="s">
        <v>20</v>
      </c>
      <c r="D394" s="33"/>
      <c r="E394" s="45">
        <v>5820000</v>
      </c>
      <c r="F394" s="13">
        <f t="shared" ref="F394:F459" si="8">F393+D394-E394</f>
        <v>212511406.64999995</v>
      </c>
    </row>
    <row r="395" spans="1:6">
      <c r="A395" s="52">
        <v>45378</v>
      </c>
      <c r="B395" s="15"/>
      <c r="C395" s="144" t="s">
        <v>161</v>
      </c>
      <c r="D395" s="33"/>
      <c r="E395" s="45">
        <v>2900</v>
      </c>
      <c r="F395" s="13">
        <f t="shared" si="8"/>
        <v>212508506.64999995</v>
      </c>
    </row>
    <row r="396" spans="1:6">
      <c r="A396" s="52">
        <v>45378</v>
      </c>
      <c r="B396" s="15"/>
      <c r="C396" s="166" t="s">
        <v>765</v>
      </c>
      <c r="D396" s="33"/>
      <c r="E396" s="45">
        <v>5400000</v>
      </c>
      <c r="F396" s="13">
        <f t="shared" si="8"/>
        <v>207108506.64999995</v>
      </c>
    </row>
    <row r="397" spans="1:6" ht="28">
      <c r="A397" s="52">
        <v>45377</v>
      </c>
      <c r="B397" s="15"/>
      <c r="C397" s="166" t="s">
        <v>854</v>
      </c>
      <c r="D397" s="33"/>
      <c r="E397" s="45">
        <v>54500000</v>
      </c>
      <c r="F397" s="13">
        <f t="shared" si="8"/>
        <v>152608506.64999995</v>
      </c>
    </row>
    <row r="398" spans="1:6">
      <c r="A398" s="52">
        <v>45377</v>
      </c>
      <c r="B398" s="15"/>
      <c r="C398" s="166" t="s">
        <v>32</v>
      </c>
      <c r="D398" s="33"/>
      <c r="E398" s="45">
        <v>2500</v>
      </c>
      <c r="F398" s="13">
        <f t="shared" si="8"/>
        <v>152606006.64999995</v>
      </c>
    </row>
    <row r="399" spans="1:6">
      <c r="A399" s="52">
        <v>45376</v>
      </c>
      <c r="B399" s="15"/>
      <c r="C399" s="165" t="s">
        <v>833</v>
      </c>
      <c r="D399" s="45">
        <v>150000</v>
      </c>
      <c r="E399" s="45"/>
      <c r="F399" s="13">
        <f t="shared" si="8"/>
        <v>152756006.64999995</v>
      </c>
    </row>
    <row r="400" spans="1:6">
      <c r="A400" s="52">
        <v>45376</v>
      </c>
      <c r="B400" s="15"/>
      <c r="C400" s="165" t="s">
        <v>833</v>
      </c>
      <c r="D400" s="45">
        <v>150000</v>
      </c>
      <c r="E400" s="45"/>
      <c r="F400" s="13">
        <f t="shared" si="8"/>
        <v>152906006.64999995</v>
      </c>
    </row>
    <row r="401" spans="1:6">
      <c r="A401" s="52">
        <v>45376</v>
      </c>
      <c r="B401" s="15"/>
      <c r="C401" s="165" t="s">
        <v>12</v>
      </c>
      <c r="D401" s="45">
        <v>465000</v>
      </c>
      <c r="E401" s="45"/>
      <c r="F401" s="13">
        <f t="shared" si="8"/>
        <v>153371006.64999995</v>
      </c>
    </row>
    <row r="402" spans="1:6">
      <c r="A402" s="52">
        <v>45376</v>
      </c>
      <c r="B402" s="15"/>
      <c r="C402" s="165" t="s">
        <v>18</v>
      </c>
      <c r="D402" s="45">
        <v>1350000</v>
      </c>
      <c r="E402" s="45"/>
      <c r="F402" s="13">
        <f t="shared" si="8"/>
        <v>154721006.64999995</v>
      </c>
    </row>
    <row r="403" spans="1:6">
      <c r="A403" s="52">
        <v>45376</v>
      </c>
      <c r="B403" s="15"/>
      <c r="C403" s="165" t="s">
        <v>833</v>
      </c>
      <c r="D403" s="45">
        <v>150000</v>
      </c>
      <c r="E403" s="45"/>
      <c r="F403" s="13">
        <f t="shared" si="8"/>
        <v>154871006.64999995</v>
      </c>
    </row>
    <row r="404" spans="1:6">
      <c r="A404" s="52">
        <v>45376</v>
      </c>
      <c r="B404" s="15"/>
      <c r="C404" s="165" t="s">
        <v>12</v>
      </c>
      <c r="D404" s="45">
        <v>650000</v>
      </c>
      <c r="E404" s="45"/>
      <c r="F404" s="13">
        <f t="shared" si="8"/>
        <v>155521006.64999995</v>
      </c>
    </row>
    <row r="405" spans="1:6">
      <c r="A405" s="52">
        <v>45376</v>
      </c>
      <c r="B405" s="15"/>
      <c r="C405" s="165" t="s">
        <v>833</v>
      </c>
      <c r="D405" s="45">
        <v>151612</v>
      </c>
      <c r="E405" s="45"/>
      <c r="F405" s="13">
        <f t="shared" si="8"/>
        <v>155672618.64999995</v>
      </c>
    </row>
    <row r="406" spans="1:6">
      <c r="A406" s="52">
        <v>45376</v>
      </c>
      <c r="B406" s="15"/>
      <c r="C406" s="165" t="s">
        <v>833</v>
      </c>
      <c r="D406" s="45">
        <v>150000</v>
      </c>
      <c r="E406" s="45"/>
      <c r="F406" s="13">
        <f t="shared" si="8"/>
        <v>155822618.64999995</v>
      </c>
    </row>
    <row r="407" spans="1:6">
      <c r="A407" s="52">
        <v>45376</v>
      </c>
      <c r="B407" s="15"/>
      <c r="C407" s="165" t="s">
        <v>833</v>
      </c>
      <c r="D407" s="45">
        <v>50000</v>
      </c>
      <c r="E407" s="45"/>
      <c r="F407" s="13">
        <f t="shared" si="8"/>
        <v>155872618.64999995</v>
      </c>
    </row>
    <row r="408" spans="1:6">
      <c r="A408" s="52">
        <v>45377</v>
      </c>
      <c r="B408" s="15"/>
      <c r="C408" s="165" t="s">
        <v>833</v>
      </c>
      <c r="D408" s="45">
        <v>150000</v>
      </c>
      <c r="E408" s="45"/>
      <c r="F408" s="13">
        <f t="shared" si="8"/>
        <v>156022618.64999995</v>
      </c>
    </row>
    <row r="409" spans="1:6">
      <c r="A409" s="52">
        <v>45377</v>
      </c>
      <c r="B409" s="15"/>
      <c r="C409" s="165" t="s">
        <v>833</v>
      </c>
      <c r="D409" s="45">
        <v>150000</v>
      </c>
      <c r="E409" s="45"/>
      <c r="F409" s="13">
        <f t="shared" si="8"/>
        <v>156172618.64999995</v>
      </c>
    </row>
    <row r="410" spans="1:6">
      <c r="A410" s="52">
        <v>45377</v>
      </c>
      <c r="B410" s="15"/>
      <c r="C410" s="165" t="s">
        <v>833</v>
      </c>
      <c r="D410" s="45">
        <v>150000</v>
      </c>
      <c r="E410" s="45"/>
      <c r="F410" s="13">
        <f t="shared" si="8"/>
        <v>156322618.64999995</v>
      </c>
    </row>
    <row r="411" spans="1:6">
      <c r="A411" s="52">
        <v>45377</v>
      </c>
      <c r="B411" s="15"/>
      <c r="C411" s="165" t="s">
        <v>833</v>
      </c>
      <c r="D411" s="45">
        <v>150000</v>
      </c>
      <c r="E411" s="45"/>
      <c r="F411" s="13">
        <f t="shared" si="8"/>
        <v>156472618.64999995</v>
      </c>
    </row>
    <row r="412" spans="1:6">
      <c r="A412" s="52">
        <v>45377</v>
      </c>
      <c r="B412" s="15"/>
      <c r="C412" s="165" t="s">
        <v>833</v>
      </c>
      <c r="D412" s="45">
        <v>4650000</v>
      </c>
      <c r="E412" s="45"/>
      <c r="F412" s="13">
        <f t="shared" si="8"/>
        <v>161122618.64999995</v>
      </c>
    </row>
    <row r="413" spans="1:6">
      <c r="A413" s="52">
        <v>45377</v>
      </c>
      <c r="B413" s="15"/>
      <c r="C413" s="165" t="s">
        <v>833</v>
      </c>
      <c r="D413" s="45">
        <v>100000</v>
      </c>
      <c r="E413" s="45"/>
      <c r="F413" s="13">
        <f t="shared" si="8"/>
        <v>161222618.64999995</v>
      </c>
    </row>
    <row r="414" spans="1:6">
      <c r="A414" s="52">
        <v>45377</v>
      </c>
      <c r="B414" s="15"/>
      <c r="C414" s="165" t="s">
        <v>833</v>
      </c>
      <c r="D414" s="45">
        <v>150000</v>
      </c>
      <c r="E414" s="45"/>
      <c r="F414" s="13">
        <f t="shared" si="8"/>
        <v>161372618.64999995</v>
      </c>
    </row>
    <row r="415" spans="1:6">
      <c r="A415" s="52">
        <v>45377</v>
      </c>
      <c r="B415" s="15"/>
      <c r="C415" s="165" t="s">
        <v>833</v>
      </c>
      <c r="D415" s="45">
        <v>50000</v>
      </c>
      <c r="E415" s="45"/>
      <c r="F415" s="13">
        <f t="shared" si="8"/>
        <v>161422618.64999995</v>
      </c>
    </row>
    <row r="416" spans="1:6">
      <c r="A416" s="52">
        <v>45377</v>
      </c>
      <c r="B416" s="15"/>
      <c r="C416" s="165" t="s">
        <v>833</v>
      </c>
      <c r="D416" s="45">
        <v>150000</v>
      </c>
      <c r="E416" s="45"/>
      <c r="F416" s="13">
        <f t="shared" si="8"/>
        <v>161572618.64999995</v>
      </c>
    </row>
    <row r="417" spans="1:6">
      <c r="A417" s="52">
        <v>45377</v>
      </c>
      <c r="B417" s="15"/>
      <c r="C417" s="165" t="s">
        <v>833</v>
      </c>
      <c r="D417" s="45">
        <v>150000</v>
      </c>
      <c r="E417" s="45"/>
      <c r="F417" s="13">
        <f t="shared" si="8"/>
        <v>161722618.64999995</v>
      </c>
    </row>
    <row r="418" spans="1:6">
      <c r="A418" s="52">
        <v>45377</v>
      </c>
      <c r="B418" s="15"/>
      <c r="C418" s="165" t="s">
        <v>833</v>
      </c>
      <c r="D418" s="45">
        <v>200001</v>
      </c>
      <c r="E418" s="45"/>
      <c r="F418" s="13">
        <f t="shared" si="8"/>
        <v>161922619.64999995</v>
      </c>
    </row>
    <row r="419" spans="1:6">
      <c r="A419" s="52">
        <v>45377</v>
      </c>
      <c r="B419" s="15"/>
      <c r="C419" s="165" t="s">
        <v>833</v>
      </c>
      <c r="D419" s="45">
        <v>600000</v>
      </c>
      <c r="E419" s="45"/>
      <c r="F419" s="13">
        <f t="shared" si="8"/>
        <v>162522619.64999995</v>
      </c>
    </row>
    <row r="420" spans="1:6">
      <c r="A420" s="52">
        <v>45377</v>
      </c>
      <c r="B420" s="15"/>
      <c r="C420" s="165" t="s">
        <v>833</v>
      </c>
      <c r="D420" s="45">
        <v>300000</v>
      </c>
      <c r="E420" s="45"/>
      <c r="F420" s="13">
        <f t="shared" si="8"/>
        <v>162822619.64999995</v>
      </c>
    </row>
    <row r="421" spans="1:6">
      <c r="A421" s="52">
        <v>45377</v>
      </c>
      <c r="B421" s="15"/>
      <c r="C421" s="165" t="s">
        <v>833</v>
      </c>
      <c r="D421" s="45">
        <v>150000</v>
      </c>
      <c r="E421" s="45"/>
      <c r="F421" s="13">
        <f t="shared" si="8"/>
        <v>162972619.64999995</v>
      </c>
    </row>
    <row r="422" spans="1:6">
      <c r="A422" s="52">
        <v>45377</v>
      </c>
      <c r="B422" s="15"/>
      <c r="C422" s="165" t="s">
        <v>833</v>
      </c>
      <c r="D422" s="45">
        <v>150000</v>
      </c>
      <c r="E422" s="45"/>
      <c r="F422" s="13">
        <f t="shared" si="8"/>
        <v>163122619.64999995</v>
      </c>
    </row>
    <row r="423" spans="1:6">
      <c r="A423" s="52">
        <v>45377</v>
      </c>
      <c r="B423" s="15"/>
      <c r="C423" s="165" t="s">
        <v>833</v>
      </c>
      <c r="D423" s="45">
        <v>150000</v>
      </c>
      <c r="E423" s="45"/>
      <c r="F423" s="13">
        <f t="shared" si="8"/>
        <v>163272619.64999995</v>
      </c>
    </row>
    <row r="424" spans="1:6">
      <c r="A424" s="52">
        <v>45377</v>
      </c>
      <c r="B424" s="15"/>
      <c r="C424" s="165" t="s">
        <v>833</v>
      </c>
      <c r="D424" s="45">
        <v>150000</v>
      </c>
      <c r="E424" s="45"/>
      <c r="F424" s="13">
        <f t="shared" si="8"/>
        <v>163422619.64999995</v>
      </c>
    </row>
    <row r="425" spans="1:6">
      <c r="A425" s="52">
        <v>45377</v>
      </c>
      <c r="B425" s="15"/>
      <c r="C425" s="165" t="s">
        <v>833</v>
      </c>
      <c r="D425" s="45">
        <v>150000</v>
      </c>
      <c r="E425" s="45"/>
      <c r="F425" s="13">
        <f t="shared" si="8"/>
        <v>163572619.64999995</v>
      </c>
    </row>
    <row r="426" spans="1:6">
      <c r="A426" s="52">
        <v>45377</v>
      </c>
      <c r="B426" s="15"/>
      <c r="C426" s="165" t="s">
        <v>833</v>
      </c>
      <c r="D426" s="45">
        <v>150000</v>
      </c>
      <c r="E426" s="45"/>
      <c r="F426" s="13">
        <f t="shared" si="8"/>
        <v>163722619.64999995</v>
      </c>
    </row>
    <row r="427" spans="1:6">
      <c r="A427" s="52">
        <v>45377</v>
      </c>
      <c r="B427" s="15"/>
      <c r="C427" s="165" t="s">
        <v>833</v>
      </c>
      <c r="D427" s="45">
        <v>150000</v>
      </c>
      <c r="E427" s="45"/>
      <c r="F427" s="13">
        <f t="shared" si="8"/>
        <v>163872619.64999995</v>
      </c>
    </row>
    <row r="428" spans="1:6">
      <c r="A428" s="52">
        <v>45377</v>
      </c>
      <c r="B428" s="15"/>
      <c r="C428" s="165" t="s">
        <v>833</v>
      </c>
      <c r="D428" s="45">
        <v>150000</v>
      </c>
      <c r="E428" s="45"/>
      <c r="F428" s="13">
        <f t="shared" si="8"/>
        <v>164022619.64999995</v>
      </c>
    </row>
    <row r="429" spans="1:6">
      <c r="A429" s="52">
        <v>45377</v>
      </c>
      <c r="B429" s="15"/>
      <c r="C429" s="165" t="s">
        <v>833</v>
      </c>
      <c r="D429" s="45">
        <v>150000</v>
      </c>
      <c r="E429" s="45"/>
      <c r="F429" s="13">
        <f t="shared" si="8"/>
        <v>164172619.64999995</v>
      </c>
    </row>
    <row r="430" spans="1:6">
      <c r="A430" s="52">
        <v>45377</v>
      </c>
      <c r="B430" s="15"/>
      <c r="C430" s="165" t="s">
        <v>833</v>
      </c>
      <c r="D430" s="45">
        <v>150000</v>
      </c>
      <c r="E430" s="45"/>
      <c r="F430" s="13">
        <f t="shared" si="8"/>
        <v>164322619.64999995</v>
      </c>
    </row>
    <row r="431" spans="1:6">
      <c r="A431" s="52">
        <v>45377</v>
      </c>
      <c r="B431" s="15"/>
      <c r="C431" s="165" t="s">
        <v>833</v>
      </c>
      <c r="D431" s="45">
        <v>150000</v>
      </c>
      <c r="E431" s="45"/>
      <c r="F431" s="13">
        <f t="shared" si="8"/>
        <v>164472619.64999995</v>
      </c>
    </row>
    <row r="432" spans="1:6">
      <c r="A432" s="52">
        <v>45377</v>
      </c>
      <c r="B432" s="15"/>
      <c r="C432" s="165" t="s">
        <v>833</v>
      </c>
      <c r="D432" s="45">
        <v>150000</v>
      </c>
      <c r="E432" s="45"/>
      <c r="F432" s="13">
        <f t="shared" si="8"/>
        <v>164622619.64999995</v>
      </c>
    </row>
    <row r="433" spans="1:6">
      <c r="A433" s="52">
        <v>45377</v>
      </c>
      <c r="B433" s="15"/>
      <c r="C433" s="165" t="s">
        <v>833</v>
      </c>
      <c r="D433" s="45">
        <v>400000</v>
      </c>
      <c r="E433" s="45"/>
      <c r="F433" s="13">
        <f t="shared" si="8"/>
        <v>165022619.64999995</v>
      </c>
    </row>
    <row r="434" spans="1:6">
      <c r="A434" s="52">
        <v>45377</v>
      </c>
      <c r="B434" s="15"/>
      <c r="C434" s="165" t="s">
        <v>833</v>
      </c>
      <c r="D434" s="45">
        <v>150000</v>
      </c>
      <c r="E434" s="45"/>
      <c r="F434" s="13">
        <f t="shared" si="8"/>
        <v>165172619.64999995</v>
      </c>
    </row>
    <row r="435" spans="1:6">
      <c r="A435" s="52">
        <v>45377</v>
      </c>
      <c r="B435" s="15"/>
      <c r="C435" s="165" t="s">
        <v>12</v>
      </c>
      <c r="D435" s="45">
        <v>1170000</v>
      </c>
      <c r="E435" s="45"/>
      <c r="F435" s="13">
        <f t="shared" si="8"/>
        <v>166342619.64999995</v>
      </c>
    </row>
    <row r="436" spans="1:6">
      <c r="A436" s="52">
        <v>45377</v>
      </c>
      <c r="B436" s="15"/>
      <c r="C436" s="165" t="s">
        <v>833</v>
      </c>
      <c r="D436" s="45">
        <v>250000</v>
      </c>
      <c r="E436" s="45"/>
      <c r="F436" s="13">
        <f t="shared" si="8"/>
        <v>166592619.64999995</v>
      </c>
    </row>
    <row r="437" spans="1:6">
      <c r="A437" s="52">
        <v>45377</v>
      </c>
      <c r="B437" s="15"/>
      <c r="C437" s="165" t="s">
        <v>833</v>
      </c>
      <c r="D437" s="45">
        <v>450000</v>
      </c>
      <c r="E437" s="45"/>
      <c r="F437" s="13">
        <f t="shared" si="8"/>
        <v>167042619.64999995</v>
      </c>
    </row>
    <row r="438" spans="1:6">
      <c r="A438" s="52">
        <v>45378</v>
      </c>
      <c r="B438" s="15"/>
      <c r="C438" s="165" t="s">
        <v>833</v>
      </c>
      <c r="D438" s="45">
        <v>300000</v>
      </c>
      <c r="E438" s="45"/>
      <c r="F438" s="13">
        <f t="shared" si="8"/>
        <v>167342619.64999995</v>
      </c>
    </row>
    <row r="439" spans="1:6">
      <c r="A439" s="52">
        <v>45378</v>
      </c>
      <c r="B439" s="15"/>
      <c r="C439" s="165" t="s">
        <v>833</v>
      </c>
      <c r="D439" s="45">
        <v>150000</v>
      </c>
      <c r="E439" s="45"/>
      <c r="F439" s="13">
        <f t="shared" si="8"/>
        <v>167492619.64999995</v>
      </c>
    </row>
    <row r="440" spans="1:6">
      <c r="A440" s="52">
        <v>45378</v>
      </c>
      <c r="B440" s="15"/>
      <c r="C440" s="165" t="s">
        <v>833</v>
      </c>
      <c r="D440" s="45">
        <v>150000</v>
      </c>
      <c r="E440" s="45"/>
      <c r="F440" s="13">
        <f t="shared" si="8"/>
        <v>167642619.64999995</v>
      </c>
    </row>
    <row r="441" spans="1:6">
      <c r="A441" s="52">
        <v>45378</v>
      </c>
      <c r="B441" s="15"/>
      <c r="C441" s="165" t="s">
        <v>833</v>
      </c>
      <c r="D441" s="45">
        <v>150000</v>
      </c>
      <c r="E441" s="45"/>
      <c r="F441" s="13">
        <f t="shared" si="8"/>
        <v>167792619.64999995</v>
      </c>
    </row>
    <row r="442" spans="1:6">
      <c r="A442" s="52">
        <v>45378</v>
      </c>
      <c r="B442" s="15"/>
      <c r="C442" s="165" t="s">
        <v>833</v>
      </c>
      <c r="D442" s="45">
        <v>300000</v>
      </c>
      <c r="E442" s="45"/>
      <c r="F442" s="13">
        <f t="shared" si="8"/>
        <v>168092619.64999995</v>
      </c>
    </row>
    <row r="443" spans="1:6">
      <c r="A443" s="52">
        <v>45378</v>
      </c>
      <c r="B443" s="15"/>
      <c r="C443" s="165" t="s">
        <v>833</v>
      </c>
      <c r="D443" s="45">
        <v>150000</v>
      </c>
      <c r="E443" s="45"/>
      <c r="F443" s="13">
        <f t="shared" si="8"/>
        <v>168242619.64999995</v>
      </c>
    </row>
    <row r="444" spans="1:6">
      <c r="A444" s="52">
        <v>45378</v>
      </c>
      <c r="B444" s="15"/>
      <c r="C444" s="165" t="s">
        <v>833</v>
      </c>
      <c r="D444" s="45">
        <v>500000</v>
      </c>
      <c r="E444" s="45"/>
      <c r="F444" s="13">
        <f t="shared" si="8"/>
        <v>168742619.64999995</v>
      </c>
    </row>
    <row r="445" spans="1:6">
      <c r="A445" s="52">
        <v>45378</v>
      </c>
      <c r="B445" s="15"/>
      <c r="C445" s="165" t="s">
        <v>833</v>
      </c>
      <c r="D445" s="45">
        <v>150000</v>
      </c>
      <c r="E445" s="45"/>
      <c r="F445" s="13">
        <f t="shared" si="8"/>
        <v>168892619.64999995</v>
      </c>
    </row>
    <row r="446" spans="1:6">
      <c r="A446" s="52">
        <v>45378</v>
      </c>
      <c r="B446" s="15"/>
      <c r="C446" s="165" t="s">
        <v>12</v>
      </c>
      <c r="D446" s="45">
        <v>650000</v>
      </c>
      <c r="E446" s="45"/>
      <c r="F446" s="13">
        <f t="shared" si="8"/>
        <v>169542619.64999995</v>
      </c>
    </row>
    <row r="447" spans="1:6">
      <c r="A447" s="52">
        <v>45378</v>
      </c>
      <c r="B447" s="15"/>
      <c r="C447" s="165" t="s">
        <v>833</v>
      </c>
      <c r="D447" s="45">
        <v>150000</v>
      </c>
      <c r="E447" s="45"/>
      <c r="F447" s="13">
        <f t="shared" si="8"/>
        <v>169692619.64999995</v>
      </c>
    </row>
    <row r="448" spans="1:6">
      <c r="A448" s="52">
        <v>45378</v>
      </c>
      <c r="B448" s="15"/>
      <c r="C448" s="165" t="s">
        <v>833</v>
      </c>
      <c r="D448" s="45">
        <v>150000</v>
      </c>
      <c r="E448" s="45"/>
      <c r="F448" s="13">
        <f t="shared" si="8"/>
        <v>169842619.64999995</v>
      </c>
    </row>
    <row r="449" spans="1:6">
      <c r="A449" s="52">
        <v>45378</v>
      </c>
      <c r="B449" s="15"/>
      <c r="C449" s="165" t="s">
        <v>833</v>
      </c>
      <c r="D449" s="45">
        <v>150000</v>
      </c>
      <c r="E449" s="45"/>
      <c r="F449" s="13">
        <f t="shared" si="8"/>
        <v>169992619.64999995</v>
      </c>
    </row>
    <row r="450" spans="1:6">
      <c r="A450" s="52">
        <v>45378</v>
      </c>
      <c r="B450" s="15"/>
      <c r="C450" s="165" t="s">
        <v>833</v>
      </c>
      <c r="D450" s="45">
        <v>150000</v>
      </c>
      <c r="E450" s="45"/>
      <c r="F450" s="13">
        <f t="shared" si="8"/>
        <v>170142619.64999995</v>
      </c>
    </row>
    <row r="451" spans="1:6">
      <c r="A451" s="52">
        <v>45378</v>
      </c>
      <c r="B451" s="15"/>
      <c r="C451" s="165" t="s">
        <v>833</v>
      </c>
      <c r="D451" s="45">
        <v>150000</v>
      </c>
      <c r="E451" s="45"/>
      <c r="F451" s="13">
        <f t="shared" si="8"/>
        <v>170292619.64999995</v>
      </c>
    </row>
    <row r="452" spans="1:6">
      <c r="A452" s="52">
        <v>45378</v>
      </c>
      <c r="B452" s="15"/>
      <c r="C452" s="165" t="s">
        <v>833</v>
      </c>
      <c r="D452" s="45">
        <v>450000</v>
      </c>
      <c r="E452" s="45"/>
      <c r="F452" s="13">
        <f t="shared" si="8"/>
        <v>170742619.64999995</v>
      </c>
    </row>
    <row r="453" spans="1:6">
      <c r="A453" s="52">
        <v>45378</v>
      </c>
      <c r="B453" s="15"/>
      <c r="C453" s="165" t="s">
        <v>833</v>
      </c>
      <c r="D453" s="45">
        <v>300000</v>
      </c>
      <c r="E453" s="45"/>
      <c r="F453" s="13">
        <f t="shared" si="8"/>
        <v>171042619.64999995</v>
      </c>
    </row>
    <row r="454" spans="1:6">
      <c r="A454" s="52">
        <v>45378</v>
      </c>
      <c r="B454" s="15"/>
      <c r="C454" s="165" t="s">
        <v>833</v>
      </c>
      <c r="D454" s="45">
        <v>150000</v>
      </c>
      <c r="E454" s="45"/>
      <c r="F454" s="13">
        <f t="shared" si="8"/>
        <v>171192619.64999995</v>
      </c>
    </row>
    <row r="455" spans="1:6">
      <c r="A455" s="52">
        <v>45378</v>
      </c>
      <c r="B455" s="15"/>
      <c r="C455" s="165" t="s">
        <v>833</v>
      </c>
      <c r="D455" s="45">
        <v>150000</v>
      </c>
      <c r="E455" s="45"/>
      <c r="F455" s="13">
        <f t="shared" si="8"/>
        <v>171342619.64999995</v>
      </c>
    </row>
    <row r="456" spans="1:6">
      <c r="A456" s="52">
        <v>45378</v>
      </c>
      <c r="B456" s="15"/>
      <c r="C456" s="165" t="s">
        <v>833</v>
      </c>
      <c r="D456" s="45">
        <v>150000</v>
      </c>
      <c r="E456" s="45"/>
      <c r="F456" s="13">
        <f t="shared" si="8"/>
        <v>171492619.64999995</v>
      </c>
    </row>
    <row r="457" spans="1:6">
      <c r="A457" s="52">
        <v>45378</v>
      </c>
      <c r="B457" s="15"/>
      <c r="C457" s="165" t="s">
        <v>833</v>
      </c>
      <c r="D457" s="45">
        <v>100000</v>
      </c>
      <c r="E457" s="45"/>
      <c r="F457" s="13">
        <f t="shared" si="8"/>
        <v>171592619.64999995</v>
      </c>
    </row>
    <row r="458" spans="1:6">
      <c r="A458" s="52">
        <v>45378</v>
      </c>
      <c r="B458" s="15"/>
      <c r="C458" s="165" t="s">
        <v>833</v>
      </c>
      <c r="D458" s="45">
        <v>150000</v>
      </c>
      <c r="E458" s="45"/>
      <c r="F458" s="13">
        <f t="shared" si="8"/>
        <v>171742619.64999995</v>
      </c>
    </row>
    <row r="459" spans="1:6">
      <c r="A459" s="52">
        <v>45378</v>
      </c>
      <c r="B459" s="15"/>
      <c r="C459" s="165" t="s">
        <v>833</v>
      </c>
      <c r="D459" s="45">
        <v>150000</v>
      </c>
      <c r="E459" s="45"/>
      <c r="F459" s="13">
        <f t="shared" si="8"/>
        <v>171892619.64999995</v>
      </c>
    </row>
    <row r="460" spans="1:6">
      <c r="A460" s="52">
        <v>45378</v>
      </c>
      <c r="B460" s="15"/>
      <c r="C460" s="165" t="s">
        <v>833</v>
      </c>
      <c r="D460" s="45">
        <v>150000</v>
      </c>
      <c r="E460" s="45"/>
      <c r="F460" s="13">
        <f t="shared" ref="F460:F523" si="9">F459+D460-E460</f>
        <v>172042619.64999995</v>
      </c>
    </row>
    <row r="461" spans="1:6">
      <c r="A461" s="52">
        <v>45378</v>
      </c>
      <c r="B461" s="15"/>
      <c r="C461" s="165" t="s">
        <v>833</v>
      </c>
      <c r="D461" s="45">
        <v>150000</v>
      </c>
      <c r="E461" s="45"/>
      <c r="F461" s="13">
        <f t="shared" si="9"/>
        <v>172192619.64999995</v>
      </c>
    </row>
    <row r="462" spans="1:6">
      <c r="A462" s="52">
        <v>45378</v>
      </c>
      <c r="B462" s="15"/>
      <c r="C462" s="165" t="s">
        <v>833</v>
      </c>
      <c r="D462" s="45">
        <v>300000</v>
      </c>
      <c r="E462" s="45"/>
      <c r="F462" s="13">
        <f t="shared" si="9"/>
        <v>172492619.64999995</v>
      </c>
    </row>
    <row r="463" spans="1:6">
      <c r="A463" s="52">
        <v>45378</v>
      </c>
      <c r="B463" s="15"/>
      <c r="C463" s="165" t="s">
        <v>833</v>
      </c>
      <c r="D463" s="45">
        <v>1500000</v>
      </c>
      <c r="E463" s="45"/>
      <c r="F463" s="13">
        <f t="shared" si="9"/>
        <v>173992619.64999995</v>
      </c>
    </row>
    <row r="464" spans="1:6">
      <c r="A464" s="52">
        <v>45378</v>
      </c>
      <c r="B464" s="15"/>
      <c r="C464" s="165" t="s">
        <v>833</v>
      </c>
      <c r="D464" s="45">
        <v>450000</v>
      </c>
      <c r="E464" s="45"/>
      <c r="F464" s="13">
        <f t="shared" si="9"/>
        <v>174442619.64999995</v>
      </c>
    </row>
    <row r="465" spans="1:6">
      <c r="A465" s="52">
        <v>45378</v>
      </c>
      <c r="B465" s="15"/>
      <c r="C465" s="165" t="s">
        <v>833</v>
      </c>
      <c r="D465" s="45">
        <v>500000</v>
      </c>
      <c r="E465" s="45"/>
      <c r="F465" s="13">
        <f t="shared" si="9"/>
        <v>174942619.64999995</v>
      </c>
    </row>
    <row r="466" spans="1:6">
      <c r="A466" s="52">
        <v>45378</v>
      </c>
      <c r="B466" s="15"/>
      <c r="C466" s="165" t="s">
        <v>833</v>
      </c>
      <c r="D466" s="45">
        <v>150000</v>
      </c>
      <c r="E466" s="45"/>
      <c r="F466" s="13">
        <f t="shared" si="9"/>
        <v>175092619.64999995</v>
      </c>
    </row>
    <row r="467" spans="1:6">
      <c r="A467" s="52">
        <v>45378</v>
      </c>
      <c r="B467" s="15"/>
      <c r="C467" s="165" t="s">
        <v>833</v>
      </c>
      <c r="D467" s="45">
        <v>150000</v>
      </c>
      <c r="E467" s="45"/>
      <c r="F467" s="13">
        <f t="shared" si="9"/>
        <v>175242619.64999995</v>
      </c>
    </row>
    <row r="468" spans="1:6">
      <c r="A468" s="52">
        <v>45378</v>
      </c>
      <c r="B468" s="15"/>
      <c r="C468" s="165" t="s">
        <v>833</v>
      </c>
      <c r="D468" s="45">
        <v>150000</v>
      </c>
      <c r="E468" s="45"/>
      <c r="F468" s="13">
        <f t="shared" si="9"/>
        <v>175392619.64999995</v>
      </c>
    </row>
    <row r="469" spans="1:6">
      <c r="A469" s="52">
        <v>45378</v>
      </c>
      <c r="B469" s="15"/>
      <c r="C469" s="165" t="s">
        <v>833</v>
      </c>
      <c r="D469" s="45">
        <v>150000</v>
      </c>
      <c r="E469" s="45"/>
      <c r="F469" s="13">
        <f t="shared" si="9"/>
        <v>175542619.64999995</v>
      </c>
    </row>
    <row r="470" spans="1:6">
      <c r="A470" s="52">
        <v>45378</v>
      </c>
      <c r="B470" s="15"/>
      <c r="C470" s="165" t="s">
        <v>833</v>
      </c>
      <c r="D470" s="45">
        <v>150000</v>
      </c>
      <c r="E470" s="45"/>
      <c r="F470" s="13">
        <f t="shared" si="9"/>
        <v>175692619.64999995</v>
      </c>
    </row>
    <row r="471" spans="1:6">
      <c r="A471" s="52">
        <v>45378</v>
      </c>
      <c r="B471" s="15"/>
      <c r="C471" s="165" t="s">
        <v>833</v>
      </c>
      <c r="D471" s="45">
        <v>150000</v>
      </c>
      <c r="E471" s="45"/>
      <c r="F471" s="13">
        <f t="shared" si="9"/>
        <v>175842619.64999995</v>
      </c>
    </row>
    <row r="472" spans="1:6">
      <c r="A472" s="52">
        <v>45378</v>
      </c>
      <c r="B472" s="15"/>
      <c r="C472" s="165" t="s">
        <v>833</v>
      </c>
      <c r="D472" s="45">
        <v>150000</v>
      </c>
      <c r="E472" s="45"/>
      <c r="F472" s="13">
        <f t="shared" si="9"/>
        <v>175992619.64999995</v>
      </c>
    </row>
    <row r="473" spans="1:6">
      <c r="A473" s="52">
        <v>45378</v>
      </c>
      <c r="B473" s="15"/>
      <c r="C473" s="165" t="s">
        <v>833</v>
      </c>
      <c r="D473" s="45">
        <v>150000</v>
      </c>
      <c r="E473" s="45"/>
      <c r="F473" s="13">
        <f t="shared" si="9"/>
        <v>176142619.64999995</v>
      </c>
    </row>
    <row r="474" spans="1:6">
      <c r="A474" s="52">
        <v>45378</v>
      </c>
      <c r="B474" s="15"/>
      <c r="C474" s="165" t="s">
        <v>833</v>
      </c>
      <c r="D474" s="45">
        <v>150000</v>
      </c>
      <c r="E474" s="45"/>
      <c r="F474" s="13">
        <f t="shared" si="9"/>
        <v>176292619.64999995</v>
      </c>
    </row>
    <row r="475" spans="1:6">
      <c r="A475" s="52">
        <v>45378</v>
      </c>
      <c r="B475" s="15"/>
      <c r="C475" s="165" t="s">
        <v>833</v>
      </c>
      <c r="D475" s="45">
        <v>150000</v>
      </c>
      <c r="E475" s="45"/>
      <c r="F475" s="13">
        <f t="shared" si="9"/>
        <v>176442619.64999995</v>
      </c>
    </row>
    <row r="476" spans="1:6">
      <c r="A476" s="52">
        <v>45378</v>
      </c>
      <c r="B476" s="15"/>
      <c r="C476" s="165" t="s">
        <v>833</v>
      </c>
      <c r="D476" s="45">
        <v>150000</v>
      </c>
      <c r="E476" s="45"/>
      <c r="F476" s="13">
        <f t="shared" si="9"/>
        <v>176592619.64999995</v>
      </c>
    </row>
    <row r="477" spans="1:6">
      <c r="A477" s="52">
        <v>45378</v>
      </c>
      <c r="B477" s="15"/>
      <c r="C477" s="165" t="s">
        <v>833</v>
      </c>
      <c r="D477" s="45">
        <v>150000</v>
      </c>
      <c r="E477" s="45"/>
      <c r="F477" s="13">
        <f t="shared" si="9"/>
        <v>176742619.64999995</v>
      </c>
    </row>
    <row r="478" spans="1:6">
      <c r="A478" s="52">
        <v>45379</v>
      </c>
      <c r="B478" s="15"/>
      <c r="C478" s="165" t="s">
        <v>833</v>
      </c>
      <c r="D478" s="45">
        <v>150000</v>
      </c>
      <c r="E478" s="45"/>
      <c r="F478" s="13">
        <f t="shared" si="9"/>
        <v>176892619.64999995</v>
      </c>
    </row>
    <row r="479" spans="1:6">
      <c r="A479" s="52">
        <v>45379</v>
      </c>
      <c r="B479" s="15"/>
      <c r="C479" s="165" t="s">
        <v>833</v>
      </c>
      <c r="D479" s="45">
        <v>150000</v>
      </c>
      <c r="E479" s="45"/>
      <c r="F479" s="13">
        <f t="shared" si="9"/>
        <v>177042619.64999995</v>
      </c>
    </row>
    <row r="480" spans="1:6">
      <c r="A480" s="52">
        <v>45379</v>
      </c>
      <c r="B480" s="15"/>
      <c r="C480" s="165" t="s">
        <v>833</v>
      </c>
      <c r="D480" s="45">
        <v>150000</v>
      </c>
      <c r="E480" s="45"/>
      <c r="F480" s="13">
        <f t="shared" si="9"/>
        <v>177192619.64999995</v>
      </c>
    </row>
    <row r="481" spans="1:6">
      <c r="A481" s="52">
        <v>45379</v>
      </c>
      <c r="B481" s="15"/>
      <c r="C481" s="165" t="s">
        <v>833</v>
      </c>
      <c r="D481" s="45">
        <v>150000</v>
      </c>
      <c r="E481" s="45"/>
      <c r="F481" s="13">
        <f t="shared" si="9"/>
        <v>177342619.64999995</v>
      </c>
    </row>
    <row r="482" spans="1:6">
      <c r="A482" s="52">
        <v>45379</v>
      </c>
      <c r="B482" s="15"/>
      <c r="C482" s="165" t="s">
        <v>833</v>
      </c>
      <c r="D482" s="45">
        <v>150000</v>
      </c>
      <c r="E482" s="45"/>
      <c r="F482" s="13">
        <f t="shared" si="9"/>
        <v>177492619.64999995</v>
      </c>
    </row>
    <row r="483" spans="1:6">
      <c r="A483" s="52">
        <v>45379</v>
      </c>
      <c r="B483" s="15"/>
      <c r="C483" s="165" t="s">
        <v>833</v>
      </c>
      <c r="D483" s="45">
        <v>150000</v>
      </c>
      <c r="E483" s="45"/>
      <c r="F483" s="13">
        <f t="shared" si="9"/>
        <v>177642619.64999995</v>
      </c>
    </row>
    <row r="484" spans="1:6">
      <c r="A484" s="52">
        <v>45379</v>
      </c>
      <c r="B484" s="15"/>
      <c r="C484" s="165" t="s">
        <v>833</v>
      </c>
      <c r="D484" s="45">
        <v>100000</v>
      </c>
      <c r="E484" s="45"/>
      <c r="F484" s="13">
        <f t="shared" si="9"/>
        <v>177742619.64999995</v>
      </c>
    </row>
    <row r="485" spans="1:6">
      <c r="A485" s="52">
        <v>45379</v>
      </c>
      <c r="B485" s="15"/>
      <c r="C485" s="165" t="s">
        <v>833</v>
      </c>
      <c r="D485" s="45">
        <v>85000</v>
      </c>
      <c r="E485" s="45"/>
      <c r="F485" s="13">
        <f t="shared" si="9"/>
        <v>177827619.64999995</v>
      </c>
    </row>
    <row r="486" spans="1:6">
      <c r="A486" s="52">
        <v>45379</v>
      </c>
      <c r="B486" s="15"/>
      <c r="C486" s="165" t="s">
        <v>833</v>
      </c>
      <c r="D486" s="45">
        <v>70000</v>
      </c>
      <c r="E486" s="45"/>
      <c r="F486" s="13">
        <f t="shared" si="9"/>
        <v>177897619.64999995</v>
      </c>
    </row>
    <row r="487" spans="1:6">
      <c r="A487" s="52">
        <v>45379</v>
      </c>
      <c r="B487" s="15"/>
      <c r="C487" s="165" t="s">
        <v>833</v>
      </c>
      <c r="D487" s="45">
        <v>150000</v>
      </c>
      <c r="E487" s="45"/>
      <c r="F487" s="13">
        <f t="shared" si="9"/>
        <v>178047619.64999995</v>
      </c>
    </row>
    <row r="488" spans="1:6">
      <c r="A488" s="52">
        <v>45379</v>
      </c>
      <c r="B488" s="15"/>
      <c r="C488" s="165" t="s">
        <v>833</v>
      </c>
      <c r="D488" s="45">
        <v>300000</v>
      </c>
      <c r="E488" s="45"/>
      <c r="F488" s="13">
        <f t="shared" si="9"/>
        <v>178347619.64999995</v>
      </c>
    </row>
    <row r="489" spans="1:6">
      <c r="A489" s="52">
        <v>45379</v>
      </c>
      <c r="B489" s="15"/>
      <c r="C489" s="165" t="s">
        <v>833</v>
      </c>
      <c r="D489" s="45">
        <v>300000</v>
      </c>
      <c r="E489" s="45"/>
      <c r="F489" s="13">
        <f t="shared" si="9"/>
        <v>178647619.64999995</v>
      </c>
    </row>
    <row r="490" spans="1:6">
      <c r="A490" s="52">
        <v>45379</v>
      </c>
      <c r="B490" s="15"/>
      <c r="C490" s="165" t="s">
        <v>833</v>
      </c>
      <c r="D490" s="45">
        <v>150000</v>
      </c>
      <c r="E490" s="45"/>
      <c r="F490" s="13">
        <f t="shared" si="9"/>
        <v>178797619.64999995</v>
      </c>
    </row>
    <row r="491" spans="1:6">
      <c r="A491" s="52">
        <v>45379</v>
      </c>
      <c r="B491" s="15"/>
      <c r="C491" s="165" t="s">
        <v>833</v>
      </c>
      <c r="D491" s="45">
        <v>150000</v>
      </c>
      <c r="E491" s="45"/>
      <c r="F491" s="13">
        <f t="shared" si="9"/>
        <v>178947619.64999995</v>
      </c>
    </row>
    <row r="492" spans="1:6">
      <c r="A492" s="52">
        <v>45379</v>
      </c>
      <c r="B492" s="15"/>
      <c r="C492" s="165" t="s">
        <v>833</v>
      </c>
      <c r="D492" s="45">
        <v>150000</v>
      </c>
      <c r="E492" s="45"/>
      <c r="F492" s="13">
        <f t="shared" si="9"/>
        <v>179097619.64999995</v>
      </c>
    </row>
    <row r="493" spans="1:6">
      <c r="A493" s="52">
        <v>45379</v>
      </c>
      <c r="B493" s="15"/>
      <c r="C493" s="165" t="s">
        <v>833</v>
      </c>
      <c r="D493" s="45">
        <v>150000</v>
      </c>
      <c r="E493" s="45"/>
      <c r="F493" s="13">
        <f t="shared" si="9"/>
        <v>179247619.64999995</v>
      </c>
    </row>
    <row r="494" spans="1:6">
      <c r="A494" s="52">
        <v>45379</v>
      </c>
      <c r="B494" s="15"/>
      <c r="C494" s="165" t="s">
        <v>833</v>
      </c>
      <c r="D494" s="45">
        <v>300000</v>
      </c>
      <c r="E494" s="45"/>
      <c r="F494" s="13">
        <f t="shared" si="9"/>
        <v>179547619.64999995</v>
      </c>
    </row>
    <row r="495" spans="1:6">
      <c r="A495" s="52">
        <v>45379</v>
      </c>
      <c r="B495" s="15"/>
      <c r="C495" s="165" t="s">
        <v>833</v>
      </c>
      <c r="D495" s="45">
        <v>300000</v>
      </c>
      <c r="E495" s="45"/>
      <c r="F495" s="13">
        <f t="shared" si="9"/>
        <v>179847619.64999995</v>
      </c>
    </row>
    <row r="496" spans="1:6">
      <c r="A496" s="52">
        <v>45379</v>
      </c>
      <c r="B496" s="15"/>
      <c r="C496" s="165" t="s">
        <v>833</v>
      </c>
      <c r="D496" s="45">
        <v>150000</v>
      </c>
      <c r="E496" s="45"/>
      <c r="F496" s="13">
        <f t="shared" si="9"/>
        <v>179997619.64999995</v>
      </c>
    </row>
    <row r="497" spans="1:6">
      <c r="A497" s="52">
        <v>45379</v>
      </c>
      <c r="B497" s="15"/>
      <c r="C497" s="165" t="s">
        <v>833</v>
      </c>
      <c r="D497" s="45">
        <v>300000</v>
      </c>
      <c r="E497" s="45"/>
      <c r="F497" s="13">
        <f t="shared" si="9"/>
        <v>180297619.64999995</v>
      </c>
    </row>
    <row r="498" spans="1:6">
      <c r="A498" s="52">
        <v>45379</v>
      </c>
      <c r="B498" s="15"/>
      <c r="C498" s="165" t="s">
        <v>833</v>
      </c>
      <c r="D498" s="45">
        <v>150000</v>
      </c>
      <c r="E498" s="45"/>
      <c r="F498" s="13">
        <f t="shared" si="9"/>
        <v>180447619.64999995</v>
      </c>
    </row>
    <row r="499" spans="1:6">
      <c r="A499" s="52">
        <v>45379</v>
      </c>
      <c r="B499" s="15"/>
      <c r="C499" s="165" t="s">
        <v>833</v>
      </c>
      <c r="D499" s="45">
        <v>150000</v>
      </c>
      <c r="E499" s="45"/>
      <c r="F499" s="13">
        <f t="shared" si="9"/>
        <v>180597619.64999995</v>
      </c>
    </row>
    <row r="500" spans="1:6">
      <c r="A500" s="52">
        <v>45379</v>
      </c>
      <c r="B500" s="15"/>
      <c r="C500" s="165" t="s">
        <v>833</v>
      </c>
      <c r="D500" s="45">
        <v>150000</v>
      </c>
      <c r="E500" s="45"/>
      <c r="F500" s="13">
        <f t="shared" si="9"/>
        <v>180747619.64999995</v>
      </c>
    </row>
    <row r="501" spans="1:6">
      <c r="A501" s="52">
        <v>45379</v>
      </c>
      <c r="B501" s="15"/>
      <c r="C501" s="165" t="s">
        <v>833</v>
      </c>
      <c r="D501" s="45">
        <v>300000</v>
      </c>
      <c r="E501" s="45"/>
      <c r="F501" s="13">
        <f t="shared" si="9"/>
        <v>181047619.64999995</v>
      </c>
    </row>
    <row r="502" spans="1:6">
      <c r="A502" s="52">
        <v>45379</v>
      </c>
      <c r="B502" s="15"/>
      <c r="C502" s="165" t="s">
        <v>833</v>
      </c>
      <c r="D502" s="45">
        <v>70000</v>
      </c>
      <c r="E502" s="45"/>
      <c r="F502" s="13">
        <f t="shared" si="9"/>
        <v>181117619.64999995</v>
      </c>
    </row>
    <row r="503" spans="1:6">
      <c r="A503" s="52">
        <v>45379</v>
      </c>
      <c r="B503" s="15"/>
      <c r="C503" s="165" t="s">
        <v>833</v>
      </c>
      <c r="D503" s="45">
        <v>450000</v>
      </c>
      <c r="E503" s="45"/>
      <c r="F503" s="13">
        <f t="shared" si="9"/>
        <v>181567619.64999995</v>
      </c>
    </row>
    <row r="504" spans="1:6">
      <c r="A504" s="52">
        <v>45379</v>
      </c>
      <c r="B504" s="15"/>
      <c r="C504" s="165" t="s">
        <v>833</v>
      </c>
      <c r="D504" s="45">
        <v>150000</v>
      </c>
      <c r="E504" s="45"/>
      <c r="F504" s="13">
        <f t="shared" si="9"/>
        <v>181717619.64999995</v>
      </c>
    </row>
    <row r="505" spans="1:6">
      <c r="A505" s="52">
        <v>45379</v>
      </c>
      <c r="B505" s="15"/>
      <c r="C505" s="165" t="s">
        <v>833</v>
      </c>
      <c r="D505" s="45">
        <v>55000</v>
      </c>
      <c r="E505" s="45"/>
      <c r="F505" s="13">
        <f t="shared" si="9"/>
        <v>181772619.64999995</v>
      </c>
    </row>
    <row r="506" spans="1:6">
      <c r="A506" s="52">
        <v>45379</v>
      </c>
      <c r="B506" s="15"/>
      <c r="C506" s="165" t="s">
        <v>833</v>
      </c>
      <c r="D506" s="45">
        <v>150000</v>
      </c>
      <c r="E506" s="45"/>
      <c r="F506" s="13">
        <f t="shared" si="9"/>
        <v>181922619.64999995</v>
      </c>
    </row>
    <row r="507" spans="1:6">
      <c r="A507" s="52">
        <v>45379</v>
      </c>
      <c r="B507" s="15"/>
      <c r="C507" s="165" t="s">
        <v>833</v>
      </c>
      <c r="D507" s="45">
        <v>200000</v>
      </c>
      <c r="E507" s="45"/>
      <c r="F507" s="13">
        <f t="shared" si="9"/>
        <v>182122619.64999995</v>
      </c>
    </row>
    <row r="508" spans="1:6">
      <c r="A508" s="52">
        <v>45379</v>
      </c>
      <c r="B508" s="15"/>
      <c r="C508" s="165" t="s">
        <v>833</v>
      </c>
      <c r="D508" s="45">
        <v>150000</v>
      </c>
      <c r="E508" s="45"/>
      <c r="F508" s="13">
        <f t="shared" si="9"/>
        <v>182272619.64999995</v>
      </c>
    </row>
    <row r="509" spans="1:6">
      <c r="A509" s="52">
        <v>45379</v>
      </c>
      <c r="B509" s="15"/>
      <c r="C509" s="165" t="s">
        <v>833</v>
      </c>
      <c r="D509" s="45">
        <v>150000</v>
      </c>
      <c r="E509" s="45"/>
      <c r="F509" s="13">
        <f t="shared" si="9"/>
        <v>182422619.64999995</v>
      </c>
    </row>
    <row r="510" spans="1:6">
      <c r="A510" s="52">
        <v>45379</v>
      </c>
      <c r="B510" s="15"/>
      <c r="C510" s="165" t="s">
        <v>833</v>
      </c>
      <c r="D510" s="45">
        <v>150000</v>
      </c>
      <c r="E510" s="45"/>
      <c r="F510" s="13">
        <f t="shared" si="9"/>
        <v>182572619.64999995</v>
      </c>
    </row>
    <row r="511" spans="1:6">
      <c r="A511" s="52">
        <v>45379</v>
      </c>
      <c r="B511" s="15"/>
      <c r="C511" s="165" t="s">
        <v>833</v>
      </c>
      <c r="D511" s="45">
        <v>150000</v>
      </c>
      <c r="E511" s="45"/>
      <c r="F511" s="13">
        <f t="shared" si="9"/>
        <v>182722619.64999995</v>
      </c>
    </row>
    <row r="512" spans="1:6">
      <c r="A512" s="52">
        <v>45379</v>
      </c>
      <c r="B512" s="15"/>
      <c r="C512" s="165" t="s">
        <v>833</v>
      </c>
      <c r="D512" s="45">
        <v>150000</v>
      </c>
      <c r="E512" s="45"/>
      <c r="F512" s="13">
        <f t="shared" si="9"/>
        <v>182872619.64999995</v>
      </c>
    </row>
    <row r="513" spans="1:6">
      <c r="A513" s="52">
        <v>45379</v>
      </c>
      <c r="B513" s="15"/>
      <c r="C513" s="165" t="s">
        <v>833</v>
      </c>
      <c r="D513" s="45">
        <v>150000</v>
      </c>
      <c r="E513" s="45"/>
      <c r="F513" s="13">
        <f t="shared" si="9"/>
        <v>183022619.64999995</v>
      </c>
    </row>
    <row r="514" spans="1:6">
      <c r="A514" s="52">
        <v>45379</v>
      </c>
      <c r="B514" s="15"/>
      <c r="C514" s="165" t="s">
        <v>833</v>
      </c>
      <c r="D514" s="45">
        <v>150000</v>
      </c>
      <c r="E514" s="45"/>
      <c r="F514" s="13">
        <f t="shared" si="9"/>
        <v>183172619.64999995</v>
      </c>
    </row>
    <row r="515" spans="1:6">
      <c r="A515" s="52">
        <v>45379</v>
      </c>
      <c r="B515" s="15"/>
      <c r="C515" s="165" t="s">
        <v>833</v>
      </c>
      <c r="D515" s="45">
        <v>50000</v>
      </c>
      <c r="E515" s="45"/>
      <c r="F515" s="13">
        <f t="shared" si="9"/>
        <v>183222619.64999995</v>
      </c>
    </row>
    <row r="516" spans="1:6">
      <c r="A516" s="52">
        <v>45379</v>
      </c>
      <c r="B516" s="15"/>
      <c r="C516" s="165" t="s">
        <v>833</v>
      </c>
      <c r="D516" s="45">
        <v>200000</v>
      </c>
      <c r="E516" s="45"/>
      <c r="F516" s="13">
        <f t="shared" si="9"/>
        <v>183422619.64999995</v>
      </c>
    </row>
    <row r="517" spans="1:6">
      <c r="A517" s="52">
        <v>45379</v>
      </c>
      <c r="B517" s="15"/>
      <c r="C517" s="165" t="s">
        <v>833</v>
      </c>
      <c r="D517" s="45">
        <v>150000</v>
      </c>
      <c r="E517" s="45"/>
      <c r="F517" s="13">
        <f t="shared" si="9"/>
        <v>183572619.64999995</v>
      </c>
    </row>
    <row r="518" spans="1:6">
      <c r="A518" s="52">
        <v>45379</v>
      </c>
      <c r="B518" s="15"/>
      <c r="C518" s="165" t="s">
        <v>833</v>
      </c>
      <c r="D518" s="45">
        <v>150000</v>
      </c>
      <c r="E518" s="45"/>
      <c r="F518" s="13">
        <f t="shared" si="9"/>
        <v>183722619.64999995</v>
      </c>
    </row>
    <row r="519" spans="1:6">
      <c r="A519" s="52">
        <v>45379</v>
      </c>
      <c r="B519" s="15"/>
      <c r="C519" s="165" t="s">
        <v>833</v>
      </c>
      <c r="D519" s="45">
        <v>150000</v>
      </c>
      <c r="E519" s="45"/>
      <c r="F519" s="13">
        <f t="shared" si="9"/>
        <v>183872619.64999995</v>
      </c>
    </row>
    <row r="520" spans="1:6">
      <c r="A520" s="52">
        <v>45379</v>
      </c>
      <c r="B520" s="15"/>
      <c r="C520" s="165" t="s">
        <v>833</v>
      </c>
      <c r="D520" s="45">
        <v>150000</v>
      </c>
      <c r="E520" s="45"/>
      <c r="F520" s="13">
        <f t="shared" si="9"/>
        <v>184022619.64999995</v>
      </c>
    </row>
    <row r="521" spans="1:6">
      <c r="A521" s="52">
        <v>45379</v>
      </c>
      <c r="B521" s="15"/>
      <c r="C521" s="165" t="s">
        <v>833</v>
      </c>
      <c r="D521" s="45">
        <v>150000</v>
      </c>
      <c r="E521" s="45"/>
      <c r="F521" s="13">
        <f t="shared" si="9"/>
        <v>184172619.64999995</v>
      </c>
    </row>
    <row r="522" spans="1:6">
      <c r="A522" s="52">
        <v>45379</v>
      </c>
      <c r="B522" s="15"/>
      <c r="C522" s="165" t="s">
        <v>833</v>
      </c>
      <c r="D522" s="45">
        <v>150000</v>
      </c>
      <c r="E522" s="45"/>
      <c r="F522" s="13">
        <f t="shared" si="9"/>
        <v>184322619.64999995</v>
      </c>
    </row>
    <row r="523" spans="1:6">
      <c r="A523" s="52">
        <v>45379</v>
      </c>
      <c r="B523" s="15"/>
      <c r="C523" s="165" t="s">
        <v>833</v>
      </c>
      <c r="D523" s="45">
        <v>150000</v>
      </c>
      <c r="E523" s="45"/>
      <c r="F523" s="13">
        <f t="shared" si="9"/>
        <v>184472619.64999995</v>
      </c>
    </row>
    <row r="524" spans="1:6">
      <c r="A524" s="52">
        <v>45379</v>
      </c>
      <c r="B524" s="15"/>
      <c r="C524" s="165" t="s">
        <v>833</v>
      </c>
      <c r="D524" s="45">
        <v>150000</v>
      </c>
      <c r="E524" s="45"/>
      <c r="F524" s="13">
        <f t="shared" ref="F524:F571" si="10">F523+D524-E524</f>
        <v>184622619.64999995</v>
      </c>
    </row>
    <row r="525" spans="1:6">
      <c r="A525" s="52">
        <v>45379</v>
      </c>
      <c r="B525" s="15"/>
      <c r="C525" s="165" t="s">
        <v>833</v>
      </c>
      <c r="D525" s="45">
        <v>150000</v>
      </c>
      <c r="E525" s="45"/>
      <c r="F525" s="13">
        <f t="shared" si="10"/>
        <v>184772619.64999995</v>
      </c>
    </row>
    <row r="526" spans="1:6">
      <c r="A526" s="52">
        <v>45379</v>
      </c>
      <c r="B526" s="15"/>
      <c r="C526" s="165" t="s">
        <v>833</v>
      </c>
      <c r="D526" s="45">
        <v>150000</v>
      </c>
      <c r="E526" s="45"/>
      <c r="F526" s="13">
        <f t="shared" si="10"/>
        <v>184922619.64999995</v>
      </c>
    </row>
    <row r="527" spans="1:6">
      <c r="A527" s="52">
        <v>45379</v>
      </c>
      <c r="B527" s="15"/>
      <c r="C527" s="165" t="s">
        <v>833</v>
      </c>
      <c r="D527" s="45">
        <v>150000</v>
      </c>
      <c r="E527" s="45"/>
      <c r="F527" s="13">
        <f t="shared" si="10"/>
        <v>185072619.64999995</v>
      </c>
    </row>
    <row r="528" spans="1:6">
      <c r="A528" s="52">
        <v>45379</v>
      </c>
      <c r="B528" s="15"/>
      <c r="C528" s="165" t="s">
        <v>833</v>
      </c>
      <c r="D528" s="45">
        <v>150000</v>
      </c>
      <c r="E528" s="45"/>
      <c r="F528" s="13">
        <f t="shared" si="10"/>
        <v>185222619.64999995</v>
      </c>
    </row>
    <row r="529" spans="1:6">
      <c r="A529" s="52">
        <v>45379</v>
      </c>
      <c r="B529" s="15"/>
      <c r="C529" s="165" t="s">
        <v>833</v>
      </c>
      <c r="D529" s="45">
        <v>150000</v>
      </c>
      <c r="E529" s="45"/>
      <c r="F529" s="13">
        <f t="shared" si="10"/>
        <v>185372619.64999995</v>
      </c>
    </row>
    <row r="530" spans="1:6">
      <c r="A530" s="52">
        <v>45379</v>
      </c>
      <c r="B530" s="15"/>
      <c r="C530" s="165" t="s">
        <v>833</v>
      </c>
      <c r="D530" s="45">
        <v>150000</v>
      </c>
      <c r="E530" s="45"/>
      <c r="F530" s="13">
        <f t="shared" si="10"/>
        <v>185522619.64999995</v>
      </c>
    </row>
    <row r="531" spans="1:6">
      <c r="A531" s="52">
        <v>45379</v>
      </c>
      <c r="B531" s="15"/>
      <c r="C531" s="165" t="s">
        <v>833</v>
      </c>
      <c r="D531" s="45">
        <v>150000</v>
      </c>
      <c r="E531" s="45"/>
      <c r="F531" s="13">
        <f t="shared" si="10"/>
        <v>185672619.64999995</v>
      </c>
    </row>
    <row r="532" spans="1:6">
      <c r="A532" s="52">
        <v>45379</v>
      </c>
      <c r="B532" s="15"/>
      <c r="C532" s="165" t="s">
        <v>833</v>
      </c>
      <c r="D532" s="45">
        <v>150000</v>
      </c>
      <c r="E532" s="45"/>
      <c r="F532" s="13">
        <f t="shared" si="10"/>
        <v>185822619.64999995</v>
      </c>
    </row>
    <row r="533" spans="1:6">
      <c r="A533" s="52">
        <v>45379</v>
      </c>
      <c r="B533" s="15"/>
      <c r="C533" s="165" t="s">
        <v>833</v>
      </c>
      <c r="D533" s="45">
        <v>150000</v>
      </c>
      <c r="E533" s="45"/>
      <c r="F533" s="13">
        <f t="shared" si="10"/>
        <v>185972619.64999995</v>
      </c>
    </row>
    <row r="534" spans="1:6">
      <c r="A534" s="52">
        <v>45379</v>
      </c>
      <c r="B534" s="15"/>
      <c r="C534" s="165" t="s">
        <v>833</v>
      </c>
      <c r="D534" s="45">
        <v>150000</v>
      </c>
      <c r="E534" s="45"/>
      <c r="F534" s="13">
        <f t="shared" si="10"/>
        <v>186122619.64999995</v>
      </c>
    </row>
    <row r="535" spans="1:6">
      <c r="A535" s="52">
        <v>45379</v>
      </c>
      <c r="B535" s="15"/>
      <c r="C535" s="165" t="s">
        <v>833</v>
      </c>
      <c r="D535" s="45">
        <v>150000</v>
      </c>
      <c r="E535" s="45"/>
      <c r="F535" s="13">
        <f t="shared" si="10"/>
        <v>186272619.64999995</v>
      </c>
    </row>
    <row r="536" spans="1:6">
      <c r="A536" s="52">
        <v>45379</v>
      </c>
      <c r="B536" s="15"/>
      <c r="C536" s="165" t="s">
        <v>833</v>
      </c>
      <c r="D536" s="45">
        <v>450000</v>
      </c>
      <c r="E536" s="45"/>
      <c r="F536" s="13">
        <f t="shared" si="10"/>
        <v>186722619.64999995</v>
      </c>
    </row>
    <row r="537" spans="1:6">
      <c r="A537" s="52">
        <v>45379</v>
      </c>
      <c r="B537" s="15"/>
      <c r="C537" s="165" t="s">
        <v>833</v>
      </c>
      <c r="D537" s="45">
        <v>50000</v>
      </c>
      <c r="E537" s="45"/>
      <c r="F537" s="13">
        <f t="shared" si="10"/>
        <v>186772619.64999995</v>
      </c>
    </row>
    <row r="538" spans="1:6">
      <c r="A538" s="52">
        <v>45379</v>
      </c>
      <c r="B538" s="15"/>
      <c r="C538" s="165" t="s">
        <v>833</v>
      </c>
      <c r="D538" s="45">
        <v>115000</v>
      </c>
      <c r="E538" s="45"/>
      <c r="F538" s="13">
        <f t="shared" si="10"/>
        <v>186887619.64999995</v>
      </c>
    </row>
    <row r="539" spans="1:6">
      <c r="A539" s="52">
        <v>45379</v>
      </c>
      <c r="B539" s="15"/>
      <c r="C539" s="165" t="s">
        <v>833</v>
      </c>
      <c r="D539" s="45">
        <v>150000</v>
      </c>
      <c r="E539" s="45"/>
      <c r="F539" s="13">
        <f t="shared" si="10"/>
        <v>187037619.64999995</v>
      </c>
    </row>
    <row r="540" spans="1:6">
      <c r="A540" s="52">
        <v>45379</v>
      </c>
      <c r="B540" s="15"/>
      <c r="C540" s="165" t="s">
        <v>833</v>
      </c>
      <c r="D540" s="45">
        <v>150000</v>
      </c>
      <c r="E540" s="45"/>
      <c r="F540" s="13">
        <f t="shared" si="10"/>
        <v>187187619.64999995</v>
      </c>
    </row>
    <row r="541" spans="1:6">
      <c r="A541" s="52">
        <v>45379</v>
      </c>
      <c r="B541" s="15"/>
      <c r="C541" s="165" t="s">
        <v>833</v>
      </c>
      <c r="D541" s="45">
        <v>150000</v>
      </c>
      <c r="E541" s="45"/>
      <c r="F541" s="13">
        <f t="shared" si="10"/>
        <v>187337619.64999995</v>
      </c>
    </row>
    <row r="542" spans="1:6">
      <c r="A542" s="52">
        <v>45379</v>
      </c>
      <c r="B542" s="15"/>
      <c r="C542" s="165" t="s">
        <v>833</v>
      </c>
      <c r="D542" s="45">
        <v>300000</v>
      </c>
      <c r="E542" s="45"/>
      <c r="F542" s="13">
        <f t="shared" si="10"/>
        <v>187637619.64999995</v>
      </c>
    </row>
    <row r="543" spans="1:6">
      <c r="A543" s="52">
        <v>45379</v>
      </c>
      <c r="B543" s="15"/>
      <c r="C543" s="165" t="s">
        <v>833</v>
      </c>
      <c r="D543" s="45">
        <v>150000</v>
      </c>
      <c r="E543" s="45"/>
      <c r="F543" s="13">
        <f t="shared" si="10"/>
        <v>187787619.64999995</v>
      </c>
    </row>
    <row r="544" spans="1:6">
      <c r="A544" s="52">
        <v>45379</v>
      </c>
      <c r="B544" s="15"/>
      <c r="C544" s="165" t="s">
        <v>833</v>
      </c>
      <c r="D544" s="45">
        <v>150000</v>
      </c>
      <c r="E544" s="45"/>
      <c r="F544" s="13">
        <f t="shared" si="10"/>
        <v>187937619.64999995</v>
      </c>
    </row>
    <row r="545" spans="1:6">
      <c r="A545" s="52">
        <v>45380</v>
      </c>
      <c r="B545" s="15"/>
      <c r="C545" s="165" t="s">
        <v>833</v>
      </c>
      <c r="D545" s="45">
        <v>150000</v>
      </c>
      <c r="E545" s="45"/>
      <c r="F545" s="13">
        <f t="shared" si="10"/>
        <v>188087619.64999995</v>
      </c>
    </row>
    <row r="546" spans="1:6">
      <c r="A546" s="52">
        <v>45380</v>
      </c>
      <c r="B546" s="15"/>
      <c r="C546" s="165" t="s">
        <v>833</v>
      </c>
      <c r="D546" s="45">
        <v>150000</v>
      </c>
      <c r="E546" s="45"/>
      <c r="F546" s="13">
        <f t="shared" si="10"/>
        <v>188237619.64999995</v>
      </c>
    </row>
    <row r="547" spans="1:6">
      <c r="A547" s="52">
        <v>45380</v>
      </c>
      <c r="B547" s="15"/>
      <c r="C547" s="165" t="s">
        <v>833</v>
      </c>
      <c r="D547" s="45">
        <v>150000</v>
      </c>
      <c r="E547" s="45"/>
      <c r="F547" s="13">
        <f t="shared" si="10"/>
        <v>188387619.64999995</v>
      </c>
    </row>
    <row r="548" spans="1:6">
      <c r="A548" s="52">
        <v>45380</v>
      </c>
      <c r="B548" s="15"/>
      <c r="C548" s="165" t="s">
        <v>833</v>
      </c>
      <c r="D548" s="45">
        <v>150000</v>
      </c>
      <c r="E548" s="45"/>
      <c r="F548" s="13">
        <f t="shared" si="10"/>
        <v>188537619.64999995</v>
      </c>
    </row>
    <row r="549" spans="1:6">
      <c r="A549" s="52">
        <v>45380</v>
      </c>
      <c r="B549" s="15"/>
      <c r="C549" s="165" t="s">
        <v>833</v>
      </c>
      <c r="D549" s="45">
        <v>150000</v>
      </c>
      <c r="E549" s="45"/>
      <c r="F549" s="13">
        <f t="shared" si="10"/>
        <v>188687619.64999995</v>
      </c>
    </row>
    <row r="550" spans="1:6">
      <c r="A550" s="52">
        <v>45380</v>
      </c>
      <c r="B550" s="15"/>
      <c r="C550" s="165" t="s">
        <v>55</v>
      </c>
      <c r="D550" s="45">
        <v>750000</v>
      </c>
      <c r="E550" s="45"/>
      <c r="F550" s="13">
        <f t="shared" si="10"/>
        <v>189437619.64999995</v>
      </c>
    </row>
    <row r="551" spans="1:6">
      <c r="A551" s="52">
        <v>45380</v>
      </c>
      <c r="B551" s="15"/>
      <c r="C551" s="165" t="s">
        <v>833</v>
      </c>
      <c r="D551" s="45">
        <v>150000</v>
      </c>
      <c r="E551" s="45"/>
      <c r="F551" s="13">
        <f t="shared" si="10"/>
        <v>189587619.64999995</v>
      </c>
    </row>
    <row r="552" spans="1:6">
      <c r="A552" s="52">
        <v>45380</v>
      </c>
      <c r="B552" s="15"/>
      <c r="C552" s="165" t="s">
        <v>833</v>
      </c>
      <c r="D552" s="45">
        <v>150000</v>
      </c>
      <c r="E552" s="45"/>
      <c r="F552" s="13">
        <f t="shared" si="10"/>
        <v>189737619.64999995</v>
      </c>
    </row>
    <row r="553" spans="1:6">
      <c r="A553" s="52">
        <v>45380</v>
      </c>
      <c r="B553" s="15"/>
      <c r="C553" s="165" t="s">
        <v>55</v>
      </c>
      <c r="D553" s="45">
        <v>750000</v>
      </c>
      <c r="E553" s="45"/>
      <c r="F553" s="13">
        <f t="shared" si="10"/>
        <v>190487619.64999995</v>
      </c>
    </row>
    <row r="554" spans="1:6">
      <c r="A554" s="52">
        <v>45380</v>
      </c>
      <c r="B554" s="15"/>
      <c r="C554" s="165" t="s">
        <v>833</v>
      </c>
      <c r="D554" s="45">
        <v>150000</v>
      </c>
      <c r="E554" s="45"/>
      <c r="F554" s="13">
        <f t="shared" si="10"/>
        <v>190637619.64999995</v>
      </c>
    </row>
    <row r="555" spans="1:6">
      <c r="A555" s="52">
        <v>45380</v>
      </c>
      <c r="B555" s="15"/>
      <c r="C555" s="165" t="s">
        <v>833</v>
      </c>
      <c r="D555" s="45">
        <v>300000</v>
      </c>
      <c r="E555" s="45"/>
      <c r="F555" s="13">
        <f t="shared" si="10"/>
        <v>190937619.64999995</v>
      </c>
    </row>
    <row r="556" spans="1:6">
      <c r="A556" s="52">
        <v>45380</v>
      </c>
      <c r="B556" s="15"/>
      <c r="C556" s="165" t="s">
        <v>833</v>
      </c>
      <c r="D556" s="45">
        <v>300000</v>
      </c>
      <c r="E556" s="45"/>
      <c r="F556" s="13">
        <f t="shared" si="10"/>
        <v>191237619.64999995</v>
      </c>
    </row>
    <row r="557" spans="1:6">
      <c r="A557" s="52">
        <v>45380</v>
      </c>
      <c r="B557" s="15"/>
      <c r="C557" s="165" t="s">
        <v>833</v>
      </c>
      <c r="D557" s="45">
        <v>450000</v>
      </c>
      <c r="E557" s="45"/>
      <c r="F557" s="13">
        <f t="shared" si="10"/>
        <v>191687619.64999995</v>
      </c>
    </row>
    <row r="558" spans="1:6">
      <c r="A558" s="52">
        <v>45380</v>
      </c>
      <c r="B558" s="15"/>
      <c r="C558" s="165" t="s">
        <v>217</v>
      </c>
      <c r="D558" s="45">
        <v>615000</v>
      </c>
      <c r="E558" s="45"/>
      <c r="F558" s="13">
        <f t="shared" si="10"/>
        <v>192302619.64999995</v>
      </c>
    </row>
    <row r="559" spans="1:6">
      <c r="A559" s="52">
        <v>45380</v>
      </c>
      <c r="B559" s="15"/>
      <c r="C559" s="165" t="s">
        <v>833</v>
      </c>
      <c r="D559" s="45">
        <v>300000</v>
      </c>
      <c r="E559" s="45"/>
      <c r="F559" s="13">
        <f t="shared" si="10"/>
        <v>192602619.64999995</v>
      </c>
    </row>
    <row r="560" spans="1:6">
      <c r="A560" s="52">
        <v>45380</v>
      </c>
      <c r="B560" s="15"/>
      <c r="C560" s="165" t="s">
        <v>833</v>
      </c>
      <c r="D560" s="45">
        <v>300000</v>
      </c>
      <c r="E560" s="45"/>
      <c r="F560" s="13">
        <f t="shared" si="10"/>
        <v>192902619.64999995</v>
      </c>
    </row>
    <row r="561" spans="1:9">
      <c r="A561" s="52">
        <v>45381</v>
      </c>
      <c r="B561" s="15"/>
      <c r="C561" s="165" t="s">
        <v>833</v>
      </c>
      <c r="D561" s="45">
        <v>150000</v>
      </c>
      <c r="E561" s="45"/>
      <c r="F561" s="13">
        <f t="shared" si="10"/>
        <v>193052619.64999995</v>
      </c>
    </row>
    <row r="562" spans="1:9">
      <c r="A562" s="52">
        <v>45381</v>
      </c>
      <c r="B562" s="15"/>
      <c r="C562" s="165" t="s">
        <v>12</v>
      </c>
      <c r="D562" s="45">
        <v>650000</v>
      </c>
      <c r="E562" s="45"/>
      <c r="F562" s="13">
        <f t="shared" si="10"/>
        <v>193702619.64999995</v>
      </c>
    </row>
    <row r="563" spans="1:9">
      <c r="A563" s="52">
        <v>45381</v>
      </c>
      <c r="B563" s="15"/>
      <c r="C563" s="165" t="s">
        <v>833</v>
      </c>
      <c r="D563" s="45">
        <v>150000</v>
      </c>
      <c r="E563" s="45"/>
      <c r="F563" s="13">
        <f t="shared" si="10"/>
        <v>193852619.64999995</v>
      </c>
    </row>
    <row r="564" spans="1:9">
      <c r="A564" s="52">
        <v>45381</v>
      </c>
      <c r="B564" s="15"/>
      <c r="C564" s="165" t="s">
        <v>833</v>
      </c>
      <c r="D564" s="45">
        <v>150000</v>
      </c>
      <c r="E564" s="45"/>
      <c r="F564" s="13">
        <f t="shared" si="10"/>
        <v>194002619.64999995</v>
      </c>
    </row>
    <row r="565" spans="1:9">
      <c r="A565" s="52">
        <v>45381</v>
      </c>
      <c r="B565" s="15"/>
      <c r="C565" s="165" t="s">
        <v>833</v>
      </c>
      <c r="D565" s="45">
        <v>150000</v>
      </c>
      <c r="E565" s="45"/>
      <c r="F565" s="13">
        <f t="shared" si="10"/>
        <v>194152619.64999995</v>
      </c>
    </row>
    <row r="566" spans="1:9">
      <c r="A566" s="52">
        <v>45381</v>
      </c>
      <c r="B566" s="15"/>
      <c r="C566" s="165" t="s">
        <v>12</v>
      </c>
      <c r="D566" s="45">
        <v>600000</v>
      </c>
      <c r="E566" s="45"/>
      <c r="F566" s="13">
        <f t="shared" si="10"/>
        <v>194752619.64999995</v>
      </c>
    </row>
    <row r="567" spans="1:9">
      <c r="A567" s="52">
        <v>45382</v>
      </c>
      <c r="B567" s="15"/>
      <c r="C567" s="165" t="s">
        <v>833</v>
      </c>
      <c r="D567" s="45">
        <v>150000</v>
      </c>
      <c r="E567" s="45"/>
      <c r="F567" s="13">
        <f t="shared" si="10"/>
        <v>194902619.64999995</v>
      </c>
    </row>
    <row r="568" spans="1:9">
      <c r="A568" s="52">
        <v>45382</v>
      </c>
      <c r="B568" s="15"/>
      <c r="C568" s="165" t="s">
        <v>833</v>
      </c>
      <c r="D568" s="45">
        <v>125000</v>
      </c>
      <c r="E568" s="45"/>
      <c r="F568" s="13">
        <f t="shared" si="10"/>
        <v>195027619.64999995</v>
      </c>
    </row>
    <row r="569" spans="1:9">
      <c r="A569" s="196">
        <v>45382</v>
      </c>
      <c r="B569" s="15"/>
      <c r="C569" s="165" t="s">
        <v>32</v>
      </c>
      <c r="D569" s="45"/>
      <c r="E569" s="45">
        <v>25000</v>
      </c>
      <c r="F569" s="13">
        <f t="shared" si="10"/>
        <v>195002619.64999995</v>
      </c>
    </row>
    <row r="570" spans="1:9">
      <c r="A570" s="196">
        <v>45382</v>
      </c>
      <c r="B570" s="15"/>
      <c r="C570" s="165" t="s">
        <v>37</v>
      </c>
      <c r="D570" s="45">
        <v>167288.93</v>
      </c>
      <c r="E570" s="45"/>
      <c r="F570" s="13">
        <f t="shared" si="10"/>
        <v>195169908.57999995</v>
      </c>
      <c r="I570" s="16"/>
    </row>
    <row r="571" spans="1:9">
      <c r="A571" s="196">
        <v>45382</v>
      </c>
      <c r="B571" s="15"/>
      <c r="C571" s="165" t="s">
        <v>38</v>
      </c>
      <c r="D571" s="45"/>
      <c r="E571" s="45">
        <v>33457.79</v>
      </c>
      <c r="F571" s="13">
        <f t="shared" si="10"/>
        <v>195136450.78999996</v>
      </c>
    </row>
    <row r="572" spans="1:9">
      <c r="A572" s="136"/>
      <c r="B572" s="137"/>
      <c r="C572" s="168" t="s">
        <v>34</v>
      </c>
      <c r="D572" s="120">
        <f>SUM(D201:D571)</f>
        <v>114770903.93000001</v>
      </c>
      <c r="E572" s="120">
        <f>SUM(E201:E571)</f>
        <v>121067157.79000001</v>
      </c>
      <c r="F572" s="137"/>
    </row>
    <row r="573" spans="1:9">
      <c r="A573" s="5"/>
      <c r="B573" s="53"/>
      <c r="C573" s="167" t="s">
        <v>5</v>
      </c>
      <c r="D573" s="54"/>
      <c r="E573" s="54"/>
      <c r="F573" s="88">
        <f>F571</f>
        <v>195136450.78999996</v>
      </c>
    </row>
    <row r="574" spans="1:9">
      <c r="A574" s="52">
        <v>45383</v>
      </c>
      <c r="B574" s="15"/>
      <c r="C574" s="165" t="s">
        <v>20</v>
      </c>
      <c r="D574" s="45"/>
      <c r="E574" s="45">
        <v>3535000</v>
      </c>
      <c r="F574" s="13">
        <f>F573+D574-E574</f>
        <v>191601450.78999996</v>
      </c>
    </row>
    <row r="575" spans="1:9">
      <c r="A575" s="52">
        <v>45383</v>
      </c>
      <c r="B575" s="15"/>
      <c r="C575" s="165" t="s">
        <v>687</v>
      </c>
      <c r="D575" s="45"/>
      <c r="E575" s="45">
        <v>750000</v>
      </c>
      <c r="F575" s="13">
        <f t="shared" ref="F575:F666" si="11">F574+D575-E575</f>
        <v>190851450.78999996</v>
      </c>
    </row>
    <row r="576" spans="1:9">
      <c r="A576" s="52">
        <v>45383</v>
      </c>
      <c r="B576" s="15"/>
      <c r="C576" s="165" t="s">
        <v>651</v>
      </c>
      <c r="D576" s="33"/>
      <c r="E576" s="45">
        <v>500000</v>
      </c>
      <c r="F576" s="13">
        <f t="shared" si="11"/>
        <v>190351450.78999996</v>
      </c>
    </row>
    <row r="577" spans="1:9">
      <c r="A577" s="52">
        <v>45383</v>
      </c>
      <c r="B577" s="15"/>
      <c r="C577" s="165" t="s">
        <v>40</v>
      </c>
      <c r="D577" s="33"/>
      <c r="E577" s="45">
        <f>2*2900</f>
        <v>5800</v>
      </c>
      <c r="F577" s="13">
        <f t="shared" si="11"/>
        <v>190345650.78999996</v>
      </c>
    </row>
    <row r="578" spans="1:9">
      <c r="A578" s="52">
        <v>45383</v>
      </c>
      <c r="B578" s="15"/>
      <c r="C578" s="166" t="s">
        <v>868</v>
      </c>
      <c r="D578" s="45">
        <v>76570000</v>
      </c>
      <c r="E578" s="45"/>
      <c r="F578" s="13">
        <f t="shared" si="11"/>
        <v>266915650.78999996</v>
      </c>
    </row>
    <row r="579" spans="1:9">
      <c r="A579" s="52">
        <v>45383</v>
      </c>
      <c r="B579" s="15"/>
      <c r="C579" s="166" t="s">
        <v>496</v>
      </c>
      <c r="D579" s="45">
        <v>1240000</v>
      </c>
      <c r="E579" s="45"/>
      <c r="F579" s="13">
        <f t="shared" si="11"/>
        <v>268155650.78999996</v>
      </c>
    </row>
    <row r="580" spans="1:9">
      <c r="A580" s="52">
        <v>45383</v>
      </c>
      <c r="B580" s="15"/>
      <c r="C580" s="166" t="s">
        <v>881</v>
      </c>
      <c r="D580" s="45">
        <v>1865000</v>
      </c>
      <c r="E580" s="45"/>
      <c r="F580" s="13">
        <f t="shared" si="11"/>
        <v>270020650.78999996</v>
      </c>
    </row>
    <row r="581" spans="1:9">
      <c r="A581" s="52">
        <v>45383</v>
      </c>
      <c r="B581" s="15"/>
      <c r="C581" s="166" t="s">
        <v>882</v>
      </c>
      <c r="D581" s="45">
        <v>5045000</v>
      </c>
      <c r="E581" s="45"/>
      <c r="F581" s="13">
        <f t="shared" si="11"/>
        <v>275065650.78999996</v>
      </c>
      <c r="I581" s="99"/>
    </row>
    <row r="582" spans="1:9">
      <c r="A582" s="52">
        <v>45383</v>
      </c>
      <c r="B582" s="15"/>
      <c r="C582" s="166" t="s">
        <v>883</v>
      </c>
      <c r="D582" s="45">
        <v>600000</v>
      </c>
      <c r="E582" s="45"/>
      <c r="F582" s="13">
        <f t="shared" si="11"/>
        <v>275665650.78999996</v>
      </c>
    </row>
    <row r="583" spans="1:9">
      <c r="A583" s="52">
        <v>45383</v>
      </c>
      <c r="B583" s="15"/>
      <c r="C583" s="166" t="s">
        <v>833</v>
      </c>
      <c r="D583" s="45">
        <v>200000</v>
      </c>
      <c r="E583" s="45"/>
      <c r="F583" s="13">
        <f t="shared" si="11"/>
        <v>275865650.78999996</v>
      </c>
    </row>
    <row r="584" spans="1:9">
      <c r="A584" s="52">
        <v>45383</v>
      </c>
      <c r="B584" s="15"/>
      <c r="C584" s="165" t="s">
        <v>12</v>
      </c>
      <c r="D584" s="45">
        <v>1185000</v>
      </c>
      <c r="E584" s="45"/>
      <c r="F584" s="13">
        <f t="shared" si="11"/>
        <v>277050650.78999996</v>
      </c>
    </row>
    <row r="585" spans="1:9">
      <c r="A585" s="52">
        <v>45383</v>
      </c>
      <c r="B585" s="15"/>
      <c r="C585" s="165" t="s">
        <v>833</v>
      </c>
      <c r="D585" s="45">
        <v>150000</v>
      </c>
      <c r="E585" s="45"/>
      <c r="F585" s="13">
        <f t="shared" si="11"/>
        <v>277200650.78999996</v>
      </c>
    </row>
    <row r="586" spans="1:9">
      <c r="A586" s="52">
        <v>45383</v>
      </c>
      <c r="B586" s="15"/>
      <c r="C586" s="165" t="s">
        <v>12</v>
      </c>
      <c r="D586" s="45">
        <v>585000</v>
      </c>
      <c r="E586" s="45"/>
      <c r="F586" s="13">
        <f t="shared" si="11"/>
        <v>277785650.78999996</v>
      </c>
    </row>
    <row r="587" spans="1:9">
      <c r="A587" s="52">
        <v>45383</v>
      </c>
      <c r="B587" s="15"/>
      <c r="C587" s="165" t="s">
        <v>12</v>
      </c>
      <c r="D587" s="45">
        <v>585000</v>
      </c>
      <c r="E587" s="45"/>
      <c r="F587" s="13">
        <f t="shared" si="11"/>
        <v>278370650.78999996</v>
      </c>
    </row>
    <row r="588" spans="1:9">
      <c r="A588" s="52">
        <v>45383</v>
      </c>
      <c r="B588" s="15"/>
      <c r="C588" s="165" t="s">
        <v>12</v>
      </c>
      <c r="D588" s="45">
        <v>585000</v>
      </c>
      <c r="E588" s="45"/>
      <c r="F588" s="13">
        <f t="shared" si="11"/>
        <v>278955650.78999996</v>
      </c>
    </row>
    <row r="589" spans="1:9">
      <c r="A589" s="52">
        <v>45383</v>
      </c>
      <c r="B589" s="15"/>
      <c r="C589" s="165" t="s">
        <v>12</v>
      </c>
      <c r="D589" s="45">
        <v>575000</v>
      </c>
      <c r="E589" s="45"/>
      <c r="F589" s="13">
        <f t="shared" si="11"/>
        <v>279530650.78999996</v>
      </c>
    </row>
    <row r="590" spans="1:9">
      <c r="A590" s="52">
        <v>45383</v>
      </c>
      <c r="B590" s="15"/>
      <c r="C590" s="165" t="s">
        <v>833</v>
      </c>
      <c r="D590" s="45">
        <v>150000</v>
      </c>
      <c r="E590" s="45"/>
      <c r="F590" s="13">
        <f t="shared" si="11"/>
        <v>279680650.78999996</v>
      </c>
    </row>
    <row r="591" spans="1:9">
      <c r="A591" s="52">
        <v>45383</v>
      </c>
      <c r="B591" s="15"/>
      <c r="C591" s="165" t="s">
        <v>833</v>
      </c>
      <c r="D591" s="45">
        <v>150000</v>
      </c>
      <c r="E591" s="45"/>
      <c r="F591" s="13">
        <f t="shared" si="11"/>
        <v>279830650.78999996</v>
      </c>
    </row>
    <row r="592" spans="1:9">
      <c r="A592" s="52">
        <v>45383</v>
      </c>
      <c r="B592" s="15"/>
      <c r="C592" s="165" t="s">
        <v>12</v>
      </c>
      <c r="D592" s="45">
        <v>1300000</v>
      </c>
      <c r="E592" s="45"/>
      <c r="F592" s="13">
        <f t="shared" si="11"/>
        <v>281130650.78999996</v>
      </c>
    </row>
    <row r="593" spans="1:9">
      <c r="A593" s="52">
        <v>45383</v>
      </c>
      <c r="B593" s="15"/>
      <c r="C593" s="165" t="s">
        <v>12</v>
      </c>
      <c r="D593" s="45">
        <v>600000</v>
      </c>
      <c r="E593" s="45"/>
      <c r="F593" s="13">
        <f t="shared" si="11"/>
        <v>281730650.78999996</v>
      </c>
    </row>
    <row r="594" spans="1:9">
      <c r="A594" s="52">
        <v>45383</v>
      </c>
      <c r="B594" s="15"/>
      <c r="C594" s="165" t="s">
        <v>833</v>
      </c>
      <c r="D594" s="45">
        <v>150000</v>
      </c>
      <c r="E594" s="45"/>
      <c r="F594" s="13">
        <f t="shared" si="11"/>
        <v>281880650.78999996</v>
      </c>
    </row>
    <row r="595" spans="1:9">
      <c r="A595" s="52">
        <v>45384</v>
      </c>
      <c r="B595" s="15"/>
      <c r="C595" s="165" t="s">
        <v>833</v>
      </c>
      <c r="D595" s="45">
        <v>150000</v>
      </c>
      <c r="E595" s="45"/>
      <c r="F595" s="13">
        <f t="shared" si="11"/>
        <v>282030650.78999996</v>
      </c>
    </row>
    <row r="596" spans="1:9">
      <c r="A596" s="52">
        <v>45384</v>
      </c>
      <c r="B596" s="15"/>
      <c r="C596" s="165" t="s">
        <v>12</v>
      </c>
      <c r="D596" s="45">
        <v>465000</v>
      </c>
      <c r="E596" s="45"/>
      <c r="F596" s="13">
        <f t="shared" si="11"/>
        <v>282495650.78999996</v>
      </c>
    </row>
    <row r="597" spans="1:9">
      <c r="A597" s="52">
        <v>45384</v>
      </c>
      <c r="B597" s="15"/>
      <c r="C597" s="165" t="s">
        <v>833</v>
      </c>
      <c r="D597" s="45">
        <v>150000</v>
      </c>
      <c r="E597" s="45"/>
      <c r="F597" s="13">
        <f t="shared" si="11"/>
        <v>282645650.78999996</v>
      </c>
    </row>
    <row r="598" spans="1:9">
      <c r="A598" s="52">
        <v>45384</v>
      </c>
      <c r="B598" s="15"/>
      <c r="C598" s="165" t="s">
        <v>833</v>
      </c>
      <c r="D598" s="45">
        <v>150000</v>
      </c>
      <c r="E598" s="45"/>
      <c r="F598" s="13">
        <f t="shared" si="11"/>
        <v>282795650.78999996</v>
      </c>
    </row>
    <row r="599" spans="1:9">
      <c r="A599" s="52">
        <v>45384</v>
      </c>
      <c r="B599" s="15"/>
      <c r="C599" s="165" t="s">
        <v>12</v>
      </c>
      <c r="D599" s="45">
        <v>650000</v>
      </c>
      <c r="E599" s="45"/>
      <c r="F599" s="13">
        <f t="shared" si="11"/>
        <v>283445650.78999996</v>
      </c>
    </row>
    <row r="600" spans="1:9">
      <c r="A600" s="52">
        <v>45384</v>
      </c>
      <c r="B600" s="15"/>
      <c r="C600" s="165" t="s">
        <v>6</v>
      </c>
      <c r="D600" s="45">
        <v>600000</v>
      </c>
      <c r="E600" s="45"/>
      <c r="F600" s="13">
        <f>F599+D600-E600</f>
        <v>284045650.78999996</v>
      </c>
    </row>
    <row r="601" spans="1:9">
      <c r="A601" s="52">
        <v>45385</v>
      </c>
      <c r="B601" s="15"/>
      <c r="C601" s="166" t="s">
        <v>889</v>
      </c>
      <c r="D601" s="45">
        <v>23389800</v>
      </c>
      <c r="E601" s="45"/>
      <c r="F601" s="13">
        <f>F600+D601-E601</f>
        <v>307435450.78999996</v>
      </c>
    </row>
    <row r="602" spans="1:9">
      <c r="A602" s="52">
        <v>45386</v>
      </c>
      <c r="B602" s="15"/>
      <c r="C602" s="166" t="s">
        <v>896</v>
      </c>
      <c r="D602" s="45">
        <v>17634000</v>
      </c>
      <c r="E602" s="45"/>
      <c r="F602" s="13">
        <f t="shared" si="11"/>
        <v>325069450.78999996</v>
      </c>
    </row>
    <row r="603" spans="1:9" ht="56">
      <c r="A603" s="52">
        <v>45386</v>
      </c>
      <c r="B603" s="15"/>
      <c r="C603" s="166" t="s">
        <v>897</v>
      </c>
      <c r="D603" s="45"/>
      <c r="E603" s="45">
        <v>188484000</v>
      </c>
      <c r="F603" s="13">
        <f t="shared" si="11"/>
        <v>136585450.78999996</v>
      </c>
    </row>
    <row r="604" spans="1:9">
      <c r="A604" s="52">
        <v>45400</v>
      </c>
      <c r="B604" s="15"/>
      <c r="C604" s="165" t="s">
        <v>20</v>
      </c>
      <c r="D604" s="45"/>
      <c r="E604" s="45">
        <v>8380000</v>
      </c>
      <c r="F604" s="13">
        <f t="shared" si="11"/>
        <v>128205450.78999996</v>
      </c>
    </row>
    <row r="605" spans="1:9">
      <c r="A605" s="52">
        <v>45400</v>
      </c>
      <c r="B605" s="15"/>
      <c r="C605" s="165" t="s">
        <v>687</v>
      </c>
      <c r="D605" s="45"/>
      <c r="E605" s="45">
        <v>1500000</v>
      </c>
      <c r="F605" s="13">
        <f t="shared" si="11"/>
        <v>126705450.78999996</v>
      </c>
      <c r="I605" s="16"/>
    </row>
    <row r="606" spans="1:9">
      <c r="A606" s="52">
        <v>45400</v>
      </c>
      <c r="B606" s="15"/>
      <c r="C606" s="165" t="s">
        <v>407</v>
      </c>
      <c r="D606" s="33"/>
      <c r="E606" s="45">
        <v>2900</v>
      </c>
      <c r="F606" s="13">
        <f t="shared" si="11"/>
        <v>126702550.78999996</v>
      </c>
    </row>
    <row r="607" spans="1:9">
      <c r="A607" s="52">
        <v>45400</v>
      </c>
      <c r="B607" s="15"/>
      <c r="C607" s="166" t="s">
        <v>881</v>
      </c>
      <c r="D607" s="45">
        <v>1200000</v>
      </c>
      <c r="E607" s="45"/>
      <c r="F607" s="13">
        <f t="shared" si="11"/>
        <v>127902550.78999996</v>
      </c>
    </row>
    <row r="608" spans="1:9">
      <c r="A608" s="52">
        <v>45400</v>
      </c>
      <c r="B608" s="15"/>
      <c r="C608" s="166" t="s">
        <v>882</v>
      </c>
      <c r="D608" s="45">
        <v>875000</v>
      </c>
      <c r="E608" s="45"/>
      <c r="F608" s="13">
        <f t="shared" si="11"/>
        <v>128777550.78999996</v>
      </c>
    </row>
    <row r="609" spans="1:6">
      <c r="A609" s="52">
        <v>45385</v>
      </c>
      <c r="B609" s="15"/>
      <c r="C609" s="165" t="s">
        <v>12</v>
      </c>
      <c r="D609" s="45">
        <v>600000</v>
      </c>
      <c r="E609" s="45"/>
      <c r="F609" s="13">
        <f t="shared" si="11"/>
        <v>129377550.78999996</v>
      </c>
    </row>
    <row r="610" spans="1:6">
      <c r="A610" s="52">
        <v>45385</v>
      </c>
      <c r="B610" s="15"/>
      <c r="C610" s="165" t="s">
        <v>12</v>
      </c>
      <c r="D610" s="45">
        <v>1300000</v>
      </c>
      <c r="E610" s="45"/>
      <c r="F610" s="13">
        <f t="shared" si="11"/>
        <v>130677550.78999996</v>
      </c>
    </row>
    <row r="611" spans="1:6">
      <c r="A611" s="52">
        <v>45385</v>
      </c>
      <c r="B611" s="15"/>
      <c r="C611" s="165" t="s">
        <v>12</v>
      </c>
      <c r="D611" s="45">
        <v>650000</v>
      </c>
      <c r="E611" s="45"/>
      <c r="F611" s="13">
        <f t="shared" si="11"/>
        <v>131327550.78999996</v>
      </c>
    </row>
    <row r="612" spans="1:6">
      <c r="A612" s="52">
        <v>45385</v>
      </c>
      <c r="B612" s="15"/>
      <c r="C612" s="165" t="s">
        <v>833</v>
      </c>
      <c r="D612" s="45">
        <v>3000000</v>
      </c>
      <c r="E612" s="45"/>
      <c r="F612" s="13">
        <f t="shared" si="11"/>
        <v>134327550.78999996</v>
      </c>
    </row>
    <row r="613" spans="1:6">
      <c r="A613" s="52">
        <v>45386</v>
      </c>
      <c r="B613" s="15"/>
      <c r="C613" s="165" t="s">
        <v>12</v>
      </c>
      <c r="D613" s="45">
        <v>650000</v>
      </c>
      <c r="E613" s="45"/>
      <c r="F613" s="13">
        <f t="shared" si="11"/>
        <v>134977550.78999996</v>
      </c>
    </row>
    <row r="614" spans="1:6">
      <c r="A614" s="52">
        <v>45386</v>
      </c>
      <c r="B614" s="15"/>
      <c r="C614" s="165" t="s">
        <v>12</v>
      </c>
      <c r="D614" s="45">
        <v>600000</v>
      </c>
      <c r="E614" s="45"/>
      <c r="F614" s="13">
        <f t="shared" si="11"/>
        <v>135577550.78999996</v>
      </c>
    </row>
    <row r="615" spans="1:6">
      <c r="A615" s="52">
        <v>45386</v>
      </c>
      <c r="B615" s="15"/>
      <c r="C615" s="165" t="s">
        <v>12</v>
      </c>
      <c r="D615" s="45">
        <v>585000</v>
      </c>
      <c r="E615" s="45"/>
      <c r="F615" s="13">
        <f t="shared" si="11"/>
        <v>136162550.78999996</v>
      </c>
    </row>
    <row r="616" spans="1:6">
      <c r="A616" s="52">
        <v>45386</v>
      </c>
      <c r="B616" s="15"/>
      <c r="C616" s="165" t="s">
        <v>833</v>
      </c>
      <c r="D616" s="45">
        <v>1500000</v>
      </c>
      <c r="E616" s="45"/>
      <c r="F616" s="13">
        <f t="shared" si="11"/>
        <v>137662550.78999996</v>
      </c>
    </row>
    <row r="617" spans="1:6">
      <c r="A617" s="52">
        <v>45386</v>
      </c>
      <c r="B617" s="15"/>
      <c r="C617" s="165" t="s">
        <v>833</v>
      </c>
      <c r="D617" s="45">
        <v>1500000</v>
      </c>
      <c r="E617" s="45"/>
      <c r="F617" s="13">
        <f t="shared" si="11"/>
        <v>139162550.78999996</v>
      </c>
    </row>
    <row r="618" spans="1:6">
      <c r="A618" s="52">
        <v>45386</v>
      </c>
      <c r="B618" s="15"/>
      <c r="C618" s="165" t="s">
        <v>12</v>
      </c>
      <c r="D618" s="45">
        <v>1065000</v>
      </c>
      <c r="E618" s="45"/>
      <c r="F618" s="13">
        <f t="shared" si="11"/>
        <v>140227550.78999996</v>
      </c>
    </row>
    <row r="619" spans="1:6">
      <c r="A619" s="52">
        <v>45387</v>
      </c>
      <c r="B619" s="15"/>
      <c r="C619" s="165" t="s">
        <v>12</v>
      </c>
      <c r="D619" s="45">
        <v>465000</v>
      </c>
      <c r="E619" s="45"/>
      <c r="F619" s="13">
        <f t="shared" si="11"/>
        <v>140692550.78999996</v>
      </c>
    </row>
    <row r="620" spans="1:6">
      <c r="A620" s="52">
        <v>45387</v>
      </c>
      <c r="B620" s="15"/>
      <c r="C620" s="165" t="s">
        <v>12</v>
      </c>
      <c r="D620" s="45">
        <v>600000</v>
      </c>
      <c r="E620" s="45"/>
      <c r="F620" s="13">
        <f t="shared" si="11"/>
        <v>141292550.78999996</v>
      </c>
    </row>
    <row r="621" spans="1:6">
      <c r="A621" s="52">
        <v>45388</v>
      </c>
      <c r="B621" s="15"/>
      <c r="C621" s="165" t="s">
        <v>12</v>
      </c>
      <c r="D621" s="45">
        <v>1800000</v>
      </c>
      <c r="E621" s="45"/>
      <c r="F621" s="13">
        <f t="shared" si="11"/>
        <v>143092550.78999996</v>
      </c>
    </row>
    <row r="622" spans="1:6">
      <c r="A622" s="52">
        <v>45389</v>
      </c>
      <c r="B622" s="15"/>
      <c r="C622" s="165" t="s">
        <v>833</v>
      </c>
      <c r="D622" s="45">
        <v>150001</v>
      </c>
      <c r="E622" s="45"/>
      <c r="F622" s="13">
        <f t="shared" si="11"/>
        <v>143242551.78999996</v>
      </c>
    </row>
    <row r="623" spans="1:6">
      <c r="A623" s="52">
        <v>45390</v>
      </c>
      <c r="B623" s="15"/>
      <c r="C623" s="165" t="s">
        <v>12</v>
      </c>
      <c r="D623" s="45">
        <v>600000</v>
      </c>
      <c r="E623" s="45"/>
      <c r="F623" s="13">
        <f t="shared" si="11"/>
        <v>143842551.78999996</v>
      </c>
    </row>
    <row r="624" spans="1:6">
      <c r="A624" s="52">
        <v>45391</v>
      </c>
      <c r="B624" s="15"/>
      <c r="C624" s="165" t="s">
        <v>12</v>
      </c>
      <c r="D624" s="45">
        <v>585000</v>
      </c>
      <c r="E624" s="45"/>
      <c r="F624" s="13">
        <f t="shared" si="11"/>
        <v>144427551.78999996</v>
      </c>
    </row>
    <row r="625" spans="1:6">
      <c r="A625" s="52">
        <v>45395</v>
      </c>
      <c r="B625" s="15"/>
      <c r="C625" s="165" t="s">
        <v>12</v>
      </c>
      <c r="D625" s="45">
        <v>650000</v>
      </c>
      <c r="E625" s="45"/>
      <c r="F625" s="13">
        <f t="shared" si="11"/>
        <v>145077551.78999996</v>
      </c>
    </row>
    <row r="626" spans="1:6">
      <c r="A626" s="52">
        <v>45398</v>
      </c>
      <c r="B626" s="15"/>
      <c r="C626" s="165" t="s">
        <v>149</v>
      </c>
      <c r="D626" s="45">
        <v>11750000</v>
      </c>
      <c r="E626" s="45"/>
      <c r="F626" s="13">
        <f t="shared" si="11"/>
        <v>156827551.78999996</v>
      </c>
    </row>
    <row r="627" spans="1:6">
      <c r="A627" s="52">
        <v>45398</v>
      </c>
      <c r="B627" s="15"/>
      <c r="C627" s="165" t="s">
        <v>12</v>
      </c>
      <c r="D627" s="45">
        <v>465000</v>
      </c>
      <c r="E627" s="45"/>
      <c r="F627" s="13">
        <f t="shared" si="11"/>
        <v>157292551.78999996</v>
      </c>
    </row>
    <row r="628" spans="1:6">
      <c r="A628" s="52">
        <v>45399</v>
      </c>
      <c r="B628" s="15"/>
      <c r="C628" s="165" t="s">
        <v>12</v>
      </c>
      <c r="D628" s="45">
        <v>575000</v>
      </c>
      <c r="E628" s="45"/>
      <c r="F628" s="13">
        <f t="shared" si="11"/>
        <v>157867551.78999996</v>
      </c>
    </row>
    <row r="629" spans="1:6" ht="28">
      <c r="A629" s="52">
        <v>45405</v>
      </c>
      <c r="B629" s="15"/>
      <c r="C629" s="166" t="s">
        <v>919</v>
      </c>
      <c r="D629" s="45"/>
      <c r="E629" s="45">
        <v>100000000</v>
      </c>
      <c r="F629" s="13">
        <f t="shared" si="11"/>
        <v>57867551.789999962</v>
      </c>
    </row>
    <row r="630" spans="1:6">
      <c r="A630" s="52">
        <v>45405</v>
      </c>
      <c r="B630" s="15"/>
      <c r="C630" s="165" t="s">
        <v>920</v>
      </c>
      <c r="D630" s="45">
        <v>689000</v>
      </c>
      <c r="E630" s="45"/>
      <c r="F630" s="13">
        <f t="shared" si="11"/>
        <v>58556551.789999962</v>
      </c>
    </row>
    <row r="631" spans="1:6">
      <c r="A631" s="52">
        <v>45401</v>
      </c>
      <c r="B631" s="15"/>
      <c r="C631" s="165" t="s">
        <v>12</v>
      </c>
      <c r="D631" s="45">
        <v>1235000</v>
      </c>
      <c r="E631" s="45"/>
      <c r="F631" s="13">
        <f t="shared" si="11"/>
        <v>59791551.789999962</v>
      </c>
    </row>
    <row r="632" spans="1:6">
      <c r="A632" s="52">
        <v>45403</v>
      </c>
      <c r="B632" s="15"/>
      <c r="C632" s="165" t="s">
        <v>12</v>
      </c>
      <c r="D632" s="45">
        <v>585000</v>
      </c>
      <c r="E632" s="45"/>
      <c r="F632" s="13">
        <f t="shared" si="11"/>
        <v>60376551.789999962</v>
      </c>
    </row>
    <row r="633" spans="1:6">
      <c r="A633" s="52">
        <v>45404</v>
      </c>
      <c r="B633" s="15"/>
      <c r="C633" s="165" t="s">
        <v>12</v>
      </c>
      <c r="D633" s="45">
        <v>1235000</v>
      </c>
      <c r="E633" s="45"/>
      <c r="F633" s="13">
        <f t="shared" si="11"/>
        <v>61611551.789999962</v>
      </c>
    </row>
    <row r="634" spans="1:6">
      <c r="A634" s="52">
        <v>45404</v>
      </c>
      <c r="B634" s="15"/>
      <c r="C634" s="165" t="s">
        <v>12</v>
      </c>
      <c r="D634" s="45">
        <v>465000</v>
      </c>
      <c r="E634" s="45"/>
      <c r="F634" s="13">
        <f t="shared" si="11"/>
        <v>62076551.789999962</v>
      </c>
    </row>
    <row r="635" spans="1:6">
      <c r="A635" s="52">
        <v>45404</v>
      </c>
      <c r="B635" s="15"/>
      <c r="C635" s="165" t="s">
        <v>12</v>
      </c>
      <c r="D635" s="45">
        <v>650000</v>
      </c>
      <c r="E635" s="45"/>
      <c r="F635" s="13">
        <f t="shared" si="11"/>
        <v>62726551.789999962</v>
      </c>
    </row>
    <row r="636" spans="1:6">
      <c r="A636" s="52">
        <v>45405</v>
      </c>
      <c r="B636" s="15"/>
      <c r="C636" s="165" t="s">
        <v>12</v>
      </c>
      <c r="D636" s="45">
        <v>2340000</v>
      </c>
      <c r="E636" s="45"/>
      <c r="F636" s="13">
        <f t="shared" si="11"/>
        <v>65066551.789999962</v>
      </c>
    </row>
    <row r="637" spans="1:6">
      <c r="A637" s="52">
        <v>45404</v>
      </c>
      <c r="B637" s="15"/>
      <c r="C637" s="165" t="s">
        <v>20</v>
      </c>
      <c r="D637" s="45"/>
      <c r="E637" s="45">
        <v>11190000</v>
      </c>
      <c r="F637" s="13">
        <f t="shared" si="11"/>
        <v>53876551.789999962</v>
      </c>
    </row>
    <row r="638" spans="1:6">
      <c r="A638" s="52">
        <v>45404</v>
      </c>
      <c r="B638" s="15"/>
      <c r="C638" s="165" t="s">
        <v>752</v>
      </c>
      <c r="D638" s="45"/>
      <c r="E638" s="45">
        <v>2000000</v>
      </c>
      <c r="F638" s="13">
        <f t="shared" si="11"/>
        <v>51876551.789999962</v>
      </c>
    </row>
    <row r="639" spans="1:6">
      <c r="A639" s="52">
        <v>45404</v>
      </c>
      <c r="B639" s="15"/>
      <c r="C639" s="165" t="s">
        <v>651</v>
      </c>
      <c r="D639" s="33"/>
      <c r="E639" s="45">
        <v>3000000</v>
      </c>
      <c r="F639" s="13">
        <f t="shared" si="11"/>
        <v>48876551.789999962</v>
      </c>
    </row>
    <row r="640" spans="1:6">
      <c r="A640" s="52">
        <v>45404</v>
      </c>
      <c r="B640" s="15"/>
      <c r="C640" s="165" t="s">
        <v>588</v>
      </c>
      <c r="D640" s="45"/>
      <c r="E640" s="45">
        <v>6000000</v>
      </c>
      <c r="F640" s="13">
        <f t="shared" si="11"/>
        <v>42876551.789999962</v>
      </c>
    </row>
    <row r="641" spans="1:6">
      <c r="A641" s="52">
        <v>45404</v>
      </c>
      <c r="B641" s="15"/>
      <c r="C641" s="165" t="s">
        <v>208</v>
      </c>
      <c r="D641" s="45"/>
      <c r="E641" s="45">
        <f>3*2900</f>
        <v>8700</v>
      </c>
      <c r="F641" s="13">
        <f t="shared" si="11"/>
        <v>42867851.789999962</v>
      </c>
    </row>
    <row r="642" spans="1:6">
      <c r="A642" s="52">
        <v>45407</v>
      </c>
      <c r="B642" s="15"/>
      <c r="C642" s="165" t="s">
        <v>932</v>
      </c>
      <c r="D642" s="45">
        <v>1390000</v>
      </c>
      <c r="E642" s="45"/>
      <c r="F642" s="13">
        <f t="shared" si="11"/>
        <v>44257851.789999962</v>
      </c>
    </row>
    <row r="643" spans="1:6">
      <c r="A643" s="52">
        <v>45405.728495370371</v>
      </c>
      <c r="B643" s="15"/>
      <c r="C643" s="165" t="s">
        <v>12</v>
      </c>
      <c r="D643" s="45">
        <v>600000</v>
      </c>
      <c r="E643" s="45"/>
      <c r="F643" s="13">
        <f t="shared" si="11"/>
        <v>44857851.789999962</v>
      </c>
    </row>
    <row r="644" spans="1:6">
      <c r="A644" s="52">
        <v>45406.49019675926</v>
      </c>
      <c r="B644" s="15"/>
      <c r="C644" s="165" t="s">
        <v>12</v>
      </c>
      <c r="D644" s="45">
        <v>585000</v>
      </c>
      <c r="E644" s="45"/>
      <c r="F644" s="13">
        <f t="shared" si="11"/>
        <v>45442851.789999962</v>
      </c>
    </row>
    <row r="645" spans="1:6">
      <c r="A645" s="52">
        <v>45406.725543981483</v>
      </c>
      <c r="B645" s="15"/>
      <c r="C645" s="165" t="s">
        <v>12</v>
      </c>
      <c r="D645" s="45">
        <v>1770000</v>
      </c>
      <c r="E645" s="45"/>
      <c r="F645" s="13">
        <f t="shared" si="11"/>
        <v>47212851.789999962</v>
      </c>
    </row>
    <row r="646" spans="1:6">
      <c r="A646" s="52">
        <v>45407.264131944445</v>
      </c>
      <c r="B646" s="15"/>
      <c r="C646" s="165" t="s">
        <v>12</v>
      </c>
      <c r="D646" s="45">
        <v>465000</v>
      </c>
      <c r="E646" s="45"/>
      <c r="F646" s="13">
        <f t="shared" si="11"/>
        <v>47677851.789999962</v>
      </c>
    </row>
    <row r="647" spans="1:6">
      <c r="A647" s="52">
        <v>45407.297210648147</v>
      </c>
      <c r="B647" s="15"/>
      <c r="C647" s="165" t="s">
        <v>12</v>
      </c>
      <c r="D647" s="45">
        <v>600000</v>
      </c>
      <c r="E647" s="45"/>
      <c r="F647" s="13">
        <f t="shared" si="11"/>
        <v>48277851.789999962</v>
      </c>
    </row>
    <row r="648" spans="1:6">
      <c r="A648" s="52">
        <v>45407.315682870372</v>
      </c>
      <c r="B648" s="15"/>
      <c r="C648" s="165" t="s">
        <v>12</v>
      </c>
      <c r="D648" s="45">
        <v>1185000</v>
      </c>
      <c r="E648" s="45"/>
      <c r="F648" s="13">
        <f t="shared" si="11"/>
        <v>49462851.789999962</v>
      </c>
    </row>
    <row r="649" spans="1:6">
      <c r="A649" s="52">
        <v>45407.328680555554</v>
      </c>
      <c r="B649" s="15"/>
      <c r="C649" s="165" t="s">
        <v>12</v>
      </c>
      <c r="D649" s="45">
        <v>650000</v>
      </c>
      <c r="E649" s="45"/>
      <c r="F649" s="13">
        <f t="shared" si="11"/>
        <v>50112851.789999962</v>
      </c>
    </row>
    <row r="650" spans="1:6">
      <c r="A650" s="52">
        <v>45407.372060185182</v>
      </c>
      <c r="B650" s="15"/>
      <c r="C650" s="165" t="s">
        <v>12</v>
      </c>
      <c r="D650" s="45">
        <v>465000</v>
      </c>
      <c r="E650" s="45"/>
      <c r="F650" s="13">
        <f t="shared" si="11"/>
        <v>50577851.789999962</v>
      </c>
    </row>
    <row r="651" spans="1:6">
      <c r="A651" s="52">
        <v>45407.604490740741</v>
      </c>
      <c r="B651" s="15"/>
      <c r="C651" s="165" t="s">
        <v>12</v>
      </c>
      <c r="D651" s="45">
        <v>1170000</v>
      </c>
      <c r="E651" s="45"/>
      <c r="F651" s="13">
        <f t="shared" si="11"/>
        <v>51747851.789999962</v>
      </c>
    </row>
    <row r="652" spans="1:6">
      <c r="A652" s="52">
        <v>45407.700046296297</v>
      </c>
      <c r="B652" s="15"/>
      <c r="C652" s="165" t="s">
        <v>12</v>
      </c>
      <c r="D652" s="45">
        <v>1810000</v>
      </c>
      <c r="E652" s="45"/>
      <c r="F652" s="13">
        <f t="shared" si="11"/>
        <v>53557851.789999962</v>
      </c>
    </row>
    <row r="653" spans="1:6">
      <c r="A653" s="52">
        <v>45408.357071759259</v>
      </c>
      <c r="B653" s="15"/>
      <c r="C653" s="165" t="s">
        <v>12</v>
      </c>
      <c r="D653" s="45">
        <v>600000</v>
      </c>
      <c r="E653" s="45"/>
      <c r="F653" s="13">
        <f t="shared" si="11"/>
        <v>54157851.789999962</v>
      </c>
    </row>
    <row r="654" spans="1:6">
      <c r="A654" s="52">
        <v>45411</v>
      </c>
      <c r="B654" s="15"/>
      <c r="C654" s="165" t="s">
        <v>20</v>
      </c>
      <c r="D654" s="45"/>
      <c r="E654" s="45">
        <v>16410000</v>
      </c>
      <c r="F654" s="13">
        <f t="shared" si="11"/>
        <v>37747851.789999962</v>
      </c>
    </row>
    <row r="655" spans="1:6">
      <c r="A655" s="52">
        <v>45411</v>
      </c>
      <c r="B655" s="15"/>
      <c r="C655" s="165" t="s">
        <v>945</v>
      </c>
      <c r="D655" s="45"/>
      <c r="E655" s="45">
        <v>2900</v>
      </c>
      <c r="F655" s="13">
        <f t="shared" si="11"/>
        <v>37744951.789999962</v>
      </c>
    </row>
    <row r="656" spans="1:6">
      <c r="A656" s="52">
        <v>45410</v>
      </c>
      <c r="B656" s="15"/>
      <c r="C656" s="165" t="s">
        <v>12</v>
      </c>
      <c r="D656" s="45">
        <v>585000</v>
      </c>
      <c r="E656" s="45"/>
      <c r="F656" s="13">
        <f t="shared" si="11"/>
        <v>38329951.789999962</v>
      </c>
    </row>
    <row r="657" spans="1:6">
      <c r="A657" s="52">
        <v>45411</v>
      </c>
      <c r="B657" s="15"/>
      <c r="C657" s="165" t="s">
        <v>12</v>
      </c>
      <c r="D657" s="45">
        <v>650000</v>
      </c>
      <c r="E657" s="45"/>
      <c r="F657" s="13">
        <f t="shared" si="11"/>
        <v>38979951.789999962</v>
      </c>
    </row>
    <row r="658" spans="1:6">
      <c r="A658" s="52">
        <v>45411</v>
      </c>
      <c r="B658" s="15"/>
      <c r="C658" s="165" t="s">
        <v>12</v>
      </c>
      <c r="D658" s="45">
        <v>1900000</v>
      </c>
      <c r="E658" s="45"/>
      <c r="F658" s="13">
        <f t="shared" si="11"/>
        <v>40879951.789999962</v>
      </c>
    </row>
    <row r="659" spans="1:6">
      <c r="A659" s="52">
        <v>45411</v>
      </c>
      <c r="B659" s="15"/>
      <c r="C659" s="165" t="s">
        <v>12</v>
      </c>
      <c r="D659" s="45">
        <v>600000</v>
      </c>
      <c r="E659" s="45"/>
      <c r="F659" s="13">
        <f t="shared" si="11"/>
        <v>41479951.789999962</v>
      </c>
    </row>
    <row r="660" spans="1:6">
      <c r="A660" s="52">
        <v>45411</v>
      </c>
      <c r="B660" s="15"/>
      <c r="C660" s="165" t="s">
        <v>12</v>
      </c>
      <c r="D660" s="45">
        <v>585000</v>
      </c>
      <c r="E660" s="45"/>
      <c r="F660" s="13">
        <f t="shared" si="11"/>
        <v>42064951.789999962</v>
      </c>
    </row>
    <row r="661" spans="1:6">
      <c r="A661" s="52">
        <v>45411</v>
      </c>
      <c r="B661" s="15"/>
      <c r="C661" s="165" t="s">
        <v>17</v>
      </c>
      <c r="D661" s="45">
        <v>600000</v>
      </c>
      <c r="E661" s="45"/>
      <c r="F661" s="13">
        <f t="shared" si="11"/>
        <v>42664951.789999962</v>
      </c>
    </row>
    <row r="662" spans="1:6">
      <c r="A662" s="52">
        <v>45411</v>
      </c>
      <c r="B662" s="15"/>
      <c r="C662" s="165" t="s">
        <v>12</v>
      </c>
      <c r="D662" s="45">
        <v>2500000</v>
      </c>
      <c r="E662" s="45"/>
      <c r="F662" s="13">
        <f t="shared" si="11"/>
        <v>45164951.789999962</v>
      </c>
    </row>
    <row r="663" spans="1:6">
      <c r="A663" s="52">
        <v>45412</v>
      </c>
      <c r="B663" s="15"/>
      <c r="C663" s="165" t="s">
        <v>12</v>
      </c>
      <c r="D663" s="45">
        <v>600000</v>
      </c>
      <c r="E663" s="45"/>
      <c r="F663" s="13">
        <f t="shared" si="11"/>
        <v>45764951.789999962</v>
      </c>
    </row>
    <row r="664" spans="1:6">
      <c r="A664" s="52">
        <v>45412</v>
      </c>
      <c r="B664" s="15"/>
      <c r="C664" s="165" t="s">
        <v>32</v>
      </c>
      <c r="D664" s="45"/>
      <c r="E664" s="45">
        <v>25000</v>
      </c>
      <c r="F664" s="13">
        <f t="shared" si="11"/>
        <v>45739951.789999962</v>
      </c>
    </row>
    <row r="665" spans="1:6">
      <c r="A665" s="52">
        <v>45412</v>
      </c>
      <c r="B665" s="15"/>
      <c r="C665" s="165" t="s">
        <v>37</v>
      </c>
      <c r="D665" s="45">
        <v>107432.71</v>
      </c>
      <c r="E665" s="45"/>
      <c r="F665" s="13">
        <f t="shared" si="11"/>
        <v>45847384.499999963</v>
      </c>
    </row>
    <row r="666" spans="1:6">
      <c r="A666" s="52">
        <v>45412</v>
      </c>
      <c r="B666" s="15"/>
      <c r="C666" s="165" t="s">
        <v>38</v>
      </c>
      <c r="D666" s="45"/>
      <c r="E666" s="45">
        <v>21486.54</v>
      </c>
      <c r="F666" s="13">
        <f t="shared" si="11"/>
        <v>45825897.959999964</v>
      </c>
    </row>
    <row r="667" spans="1:6">
      <c r="A667" s="136"/>
      <c r="B667" s="137"/>
      <c r="C667" s="168" t="s">
        <v>34</v>
      </c>
      <c r="D667" s="120">
        <f>SUM(D574:D666)</f>
        <v>192505233.71000001</v>
      </c>
      <c r="E667" s="120">
        <f>SUM(E574:E666)</f>
        <v>341815786.54000002</v>
      </c>
      <c r="F667" s="137"/>
    </row>
    <row r="668" spans="1:6">
      <c r="A668" s="5"/>
      <c r="B668" s="53"/>
      <c r="C668" s="167" t="s">
        <v>5</v>
      </c>
      <c r="D668" s="54"/>
      <c r="E668" s="54"/>
      <c r="F668" s="88">
        <f>F666</f>
        <v>45825897.959999964</v>
      </c>
    </row>
    <row r="669" spans="1:6">
      <c r="A669" s="52">
        <v>45413</v>
      </c>
      <c r="B669" s="15"/>
      <c r="C669" s="165" t="s">
        <v>18</v>
      </c>
      <c r="D669" s="45">
        <v>1015000</v>
      </c>
      <c r="E669" s="45"/>
      <c r="F669" s="13">
        <f>F668+D669-E669</f>
        <v>46840897.959999964</v>
      </c>
    </row>
    <row r="670" spans="1:6">
      <c r="A670" s="52">
        <v>45413</v>
      </c>
      <c r="B670" s="15"/>
      <c r="C670" s="165" t="s">
        <v>12</v>
      </c>
      <c r="D670" s="45">
        <v>585000</v>
      </c>
      <c r="E670" s="45"/>
      <c r="F670" s="13">
        <f t="shared" ref="F670:F731" si="12">F669+D670-E670</f>
        <v>47425897.959999964</v>
      </c>
    </row>
    <row r="671" spans="1:6">
      <c r="A671" s="52">
        <v>45414</v>
      </c>
      <c r="B671" s="15"/>
      <c r="C671" s="165" t="s">
        <v>12</v>
      </c>
      <c r="D671" s="33">
        <v>585000</v>
      </c>
      <c r="E671" s="45"/>
      <c r="F671" s="13">
        <f t="shared" si="12"/>
        <v>48010897.959999964</v>
      </c>
    </row>
    <row r="672" spans="1:6">
      <c r="A672" s="52">
        <v>45414</v>
      </c>
      <c r="B672" s="15"/>
      <c r="C672" s="165" t="s">
        <v>12</v>
      </c>
      <c r="D672" s="33">
        <v>465000</v>
      </c>
      <c r="E672" s="45"/>
      <c r="F672" s="13">
        <f t="shared" si="12"/>
        <v>48475897.959999964</v>
      </c>
    </row>
    <row r="673" spans="1:6">
      <c r="A673" s="52">
        <v>45414</v>
      </c>
      <c r="B673" s="15"/>
      <c r="C673" s="166" t="s">
        <v>12</v>
      </c>
      <c r="D673" s="45">
        <v>650000</v>
      </c>
      <c r="E673" s="45"/>
      <c r="F673" s="13">
        <f t="shared" si="12"/>
        <v>49125897.959999964</v>
      </c>
    </row>
    <row r="674" spans="1:6">
      <c r="A674" s="52">
        <v>45414</v>
      </c>
      <c r="B674" s="15"/>
      <c r="C674" s="166" t="s">
        <v>18</v>
      </c>
      <c r="D674" s="45">
        <v>1185000</v>
      </c>
      <c r="E674" s="45"/>
      <c r="F674" s="13">
        <f t="shared" si="12"/>
        <v>50310897.959999964</v>
      </c>
    </row>
    <row r="675" spans="1:6">
      <c r="A675" s="52">
        <v>45414</v>
      </c>
      <c r="B675" s="15"/>
      <c r="C675" s="166" t="s">
        <v>12</v>
      </c>
      <c r="D675" s="45">
        <v>585000</v>
      </c>
      <c r="E675" s="45"/>
      <c r="F675" s="13">
        <f t="shared" si="12"/>
        <v>50895897.959999964</v>
      </c>
    </row>
    <row r="676" spans="1:6">
      <c r="A676" s="52">
        <v>45415</v>
      </c>
      <c r="B676" s="15"/>
      <c r="C676" s="166" t="s">
        <v>1072</v>
      </c>
      <c r="D676" s="45">
        <v>100001</v>
      </c>
      <c r="E676" s="45"/>
      <c r="F676" s="13">
        <f t="shared" si="12"/>
        <v>50995898.959999964</v>
      </c>
    </row>
    <row r="677" spans="1:6">
      <c r="A677" s="52">
        <v>45415</v>
      </c>
      <c r="B677" s="15"/>
      <c r="C677" s="166" t="s">
        <v>12</v>
      </c>
      <c r="D677" s="45">
        <v>585000</v>
      </c>
      <c r="E677" s="45"/>
      <c r="F677" s="13">
        <f t="shared" si="12"/>
        <v>51580898.959999964</v>
      </c>
    </row>
    <row r="678" spans="1:6">
      <c r="A678" s="52">
        <v>45417</v>
      </c>
      <c r="B678" s="15"/>
      <c r="C678" s="166" t="s">
        <v>12</v>
      </c>
      <c r="D678" s="45">
        <v>1115000</v>
      </c>
      <c r="E678" s="45"/>
      <c r="F678" s="13">
        <f t="shared" si="12"/>
        <v>52695898.959999964</v>
      </c>
    </row>
    <row r="679" spans="1:6">
      <c r="A679" s="52">
        <v>45418</v>
      </c>
      <c r="B679" s="15"/>
      <c r="C679" s="166" t="s">
        <v>12</v>
      </c>
      <c r="D679" s="45">
        <v>600000</v>
      </c>
      <c r="E679" s="45"/>
      <c r="F679" s="13">
        <f t="shared" si="12"/>
        <v>53295898.959999964</v>
      </c>
    </row>
    <row r="680" spans="1:6">
      <c r="A680" s="52">
        <v>45418</v>
      </c>
      <c r="B680" s="15"/>
      <c r="C680" s="166" t="s">
        <v>12</v>
      </c>
      <c r="D680" s="45">
        <v>585000</v>
      </c>
      <c r="E680" s="45"/>
      <c r="F680" s="13">
        <f t="shared" si="12"/>
        <v>53880898.959999964</v>
      </c>
    </row>
    <row r="681" spans="1:6">
      <c r="A681" s="52">
        <v>45420</v>
      </c>
      <c r="B681" s="15"/>
      <c r="C681" s="166" t="s">
        <v>20</v>
      </c>
      <c r="D681" s="45"/>
      <c r="E681" s="45">
        <v>14225000</v>
      </c>
      <c r="F681" s="13">
        <f t="shared" si="12"/>
        <v>39655898.959999964</v>
      </c>
    </row>
    <row r="682" spans="1:6">
      <c r="A682" s="52">
        <v>45420</v>
      </c>
      <c r="B682" s="15"/>
      <c r="C682" s="166" t="s">
        <v>687</v>
      </c>
      <c r="D682" s="45"/>
      <c r="E682" s="45">
        <v>1750000</v>
      </c>
      <c r="F682" s="13">
        <f t="shared" si="12"/>
        <v>37905898.959999964</v>
      </c>
    </row>
    <row r="683" spans="1:6">
      <c r="A683" s="52">
        <v>45420</v>
      </c>
      <c r="B683" s="15"/>
      <c r="C683" s="166" t="s">
        <v>597</v>
      </c>
      <c r="D683" s="45"/>
      <c r="E683" s="45">
        <v>750000</v>
      </c>
      <c r="F683" s="13">
        <f t="shared" si="12"/>
        <v>37155898.959999964</v>
      </c>
    </row>
    <row r="684" spans="1:6">
      <c r="A684" s="52">
        <v>45420</v>
      </c>
      <c r="B684" s="15"/>
      <c r="C684" s="166" t="s">
        <v>161</v>
      </c>
      <c r="D684" s="45"/>
      <c r="E684" s="45">
        <v>2900</v>
      </c>
      <c r="F684" s="13">
        <f t="shared" si="12"/>
        <v>37152998.959999964</v>
      </c>
    </row>
    <row r="685" spans="1:6">
      <c r="A685" s="52">
        <v>45420</v>
      </c>
      <c r="B685" s="15"/>
      <c r="C685" s="166" t="s">
        <v>767</v>
      </c>
      <c r="D685" s="45">
        <v>2138000</v>
      </c>
      <c r="E685" s="45"/>
      <c r="F685" s="13">
        <f t="shared" si="12"/>
        <v>39290998.959999964</v>
      </c>
    </row>
    <row r="686" spans="1:6">
      <c r="A686" s="52">
        <v>45420</v>
      </c>
      <c r="B686" s="15"/>
      <c r="C686" s="166" t="s">
        <v>768</v>
      </c>
      <c r="D686" s="45">
        <v>689000</v>
      </c>
      <c r="E686" s="45"/>
      <c r="F686" s="13">
        <f t="shared" si="12"/>
        <v>39979998.959999964</v>
      </c>
    </row>
    <row r="687" spans="1:6">
      <c r="A687" s="52">
        <v>45418</v>
      </c>
      <c r="B687" s="15"/>
      <c r="C687" s="166" t="s">
        <v>12</v>
      </c>
      <c r="D687" s="45">
        <v>600000</v>
      </c>
      <c r="E687" s="45"/>
      <c r="F687" s="13">
        <f t="shared" si="12"/>
        <v>40579998.959999964</v>
      </c>
    </row>
    <row r="688" spans="1:6">
      <c r="A688" s="52">
        <v>45419</v>
      </c>
      <c r="B688" s="15"/>
      <c r="C688" s="166" t="s">
        <v>12</v>
      </c>
      <c r="D688" s="45">
        <v>575000</v>
      </c>
      <c r="E688" s="45"/>
      <c r="F688" s="13">
        <f t="shared" si="12"/>
        <v>41154998.959999964</v>
      </c>
    </row>
    <row r="689" spans="1:6">
      <c r="A689" s="52">
        <v>45419</v>
      </c>
      <c r="B689" s="15"/>
      <c r="C689" s="166" t="s">
        <v>12</v>
      </c>
      <c r="D689" s="45">
        <v>600000</v>
      </c>
      <c r="E689" s="45"/>
      <c r="F689" s="13">
        <f t="shared" si="12"/>
        <v>41754998.959999964</v>
      </c>
    </row>
    <row r="690" spans="1:6">
      <c r="A690" s="52">
        <v>45420</v>
      </c>
      <c r="B690" s="15"/>
      <c r="C690" s="166" t="s">
        <v>17</v>
      </c>
      <c r="D690" s="45">
        <v>550000</v>
      </c>
      <c r="E690" s="45"/>
      <c r="F690" s="13">
        <f t="shared" si="12"/>
        <v>42304998.959999964</v>
      </c>
    </row>
    <row r="691" spans="1:6">
      <c r="A691" s="52">
        <v>45420</v>
      </c>
      <c r="B691" s="15"/>
      <c r="C691" s="166" t="s">
        <v>12</v>
      </c>
      <c r="D691" s="45">
        <v>600000</v>
      </c>
      <c r="E691" s="45"/>
      <c r="F691" s="13">
        <f t="shared" si="12"/>
        <v>42904998.959999964</v>
      </c>
    </row>
    <row r="692" spans="1:6">
      <c r="A692" s="52">
        <v>45420</v>
      </c>
      <c r="B692" s="15"/>
      <c r="C692" s="166" t="s">
        <v>12</v>
      </c>
      <c r="D692" s="45">
        <v>600000</v>
      </c>
      <c r="E692" s="45"/>
      <c r="F692" s="13">
        <f t="shared" si="12"/>
        <v>43504998.959999964</v>
      </c>
    </row>
    <row r="693" spans="1:6">
      <c r="A693" s="52">
        <v>45420</v>
      </c>
      <c r="B693" s="15"/>
      <c r="C693" s="166" t="s">
        <v>12</v>
      </c>
      <c r="D693" s="45">
        <v>1235000</v>
      </c>
      <c r="E693" s="45"/>
      <c r="F693" s="13">
        <f t="shared" si="12"/>
        <v>44739998.959999964</v>
      </c>
    </row>
    <row r="694" spans="1:6">
      <c r="A694" s="52">
        <v>45420</v>
      </c>
      <c r="B694" s="15"/>
      <c r="C694" s="166" t="s">
        <v>12</v>
      </c>
      <c r="D694" s="45">
        <v>1300000</v>
      </c>
      <c r="E694" s="45"/>
      <c r="F694" s="13">
        <f t="shared" si="12"/>
        <v>46039998.959999964</v>
      </c>
    </row>
    <row r="695" spans="1:6">
      <c r="A695" s="52">
        <v>45424</v>
      </c>
      <c r="B695" s="15"/>
      <c r="C695" s="166" t="s">
        <v>12</v>
      </c>
      <c r="D695" s="45">
        <v>1300000</v>
      </c>
      <c r="E695" s="45"/>
      <c r="F695" s="13">
        <f t="shared" si="12"/>
        <v>47339998.959999964</v>
      </c>
    </row>
    <row r="696" spans="1:6">
      <c r="A696" s="52">
        <v>45425</v>
      </c>
      <c r="B696" s="15"/>
      <c r="C696" s="166" t="s">
        <v>12</v>
      </c>
      <c r="D696" s="45">
        <v>575000</v>
      </c>
      <c r="E696" s="45"/>
      <c r="F696" s="13">
        <f t="shared" si="12"/>
        <v>47914998.959999964</v>
      </c>
    </row>
    <row r="697" spans="1:6">
      <c r="A697" s="52">
        <v>45427</v>
      </c>
      <c r="B697" s="15"/>
      <c r="C697" s="166" t="s">
        <v>20</v>
      </c>
      <c r="D697" s="45"/>
      <c r="E697" s="45">
        <v>5510000</v>
      </c>
      <c r="F697" s="13">
        <f t="shared" si="12"/>
        <v>42404998.959999964</v>
      </c>
    </row>
    <row r="698" spans="1:6">
      <c r="A698" s="52">
        <v>45427</v>
      </c>
      <c r="B698" s="15"/>
      <c r="C698" s="166" t="s">
        <v>161</v>
      </c>
      <c r="D698" s="45"/>
      <c r="E698" s="45">
        <v>2900</v>
      </c>
      <c r="F698" s="13">
        <f t="shared" si="12"/>
        <v>42402098.959999964</v>
      </c>
    </row>
    <row r="699" spans="1:6">
      <c r="A699" s="52">
        <v>45427</v>
      </c>
      <c r="B699" s="15"/>
      <c r="C699" s="166" t="s">
        <v>768</v>
      </c>
      <c r="D699" s="45">
        <v>1069000</v>
      </c>
      <c r="E699" s="45"/>
      <c r="F699" s="13">
        <f t="shared" si="12"/>
        <v>43471098.959999964</v>
      </c>
    </row>
    <row r="700" spans="1:6">
      <c r="A700" s="52">
        <v>45426</v>
      </c>
      <c r="B700" s="15"/>
      <c r="C700" s="166" t="s">
        <v>12</v>
      </c>
      <c r="D700" s="45">
        <v>585000</v>
      </c>
      <c r="E700" s="45"/>
      <c r="F700" s="13">
        <f t="shared" si="12"/>
        <v>44056098.959999964</v>
      </c>
    </row>
    <row r="701" spans="1:6">
      <c r="A701" s="52">
        <v>45426</v>
      </c>
      <c r="B701" s="15"/>
      <c r="C701" s="166" t="s">
        <v>12</v>
      </c>
      <c r="D701" s="45">
        <v>650000</v>
      </c>
      <c r="E701" s="45"/>
      <c r="F701" s="13">
        <f t="shared" si="12"/>
        <v>44706098.959999964</v>
      </c>
    </row>
    <row r="702" spans="1:6">
      <c r="A702" s="52">
        <v>45427</v>
      </c>
      <c r="B702" s="15"/>
      <c r="C702" s="166" t="s">
        <v>18</v>
      </c>
      <c r="D702" s="45">
        <v>1185000</v>
      </c>
      <c r="E702" s="45"/>
      <c r="F702" s="13">
        <f t="shared" si="12"/>
        <v>45891098.959999964</v>
      </c>
    </row>
    <row r="703" spans="1:6">
      <c r="A703" s="52">
        <v>45428</v>
      </c>
      <c r="B703" s="15"/>
      <c r="C703" s="166" t="s">
        <v>12</v>
      </c>
      <c r="D703" s="45">
        <v>1235000</v>
      </c>
      <c r="E703" s="45"/>
      <c r="F703" s="13">
        <f t="shared" si="12"/>
        <v>47126098.959999964</v>
      </c>
    </row>
    <row r="704" spans="1:6">
      <c r="A704" s="52">
        <v>45428</v>
      </c>
      <c r="B704" s="15"/>
      <c r="C704" s="166" t="s">
        <v>12</v>
      </c>
      <c r="D704" s="45">
        <v>600000</v>
      </c>
      <c r="E704" s="45"/>
      <c r="F704" s="13">
        <f t="shared" si="12"/>
        <v>47726098.959999964</v>
      </c>
    </row>
    <row r="705" spans="1:6">
      <c r="A705" s="52">
        <v>45432</v>
      </c>
      <c r="B705" s="15"/>
      <c r="C705" s="166" t="s">
        <v>20</v>
      </c>
      <c r="D705" s="45"/>
      <c r="E705" s="45">
        <v>4230000</v>
      </c>
      <c r="F705" s="13">
        <f t="shared" si="12"/>
        <v>43496098.959999964</v>
      </c>
    </row>
    <row r="706" spans="1:6">
      <c r="A706" s="52">
        <v>45432</v>
      </c>
      <c r="B706" s="15"/>
      <c r="C706" s="166" t="s">
        <v>161</v>
      </c>
      <c r="D706" s="45"/>
      <c r="E706" s="45">
        <v>2900</v>
      </c>
      <c r="F706" s="13">
        <f t="shared" si="12"/>
        <v>43493198.959999964</v>
      </c>
    </row>
    <row r="707" spans="1:6">
      <c r="A707" s="52">
        <v>45432</v>
      </c>
      <c r="B707" s="15"/>
      <c r="C707" s="166" t="s">
        <v>687</v>
      </c>
      <c r="D707" s="45"/>
      <c r="E707" s="45">
        <v>1150000</v>
      </c>
      <c r="F707" s="13">
        <f t="shared" si="12"/>
        <v>42343198.959999964</v>
      </c>
    </row>
    <row r="708" spans="1:6">
      <c r="A708" s="52">
        <v>45433</v>
      </c>
      <c r="B708" s="15"/>
      <c r="C708" s="166" t="s">
        <v>12</v>
      </c>
      <c r="D708" s="45">
        <v>600000</v>
      </c>
      <c r="E708" s="45"/>
      <c r="F708" s="13">
        <f t="shared" si="12"/>
        <v>42943198.959999964</v>
      </c>
    </row>
    <row r="709" spans="1:6">
      <c r="A709" s="52">
        <v>45433</v>
      </c>
      <c r="B709" s="15"/>
      <c r="C709" s="166" t="s">
        <v>12</v>
      </c>
      <c r="D709" s="45">
        <v>1770000</v>
      </c>
      <c r="E709" s="45"/>
      <c r="F709" s="13">
        <f t="shared" si="12"/>
        <v>44713198.959999964</v>
      </c>
    </row>
    <row r="710" spans="1:6">
      <c r="A710" s="52">
        <v>45433</v>
      </c>
      <c r="B710" s="15"/>
      <c r="C710" s="166" t="s">
        <v>12</v>
      </c>
      <c r="D710" s="45">
        <v>1900000</v>
      </c>
      <c r="E710" s="45"/>
      <c r="F710" s="13">
        <f t="shared" si="12"/>
        <v>46613198.959999964</v>
      </c>
    </row>
    <row r="711" spans="1:6">
      <c r="A711" s="52">
        <v>45434</v>
      </c>
      <c r="B711" s="15"/>
      <c r="C711" s="166" t="s">
        <v>12</v>
      </c>
      <c r="D711" s="45">
        <v>1170000</v>
      </c>
      <c r="E711" s="45"/>
      <c r="F711" s="13">
        <f t="shared" si="12"/>
        <v>47783198.959999964</v>
      </c>
    </row>
    <row r="712" spans="1:6">
      <c r="A712" s="52">
        <v>45434</v>
      </c>
      <c r="B712" s="15"/>
      <c r="C712" s="166" t="s">
        <v>12</v>
      </c>
      <c r="D712" s="45">
        <v>650000</v>
      </c>
      <c r="E712" s="45"/>
      <c r="F712" s="13">
        <f t="shared" si="12"/>
        <v>48433198.959999964</v>
      </c>
    </row>
    <row r="713" spans="1:6">
      <c r="A713" s="52">
        <v>45436</v>
      </c>
      <c r="B713" s="15"/>
      <c r="C713" s="166" t="s">
        <v>12</v>
      </c>
      <c r="D713" s="45">
        <v>650000</v>
      </c>
      <c r="E713" s="45"/>
      <c r="F713" s="13">
        <f t="shared" si="12"/>
        <v>49083198.959999964</v>
      </c>
    </row>
    <row r="714" spans="1:6">
      <c r="A714" s="52">
        <v>45438</v>
      </c>
      <c r="B714" s="15"/>
      <c r="C714" s="166" t="s">
        <v>17</v>
      </c>
      <c r="D714" s="45">
        <v>600000</v>
      </c>
      <c r="E714" s="45"/>
      <c r="F714" s="13">
        <f t="shared" si="12"/>
        <v>49683198.959999964</v>
      </c>
    </row>
    <row r="715" spans="1:6">
      <c r="A715" s="52">
        <v>45438</v>
      </c>
      <c r="B715" s="15"/>
      <c r="C715" s="166" t="s">
        <v>12</v>
      </c>
      <c r="D715" s="45">
        <v>585000</v>
      </c>
      <c r="E715" s="45"/>
      <c r="F715" s="13">
        <f t="shared" si="12"/>
        <v>50268198.959999964</v>
      </c>
    </row>
    <row r="716" spans="1:6">
      <c r="A716" s="52">
        <v>45438</v>
      </c>
      <c r="B716" s="15"/>
      <c r="C716" s="166" t="s">
        <v>12</v>
      </c>
      <c r="D716" s="45">
        <v>585000</v>
      </c>
      <c r="E716" s="45"/>
      <c r="F716" s="13">
        <f t="shared" si="12"/>
        <v>50853198.959999964</v>
      </c>
    </row>
    <row r="717" spans="1:6">
      <c r="A717" s="52">
        <v>45438</v>
      </c>
      <c r="B717" s="15"/>
      <c r="C717" s="166" t="s">
        <v>12</v>
      </c>
      <c r="D717" s="45">
        <v>600000</v>
      </c>
      <c r="E717" s="45"/>
      <c r="F717" s="13">
        <f t="shared" si="12"/>
        <v>51453198.959999964</v>
      </c>
    </row>
    <row r="718" spans="1:6">
      <c r="A718" s="52">
        <v>45439</v>
      </c>
      <c r="B718" s="15"/>
      <c r="C718" s="166" t="s">
        <v>12</v>
      </c>
      <c r="D718" s="45">
        <v>465000</v>
      </c>
      <c r="E718" s="45"/>
      <c r="F718" s="13">
        <f t="shared" si="12"/>
        <v>51918198.959999964</v>
      </c>
    </row>
    <row r="719" spans="1:6">
      <c r="A719" s="52">
        <v>45439</v>
      </c>
      <c r="B719" s="15"/>
      <c r="C719" s="166" t="s">
        <v>12</v>
      </c>
      <c r="D719" s="45">
        <v>585000</v>
      </c>
      <c r="E719" s="45"/>
      <c r="F719" s="13">
        <f t="shared" si="12"/>
        <v>52503198.959999964</v>
      </c>
    </row>
    <row r="720" spans="1:6">
      <c r="A720" s="50">
        <v>45440</v>
      </c>
      <c r="B720" s="32"/>
      <c r="C720" s="32" t="s">
        <v>116</v>
      </c>
      <c r="D720" s="27"/>
      <c r="E720" s="28">
        <v>9560000</v>
      </c>
      <c r="F720" s="13">
        <f t="shared" si="12"/>
        <v>42943198.959999964</v>
      </c>
    </row>
    <row r="721" spans="1:6">
      <c r="A721" s="50">
        <v>45440</v>
      </c>
      <c r="B721" s="32"/>
      <c r="C721" s="32" t="s">
        <v>49</v>
      </c>
      <c r="D721" s="27"/>
      <c r="E721" s="28">
        <v>2900</v>
      </c>
      <c r="F721" s="13">
        <f t="shared" si="12"/>
        <v>42940298.959999964</v>
      </c>
    </row>
    <row r="722" spans="1:6">
      <c r="A722" s="52">
        <v>45439</v>
      </c>
      <c r="B722" s="15"/>
      <c r="C722" s="166" t="s">
        <v>12</v>
      </c>
      <c r="D722" s="45">
        <v>1755000</v>
      </c>
      <c r="E722" s="45"/>
      <c r="F722" s="13">
        <f t="shared" si="12"/>
        <v>44695298.959999964</v>
      </c>
    </row>
    <row r="723" spans="1:6">
      <c r="A723" s="52">
        <v>45440</v>
      </c>
      <c r="B723" s="15"/>
      <c r="C723" s="166" t="s">
        <v>12</v>
      </c>
      <c r="D723" s="45">
        <v>1200000</v>
      </c>
      <c r="E723" s="45"/>
      <c r="F723" s="13">
        <f t="shared" si="12"/>
        <v>45895298.959999964</v>
      </c>
    </row>
    <row r="724" spans="1:6">
      <c r="A724" s="52">
        <v>45441</v>
      </c>
      <c r="B724" s="15"/>
      <c r="C724" s="166" t="s">
        <v>12</v>
      </c>
      <c r="D724" s="45">
        <v>1115000</v>
      </c>
      <c r="E724" s="45"/>
      <c r="F724" s="13">
        <f t="shared" si="12"/>
        <v>47010298.959999964</v>
      </c>
    </row>
    <row r="725" spans="1:6">
      <c r="A725" s="52">
        <v>45441</v>
      </c>
      <c r="B725" s="15"/>
      <c r="C725" s="166" t="s">
        <v>12</v>
      </c>
      <c r="D725" s="45">
        <v>650000</v>
      </c>
      <c r="E725" s="45"/>
      <c r="F725" s="13">
        <f t="shared" si="12"/>
        <v>47660298.959999964</v>
      </c>
    </row>
    <row r="726" spans="1:6">
      <c r="A726" s="52">
        <v>45442</v>
      </c>
      <c r="B726" s="15"/>
      <c r="C726" s="166" t="s">
        <v>12</v>
      </c>
      <c r="D726" s="45">
        <v>600000</v>
      </c>
      <c r="E726" s="45"/>
      <c r="F726" s="13">
        <f t="shared" si="12"/>
        <v>48260298.959999964</v>
      </c>
    </row>
    <row r="727" spans="1:6">
      <c r="A727" s="52">
        <v>45443.61996527778</v>
      </c>
      <c r="B727" s="15"/>
      <c r="C727" s="166" t="s">
        <v>12</v>
      </c>
      <c r="D727" s="45">
        <v>1250000</v>
      </c>
      <c r="E727" s="45"/>
      <c r="F727" s="13">
        <f t="shared" si="12"/>
        <v>49510298.959999964</v>
      </c>
    </row>
    <row r="728" spans="1:6">
      <c r="A728" s="52">
        <v>45443.811840277776</v>
      </c>
      <c r="B728" s="15"/>
      <c r="C728" s="166" t="s">
        <v>12</v>
      </c>
      <c r="D728" s="45">
        <v>600000</v>
      </c>
      <c r="E728" s="45"/>
      <c r="F728" s="13">
        <f t="shared" si="12"/>
        <v>50110298.959999964</v>
      </c>
    </row>
    <row r="729" spans="1:6">
      <c r="A729" s="52">
        <v>45443.811840277776</v>
      </c>
      <c r="B729" s="15"/>
      <c r="C729" s="165" t="s">
        <v>32</v>
      </c>
      <c r="D729" s="45"/>
      <c r="E729" s="45">
        <v>25000</v>
      </c>
      <c r="F729" s="13">
        <f t="shared" si="12"/>
        <v>50085298.959999964</v>
      </c>
    </row>
    <row r="730" spans="1:6">
      <c r="A730" s="52">
        <v>45443.811840277776</v>
      </c>
      <c r="B730" s="15"/>
      <c r="C730" s="165" t="s">
        <v>37</v>
      </c>
      <c r="D730" s="45">
        <v>10392.200000000001</v>
      </c>
      <c r="E730" s="45"/>
      <c r="F730" s="13">
        <f t="shared" si="12"/>
        <v>50095691.159999967</v>
      </c>
    </row>
    <row r="731" spans="1:6">
      <c r="A731" s="52">
        <v>45443.811840277776</v>
      </c>
      <c r="B731" s="15"/>
      <c r="C731" s="165" t="s">
        <v>38</v>
      </c>
      <c r="D731" s="45"/>
      <c r="E731" s="45">
        <v>2078.44</v>
      </c>
      <c r="F731" s="13">
        <f t="shared" si="12"/>
        <v>50093612.719999969</v>
      </c>
    </row>
    <row r="732" spans="1:6">
      <c r="A732" s="136"/>
      <c r="B732" s="137"/>
      <c r="C732" s="168" t="s">
        <v>34</v>
      </c>
      <c r="D732" s="120">
        <f>SUM(D669:D731)</f>
        <v>41481393.200000003</v>
      </c>
      <c r="E732" s="120">
        <f>SUM(E669:E731)</f>
        <v>37213678.439999998</v>
      </c>
      <c r="F732" s="137"/>
    </row>
    <row r="733" spans="1:6">
      <c r="A733" s="5"/>
      <c r="B733" s="53"/>
      <c r="C733" s="167" t="s">
        <v>5</v>
      </c>
      <c r="D733" s="54"/>
      <c r="E733" s="54"/>
      <c r="F733" s="88">
        <f>F731</f>
        <v>50093612.719999969</v>
      </c>
    </row>
    <row r="734" spans="1:6">
      <c r="A734" s="52">
        <v>45444.549988425926</v>
      </c>
      <c r="B734" s="15"/>
      <c r="C734" s="165" t="s">
        <v>12</v>
      </c>
      <c r="D734" s="45">
        <v>575000</v>
      </c>
      <c r="E734" s="45"/>
      <c r="F734" s="13">
        <f>F733+D734-E734</f>
        <v>50668612.719999969</v>
      </c>
    </row>
    <row r="735" spans="1:6">
      <c r="A735" s="52">
        <v>45445.565486111111</v>
      </c>
      <c r="B735" s="15"/>
      <c r="C735" s="166" t="s">
        <v>1059</v>
      </c>
      <c r="D735" s="45">
        <v>2650000</v>
      </c>
      <c r="E735" s="45"/>
      <c r="F735" s="13">
        <f t="shared" ref="F735:F768" si="13">F734+D735-E735</f>
        <v>53318612.719999969</v>
      </c>
    </row>
    <row r="736" spans="1:6">
      <c r="A736" s="52">
        <v>45445.724548611113</v>
      </c>
      <c r="B736" s="15"/>
      <c r="C736" s="166" t="s">
        <v>12</v>
      </c>
      <c r="D736" s="45">
        <v>600000</v>
      </c>
      <c r="E736" s="45"/>
      <c r="F736" s="13">
        <f t="shared" si="13"/>
        <v>53918612.719999969</v>
      </c>
    </row>
    <row r="737" spans="1:6">
      <c r="A737" s="52">
        <v>45445.725972222222</v>
      </c>
      <c r="B737" s="15"/>
      <c r="C737" s="166" t="s">
        <v>17</v>
      </c>
      <c r="D737" s="45">
        <v>750000</v>
      </c>
      <c r="E737" s="45"/>
      <c r="F737" s="13">
        <f t="shared" si="13"/>
        <v>54668612.719999969</v>
      </c>
    </row>
    <row r="738" spans="1:6">
      <c r="A738" s="52">
        <v>45445.765752314815</v>
      </c>
      <c r="B738" s="15"/>
      <c r="C738" s="166" t="s">
        <v>12</v>
      </c>
      <c r="D738" s="45">
        <v>1770000</v>
      </c>
      <c r="E738" s="45"/>
      <c r="F738" s="13">
        <f t="shared" si="13"/>
        <v>56438612.719999969</v>
      </c>
    </row>
    <row r="739" spans="1:6">
      <c r="A739" s="52">
        <v>45445.872256944444</v>
      </c>
      <c r="B739" s="15"/>
      <c r="C739" s="166" t="s">
        <v>1059</v>
      </c>
      <c r="D739" s="45">
        <v>1350000</v>
      </c>
      <c r="E739" s="45"/>
      <c r="F739" s="13">
        <f t="shared" si="13"/>
        <v>57788612.719999969</v>
      </c>
    </row>
    <row r="740" spans="1:6">
      <c r="A740" s="52">
        <v>45446.094259259262</v>
      </c>
      <c r="B740" s="15"/>
      <c r="C740" s="166" t="s">
        <v>12</v>
      </c>
      <c r="D740" s="45">
        <v>465000</v>
      </c>
      <c r="E740" s="45"/>
      <c r="F740" s="13">
        <f t="shared" si="13"/>
        <v>58253612.719999969</v>
      </c>
    </row>
    <row r="741" spans="1:6">
      <c r="A741" s="52">
        <v>45446.259120370371</v>
      </c>
      <c r="B741" s="15"/>
      <c r="C741" s="166" t="s">
        <v>12</v>
      </c>
      <c r="D741" s="45">
        <v>1950000</v>
      </c>
      <c r="E741" s="45"/>
      <c r="F741" s="13">
        <f t="shared" si="13"/>
        <v>60203612.719999969</v>
      </c>
    </row>
    <row r="742" spans="1:6">
      <c r="A742" s="52">
        <v>45446.285555555558</v>
      </c>
      <c r="B742" s="15"/>
      <c r="C742" s="166" t="s">
        <v>12</v>
      </c>
      <c r="D742" s="45">
        <v>600000</v>
      </c>
      <c r="E742" s="45"/>
      <c r="F742" s="13">
        <f t="shared" si="13"/>
        <v>60803612.719999969</v>
      </c>
    </row>
    <row r="743" spans="1:6">
      <c r="A743" s="52">
        <v>45446.317175925928</v>
      </c>
      <c r="B743" s="15"/>
      <c r="C743" s="166" t="s">
        <v>12</v>
      </c>
      <c r="D743" s="45">
        <v>1250000</v>
      </c>
      <c r="E743" s="45"/>
      <c r="F743" s="13">
        <f t="shared" si="13"/>
        <v>62053612.719999969</v>
      </c>
    </row>
    <row r="744" spans="1:6">
      <c r="A744" s="52">
        <v>45446.360775462963</v>
      </c>
      <c r="B744" s="15"/>
      <c r="C744" s="166" t="s">
        <v>12</v>
      </c>
      <c r="D744" s="45">
        <v>600000</v>
      </c>
      <c r="E744" s="45"/>
      <c r="F744" s="13">
        <f t="shared" si="13"/>
        <v>62653612.719999969</v>
      </c>
    </row>
    <row r="745" spans="1:6">
      <c r="A745" s="52">
        <v>45447</v>
      </c>
      <c r="B745" s="15"/>
      <c r="C745" s="166" t="s">
        <v>932</v>
      </c>
      <c r="D745" s="45">
        <v>2172000</v>
      </c>
      <c r="E745" s="45"/>
      <c r="F745" s="13">
        <f t="shared" si="13"/>
        <v>64825612.719999969</v>
      </c>
    </row>
    <row r="746" spans="1:6">
      <c r="A746" s="52">
        <v>45448</v>
      </c>
      <c r="B746" s="15"/>
      <c r="C746" s="166" t="s">
        <v>1060</v>
      </c>
      <c r="D746" s="45"/>
      <c r="E746" s="45">
        <v>18780000</v>
      </c>
      <c r="F746" s="13">
        <f t="shared" si="13"/>
        <v>46045612.719999969</v>
      </c>
    </row>
    <row r="747" spans="1:6">
      <c r="A747" s="52">
        <v>45448</v>
      </c>
      <c r="B747" s="15"/>
      <c r="C747" s="166" t="s">
        <v>1064</v>
      </c>
      <c r="D747" s="45"/>
      <c r="E747" s="45">
        <v>1350000</v>
      </c>
      <c r="F747" s="13">
        <f t="shared" si="13"/>
        <v>44695612.719999969</v>
      </c>
    </row>
    <row r="748" spans="1:6">
      <c r="A748" s="52">
        <v>45448</v>
      </c>
      <c r="B748" s="15"/>
      <c r="C748" s="166" t="s">
        <v>161</v>
      </c>
      <c r="D748" s="45"/>
      <c r="E748" s="45">
        <v>2900</v>
      </c>
      <c r="F748" s="13">
        <f t="shared" si="13"/>
        <v>44692712.719999969</v>
      </c>
    </row>
    <row r="749" spans="1:6">
      <c r="A749" s="52">
        <v>45448</v>
      </c>
      <c r="B749" s="15"/>
      <c r="C749" s="166" t="s">
        <v>196</v>
      </c>
      <c r="D749" s="45">
        <v>995000</v>
      </c>
      <c r="E749" s="45"/>
      <c r="F749" s="13">
        <f t="shared" si="13"/>
        <v>45687712.719999969</v>
      </c>
    </row>
    <row r="750" spans="1:6">
      <c r="A750" s="52">
        <v>45448</v>
      </c>
      <c r="B750" s="15"/>
      <c r="C750" s="166" t="s">
        <v>1218</v>
      </c>
      <c r="D750" s="45"/>
      <c r="E750" s="45">
        <v>40000000</v>
      </c>
      <c r="F750" s="13">
        <f t="shared" si="13"/>
        <v>5687712.719999969</v>
      </c>
    </row>
    <row r="751" spans="1:6">
      <c r="A751" s="52">
        <v>45448</v>
      </c>
      <c r="B751" s="15"/>
      <c r="C751" s="166" t="s">
        <v>32</v>
      </c>
      <c r="D751" s="45"/>
      <c r="E751" s="45">
        <v>2500</v>
      </c>
      <c r="F751" s="13">
        <f t="shared" si="13"/>
        <v>5685212.719999969</v>
      </c>
    </row>
    <row r="752" spans="1:6">
      <c r="A752" s="52">
        <v>45448</v>
      </c>
      <c r="B752" s="15"/>
      <c r="C752" s="166" t="s">
        <v>1086</v>
      </c>
      <c r="D752" s="45">
        <v>250000</v>
      </c>
      <c r="E752" s="45"/>
      <c r="F752" s="13">
        <f t="shared" si="13"/>
        <v>5935212.719999969</v>
      </c>
    </row>
    <row r="753" spans="1:6">
      <c r="A753" s="52">
        <v>45446.454814814817</v>
      </c>
      <c r="B753" s="15"/>
      <c r="C753" s="166" t="s">
        <v>12</v>
      </c>
      <c r="D753" s="45">
        <v>585000</v>
      </c>
      <c r="E753" s="45"/>
      <c r="F753" s="13">
        <f t="shared" si="13"/>
        <v>6520212.719999969</v>
      </c>
    </row>
    <row r="754" spans="1:6">
      <c r="A754" s="52">
        <v>45446.477465277778</v>
      </c>
      <c r="B754" s="15"/>
      <c r="C754" s="166" t="s">
        <v>12</v>
      </c>
      <c r="D754" s="45">
        <v>600000</v>
      </c>
      <c r="E754" s="45"/>
      <c r="F754" s="13">
        <f t="shared" si="13"/>
        <v>7120212.719999969</v>
      </c>
    </row>
    <row r="755" spans="1:6">
      <c r="A755" s="52">
        <v>45446.578125</v>
      </c>
      <c r="B755" s="15"/>
      <c r="C755" s="166" t="s">
        <v>12</v>
      </c>
      <c r="D755" s="45">
        <v>1235000</v>
      </c>
      <c r="E755" s="45"/>
      <c r="F755" s="13">
        <f t="shared" si="13"/>
        <v>8355212.719999969</v>
      </c>
    </row>
    <row r="756" spans="1:6">
      <c r="A756" s="52">
        <v>45447.310949074075</v>
      </c>
      <c r="B756" s="15"/>
      <c r="C756" s="166" t="s">
        <v>17</v>
      </c>
      <c r="D756" s="45">
        <v>750000</v>
      </c>
      <c r="E756" s="45"/>
      <c r="F756" s="13">
        <f t="shared" si="13"/>
        <v>9105212.719999969</v>
      </c>
    </row>
    <row r="757" spans="1:6">
      <c r="A757" s="52">
        <v>45447.458865740744</v>
      </c>
      <c r="B757" s="15"/>
      <c r="C757" s="166" t="s">
        <v>12</v>
      </c>
      <c r="D757" s="45">
        <v>1170000</v>
      </c>
      <c r="E757" s="45"/>
      <c r="F757" s="13">
        <f t="shared" si="13"/>
        <v>10275212.719999969</v>
      </c>
    </row>
    <row r="758" spans="1:6">
      <c r="A758" s="52">
        <v>45447.459444444445</v>
      </c>
      <c r="B758" s="15"/>
      <c r="C758" s="166" t="s">
        <v>12</v>
      </c>
      <c r="D758" s="45">
        <v>1150000</v>
      </c>
      <c r="E758" s="45"/>
      <c r="F758" s="13">
        <f t="shared" si="13"/>
        <v>11425212.719999969</v>
      </c>
    </row>
    <row r="759" spans="1:6">
      <c r="A759" s="52">
        <v>45448.220671296294</v>
      </c>
      <c r="B759" s="15"/>
      <c r="C759" s="166" t="s">
        <v>12</v>
      </c>
      <c r="D759" s="45">
        <v>465000</v>
      </c>
      <c r="E759" s="45"/>
      <c r="F759" s="13">
        <f t="shared" si="13"/>
        <v>11890212.719999969</v>
      </c>
    </row>
    <row r="760" spans="1:6">
      <c r="A760" s="52">
        <v>45448.229745370372</v>
      </c>
      <c r="B760" s="15"/>
      <c r="C760" s="166" t="s">
        <v>764</v>
      </c>
      <c r="D760" s="45">
        <v>100001</v>
      </c>
      <c r="E760" s="45"/>
      <c r="F760" s="13">
        <f t="shared" si="13"/>
        <v>11990213.719999969</v>
      </c>
    </row>
    <row r="761" spans="1:6">
      <c r="A761" s="52">
        <v>45448.326111111113</v>
      </c>
      <c r="B761" s="15"/>
      <c r="C761" s="166" t="s">
        <v>12</v>
      </c>
      <c r="D761" s="45">
        <v>465000</v>
      </c>
      <c r="E761" s="45"/>
      <c r="F761" s="13">
        <f t="shared" si="13"/>
        <v>12455213.719999969</v>
      </c>
    </row>
    <row r="762" spans="1:6">
      <c r="A762" s="52">
        <v>45448.653449074074</v>
      </c>
      <c r="B762" s="15"/>
      <c r="C762" s="166" t="s">
        <v>12</v>
      </c>
      <c r="D762" s="45">
        <v>650000</v>
      </c>
      <c r="E762" s="45"/>
      <c r="F762" s="13">
        <f t="shared" si="13"/>
        <v>13105213.719999969</v>
      </c>
    </row>
    <row r="763" spans="1:6">
      <c r="A763" s="52">
        <v>45449.091608796298</v>
      </c>
      <c r="B763" s="15"/>
      <c r="C763" s="166" t="s">
        <v>12</v>
      </c>
      <c r="D763" s="45">
        <v>600000</v>
      </c>
      <c r="E763" s="45"/>
      <c r="F763" s="13">
        <f t="shared" si="13"/>
        <v>13705213.719999969</v>
      </c>
    </row>
    <row r="764" spans="1:6">
      <c r="A764" s="52">
        <v>45449.096261574072</v>
      </c>
      <c r="B764" s="15"/>
      <c r="C764" s="166" t="s">
        <v>12</v>
      </c>
      <c r="D764" s="45">
        <v>585000</v>
      </c>
      <c r="E764" s="45"/>
      <c r="F764" s="13">
        <f t="shared" si="13"/>
        <v>14290213.719999969</v>
      </c>
    </row>
    <row r="765" spans="1:6">
      <c r="A765" s="52">
        <v>45449</v>
      </c>
      <c r="B765" s="15"/>
      <c r="C765" s="166" t="s">
        <v>12</v>
      </c>
      <c r="D765" s="45">
        <v>585000</v>
      </c>
      <c r="E765" s="45"/>
      <c r="F765" s="13">
        <f t="shared" si="13"/>
        <v>14875213.719999969</v>
      </c>
    </row>
    <row r="766" spans="1:6">
      <c r="A766" s="52">
        <v>45449</v>
      </c>
      <c r="B766" s="15"/>
      <c r="C766" s="166" t="s">
        <v>12</v>
      </c>
      <c r="D766" s="45">
        <v>585000</v>
      </c>
      <c r="E766" s="45"/>
      <c r="F766" s="13">
        <f t="shared" si="13"/>
        <v>15460213.719999969</v>
      </c>
    </row>
    <row r="767" spans="1:6">
      <c r="A767" s="52">
        <v>45449</v>
      </c>
      <c r="B767" s="15"/>
      <c r="C767" s="166" t="s">
        <v>12</v>
      </c>
      <c r="D767" s="45">
        <v>1235000</v>
      </c>
      <c r="E767" s="45"/>
      <c r="F767" s="13">
        <f t="shared" si="13"/>
        <v>16695213.719999969</v>
      </c>
    </row>
    <row r="768" spans="1:6">
      <c r="A768" s="52">
        <v>45450</v>
      </c>
      <c r="B768" s="15"/>
      <c r="C768" s="166" t="s">
        <v>12</v>
      </c>
      <c r="D768" s="45">
        <v>585000</v>
      </c>
      <c r="E768" s="45"/>
      <c r="F768" s="13">
        <f t="shared" si="13"/>
        <v>17280213.719999969</v>
      </c>
    </row>
    <row r="769" spans="1:9">
      <c r="A769" s="52">
        <v>45453</v>
      </c>
      <c r="B769" s="15"/>
      <c r="C769" s="166" t="s">
        <v>920</v>
      </c>
      <c r="D769" s="114">
        <v>3039000</v>
      </c>
      <c r="E769" s="114"/>
      <c r="F769" s="115">
        <f t="shared" ref="F769:F829" si="14">F768+D769-E769</f>
        <v>20319213.719999969</v>
      </c>
    </row>
    <row r="770" spans="1:9">
      <c r="A770" s="52">
        <v>45450</v>
      </c>
      <c r="B770" s="15"/>
      <c r="C770" s="165" t="s">
        <v>12</v>
      </c>
      <c r="D770" s="114">
        <v>465000</v>
      </c>
      <c r="E770" s="114"/>
      <c r="F770" s="115">
        <f t="shared" si="14"/>
        <v>20784213.719999969</v>
      </c>
    </row>
    <row r="771" spans="1:9">
      <c r="A771" s="52">
        <v>45451</v>
      </c>
      <c r="B771" s="15"/>
      <c r="C771" s="165" t="s">
        <v>16</v>
      </c>
      <c r="D771" s="45">
        <v>864000</v>
      </c>
      <c r="E771" s="45"/>
      <c r="F771" s="115">
        <f t="shared" si="14"/>
        <v>21648213.719999969</v>
      </c>
    </row>
    <row r="772" spans="1:9">
      <c r="A772" s="52">
        <v>45451</v>
      </c>
      <c r="B772" s="15"/>
      <c r="C772" s="165" t="s">
        <v>16</v>
      </c>
      <c r="D772" s="45">
        <v>432000</v>
      </c>
      <c r="E772" s="45"/>
      <c r="F772" s="115">
        <f t="shared" si="14"/>
        <v>22080213.719999969</v>
      </c>
    </row>
    <row r="773" spans="1:9">
      <c r="A773" s="52">
        <v>45451</v>
      </c>
      <c r="B773" s="15"/>
      <c r="C773" s="165" t="s">
        <v>16</v>
      </c>
      <c r="D773" s="45">
        <v>432000</v>
      </c>
      <c r="E773" s="45"/>
      <c r="F773" s="115">
        <f t="shared" si="14"/>
        <v>22512213.719999969</v>
      </c>
      <c r="I773" s="16"/>
    </row>
    <row r="774" spans="1:9">
      <c r="A774" s="52">
        <v>45451</v>
      </c>
      <c r="B774" s="15"/>
      <c r="C774" s="165" t="s">
        <v>16</v>
      </c>
      <c r="D774" s="45">
        <v>424000</v>
      </c>
      <c r="E774" s="45"/>
      <c r="F774" s="115">
        <f t="shared" si="14"/>
        <v>22936213.719999969</v>
      </c>
    </row>
    <row r="775" spans="1:9">
      <c r="A775" s="52">
        <v>45451</v>
      </c>
      <c r="B775" s="15"/>
      <c r="C775" s="165" t="s">
        <v>16</v>
      </c>
      <c r="D775" s="45">
        <v>1783000</v>
      </c>
      <c r="E775" s="45"/>
      <c r="F775" s="115">
        <f t="shared" si="14"/>
        <v>24719213.719999969</v>
      </c>
    </row>
    <row r="776" spans="1:9">
      <c r="A776" s="52">
        <v>45451</v>
      </c>
      <c r="B776" s="15"/>
      <c r="C776" s="165" t="s">
        <v>12</v>
      </c>
      <c r="D776" s="45">
        <v>585000</v>
      </c>
      <c r="E776" s="45"/>
      <c r="F776" s="115">
        <f t="shared" si="14"/>
        <v>25304213.719999969</v>
      </c>
    </row>
    <row r="777" spans="1:9">
      <c r="A777" s="52">
        <v>45451</v>
      </c>
      <c r="B777" s="15"/>
      <c r="C777" s="165" t="s">
        <v>16</v>
      </c>
      <c r="D777" s="45">
        <v>1783000</v>
      </c>
      <c r="E777" s="45"/>
      <c r="F777" s="115">
        <f t="shared" si="14"/>
        <v>27087213.719999969</v>
      </c>
    </row>
    <row r="778" spans="1:9">
      <c r="A778" s="52">
        <v>45451</v>
      </c>
      <c r="B778" s="15"/>
      <c r="C778" s="165" t="s">
        <v>16</v>
      </c>
      <c r="D778" s="45">
        <v>1256000</v>
      </c>
      <c r="E778" s="45"/>
      <c r="F778" s="115">
        <f t="shared" si="14"/>
        <v>28343213.719999969</v>
      </c>
    </row>
    <row r="779" spans="1:9">
      <c r="A779" s="52">
        <v>45451</v>
      </c>
      <c r="B779" s="15"/>
      <c r="C779" s="165" t="s">
        <v>16</v>
      </c>
      <c r="D779" s="45">
        <v>424000</v>
      </c>
      <c r="E779" s="45"/>
      <c r="F779" s="115">
        <f t="shared" si="14"/>
        <v>28767213.719999969</v>
      </c>
    </row>
    <row r="780" spans="1:9">
      <c r="A780" s="52">
        <v>45451</v>
      </c>
      <c r="B780" s="15"/>
      <c r="C780" s="165" t="s">
        <v>16</v>
      </c>
      <c r="D780" s="45">
        <v>856000</v>
      </c>
      <c r="E780" s="45"/>
      <c r="F780" s="115">
        <f t="shared" si="14"/>
        <v>29623213.719999969</v>
      </c>
    </row>
    <row r="781" spans="1:9">
      <c r="A781" s="52">
        <v>45451</v>
      </c>
      <c r="B781" s="15"/>
      <c r="C781" s="165" t="s">
        <v>16</v>
      </c>
      <c r="D781" s="45">
        <v>424000</v>
      </c>
      <c r="E781" s="45"/>
      <c r="F781" s="115">
        <f t="shared" si="14"/>
        <v>30047213.719999969</v>
      </c>
    </row>
    <row r="782" spans="1:9">
      <c r="A782" s="52">
        <v>45451</v>
      </c>
      <c r="B782" s="15"/>
      <c r="C782" s="165" t="s">
        <v>16</v>
      </c>
      <c r="D782" s="45">
        <v>432000</v>
      </c>
      <c r="E782" s="45"/>
      <c r="F782" s="115">
        <f t="shared" si="14"/>
        <v>30479213.719999969</v>
      </c>
    </row>
    <row r="783" spans="1:9">
      <c r="A783" s="52">
        <v>45451</v>
      </c>
      <c r="B783" s="15"/>
      <c r="C783" s="165" t="s">
        <v>16</v>
      </c>
      <c r="D783" s="45">
        <v>432000</v>
      </c>
      <c r="E783" s="45"/>
      <c r="F783" s="115">
        <f t="shared" si="14"/>
        <v>30911213.719999969</v>
      </c>
    </row>
    <row r="784" spans="1:9">
      <c r="A784" s="52">
        <v>45451</v>
      </c>
      <c r="B784" s="15"/>
      <c r="C784" s="165" t="s">
        <v>16</v>
      </c>
      <c r="D784" s="45">
        <v>432000</v>
      </c>
      <c r="E784" s="45"/>
      <c r="F784" s="115">
        <f t="shared" si="14"/>
        <v>31343213.719999969</v>
      </c>
    </row>
    <row r="785" spans="1:6">
      <c r="A785" s="52">
        <v>45451</v>
      </c>
      <c r="B785" s="15"/>
      <c r="C785" s="165" t="s">
        <v>16</v>
      </c>
      <c r="D785" s="45">
        <v>432000</v>
      </c>
      <c r="E785" s="45"/>
      <c r="F785" s="115">
        <f t="shared" si="14"/>
        <v>31775213.719999969</v>
      </c>
    </row>
    <row r="786" spans="1:6">
      <c r="A786" s="52">
        <v>45451</v>
      </c>
      <c r="B786" s="15"/>
      <c r="C786" s="165" t="s">
        <v>16</v>
      </c>
      <c r="D786" s="45">
        <v>432000</v>
      </c>
      <c r="E786" s="45"/>
      <c r="F786" s="115">
        <f t="shared" si="14"/>
        <v>32207213.719999969</v>
      </c>
    </row>
    <row r="787" spans="1:6">
      <c r="A787" s="52">
        <v>45451</v>
      </c>
      <c r="B787" s="15"/>
      <c r="C787" s="165" t="s">
        <v>16</v>
      </c>
      <c r="D787" s="45">
        <v>432000</v>
      </c>
      <c r="E787" s="45"/>
      <c r="F787" s="115">
        <f t="shared" si="14"/>
        <v>32639213.719999969</v>
      </c>
    </row>
    <row r="788" spans="1:6">
      <c r="A788" s="52">
        <v>45451</v>
      </c>
      <c r="B788" s="15"/>
      <c r="C788" s="165" t="s">
        <v>16</v>
      </c>
      <c r="D788" s="45">
        <v>424000</v>
      </c>
      <c r="E788" s="45"/>
      <c r="F788" s="115">
        <f t="shared" si="14"/>
        <v>33063213.719999969</v>
      </c>
    </row>
    <row r="789" spans="1:6">
      <c r="A789" s="52">
        <v>45452</v>
      </c>
      <c r="B789" s="15"/>
      <c r="C789" s="165" t="s">
        <v>16</v>
      </c>
      <c r="D789" s="45">
        <v>432000</v>
      </c>
      <c r="E789" s="45"/>
      <c r="F789" s="115">
        <f t="shared" si="14"/>
        <v>33495213.719999969</v>
      </c>
    </row>
    <row r="790" spans="1:6">
      <c r="A790" s="52">
        <v>45452</v>
      </c>
      <c r="B790" s="15"/>
      <c r="C790" s="165" t="s">
        <v>16</v>
      </c>
      <c r="D790" s="45">
        <v>1783000</v>
      </c>
      <c r="E790" s="45"/>
      <c r="F790" s="115">
        <f t="shared" si="14"/>
        <v>35278213.719999969</v>
      </c>
    </row>
    <row r="791" spans="1:6">
      <c r="A791" s="52">
        <v>45453</v>
      </c>
      <c r="B791" s="15"/>
      <c r="C791" s="165" t="s">
        <v>16</v>
      </c>
      <c r="D791" s="45">
        <v>424000</v>
      </c>
      <c r="E791" s="45"/>
      <c r="F791" s="115">
        <f t="shared" si="14"/>
        <v>35702213.719999969</v>
      </c>
    </row>
    <row r="792" spans="1:6">
      <c r="A792" s="52">
        <v>45453</v>
      </c>
      <c r="B792" s="15"/>
      <c r="C792" s="165" t="s">
        <v>16</v>
      </c>
      <c r="D792" s="45">
        <v>432000</v>
      </c>
      <c r="E792" s="45"/>
      <c r="F792" s="115">
        <f t="shared" si="14"/>
        <v>36134213.719999969</v>
      </c>
    </row>
    <row r="793" spans="1:6">
      <c r="A793" s="52">
        <v>45453</v>
      </c>
      <c r="B793" s="15"/>
      <c r="C793" s="165" t="s">
        <v>16</v>
      </c>
      <c r="D793" s="45">
        <v>432000</v>
      </c>
      <c r="E793" s="45"/>
      <c r="F793" s="115">
        <f t="shared" si="14"/>
        <v>36566213.719999969</v>
      </c>
    </row>
    <row r="794" spans="1:6">
      <c r="A794" s="52">
        <v>45453</v>
      </c>
      <c r="B794" s="15"/>
      <c r="C794" s="165" t="s">
        <v>16</v>
      </c>
      <c r="D794" s="45">
        <v>424000</v>
      </c>
      <c r="E794" s="45"/>
      <c r="F794" s="115">
        <f t="shared" si="14"/>
        <v>36990213.719999969</v>
      </c>
    </row>
    <row r="795" spans="1:6">
      <c r="A795" s="52">
        <v>45453</v>
      </c>
      <c r="B795" s="15"/>
      <c r="C795" s="165" t="s">
        <v>16</v>
      </c>
      <c r="D795" s="45">
        <v>856000</v>
      </c>
      <c r="E795" s="45"/>
      <c r="F795" s="115">
        <f t="shared" si="14"/>
        <v>37846213.719999969</v>
      </c>
    </row>
    <row r="796" spans="1:6">
      <c r="A796" s="52">
        <v>45453</v>
      </c>
      <c r="B796" s="15"/>
      <c r="C796" s="165" t="s">
        <v>1101</v>
      </c>
      <c r="D796" s="45">
        <v>1880000</v>
      </c>
      <c r="E796" s="45"/>
      <c r="F796" s="115">
        <f t="shared" si="14"/>
        <v>39726213.719999969</v>
      </c>
    </row>
    <row r="797" spans="1:6">
      <c r="A797" s="52">
        <v>45453</v>
      </c>
      <c r="B797" s="15"/>
      <c r="C797" s="165" t="s">
        <v>1102</v>
      </c>
      <c r="D797" s="45">
        <v>480000</v>
      </c>
      <c r="E797" s="45"/>
      <c r="F797" s="115">
        <f t="shared" si="14"/>
        <v>40206213.719999969</v>
      </c>
    </row>
    <row r="798" spans="1:6">
      <c r="A798" s="52">
        <v>45453</v>
      </c>
      <c r="B798" s="15"/>
      <c r="C798" s="165" t="s">
        <v>16</v>
      </c>
      <c r="D798" s="45">
        <v>424000</v>
      </c>
      <c r="E798" s="45"/>
      <c r="F798" s="115">
        <f t="shared" si="14"/>
        <v>40630213.719999969</v>
      </c>
    </row>
    <row r="799" spans="1:6">
      <c r="A799" s="52">
        <v>45453</v>
      </c>
      <c r="B799" s="15"/>
      <c r="C799" s="165" t="s">
        <v>16</v>
      </c>
      <c r="D799" s="45">
        <v>1783000</v>
      </c>
      <c r="E799" s="45"/>
      <c r="F799" s="115">
        <f t="shared" si="14"/>
        <v>42413213.719999969</v>
      </c>
    </row>
    <row r="800" spans="1:6">
      <c r="A800" s="52">
        <v>45453</v>
      </c>
      <c r="B800" s="15"/>
      <c r="C800" s="165" t="s">
        <v>16</v>
      </c>
      <c r="D800" s="45">
        <v>1692000</v>
      </c>
      <c r="E800" s="45"/>
      <c r="F800" s="115">
        <f t="shared" si="14"/>
        <v>44105213.719999969</v>
      </c>
    </row>
    <row r="801" spans="1:6">
      <c r="A801" s="52">
        <v>45453</v>
      </c>
      <c r="B801" s="15"/>
      <c r="C801" s="165" t="s">
        <v>16</v>
      </c>
      <c r="D801" s="45">
        <v>432000</v>
      </c>
      <c r="E801" s="45"/>
      <c r="F801" s="115">
        <f t="shared" si="14"/>
        <v>44537213.719999969</v>
      </c>
    </row>
    <row r="802" spans="1:6">
      <c r="A802" s="52">
        <v>45453</v>
      </c>
      <c r="B802" s="15"/>
      <c r="C802" s="165" t="s">
        <v>12</v>
      </c>
      <c r="D802" s="45">
        <v>465000</v>
      </c>
      <c r="E802" s="45"/>
      <c r="F802" s="115">
        <f t="shared" si="14"/>
        <v>45002213.719999969</v>
      </c>
    </row>
    <row r="803" spans="1:6">
      <c r="A803" s="52">
        <v>45453</v>
      </c>
      <c r="B803" s="15"/>
      <c r="C803" s="165" t="s">
        <v>16</v>
      </c>
      <c r="D803" s="45">
        <v>1783000</v>
      </c>
      <c r="E803" s="45"/>
      <c r="F803" s="115">
        <f t="shared" si="14"/>
        <v>46785213.719999969</v>
      </c>
    </row>
    <row r="804" spans="1:6">
      <c r="A804" s="52">
        <v>45453</v>
      </c>
      <c r="B804" s="15"/>
      <c r="C804" s="165" t="s">
        <v>16</v>
      </c>
      <c r="D804" s="45">
        <v>1692000</v>
      </c>
      <c r="E804" s="45"/>
      <c r="F804" s="115">
        <f t="shared" si="14"/>
        <v>48477213.719999969</v>
      </c>
    </row>
    <row r="805" spans="1:6">
      <c r="A805" s="52">
        <v>45453</v>
      </c>
      <c r="B805" s="15"/>
      <c r="C805" s="165" t="s">
        <v>16</v>
      </c>
      <c r="D805" s="45">
        <v>1256000</v>
      </c>
      <c r="E805" s="45"/>
      <c r="F805" s="115">
        <f t="shared" si="14"/>
        <v>49733213.719999969</v>
      </c>
    </row>
    <row r="806" spans="1:6">
      <c r="A806" s="52">
        <v>45453</v>
      </c>
      <c r="B806" s="15"/>
      <c r="C806" s="165" t="s">
        <v>16</v>
      </c>
      <c r="D806" s="45">
        <v>1256000</v>
      </c>
      <c r="E806" s="45"/>
      <c r="F806" s="115">
        <f t="shared" si="14"/>
        <v>50989213.719999969</v>
      </c>
    </row>
    <row r="807" spans="1:6">
      <c r="A807" s="52">
        <v>45453</v>
      </c>
      <c r="B807" s="15"/>
      <c r="C807" s="165" t="s">
        <v>16</v>
      </c>
      <c r="D807" s="45">
        <v>1783000</v>
      </c>
      <c r="E807" s="45"/>
      <c r="F807" s="115">
        <f t="shared" si="14"/>
        <v>52772213.719999969</v>
      </c>
    </row>
    <row r="808" spans="1:6">
      <c r="A808" s="52">
        <v>45453</v>
      </c>
      <c r="B808" s="15"/>
      <c r="C808" s="165" t="s">
        <v>16</v>
      </c>
      <c r="D808" s="45">
        <v>3016000</v>
      </c>
      <c r="E808" s="45"/>
      <c r="F808" s="115">
        <f t="shared" si="14"/>
        <v>55788213.719999969</v>
      </c>
    </row>
    <row r="809" spans="1:6">
      <c r="A809" s="52">
        <v>45453</v>
      </c>
      <c r="B809" s="15"/>
      <c r="C809" s="165" t="s">
        <v>16</v>
      </c>
      <c r="D809" s="45">
        <v>1256000</v>
      </c>
      <c r="E809" s="45"/>
      <c r="F809" s="115">
        <f t="shared" si="14"/>
        <v>57044213.719999969</v>
      </c>
    </row>
    <row r="810" spans="1:6">
      <c r="A810" s="52">
        <v>45453</v>
      </c>
      <c r="B810" s="15"/>
      <c r="C810" s="165" t="s">
        <v>16</v>
      </c>
      <c r="D810" s="45">
        <v>2703000</v>
      </c>
      <c r="E810" s="45"/>
      <c r="F810" s="115">
        <f t="shared" si="14"/>
        <v>59747213.719999969</v>
      </c>
    </row>
    <row r="811" spans="1:6">
      <c r="A811" s="52">
        <v>45453</v>
      </c>
      <c r="B811" s="15"/>
      <c r="C811" s="165" t="s">
        <v>16</v>
      </c>
      <c r="D811" s="45">
        <v>1256000</v>
      </c>
      <c r="E811" s="45"/>
      <c r="F811" s="115">
        <f t="shared" si="14"/>
        <v>61003213.719999969</v>
      </c>
    </row>
    <row r="812" spans="1:6">
      <c r="A812" s="52">
        <v>45453</v>
      </c>
      <c r="B812" s="15"/>
      <c r="C812" s="165" t="s">
        <v>16</v>
      </c>
      <c r="D812" s="45">
        <v>3426000</v>
      </c>
      <c r="E812" s="45"/>
      <c r="F812" s="115">
        <f t="shared" si="14"/>
        <v>64429213.719999969</v>
      </c>
    </row>
    <row r="813" spans="1:6">
      <c r="A813" s="52">
        <v>45453</v>
      </c>
      <c r="B813" s="15"/>
      <c r="C813" s="165" t="s">
        <v>16</v>
      </c>
      <c r="D813" s="45">
        <v>2780000</v>
      </c>
      <c r="E813" s="45"/>
      <c r="F813" s="115">
        <f t="shared" si="14"/>
        <v>67209213.719999969</v>
      </c>
    </row>
    <row r="814" spans="1:6">
      <c r="A814" s="52">
        <v>45453</v>
      </c>
      <c r="B814" s="15"/>
      <c r="C814" s="165" t="s">
        <v>16</v>
      </c>
      <c r="D814" s="45">
        <v>432000</v>
      </c>
      <c r="E814" s="45"/>
      <c r="F814" s="115">
        <f t="shared" si="14"/>
        <v>67641213.719999969</v>
      </c>
    </row>
    <row r="815" spans="1:6">
      <c r="A815" s="52">
        <v>45453</v>
      </c>
      <c r="B815" s="15"/>
      <c r="C815" s="165" t="s">
        <v>12</v>
      </c>
      <c r="D815" s="45">
        <v>650000</v>
      </c>
      <c r="E815" s="45"/>
      <c r="F815" s="115">
        <f t="shared" si="14"/>
        <v>68291213.719999969</v>
      </c>
    </row>
    <row r="816" spans="1:6">
      <c r="A816" s="52">
        <v>45453</v>
      </c>
      <c r="B816" s="15"/>
      <c r="C816" s="165" t="s">
        <v>16</v>
      </c>
      <c r="D816" s="45">
        <v>1256000</v>
      </c>
      <c r="E816" s="45"/>
      <c r="F816" s="115">
        <f t="shared" si="14"/>
        <v>69547213.719999969</v>
      </c>
    </row>
    <row r="817" spans="1:6">
      <c r="A817" s="52">
        <v>45453</v>
      </c>
      <c r="B817" s="15"/>
      <c r="C817" s="165" t="s">
        <v>16</v>
      </c>
      <c r="D817" s="45">
        <v>1256000</v>
      </c>
      <c r="E817" s="45"/>
      <c r="F817" s="115">
        <f t="shared" si="14"/>
        <v>70803213.719999969</v>
      </c>
    </row>
    <row r="818" spans="1:6">
      <c r="A818" s="52">
        <v>45453</v>
      </c>
      <c r="B818" s="15"/>
      <c r="C818" s="165" t="s">
        <v>16</v>
      </c>
      <c r="D818" s="45">
        <v>1712000</v>
      </c>
      <c r="E818" s="45"/>
      <c r="F818" s="115">
        <f t="shared" si="14"/>
        <v>72515213.719999969</v>
      </c>
    </row>
    <row r="819" spans="1:6">
      <c r="A819" s="52">
        <v>45453</v>
      </c>
      <c r="B819" s="15"/>
      <c r="C819" s="165" t="s">
        <v>16</v>
      </c>
      <c r="D819" s="45">
        <v>1256000</v>
      </c>
      <c r="E819" s="45"/>
      <c r="F819" s="115">
        <f t="shared" si="14"/>
        <v>73771213.719999969</v>
      </c>
    </row>
    <row r="820" spans="1:6">
      <c r="A820" s="52">
        <v>45453</v>
      </c>
      <c r="B820" s="15"/>
      <c r="C820" s="165" t="s">
        <v>16</v>
      </c>
      <c r="D820" s="45">
        <v>432000</v>
      </c>
      <c r="E820" s="45"/>
      <c r="F820" s="115">
        <f t="shared" si="14"/>
        <v>74203213.719999969</v>
      </c>
    </row>
    <row r="821" spans="1:6">
      <c r="A821" s="52">
        <v>45453</v>
      </c>
      <c r="B821" s="15"/>
      <c r="C821" s="165" t="s">
        <v>16</v>
      </c>
      <c r="D821" s="45">
        <v>1256000</v>
      </c>
      <c r="E821" s="45"/>
      <c r="F821" s="115">
        <f t="shared" si="14"/>
        <v>75459213.719999969</v>
      </c>
    </row>
    <row r="822" spans="1:6">
      <c r="A822" s="52">
        <v>45453</v>
      </c>
      <c r="B822" s="15"/>
      <c r="C822" s="165" t="s">
        <v>16</v>
      </c>
      <c r="D822" s="45">
        <v>1256000</v>
      </c>
      <c r="E822" s="45"/>
      <c r="F822" s="115">
        <f t="shared" si="14"/>
        <v>76715213.719999969</v>
      </c>
    </row>
    <row r="823" spans="1:6">
      <c r="A823" s="52">
        <v>45453</v>
      </c>
      <c r="B823" s="15"/>
      <c r="C823" s="165" t="s">
        <v>16</v>
      </c>
      <c r="D823" s="45">
        <v>432000</v>
      </c>
      <c r="E823" s="45"/>
      <c r="F823" s="115">
        <f t="shared" si="14"/>
        <v>77147213.719999969</v>
      </c>
    </row>
    <row r="824" spans="1:6">
      <c r="A824" s="52">
        <v>45454</v>
      </c>
      <c r="B824" s="15"/>
      <c r="C824" s="165" t="s">
        <v>16</v>
      </c>
      <c r="D824" s="45">
        <v>432000</v>
      </c>
      <c r="E824" s="45"/>
      <c r="F824" s="115">
        <f t="shared" si="14"/>
        <v>77579213.719999969</v>
      </c>
    </row>
    <row r="825" spans="1:6">
      <c r="A825" s="52">
        <v>45454</v>
      </c>
      <c r="B825" s="15"/>
      <c r="C825" s="165" t="s">
        <v>16</v>
      </c>
      <c r="D825" s="45">
        <v>1524000</v>
      </c>
      <c r="E825" s="45"/>
      <c r="F825" s="115">
        <f t="shared" si="14"/>
        <v>79103213.719999969</v>
      </c>
    </row>
    <row r="826" spans="1:6">
      <c r="A826" s="52">
        <v>45454</v>
      </c>
      <c r="B826" s="15"/>
      <c r="C826" s="165" t="s">
        <v>16</v>
      </c>
      <c r="D826" s="45">
        <v>1947000</v>
      </c>
      <c r="E826" s="45"/>
      <c r="F826" s="115">
        <f t="shared" si="14"/>
        <v>81050213.719999969</v>
      </c>
    </row>
    <row r="827" spans="1:6">
      <c r="A827" s="52">
        <v>45454</v>
      </c>
      <c r="B827" s="15"/>
      <c r="C827" s="165" t="s">
        <v>16</v>
      </c>
      <c r="D827" s="45">
        <v>424000</v>
      </c>
      <c r="E827" s="45"/>
      <c r="F827" s="115">
        <f t="shared" si="14"/>
        <v>81474213.719999969</v>
      </c>
    </row>
    <row r="828" spans="1:6">
      <c r="A828" s="52">
        <v>45454</v>
      </c>
      <c r="B828" s="15"/>
      <c r="C828" s="165" t="s">
        <v>16</v>
      </c>
      <c r="D828" s="45">
        <v>4234000</v>
      </c>
      <c r="E828" s="45"/>
      <c r="F828" s="115">
        <f t="shared" si="14"/>
        <v>85708213.719999969</v>
      </c>
    </row>
    <row r="829" spans="1:6">
      <c r="A829" s="52">
        <v>45454</v>
      </c>
      <c r="B829" s="15"/>
      <c r="C829" s="165" t="s">
        <v>16</v>
      </c>
      <c r="D829" s="45">
        <v>432000</v>
      </c>
      <c r="E829" s="45"/>
      <c r="F829" s="115">
        <f t="shared" si="14"/>
        <v>86140213.719999969</v>
      </c>
    </row>
    <row r="830" spans="1:6">
      <c r="A830" s="52">
        <v>45455</v>
      </c>
      <c r="B830" s="15"/>
      <c r="C830" s="165" t="s">
        <v>1106</v>
      </c>
      <c r="D830" s="45">
        <v>8716000</v>
      </c>
      <c r="E830" s="45"/>
      <c r="F830" s="115">
        <f t="shared" ref="F830:F842" si="15">F829+D830-E830</f>
        <v>94856213.719999969</v>
      </c>
    </row>
    <row r="831" spans="1:6">
      <c r="A831" s="52">
        <v>45455</v>
      </c>
      <c r="B831" s="15"/>
      <c r="C831" s="166" t="s">
        <v>1060</v>
      </c>
      <c r="D831" s="45"/>
      <c r="E831" s="45">
        <v>10495000</v>
      </c>
      <c r="F831" s="13">
        <f t="shared" si="15"/>
        <v>84361213.719999969</v>
      </c>
    </row>
    <row r="832" spans="1:6">
      <c r="A832" s="52">
        <v>45455</v>
      </c>
      <c r="B832" s="15"/>
      <c r="C832" s="166" t="s">
        <v>1064</v>
      </c>
      <c r="D832" s="45"/>
      <c r="E832" s="45">
        <v>2250000</v>
      </c>
      <c r="F832" s="13">
        <f t="shared" si="15"/>
        <v>82111213.719999969</v>
      </c>
    </row>
    <row r="833" spans="1:6">
      <c r="A833" s="52">
        <v>45455</v>
      </c>
      <c r="B833" s="15"/>
      <c r="C833" s="166" t="s">
        <v>161</v>
      </c>
      <c r="D833" s="45"/>
      <c r="E833" s="45">
        <v>2900</v>
      </c>
      <c r="F833" s="13">
        <f t="shared" si="15"/>
        <v>82108313.719999969</v>
      </c>
    </row>
    <row r="834" spans="1:6">
      <c r="A834" s="52">
        <v>45455</v>
      </c>
      <c r="B834" s="15"/>
      <c r="C834" s="166" t="s">
        <v>1128</v>
      </c>
      <c r="D834" s="45"/>
      <c r="E834" s="45">
        <v>4231415.9999999702</v>
      </c>
      <c r="F834" s="13">
        <f t="shared" si="15"/>
        <v>77876897.719999999</v>
      </c>
    </row>
    <row r="835" spans="1:6">
      <c r="A835" s="52">
        <v>45455</v>
      </c>
      <c r="B835" s="15"/>
      <c r="C835" s="166" t="s">
        <v>196</v>
      </c>
      <c r="D835" s="45">
        <v>829000</v>
      </c>
      <c r="E835" s="45"/>
      <c r="F835" s="13">
        <f t="shared" si="15"/>
        <v>78705897.719999999</v>
      </c>
    </row>
    <row r="836" spans="1:6">
      <c r="A836" s="52">
        <v>45456</v>
      </c>
      <c r="B836" s="15"/>
      <c r="C836" s="165" t="s">
        <v>1119</v>
      </c>
      <c r="D836" s="45">
        <v>3287000</v>
      </c>
      <c r="E836" s="45"/>
      <c r="F836" s="13">
        <f t="shared" si="15"/>
        <v>81992897.719999999</v>
      </c>
    </row>
    <row r="837" spans="1:6" ht="28">
      <c r="A837" s="52">
        <v>45456</v>
      </c>
      <c r="B837" s="15"/>
      <c r="C837" s="166" t="s">
        <v>1122</v>
      </c>
      <c r="D837" s="45"/>
      <c r="E837" s="45">
        <v>10716000</v>
      </c>
      <c r="F837" s="13">
        <f t="shared" si="15"/>
        <v>71276897.719999999</v>
      </c>
    </row>
    <row r="838" spans="1:6">
      <c r="A838" s="52">
        <v>45456</v>
      </c>
      <c r="B838" s="15"/>
      <c r="C838" s="166" t="s">
        <v>32</v>
      </c>
      <c r="D838" s="45"/>
      <c r="E838" s="45">
        <v>2500</v>
      </c>
      <c r="F838" s="13">
        <f t="shared" si="15"/>
        <v>71274397.719999999</v>
      </c>
    </row>
    <row r="839" spans="1:6" ht="28">
      <c r="A839" s="52">
        <v>45456</v>
      </c>
      <c r="B839" s="15"/>
      <c r="C839" s="166" t="s">
        <v>1123</v>
      </c>
      <c r="D839" s="45"/>
      <c r="E839" s="45">
        <v>26577000</v>
      </c>
      <c r="F839" s="13">
        <f t="shared" si="15"/>
        <v>44697397.719999999</v>
      </c>
    </row>
    <row r="840" spans="1:6">
      <c r="A840" s="52">
        <v>45456</v>
      </c>
      <c r="B840" s="15"/>
      <c r="C840" s="166" t="s">
        <v>32</v>
      </c>
      <c r="D840" s="45"/>
      <c r="E840" s="45">
        <v>2500</v>
      </c>
      <c r="F840" s="13">
        <f t="shared" si="15"/>
        <v>44694897.719999999</v>
      </c>
    </row>
    <row r="841" spans="1:6">
      <c r="A841" s="52">
        <v>45457</v>
      </c>
      <c r="B841" s="15"/>
      <c r="C841" s="165" t="s">
        <v>1127</v>
      </c>
      <c r="D841" s="45">
        <v>2825000</v>
      </c>
      <c r="E841" s="45"/>
      <c r="F841" s="13">
        <f t="shared" si="15"/>
        <v>47519897.719999999</v>
      </c>
    </row>
    <row r="842" spans="1:6">
      <c r="A842" s="52">
        <v>45454</v>
      </c>
      <c r="B842" s="15"/>
      <c r="C842" s="165" t="s">
        <v>16</v>
      </c>
      <c r="D842" s="45">
        <v>1256000</v>
      </c>
      <c r="E842" s="45"/>
      <c r="F842" s="13">
        <f t="shared" si="15"/>
        <v>48775897.719999999</v>
      </c>
    </row>
    <row r="843" spans="1:6">
      <c r="A843" s="52">
        <v>45454</v>
      </c>
      <c r="B843" s="15"/>
      <c r="C843" s="165" t="s">
        <v>16</v>
      </c>
      <c r="D843" s="45">
        <v>1783000</v>
      </c>
      <c r="E843" s="45"/>
      <c r="F843" s="115">
        <f t="shared" ref="F843:F899" si="16">F842+D843-E843</f>
        <v>50558897.719999999</v>
      </c>
    </row>
    <row r="844" spans="1:6">
      <c r="A844" s="52">
        <v>45454</v>
      </c>
      <c r="B844" s="15"/>
      <c r="C844" s="165" t="s">
        <v>16</v>
      </c>
      <c r="D844" s="45">
        <v>268000</v>
      </c>
      <c r="E844" s="45"/>
      <c r="F844" s="115">
        <f t="shared" si="16"/>
        <v>50826897.719999999</v>
      </c>
    </row>
    <row r="845" spans="1:6">
      <c r="A845" s="52">
        <v>45454</v>
      </c>
      <c r="B845" s="15"/>
      <c r="C845" s="165" t="s">
        <v>12</v>
      </c>
      <c r="D845" s="45">
        <v>575000</v>
      </c>
      <c r="E845" s="45"/>
      <c r="F845" s="115">
        <f t="shared" si="16"/>
        <v>51401897.719999999</v>
      </c>
    </row>
    <row r="846" spans="1:6">
      <c r="A846" s="52">
        <v>45454</v>
      </c>
      <c r="B846" s="15"/>
      <c r="C846" s="165" t="s">
        <v>16</v>
      </c>
      <c r="D846" s="45">
        <v>698000</v>
      </c>
      <c r="E846" s="45"/>
      <c r="F846" s="115">
        <f t="shared" si="16"/>
        <v>52099897.719999999</v>
      </c>
    </row>
    <row r="847" spans="1:6">
      <c r="A847" s="52">
        <v>45454</v>
      </c>
      <c r="B847" s="15"/>
      <c r="C847" s="165" t="s">
        <v>16</v>
      </c>
      <c r="D847" s="45">
        <v>864000</v>
      </c>
      <c r="E847" s="45"/>
      <c r="F847" s="115">
        <f t="shared" si="16"/>
        <v>52963897.719999999</v>
      </c>
    </row>
    <row r="848" spans="1:6">
      <c r="A848" s="52">
        <v>45454</v>
      </c>
      <c r="B848" s="15"/>
      <c r="C848" s="165" t="s">
        <v>16</v>
      </c>
      <c r="D848" s="45">
        <v>432000</v>
      </c>
      <c r="E848" s="45"/>
      <c r="F848" s="115">
        <f t="shared" si="16"/>
        <v>53395897.719999999</v>
      </c>
    </row>
    <row r="849" spans="1:6">
      <c r="A849" s="52">
        <v>45454</v>
      </c>
      <c r="B849" s="15"/>
      <c r="C849" s="165" t="s">
        <v>16</v>
      </c>
      <c r="D849" s="45">
        <v>1692000</v>
      </c>
      <c r="E849" s="45"/>
      <c r="F849" s="115">
        <f t="shared" si="16"/>
        <v>55087897.719999999</v>
      </c>
    </row>
    <row r="850" spans="1:6">
      <c r="A850" s="52">
        <v>45454</v>
      </c>
      <c r="B850" s="15"/>
      <c r="C850" s="165" t="s">
        <v>16</v>
      </c>
      <c r="D850" s="45">
        <v>1256000</v>
      </c>
      <c r="E850" s="45"/>
      <c r="F850" s="115">
        <f t="shared" si="16"/>
        <v>56343897.719999999</v>
      </c>
    </row>
    <row r="851" spans="1:6">
      <c r="A851" s="52">
        <v>45454</v>
      </c>
      <c r="B851" s="15"/>
      <c r="C851" s="165" t="s">
        <v>16</v>
      </c>
      <c r="D851" s="45">
        <v>2921000</v>
      </c>
      <c r="E851" s="45"/>
      <c r="F851" s="115">
        <f t="shared" si="16"/>
        <v>59264897.719999999</v>
      </c>
    </row>
    <row r="852" spans="1:6">
      <c r="A852" s="52">
        <v>45454</v>
      </c>
      <c r="B852" s="15"/>
      <c r="C852" s="165" t="s">
        <v>16</v>
      </c>
      <c r="D852" s="45">
        <v>432000</v>
      </c>
      <c r="E852" s="45"/>
      <c r="F852" s="115">
        <f t="shared" si="16"/>
        <v>59696897.719999999</v>
      </c>
    </row>
    <row r="853" spans="1:6">
      <c r="A853" s="52">
        <v>45454</v>
      </c>
      <c r="B853" s="15"/>
      <c r="C853" s="165" t="s">
        <v>16</v>
      </c>
      <c r="D853" s="45">
        <v>1783000</v>
      </c>
      <c r="E853" s="45"/>
      <c r="F853" s="115">
        <f t="shared" si="16"/>
        <v>61479897.719999999</v>
      </c>
    </row>
    <row r="854" spans="1:6">
      <c r="A854" s="52">
        <v>45454</v>
      </c>
      <c r="B854" s="15"/>
      <c r="C854" s="165" t="s">
        <v>16</v>
      </c>
      <c r="D854" s="45">
        <v>432000</v>
      </c>
      <c r="E854" s="45"/>
      <c r="F854" s="115">
        <f t="shared" si="16"/>
        <v>61911897.719999999</v>
      </c>
    </row>
    <row r="855" spans="1:6">
      <c r="A855" s="52">
        <v>45454</v>
      </c>
      <c r="B855" s="15"/>
      <c r="C855" s="165" t="s">
        <v>16</v>
      </c>
      <c r="D855" s="45">
        <v>1947000</v>
      </c>
      <c r="E855" s="45"/>
      <c r="F855" s="115">
        <f t="shared" si="16"/>
        <v>63858897.719999999</v>
      </c>
    </row>
    <row r="856" spans="1:6">
      <c r="A856" s="52">
        <v>45454</v>
      </c>
      <c r="B856" s="15"/>
      <c r="C856" s="165" t="s">
        <v>16</v>
      </c>
      <c r="D856" s="45">
        <v>1990000</v>
      </c>
      <c r="E856" s="45"/>
      <c r="F856" s="115">
        <f t="shared" si="16"/>
        <v>65848897.719999999</v>
      </c>
    </row>
    <row r="857" spans="1:6">
      <c r="A857" s="52">
        <v>45454</v>
      </c>
      <c r="B857" s="15"/>
      <c r="C857" s="165" t="s">
        <v>16</v>
      </c>
      <c r="D857" s="45">
        <v>1783000</v>
      </c>
      <c r="E857" s="45"/>
      <c r="F857" s="115">
        <f t="shared" si="16"/>
        <v>67631897.719999999</v>
      </c>
    </row>
    <row r="858" spans="1:6">
      <c r="A858" s="52">
        <v>45454</v>
      </c>
      <c r="B858" s="15"/>
      <c r="C858" s="165" t="s">
        <v>16</v>
      </c>
      <c r="D858" s="45">
        <v>1783000</v>
      </c>
      <c r="E858" s="45"/>
      <c r="F858" s="115">
        <f t="shared" si="16"/>
        <v>69414897.719999999</v>
      </c>
    </row>
    <row r="859" spans="1:6">
      <c r="A859" s="52">
        <v>45454</v>
      </c>
      <c r="B859" s="15"/>
      <c r="C859" s="165" t="s">
        <v>16</v>
      </c>
      <c r="D859" s="45">
        <v>2780000</v>
      </c>
      <c r="E859" s="45"/>
      <c r="F859" s="115">
        <f t="shared" si="16"/>
        <v>72194897.719999999</v>
      </c>
    </row>
    <row r="860" spans="1:6">
      <c r="A860" s="52">
        <v>45454</v>
      </c>
      <c r="B860" s="15"/>
      <c r="C860" s="165" t="s">
        <v>12</v>
      </c>
      <c r="D860" s="45">
        <v>2340000</v>
      </c>
      <c r="E860" s="45"/>
      <c r="F860" s="115">
        <f t="shared" si="16"/>
        <v>74534897.719999999</v>
      </c>
    </row>
    <row r="861" spans="1:6">
      <c r="A861" s="52">
        <v>45454</v>
      </c>
      <c r="B861" s="15"/>
      <c r="C861" s="165" t="s">
        <v>16</v>
      </c>
      <c r="D861" s="45">
        <v>1256000</v>
      </c>
      <c r="E861" s="45"/>
      <c r="F861" s="115">
        <f t="shared" si="16"/>
        <v>75790897.719999999</v>
      </c>
    </row>
    <row r="862" spans="1:6">
      <c r="A862" s="52">
        <v>45454</v>
      </c>
      <c r="B862" s="15"/>
      <c r="C862" s="165" t="s">
        <v>16</v>
      </c>
      <c r="D862" s="45">
        <v>432000</v>
      </c>
      <c r="E862" s="45"/>
      <c r="F862" s="115">
        <f t="shared" si="16"/>
        <v>76222897.719999999</v>
      </c>
    </row>
    <row r="863" spans="1:6">
      <c r="A863" s="52">
        <v>45454</v>
      </c>
      <c r="B863" s="15"/>
      <c r="C863" s="165" t="s">
        <v>16</v>
      </c>
      <c r="D863" s="45">
        <v>1256000</v>
      </c>
      <c r="E863" s="45"/>
      <c r="F863" s="115">
        <f t="shared" si="16"/>
        <v>77478897.719999999</v>
      </c>
    </row>
    <row r="864" spans="1:6">
      <c r="A864" s="52">
        <v>45455</v>
      </c>
      <c r="B864" s="15"/>
      <c r="C864" s="165" t="s">
        <v>16</v>
      </c>
      <c r="D864" s="45">
        <v>1688000</v>
      </c>
      <c r="E864" s="45"/>
      <c r="F864" s="115">
        <f t="shared" si="16"/>
        <v>79166897.719999999</v>
      </c>
    </row>
    <row r="865" spans="1:6">
      <c r="A865" s="52">
        <v>45455</v>
      </c>
      <c r="B865" s="15"/>
      <c r="C865" s="165" t="s">
        <v>16</v>
      </c>
      <c r="D865" s="45">
        <v>1256000</v>
      </c>
      <c r="E865" s="45"/>
      <c r="F865" s="115">
        <f t="shared" si="16"/>
        <v>80422897.719999999</v>
      </c>
    </row>
    <row r="866" spans="1:6">
      <c r="A866" s="52">
        <v>45455</v>
      </c>
      <c r="B866" s="15"/>
      <c r="C866" s="165" t="s">
        <v>16</v>
      </c>
      <c r="D866" s="45">
        <v>1233000</v>
      </c>
      <c r="E866" s="45"/>
      <c r="F866" s="115">
        <f t="shared" si="16"/>
        <v>81655897.719999999</v>
      </c>
    </row>
    <row r="867" spans="1:6">
      <c r="A867" s="52">
        <v>45455</v>
      </c>
      <c r="B867" s="15"/>
      <c r="C867" s="165" t="s">
        <v>16</v>
      </c>
      <c r="D867" s="45">
        <v>1783000</v>
      </c>
      <c r="E867" s="45"/>
      <c r="F867" s="115">
        <f t="shared" si="16"/>
        <v>83438897.719999999</v>
      </c>
    </row>
    <row r="868" spans="1:6">
      <c r="A868" s="52">
        <v>45455</v>
      </c>
      <c r="B868" s="15"/>
      <c r="C868" s="165" t="s">
        <v>16</v>
      </c>
      <c r="D868" s="45">
        <v>432000</v>
      </c>
      <c r="E868" s="45"/>
      <c r="F868" s="115">
        <f t="shared" si="16"/>
        <v>83870897.719999999</v>
      </c>
    </row>
    <row r="869" spans="1:6">
      <c r="A869" s="52">
        <v>45455</v>
      </c>
      <c r="B869" s="15"/>
      <c r="C869" s="165" t="s">
        <v>16</v>
      </c>
      <c r="D869" s="45">
        <v>3190000</v>
      </c>
      <c r="E869" s="45"/>
      <c r="F869" s="115">
        <f t="shared" si="16"/>
        <v>87060897.719999999</v>
      </c>
    </row>
    <row r="870" spans="1:6">
      <c r="A870" s="52">
        <v>45455</v>
      </c>
      <c r="B870" s="15"/>
      <c r="C870" s="165" t="s">
        <v>16</v>
      </c>
      <c r="D870" s="45">
        <v>2489000</v>
      </c>
      <c r="E870" s="45"/>
      <c r="F870" s="115">
        <f t="shared" si="16"/>
        <v>89549897.719999999</v>
      </c>
    </row>
    <row r="871" spans="1:6">
      <c r="A871" s="52">
        <v>45455</v>
      </c>
      <c r="B871" s="15"/>
      <c r="C871" s="165" t="s">
        <v>18</v>
      </c>
      <c r="D871" s="45">
        <v>1185000</v>
      </c>
      <c r="E871" s="45"/>
      <c r="F871" s="115">
        <f t="shared" si="16"/>
        <v>90734897.719999999</v>
      </c>
    </row>
    <row r="872" spans="1:6">
      <c r="A872" s="52">
        <v>45455</v>
      </c>
      <c r="B872" s="15"/>
      <c r="C872" s="165" t="s">
        <v>16</v>
      </c>
      <c r="D872" s="45">
        <v>1684000</v>
      </c>
      <c r="E872" s="45"/>
      <c r="F872" s="115">
        <f t="shared" si="16"/>
        <v>92418897.719999999</v>
      </c>
    </row>
    <row r="873" spans="1:6">
      <c r="A873" s="52">
        <v>45455</v>
      </c>
      <c r="B873" s="15"/>
      <c r="C873" s="165" t="s">
        <v>16</v>
      </c>
      <c r="D873" s="45">
        <v>1233000</v>
      </c>
      <c r="E873" s="45"/>
      <c r="F873" s="115">
        <f t="shared" si="16"/>
        <v>93651897.719999999</v>
      </c>
    </row>
    <row r="874" spans="1:6">
      <c r="A874" s="52">
        <v>45455</v>
      </c>
      <c r="B874" s="15"/>
      <c r="C874" s="165" t="s">
        <v>16</v>
      </c>
      <c r="D874" s="45">
        <v>1256000</v>
      </c>
      <c r="E874" s="45"/>
      <c r="F874" s="115">
        <f t="shared" si="16"/>
        <v>94907897.719999999</v>
      </c>
    </row>
    <row r="875" spans="1:6">
      <c r="A875" s="52">
        <v>45455</v>
      </c>
      <c r="B875" s="15"/>
      <c r="C875" s="165" t="s">
        <v>16</v>
      </c>
      <c r="D875" s="45">
        <v>1256000</v>
      </c>
      <c r="E875" s="45"/>
      <c r="F875" s="115">
        <f t="shared" si="16"/>
        <v>96163897.719999999</v>
      </c>
    </row>
    <row r="876" spans="1:6">
      <c r="A876" s="52">
        <v>45455</v>
      </c>
      <c r="B876" s="15"/>
      <c r="C876" s="165" t="s">
        <v>16</v>
      </c>
      <c r="D876" s="45">
        <v>432000</v>
      </c>
      <c r="E876" s="45"/>
      <c r="F876" s="115">
        <f t="shared" si="16"/>
        <v>96595897.719999999</v>
      </c>
    </row>
    <row r="877" spans="1:6">
      <c r="A877" s="52">
        <v>45455</v>
      </c>
      <c r="B877" s="15"/>
      <c r="C877" s="165" t="s">
        <v>16</v>
      </c>
      <c r="D877" s="45">
        <v>1783000</v>
      </c>
      <c r="E877" s="45"/>
      <c r="F877" s="115">
        <f t="shared" si="16"/>
        <v>98378897.719999999</v>
      </c>
    </row>
    <row r="878" spans="1:6">
      <c r="A878" s="52">
        <v>45456</v>
      </c>
      <c r="B878" s="15"/>
      <c r="C878" s="165" t="s">
        <v>16</v>
      </c>
      <c r="D878" s="45">
        <v>1470000</v>
      </c>
      <c r="E878" s="45"/>
      <c r="F878" s="115">
        <f t="shared" si="16"/>
        <v>99848897.719999999</v>
      </c>
    </row>
    <row r="879" spans="1:6">
      <c r="A879" s="52">
        <v>45456</v>
      </c>
      <c r="B879" s="15"/>
      <c r="C879" s="165" t="s">
        <v>16</v>
      </c>
      <c r="D879" s="45">
        <v>1233000</v>
      </c>
      <c r="E879" s="45"/>
      <c r="F879" s="115">
        <f t="shared" si="16"/>
        <v>101081897.72</v>
      </c>
    </row>
    <row r="880" spans="1:6">
      <c r="A880" s="52">
        <v>45456</v>
      </c>
      <c r="B880" s="15"/>
      <c r="C880" s="165" t="s">
        <v>16</v>
      </c>
      <c r="D880" s="45">
        <v>1783000</v>
      </c>
      <c r="E880" s="45"/>
      <c r="F880" s="115">
        <f t="shared" si="16"/>
        <v>102864897.72</v>
      </c>
    </row>
    <row r="881" spans="1:6">
      <c r="A881" s="52">
        <v>45456</v>
      </c>
      <c r="B881" s="15"/>
      <c r="C881" s="165" t="s">
        <v>16</v>
      </c>
      <c r="D881" s="45">
        <v>1256000</v>
      </c>
      <c r="E881" s="45"/>
      <c r="F881" s="115">
        <f t="shared" si="16"/>
        <v>104120897.72</v>
      </c>
    </row>
    <row r="882" spans="1:6">
      <c r="A882" s="52">
        <v>45456</v>
      </c>
      <c r="B882" s="15"/>
      <c r="C882" s="165" t="s">
        <v>16</v>
      </c>
      <c r="D882" s="45">
        <v>1256000</v>
      </c>
      <c r="E882" s="45"/>
      <c r="F882" s="115">
        <f t="shared" si="16"/>
        <v>105376897.72</v>
      </c>
    </row>
    <row r="883" spans="1:6">
      <c r="A883" s="52">
        <v>45456</v>
      </c>
      <c r="B883" s="15"/>
      <c r="C883" s="165" t="s">
        <v>16</v>
      </c>
      <c r="D883" s="45">
        <v>432000</v>
      </c>
      <c r="E883" s="45"/>
      <c r="F883" s="115">
        <f t="shared" si="16"/>
        <v>105808897.72</v>
      </c>
    </row>
    <row r="884" spans="1:6">
      <c r="A884" s="52">
        <v>45456</v>
      </c>
      <c r="B884" s="15"/>
      <c r="C884" s="165" t="s">
        <v>16</v>
      </c>
      <c r="D884" s="45">
        <v>432000</v>
      </c>
      <c r="E884" s="45"/>
      <c r="F884" s="115">
        <f t="shared" si="16"/>
        <v>106240897.72</v>
      </c>
    </row>
    <row r="885" spans="1:6">
      <c r="A885" s="52">
        <v>45456</v>
      </c>
      <c r="B885" s="15"/>
      <c r="C885" s="165" t="s">
        <v>16</v>
      </c>
      <c r="D885" s="45">
        <v>432000</v>
      </c>
      <c r="E885" s="45"/>
      <c r="F885" s="115">
        <f t="shared" si="16"/>
        <v>106672897.72</v>
      </c>
    </row>
    <row r="886" spans="1:6">
      <c r="A886" s="52">
        <v>45456</v>
      </c>
      <c r="B886" s="15"/>
      <c r="C886" s="165" t="s">
        <v>16</v>
      </c>
      <c r="D886" s="45">
        <v>1256000</v>
      </c>
      <c r="E886" s="45"/>
      <c r="F886" s="115">
        <f t="shared" si="16"/>
        <v>107928897.72</v>
      </c>
    </row>
    <row r="887" spans="1:6">
      <c r="A887" s="52">
        <v>45456</v>
      </c>
      <c r="B887" s="15"/>
      <c r="C887" s="165" t="s">
        <v>16</v>
      </c>
      <c r="D887" s="45">
        <v>432000</v>
      </c>
      <c r="E887" s="45"/>
      <c r="F887" s="115">
        <f t="shared" si="16"/>
        <v>108360897.72</v>
      </c>
    </row>
    <row r="888" spans="1:6">
      <c r="A888" s="52">
        <v>45456</v>
      </c>
      <c r="B888" s="15"/>
      <c r="C888" s="165" t="s">
        <v>16</v>
      </c>
      <c r="D888" s="45">
        <v>432000</v>
      </c>
      <c r="E888" s="45"/>
      <c r="F888" s="115">
        <f t="shared" si="16"/>
        <v>108792897.72</v>
      </c>
    </row>
    <row r="889" spans="1:6">
      <c r="A889" s="52">
        <v>45456</v>
      </c>
      <c r="B889" s="15"/>
      <c r="C889" s="165" t="s">
        <v>16</v>
      </c>
      <c r="D889" s="45">
        <v>1256000</v>
      </c>
      <c r="E889" s="45"/>
      <c r="F889" s="115">
        <f t="shared" si="16"/>
        <v>110048897.72</v>
      </c>
    </row>
    <row r="890" spans="1:6">
      <c r="A890" s="52">
        <v>45456</v>
      </c>
      <c r="B890" s="15"/>
      <c r="C890" s="165" t="s">
        <v>16</v>
      </c>
      <c r="D890" s="45">
        <v>424000</v>
      </c>
      <c r="E890" s="45"/>
      <c r="F890" s="115">
        <f t="shared" si="16"/>
        <v>110472897.72</v>
      </c>
    </row>
    <row r="891" spans="1:6">
      <c r="A891" s="52">
        <v>45456</v>
      </c>
      <c r="B891" s="15"/>
      <c r="C891" s="165" t="s">
        <v>16</v>
      </c>
      <c r="D891" s="45">
        <v>1783000</v>
      </c>
      <c r="E891" s="45"/>
      <c r="F891" s="115">
        <f t="shared" si="16"/>
        <v>112255897.72</v>
      </c>
    </row>
    <row r="892" spans="1:6">
      <c r="A892" s="52">
        <v>45456</v>
      </c>
      <c r="B892" s="15"/>
      <c r="C892" s="165" t="s">
        <v>16</v>
      </c>
      <c r="D892" s="45">
        <v>1825000</v>
      </c>
      <c r="E892" s="45"/>
      <c r="F892" s="115">
        <f t="shared" si="16"/>
        <v>114080897.72</v>
      </c>
    </row>
    <row r="893" spans="1:6">
      <c r="A893" s="52">
        <v>45456</v>
      </c>
      <c r="B893" s="15"/>
      <c r="C893" s="165" t="s">
        <v>16</v>
      </c>
      <c r="D893" s="45">
        <v>1524000</v>
      </c>
      <c r="E893" s="45"/>
      <c r="F893" s="115">
        <f t="shared" si="16"/>
        <v>115604897.72</v>
      </c>
    </row>
    <row r="894" spans="1:6">
      <c r="A894" s="52">
        <v>45456</v>
      </c>
      <c r="B894" s="15"/>
      <c r="C894" s="165" t="s">
        <v>16</v>
      </c>
      <c r="D894" s="45">
        <v>1947000</v>
      </c>
      <c r="E894" s="45"/>
      <c r="F894" s="115">
        <f t="shared" si="16"/>
        <v>117551897.72</v>
      </c>
    </row>
    <row r="895" spans="1:6">
      <c r="A895" s="52">
        <v>45457</v>
      </c>
      <c r="B895" s="15"/>
      <c r="C895" s="165" t="s">
        <v>16</v>
      </c>
      <c r="D895" s="45">
        <v>1256000</v>
      </c>
      <c r="E895" s="45"/>
      <c r="F895" s="115">
        <f t="shared" si="16"/>
        <v>118807897.72</v>
      </c>
    </row>
    <row r="896" spans="1:6">
      <c r="A896" s="52">
        <v>45457</v>
      </c>
      <c r="B896" s="15"/>
      <c r="C896" s="165" t="s">
        <v>16</v>
      </c>
      <c r="D896" s="45">
        <v>1676000</v>
      </c>
      <c r="E896" s="45"/>
      <c r="F896" s="115">
        <f t="shared" si="16"/>
        <v>120483897.72</v>
      </c>
    </row>
    <row r="897" spans="1:9">
      <c r="A897" s="52">
        <v>45457</v>
      </c>
      <c r="B897" s="15"/>
      <c r="C897" s="165" t="s">
        <v>16</v>
      </c>
      <c r="D897" s="45">
        <v>432000</v>
      </c>
      <c r="E897" s="45"/>
      <c r="F897" s="115">
        <f t="shared" si="16"/>
        <v>120915897.72</v>
      </c>
    </row>
    <row r="898" spans="1:9">
      <c r="A898" s="52">
        <v>45457</v>
      </c>
      <c r="B898" s="15"/>
      <c r="C898" s="165" t="s">
        <v>16</v>
      </c>
      <c r="D898" s="45">
        <v>1524000</v>
      </c>
      <c r="E898" s="45"/>
      <c r="F898" s="115">
        <f t="shared" si="16"/>
        <v>122439897.72</v>
      </c>
    </row>
    <row r="899" spans="1:9">
      <c r="A899" s="52">
        <v>45457</v>
      </c>
      <c r="B899" s="15"/>
      <c r="C899" s="165" t="s">
        <v>16</v>
      </c>
      <c r="D899" s="45">
        <v>432000</v>
      </c>
      <c r="E899" s="45"/>
      <c r="F899" s="115">
        <f t="shared" si="16"/>
        <v>122871897.72</v>
      </c>
    </row>
    <row r="900" spans="1:9">
      <c r="A900" s="52">
        <v>45457</v>
      </c>
      <c r="B900" s="15"/>
      <c r="C900" s="165" t="s">
        <v>16</v>
      </c>
      <c r="D900" s="45">
        <v>1692000</v>
      </c>
      <c r="E900" s="45"/>
      <c r="F900" s="115">
        <f t="shared" ref="F900:F965" si="17">F899+D900-E900</f>
        <v>124563897.72</v>
      </c>
    </row>
    <row r="901" spans="1:9">
      <c r="A901" s="52">
        <v>45457</v>
      </c>
      <c r="B901" s="15"/>
      <c r="C901" s="165" t="s">
        <v>16</v>
      </c>
      <c r="D901" s="45">
        <v>432000</v>
      </c>
      <c r="E901" s="45"/>
      <c r="F901" s="115">
        <f t="shared" si="17"/>
        <v>124995897.72</v>
      </c>
    </row>
    <row r="902" spans="1:9">
      <c r="A902" s="52">
        <v>45457</v>
      </c>
      <c r="B902" s="15"/>
      <c r="C902" s="165" t="s">
        <v>16</v>
      </c>
      <c r="D902" s="45">
        <v>1692000</v>
      </c>
      <c r="E902" s="45"/>
      <c r="F902" s="115">
        <f t="shared" si="17"/>
        <v>126687897.72</v>
      </c>
    </row>
    <row r="903" spans="1:9">
      <c r="A903" s="52">
        <v>45457</v>
      </c>
      <c r="B903" s="15"/>
      <c r="C903" s="165" t="s">
        <v>16</v>
      </c>
      <c r="D903" s="45">
        <v>432000</v>
      </c>
      <c r="E903" s="45"/>
      <c r="F903" s="115">
        <f t="shared" si="17"/>
        <v>127119897.72</v>
      </c>
    </row>
    <row r="904" spans="1:9">
      <c r="A904" s="52">
        <v>45457</v>
      </c>
      <c r="B904" s="15"/>
      <c r="C904" s="165" t="s">
        <v>16</v>
      </c>
      <c r="D904" s="45">
        <v>1256000</v>
      </c>
      <c r="E904" s="45"/>
      <c r="F904" s="115">
        <f t="shared" si="17"/>
        <v>128375897.72</v>
      </c>
    </row>
    <row r="905" spans="1:9">
      <c r="A905" s="52">
        <v>45457</v>
      </c>
      <c r="B905" s="15"/>
      <c r="C905" s="165" t="s">
        <v>16</v>
      </c>
      <c r="D905" s="45">
        <v>1256000</v>
      </c>
      <c r="E905" s="45"/>
      <c r="F905" s="115">
        <f t="shared" si="17"/>
        <v>129631897.72</v>
      </c>
    </row>
    <row r="906" spans="1:9">
      <c r="A906" s="52">
        <v>45457</v>
      </c>
      <c r="B906" s="15"/>
      <c r="C906" s="165" t="s">
        <v>16</v>
      </c>
      <c r="D906" s="45">
        <v>1233000</v>
      </c>
      <c r="E906" s="45"/>
      <c r="F906" s="115">
        <f t="shared" si="17"/>
        <v>130864897.72</v>
      </c>
    </row>
    <row r="907" spans="1:9">
      <c r="A907" s="52">
        <v>45457</v>
      </c>
      <c r="B907" s="15"/>
      <c r="C907" s="165" t="s">
        <v>16</v>
      </c>
      <c r="D907" s="45">
        <v>1783000</v>
      </c>
      <c r="E907" s="45"/>
      <c r="F907" s="115">
        <f t="shared" si="17"/>
        <v>132647897.72</v>
      </c>
    </row>
    <row r="908" spans="1:9">
      <c r="A908" s="52">
        <v>45457</v>
      </c>
      <c r="B908" s="15"/>
      <c r="C908" s="165" t="s">
        <v>16</v>
      </c>
      <c r="D908" s="45">
        <v>1256000</v>
      </c>
      <c r="E908" s="45"/>
      <c r="F908" s="115">
        <f t="shared" si="17"/>
        <v>133903897.72</v>
      </c>
    </row>
    <row r="909" spans="1:9">
      <c r="A909" s="52">
        <v>45462</v>
      </c>
      <c r="B909" s="15"/>
      <c r="C909" s="165" t="s">
        <v>1136</v>
      </c>
      <c r="D909" s="45">
        <v>2780000</v>
      </c>
      <c r="E909" s="45"/>
      <c r="F909" s="115">
        <f t="shared" si="17"/>
        <v>136683897.72</v>
      </c>
    </row>
    <row r="910" spans="1:9">
      <c r="A910" s="52">
        <v>45463</v>
      </c>
      <c r="B910" s="15"/>
      <c r="C910" s="165" t="s">
        <v>1137</v>
      </c>
      <c r="D910" s="45">
        <v>8603000</v>
      </c>
      <c r="E910" s="45"/>
      <c r="F910" s="115">
        <f t="shared" si="17"/>
        <v>145286897.72</v>
      </c>
    </row>
    <row r="911" spans="1:9">
      <c r="A911" s="52">
        <v>45458</v>
      </c>
      <c r="B911" s="15"/>
      <c r="C911" s="165" t="s">
        <v>12</v>
      </c>
      <c r="D911" s="45">
        <v>1185000</v>
      </c>
      <c r="E911" s="45"/>
      <c r="F911" s="115">
        <f t="shared" si="17"/>
        <v>146471897.72</v>
      </c>
    </row>
    <row r="912" spans="1:9">
      <c r="A912" s="52">
        <v>45458</v>
      </c>
      <c r="B912" s="15"/>
      <c r="C912" s="165" t="s">
        <v>16</v>
      </c>
      <c r="D912" s="45">
        <v>1783000</v>
      </c>
      <c r="E912" s="45"/>
      <c r="F912" s="115">
        <f t="shared" si="17"/>
        <v>148254897.72</v>
      </c>
      <c r="I912" s="16"/>
    </row>
    <row r="913" spans="1:6">
      <c r="A913" s="52">
        <v>45458</v>
      </c>
      <c r="B913" s="15"/>
      <c r="C913" s="165" t="s">
        <v>16</v>
      </c>
      <c r="D913" s="45">
        <v>432000</v>
      </c>
      <c r="E913" s="45"/>
      <c r="F913" s="115">
        <f t="shared" si="17"/>
        <v>148686897.72</v>
      </c>
    </row>
    <row r="914" spans="1:6">
      <c r="A914" s="52">
        <v>45458</v>
      </c>
      <c r="B914" s="15"/>
      <c r="C914" s="165" t="s">
        <v>16</v>
      </c>
      <c r="D914" s="45">
        <v>432000</v>
      </c>
      <c r="E914" s="45"/>
      <c r="F914" s="115">
        <f t="shared" si="17"/>
        <v>149118897.72</v>
      </c>
    </row>
    <row r="915" spans="1:6">
      <c r="A915" s="52">
        <v>45458</v>
      </c>
      <c r="B915" s="15"/>
      <c r="C915" s="165" t="s">
        <v>16</v>
      </c>
      <c r="D915" s="45">
        <v>1692000</v>
      </c>
      <c r="E915" s="45"/>
      <c r="F915" s="115">
        <f t="shared" si="17"/>
        <v>150810897.72</v>
      </c>
    </row>
    <row r="916" spans="1:6">
      <c r="A916" s="52">
        <v>45458</v>
      </c>
      <c r="B916" s="15"/>
      <c r="C916" s="165" t="s">
        <v>16</v>
      </c>
      <c r="D916" s="45">
        <v>2489000</v>
      </c>
      <c r="E916" s="45"/>
      <c r="F916" s="115">
        <f t="shared" si="17"/>
        <v>153299897.72</v>
      </c>
    </row>
    <row r="917" spans="1:6">
      <c r="A917" s="52">
        <v>45458</v>
      </c>
      <c r="B917" s="15"/>
      <c r="C917" s="165" t="s">
        <v>12</v>
      </c>
      <c r="D917" s="45">
        <v>1200000</v>
      </c>
      <c r="E917" s="45"/>
      <c r="F917" s="115">
        <f t="shared" si="17"/>
        <v>154499897.72</v>
      </c>
    </row>
    <row r="918" spans="1:6">
      <c r="A918" s="52">
        <v>45458</v>
      </c>
      <c r="B918" s="15"/>
      <c r="C918" s="165" t="s">
        <v>16</v>
      </c>
      <c r="D918" s="45">
        <v>1256000</v>
      </c>
      <c r="E918" s="45"/>
      <c r="F918" s="115">
        <f t="shared" si="17"/>
        <v>155755897.72</v>
      </c>
    </row>
    <row r="919" spans="1:6">
      <c r="A919" s="52">
        <v>45458</v>
      </c>
      <c r="B919" s="15"/>
      <c r="C919" s="165" t="s">
        <v>16</v>
      </c>
      <c r="D919" s="45">
        <v>1524000</v>
      </c>
      <c r="E919" s="45"/>
      <c r="F919" s="115">
        <f t="shared" si="17"/>
        <v>157279897.72</v>
      </c>
    </row>
    <row r="920" spans="1:6">
      <c r="A920" s="52">
        <v>45458</v>
      </c>
      <c r="B920" s="15"/>
      <c r="C920" s="165" t="s">
        <v>16</v>
      </c>
      <c r="D920" s="45">
        <v>1256000</v>
      </c>
      <c r="E920" s="45"/>
      <c r="F920" s="115">
        <f t="shared" si="17"/>
        <v>158535897.72</v>
      </c>
    </row>
    <row r="921" spans="1:6">
      <c r="A921" s="52">
        <v>45458</v>
      </c>
      <c r="B921" s="15"/>
      <c r="C921" s="165" t="s">
        <v>16</v>
      </c>
      <c r="D921" s="45">
        <v>1783000</v>
      </c>
      <c r="E921" s="45"/>
      <c r="F921" s="115">
        <f t="shared" si="17"/>
        <v>160318897.72</v>
      </c>
    </row>
    <row r="922" spans="1:6">
      <c r="A922" s="52">
        <v>45458</v>
      </c>
      <c r="B922" s="15"/>
      <c r="C922" s="165" t="s">
        <v>16</v>
      </c>
      <c r="D922" s="45">
        <v>1524000</v>
      </c>
      <c r="E922" s="45"/>
      <c r="F922" s="115">
        <f t="shared" si="17"/>
        <v>161842897.72</v>
      </c>
    </row>
    <row r="923" spans="1:6">
      <c r="A923" s="52">
        <v>45458</v>
      </c>
      <c r="B923" s="15"/>
      <c r="C923" s="165" t="s">
        <v>16</v>
      </c>
      <c r="D923" s="45">
        <v>1783000</v>
      </c>
      <c r="E923" s="45"/>
      <c r="F923" s="115">
        <f t="shared" si="17"/>
        <v>163625897.72</v>
      </c>
    </row>
    <row r="924" spans="1:6">
      <c r="A924" s="52">
        <v>45462</v>
      </c>
      <c r="B924" s="15"/>
      <c r="C924" s="165" t="s">
        <v>16</v>
      </c>
      <c r="D924" s="45">
        <v>1256000</v>
      </c>
      <c r="E924" s="45"/>
      <c r="F924" s="115">
        <f t="shared" si="17"/>
        <v>164881897.72</v>
      </c>
    </row>
    <row r="925" spans="1:6">
      <c r="A925" s="52">
        <v>45462</v>
      </c>
      <c r="B925" s="15"/>
      <c r="C925" s="165" t="s">
        <v>16</v>
      </c>
      <c r="D925" s="45">
        <v>1783000</v>
      </c>
      <c r="E925" s="45"/>
      <c r="F925" s="115">
        <f t="shared" si="17"/>
        <v>166664897.72</v>
      </c>
    </row>
    <row r="926" spans="1:6">
      <c r="A926" s="52">
        <v>45462</v>
      </c>
      <c r="B926" s="15"/>
      <c r="C926" s="165" t="s">
        <v>16</v>
      </c>
      <c r="D926" s="45">
        <v>1956000</v>
      </c>
      <c r="E926" s="45"/>
      <c r="F926" s="115">
        <f t="shared" si="17"/>
        <v>168620897.72</v>
      </c>
    </row>
    <row r="927" spans="1:6">
      <c r="A927" s="52">
        <v>45462</v>
      </c>
      <c r="B927" s="15"/>
      <c r="C927" s="165" t="s">
        <v>16</v>
      </c>
      <c r="D927" s="45">
        <v>1252000</v>
      </c>
      <c r="E927" s="45"/>
      <c r="F927" s="115">
        <f t="shared" si="17"/>
        <v>169872897.72</v>
      </c>
    </row>
    <row r="928" spans="1:6">
      <c r="A928" s="52">
        <v>45462</v>
      </c>
      <c r="B928" s="15"/>
      <c r="C928" s="165" t="s">
        <v>16</v>
      </c>
      <c r="D928" s="45">
        <v>1256000</v>
      </c>
      <c r="E928" s="45"/>
      <c r="F928" s="115">
        <f t="shared" si="17"/>
        <v>171128897.72</v>
      </c>
    </row>
    <row r="929" spans="1:6">
      <c r="A929" s="52">
        <v>45462</v>
      </c>
      <c r="B929" s="15"/>
      <c r="C929" s="165" t="s">
        <v>16</v>
      </c>
      <c r="D929" s="45">
        <v>1692000</v>
      </c>
      <c r="E929" s="45"/>
      <c r="F929" s="115">
        <f t="shared" si="17"/>
        <v>172820897.72</v>
      </c>
    </row>
    <row r="930" spans="1:6">
      <c r="A930" s="52">
        <v>45462</v>
      </c>
      <c r="B930" s="15"/>
      <c r="C930" s="165" t="s">
        <v>16</v>
      </c>
      <c r="D930" s="45">
        <v>1692000</v>
      </c>
      <c r="E930" s="45"/>
      <c r="F930" s="115">
        <f t="shared" si="17"/>
        <v>174512897.72</v>
      </c>
    </row>
    <row r="931" spans="1:6">
      <c r="A931" s="52">
        <v>45462</v>
      </c>
      <c r="B931" s="15"/>
      <c r="C931" s="165" t="s">
        <v>16</v>
      </c>
      <c r="D931" s="45">
        <v>3307000</v>
      </c>
      <c r="E931" s="45"/>
      <c r="F931" s="115">
        <f t="shared" si="17"/>
        <v>177819897.72</v>
      </c>
    </row>
    <row r="932" spans="1:6">
      <c r="A932" s="52">
        <v>45462</v>
      </c>
      <c r="B932" s="15"/>
      <c r="C932" s="165" t="s">
        <v>16</v>
      </c>
      <c r="D932" s="45">
        <v>432000</v>
      </c>
      <c r="E932" s="45"/>
      <c r="F932" s="115">
        <f t="shared" si="17"/>
        <v>178251897.72</v>
      </c>
    </row>
    <row r="933" spans="1:6">
      <c r="A933" s="52">
        <v>45462</v>
      </c>
      <c r="B933" s="15"/>
      <c r="C933" s="165" t="s">
        <v>16</v>
      </c>
      <c r="D933" s="45">
        <v>2489000</v>
      </c>
      <c r="E933" s="45"/>
      <c r="F933" s="115">
        <f t="shared" si="17"/>
        <v>180740897.72</v>
      </c>
    </row>
    <row r="934" spans="1:6">
      <c r="A934" s="52">
        <v>45462</v>
      </c>
      <c r="B934" s="15"/>
      <c r="C934" s="165" t="s">
        <v>16</v>
      </c>
      <c r="D934" s="45">
        <v>1692000</v>
      </c>
      <c r="E934" s="45"/>
      <c r="F934" s="115">
        <f t="shared" si="17"/>
        <v>182432897.72</v>
      </c>
    </row>
    <row r="935" spans="1:6">
      <c r="A935" s="52">
        <v>45462</v>
      </c>
      <c r="B935" s="15"/>
      <c r="C935" s="165" t="s">
        <v>16</v>
      </c>
      <c r="D935" s="45">
        <v>3307000</v>
      </c>
      <c r="E935" s="45"/>
      <c r="F935" s="115">
        <f t="shared" si="17"/>
        <v>185739897.72</v>
      </c>
    </row>
    <row r="936" spans="1:6">
      <c r="A936" s="52">
        <v>45462</v>
      </c>
      <c r="B936" s="15"/>
      <c r="C936" s="165" t="s">
        <v>16</v>
      </c>
      <c r="D936" s="45">
        <v>1692000</v>
      </c>
      <c r="E936" s="45"/>
      <c r="F936" s="115">
        <f t="shared" si="17"/>
        <v>187431897.72</v>
      </c>
    </row>
    <row r="937" spans="1:6">
      <c r="A937" s="52">
        <v>45462</v>
      </c>
      <c r="B937" s="15"/>
      <c r="C937" s="165" t="s">
        <v>16</v>
      </c>
      <c r="D937" s="45">
        <v>1256000</v>
      </c>
      <c r="E937" s="45"/>
      <c r="F937" s="115">
        <f t="shared" si="17"/>
        <v>188687897.72</v>
      </c>
    </row>
    <row r="938" spans="1:6">
      <c r="A938" s="52">
        <v>45462</v>
      </c>
      <c r="B938" s="15"/>
      <c r="C938" s="165" t="s">
        <v>16</v>
      </c>
      <c r="D938" s="45">
        <v>1256000</v>
      </c>
      <c r="E938" s="45"/>
      <c r="F938" s="115">
        <f t="shared" si="17"/>
        <v>189943897.72</v>
      </c>
    </row>
    <row r="939" spans="1:6">
      <c r="A939" s="52">
        <v>45462</v>
      </c>
      <c r="B939" s="15"/>
      <c r="C939" s="165" t="s">
        <v>16</v>
      </c>
      <c r="D939" s="45">
        <v>1233000</v>
      </c>
      <c r="E939" s="45"/>
      <c r="F939" s="115">
        <f t="shared" si="17"/>
        <v>191176897.72</v>
      </c>
    </row>
    <row r="940" spans="1:6">
      <c r="A940" s="52">
        <v>45462</v>
      </c>
      <c r="B940" s="15"/>
      <c r="C940" s="165" t="s">
        <v>16</v>
      </c>
      <c r="D940" s="45">
        <v>2512000</v>
      </c>
      <c r="E940" s="45"/>
      <c r="F940" s="115">
        <f t="shared" si="17"/>
        <v>193688897.72</v>
      </c>
    </row>
    <row r="941" spans="1:6">
      <c r="A941" s="52">
        <v>45462</v>
      </c>
      <c r="B941" s="15"/>
      <c r="C941" s="165" t="s">
        <v>16</v>
      </c>
      <c r="D941" s="45">
        <v>432000</v>
      </c>
      <c r="E941" s="45"/>
      <c r="F941" s="115">
        <f t="shared" si="17"/>
        <v>194120897.72</v>
      </c>
    </row>
    <row r="942" spans="1:6">
      <c r="A942" s="52">
        <v>45462</v>
      </c>
      <c r="B942" s="15"/>
      <c r="C942" s="165" t="s">
        <v>16</v>
      </c>
      <c r="D942" s="45">
        <v>1783000</v>
      </c>
      <c r="E942" s="45"/>
      <c r="F942" s="115">
        <f t="shared" si="17"/>
        <v>195903897.72</v>
      </c>
    </row>
    <row r="943" spans="1:6">
      <c r="A943" s="52">
        <v>45462</v>
      </c>
      <c r="B943" s="15"/>
      <c r="C943" s="165" t="s">
        <v>16</v>
      </c>
      <c r="D943" s="45">
        <v>1256000</v>
      </c>
      <c r="E943" s="45"/>
      <c r="F943" s="115">
        <f t="shared" si="17"/>
        <v>197159897.72</v>
      </c>
    </row>
    <row r="944" spans="1:6">
      <c r="A944" s="52">
        <v>45462</v>
      </c>
      <c r="B944" s="15"/>
      <c r="C944" s="165" t="s">
        <v>16</v>
      </c>
      <c r="D944" s="45">
        <v>432000</v>
      </c>
      <c r="E944" s="45"/>
      <c r="F944" s="115">
        <f t="shared" si="17"/>
        <v>197591897.72</v>
      </c>
    </row>
    <row r="945" spans="1:6">
      <c r="A945" s="52">
        <v>45462</v>
      </c>
      <c r="B945" s="15"/>
      <c r="C945" s="165" t="s">
        <v>16</v>
      </c>
      <c r="D945" s="45">
        <v>3077000</v>
      </c>
      <c r="E945" s="45"/>
      <c r="F945" s="115">
        <f t="shared" si="17"/>
        <v>200668897.72</v>
      </c>
    </row>
    <row r="946" spans="1:6">
      <c r="A946" s="52">
        <v>45462</v>
      </c>
      <c r="B946" s="15"/>
      <c r="C946" s="165" t="s">
        <v>12</v>
      </c>
      <c r="D946" s="45">
        <v>650000</v>
      </c>
      <c r="E946" s="45"/>
      <c r="F946" s="115">
        <f t="shared" si="17"/>
        <v>201318897.72</v>
      </c>
    </row>
    <row r="947" spans="1:6">
      <c r="A947" s="52">
        <v>45462</v>
      </c>
      <c r="B947" s="15"/>
      <c r="C947" s="165" t="s">
        <v>16</v>
      </c>
      <c r="D947" s="45">
        <v>1252000</v>
      </c>
      <c r="E947" s="45"/>
      <c r="F947" s="115">
        <f t="shared" si="17"/>
        <v>202570897.72</v>
      </c>
    </row>
    <row r="948" spans="1:6">
      <c r="A948" s="52">
        <v>45462</v>
      </c>
      <c r="B948" s="15"/>
      <c r="C948" s="165" t="s">
        <v>16</v>
      </c>
      <c r="D948" s="45">
        <v>432000</v>
      </c>
      <c r="E948" s="45"/>
      <c r="F948" s="115">
        <f t="shared" si="17"/>
        <v>203002897.72</v>
      </c>
    </row>
    <row r="949" spans="1:6">
      <c r="A949" s="52">
        <v>45462</v>
      </c>
      <c r="B949" s="15"/>
      <c r="C949" s="165" t="s">
        <v>16</v>
      </c>
      <c r="D949" s="45">
        <v>1256000</v>
      </c>
      <c r="E949" s="45"/>
      <c r="F949" s="115">
        <f t="shared" si="17"/>
        <v>204258897.72</v>
      </c>
    </row>
    <row r="950" spans="1:6">
      <c r="A950" s="52">
        <v>45462</v>
      </c>
      <c r="B950" s="15"/>
      <c r="C950" s="165" t="s">
        <v>16</v>
      </c>
      <c r="D950" s="45">
        <v>1256000</v>
      </c>
      <c r="E950" s="45"/>
      <c r="F950" s="115">
        <f t="shared" si="17"/>
        <v>205514897.72</v>
      </c>
    </row>
    <row r="951" spans="1:6">
      <c r="A951" s="52">
        <v>45462</v>
      </c>
      <c r="B951" s="15"/>
      <c r="C951" s="165" t="s">
        <v>16</v>
      </c>
      <c r="D951" s="45">
        <v>1233000</v>
      </c>
      <c r="E951" s="45"/>
      <c r="F951" s="115">
        <f t="shared" si="17"/>
        <v>206747897.72</v>
      </c>
    </row>
    <row r="952" spans="1:6">
      <c r="A952" s="52">
        <v>45463</v>
      </c>
      <c r="B952" s="15"/>
      <c r="C952" s="165" t="s">
        <v>16</v>
      </c>
      <c r="D952" s="45">
        <v>1256000</v>
      </c>
      <c r="E952" s="45"/>
      <c r="F952" s="115">
        <f t="shared" si="17"/>
        <v>208003897.72</v>
      </c>
    </row>
    <row r="953" spans="1:6">
      <c r="A953" s="52">
        <v>45463</v>
      </c>
      <c r="B953" s="15"/>
      <c r="C953" s="165" t="s">
        <v>16</v>
      </c>
      <c r="D953" s="45">
        <v>1256000</v>
      </c>
      <c r="E953" s="45"/>
      <c r="F953" s="115">
        <f t="shared" si="17"/>
        <v>209259897.72</v>
      </c>
    </row>
    <row r="954" spans="1:6">
      <c r="A954" s="52">
        <v>45463</v>
      </c>
      <c r="B954" s="15"/>
      <c r="C954" s="165" t="s">
        <v>16</v>
      </c>
      <c r="D954" s="45">
        <v>432000</v>
      </c>
      <c r="E954" s="45"/>
      <c r="F954" s="115">
        <f t="shared" si="17"/>
        <v>209691897.72</v>
      </c>
    </row>
    <row r="955" spans="1:6">
      <c r="A955" s="52">
        <v>45463</v>
      </c>
      <c r="B955" s="15"/>
      <c r="C955" s="165" t="s">
        <v>16</v>
      </c>
      <c r="D955" s="45">
        <v>1692000</v>
      </c>
      <c r="E955" s="45"/>
      <c r="F955" s="115">
        <f t="shared" si="17"/>
        <v>211383897.72</v>
      </c>
    </row>
    <row r="956" spans="1:6">
      <c r="A956" s="52">
        <v>45463</v>
      </c>
      <c r="B956" s="15"/>
      <c r="C956" s="165" t="s">
        <v>16</v>
      </c>
      <c r="D956" s="45">
        <v>1256000</v>
      </c>
      <c r="E956" s="45"/>
      <c r="F956" s="115">
        <f t="shared" si="17"/>
        <v>212639897.72</v>
      </c>
    </row>
    <row r="957" spans="1:6">
      <c r="A957" s="52">
        <v>45463</v>
      </c>
      <c r="B957" s="15"/>
      <c r="C957" s="165" t="s">
        <v>16</v>
      </c>
      <c r="D957" s="45">
        <v>432000</v>
      </c>
      <c r="E957" s="45"/>
      <c r="F957" s="115">
        <f t="shared" si="17"/>
        <v>213071897.72</v>
      </c>
    </row>
    <row r="958" spans="1:6">
      <c r="A958" s="52">
        <v>45463</v>
      </c>
      <c r="B958" s="15"/>
      <c r="C958" s="165" t="s">
        <v>16</v>
      </c>
      <c r="D958" s="45">
        <v>1256000</v>
      </c>
      <c r="E958" s="45"/>
      <c r="F958" s="115">
        <f t="shared" si="17"/>
        <v>214327897.72</v>
      </c>
    </row>
    <row r="959" spans="1:6">
      <c r="A959" s="52">
        <v>45463</v>
      </c>
      <c r="B959" s="15"/>
      <c r="C959" s="165" t="s">
        <v>16</v>
      </c>
      <c r="D959" s="45">
        <v>1825000</v>
      </c>
      <c r="E959" s="45"/>
      <c r="F959" s="115">
        <f t="shared" si="17"/>
        <v>216152897.72</v>
      </c>
    </row>
    <row r="960" spans="1:6">
      <c r="A960" s="52">
        <v>45463</v>
      </c>
      <c r="B960" s="15"/>
      <c r="C960" s="165" t="s">
        <v>16</v>
      </c>
      <c r="D960" s="45">
        <v>2489000</v>
      </c>
      <c r="E960" s="45"/>
      <c r="F960" s="115">
        <f t="shared" si="17"/>
        <v>218641897.72</v>
      </c>
    </row>
    <row r="961" spans="1:9">
      <c r="A961" s="52">
        <v>45463</v>
      </c>
      <c r="B961" s="15"/>
      <c r="C961" s="165" t="s">
        <v>16</v>
      </c>
      <c r="D961" s="45">
        <v>432000</v>
      </c>
      <c r="E961" s="45"/>
      <c r="F961" s="115">
        <f t="shared" si="17"/>
        <v>219073897.72</v>
      </c>
    </row>
    <row r="962" spans="1:9">
      <c r="A962" s="52">
        <v>45463</v>
      </c>
      <c r="B962" s="15"/>
      <c r="C962" s="165" t="s">
        <v>16</v>
      </c>
      <c r="D962" s="45">
        <v>432000</v>
      </c>
      <c r="E962" s="45"/>
      <c r="F962" s="115">
        <f t="shared" si="17"/>
        <v>219505897.72</v>
      </c>
    </row>
    <row r="963" spans="1:9">
      <c r="A963" s="52">
        <v>45463</v>
      </c>
      <c r="B963" s="15"/>
      <c r="C963" s="165" t="s">
        <v>16</v>
      </c>
      <c r="D963" s="45">
        <v>1256000</v>
      </c>
      <c r="E963" s="45"/>
      <c r="F963" s="115">
        <f t="shared" si="17"/>
        <v>220761897.72</v>
      </c>
    </row>
    <row r="964" spans="1:9">
      <c r="A964" s="52">
        <v>45463</v>
      </c>
      <c r="B964" s="15"/>
      <c r="C964" s="165" t="s">
        <v>16</v>
      </c>
      <c r="D964" s="45">
        <v>2776000</v>
      </c>
      <c r="E964" s="45"/>
      <c r="F964" s="115">
        <f t="shared" si="17"/>
        <v>223537897.72</v>
      </c>
    </row>
    <row r="965" spans="1:9">
      <c r="A965" s="52">
        <v>45463</v>
      </c>
      <c r="B965" s="15"/>
      <c r="C965" s="165" t="s">
        <v>16</v>
      </c>
      <c r="D965" s="45">
        <v>1256000</v>
      </c>
      <c r="E965" s="45"/>
      <c r="F965" s="115">
        <f t="shared" si="17"/>
        <v>224793897.72</v>
      </c>
    </row>
    <row r="966" spans="1:9">
      <c r="A966" s="52">
        <v>45463</v>
      </c>
      <c r="B966" s="15"/>
      <c r="C966" s="165" t="s">
        <v>16</v>
      </c>
      <c r="D966" s="45">
        <v>2489000</v>
      </c>
      <c r="E966" s="45"/>
      <c r="F966" s="115">
        <f t="shared" ref="F966:F1012" si="18">F965+D966-E966</f>
        <v>227282897.72</v>
      </c>
    </row>
    <row r="967" spans="1:9">
      <c r="A967" s="52">
        <v>45463</v>
      </c>
      <c r="B967" s="15"/>
      <c r="C967" s="165" t="s">
        <v>16</v>
      </c>
      <c r="D967" s="45">
        <v>1256000</v>
      </c>
      <c r="E967" s="45"/>
      <c r="F967" s="115">
        <f t="shared" si="18"/>
        <v>228538897.72</v>
      </c>
    </row>
    <row r="968" spans="1:9">
      <c r="A968" s="52">
        <v>45463</v>
      </c>
      <c r="B968" s="15"/>
      <c r="C968" s="165" t="s">
        <v>16</v>
      </c>
      <c r="D968" s="45">
        <v>1956000</v>
      </c>
      <c r="E968" s="45"/>
      <c r="F968" s="115">
        <f t="shared" si="18"/>
        <v>230494897.72</v>
      </c>
    </row>
    <row r="969" spans="1:9">
      <c r="A969" s="52">
        <v>45463</v>
      </c>
      <c r="B969" s="15"/>
      <c r="C969" s="165" t="s">
        <v>16</v>
      </c>
      <c r="D969" s="45">
        <v>2489000</v>
      </c>
      <c r="E969" s="45"/>
      <c r="F969" s="115">
        <f t="shared" si="18"/>
        <v>232983897.72</v>
      </c>
    </row>
    <row r="970" spans="1:9">
      <c r="A970" s="52">
        <v>45463</v>
      </c>
      <c r="B970" s="15"/>
      <c r="C970" s="165" t="s">
        <v>16</v>
      </c>
      <c r="D970" s="45">
        <v>432000</v>
      </c>
      <c r="E970" s="45"/>
      <c r="F970" s="115">
        <f t="shared" si="18"/>
        <v>233415897.72</v>
      </c>
      <c r="I970" s="41"/>
    </row>
    <row r="971" spans="1:9">
      <c r="A971" s="52">
        <v>45464</v>
      </c>
      <c r="B971" s="15"/>
      <c r="C971" s="165" t="s">
        <v>1144</v>
      </c>
      <c r="D971" s="45">
        <v>9241000</v>
      </c>
      <c r="E971" s="45"/>
      <c r="F971" s="115">
        <f t="shared" si="18"/>
        <v>242656897.72</v>
      </c>
    </row>
    <row r="972" spans="1:9">
      <c r="A972" s="218">
        <v>45463</v>
      </c>
      <c r="B972" s="15"/>
      <c r="C972" s="165" t="s">
        <v>16</v>
      </c>
      <c r="D972" s="45">
        <v>1233000</v>
      </c>
      <c r="E972" s="45"/>
      <c r="F972" s="115">
        <f t="shared" si="18"/>
        <v>243889897.72</v>
      </c>
      <c r="I972" s="16"/>
    </row>
    <row r="973" spans="1:9">
      <c r="A973" s="218">
        <v>45463</v>
      </c>
      <c r="B973" s="15"/>
      <c r="C973" s="165" t="s">
        <v>16</v>
      </c>
      <c r="D973" s="45">
        <v>1783000</v>
      </c>
      <c r="E973" s="45"/>
      <c r="F973" s="115">
        <f t="shared" si="18"/>
        <v>245672897.72</v>
      </c>
    </row>
    <row r="974" spans="1:9">
      <c r="A974" s="218">
        <v>45463</v>
      </c>
      <c r="B974" s="15"/>
      <c r="C974" s="165" t="s">
        <v>16</v>
      </c>
      <c r="D974" s="45">
        <v>1783000</v>
      </c>
      <c r="E974" s="45"/>
      <c r="F974" s="115">
        <f t="shared" si="18"/>
        <v>247455897.72</v>
      </c>
    </row>
    <row r="975" spans="1:9">
      <c r="A975" s="218">
        <v>45464</v>
      </c>
      <c r="B975" s="15"/>
      <c r="C975" s="165" t="s">
        <v>16</v>
      </c>
      <c r="D975" s="45">
        <v>1825000</v>
      </c>
      <c r="E975" s="45"/>
      <c r="F975" s="115">
        <f t="shared" si="18"/>
        <v>249280897.72</v>
      </c>
    </row>
    <row r="976" spans="1:9">
      <c r="A976" s="218">
        <v>45464</v>
      </c>
      <c r="B976" s="15"/>
      <c r="C976" s="165" t="s">
        <v>16</v>
      </c>
      <c r="D976" s="45">
        <v>2776000</v>
      </c>
      <c r="E976" s="45"/>
      <c r="F976" s="115">
        <f t="shared" si="18"/>
        <v>252056897.72</v>
      </c>
    </row>
    <row r="977" spans="1:6">
      <c r="A977" s="218">
        <v>45464</v>
      </c>
      <c r="B977" s="15"/>
      <c r="C977" s="165" t="s">
        <v>16</v>
      </c>
      <c r="D977" s="45">
        <v>1524000</v>
      </c>
      <c r="E977" s="45"/>
      <c r="F977" s="115">
        <f t="shared" si="18"/>
        <v>253580897.72</v>
      </c>
    </row>
    <row r="978" spans="1:6">
      <c r="A978" s="218">
        <v>45464</v>
      </c>
      <c r="B978" s="15"/>
      <c r="C978" s="165" t="s">
        <v>16</v>
      </c>
      <c r="D978" s="45">
        <v>3995000</v>
      </c>
      <c r="E978" s="45"/>
      <c r="F978" s="115">
        <f t="shared" si="18"/>
        <v>257575897.72</v>
      </c>
    </row>
    <row r="979" spans="1:6">
      <c r="A979" s="218">
        <v>45464</v>
      </c>
      <c r="B979" s="15"/>
      <c r="C979" s="165" t="s">
        <v>16</v>
      </c>
      <c r="D979" s="45">
        <v>2722000</v>
      </c>
      <c r="E979" s="45"/>
      <c r="F979" s="115">
        <f t="shared" si="18"/>
        <v>260297897.72</v>
      </c>
    </row>
    <row r="980" spans="1:6">
      <c r="A980" s="218">
        <v>45464</v>
      </c>
      <c r="B980" s="15"/>
      <c r="C980" s="165" t="s">
        <v>16</v>
      </c>
      <c r="D980" s="45">
        <v>1256000</v>
      </c>
      <c r="E980" s="45"/>
      <c r="F980" s="115">
        <f t="shared" si="18"/>
        <v>261553897.72</v>
      </c>
    </row>
    <row r="981" spans="1:6">
      <c r="A981" s="218">
        <v>45464</v>
      </c>
      <c r="B981" s="15"/>
      <c r="C981" s="165" t="s">
        <v>16</v>
      </c>
      <c r="D981" s="45">
        <v>1233000</v>
      </c>
      <c r="E981" s="45"/>
      <c r="F981" s="115">
        <f t="shared" si="18"/>
        <v>262786897.72</v>
      </c>
    </row>
    <row r="982" spans="1:6">
      <c r="A982" s="218">
        <v>45464</v>
      </c>
      <c r="B982" s="15"/>
      <c r="C982" s="165" t="s">
        <v>16</v>
      </c>
      <c r="D982" s="45">
        <v>3307000</v>
      </c>
      <c r="E982" s="45"/>
      <c r="F982" s="115">
        <f t="shared" si="18"/>
        <v>266093897.72</v>
      </c>
    </row>
    <row r="983" spans="1:6">
      <c r="A983" s="218">
        <v>45464</v>
      </c>
      <c r="B983" s="15"/>
      <c r="C983" s="165" t="s">
        <v>16</v>
      </c>
      <c r="D983" s="45">
        <v>2776000</v>
      </c>
      <c r="E983" s="45"/>
      <c r="F983" s="115">
        <f t="shared" si="18"/>
        <v>268869897.72000003</v>
      </c>
    </row>
    <row r="984" spans="1:6">
      <c r="A984" s="218">
        <v>45464</v>
      </c>
      <c r="B984" s="15"/>
      <c r="C984" s="165" t="s">
        <v>16</v>
      </c>
      <c r="D984" s="45">
        <v>1902000</v>
      </c>
      <c r="E984" s="45"/>
      <c r="F984" s="115">
        <f t="shared" si="18"/>
        <v>270771897.72000003</v>
      </c>
    </row>
    <row r="985" spans="1:6">
      <c r="A985" s="218">
        <v>45464</v>
      </c>
      <c r="B985" s="15"/>
      <c r="C985" s="165" t="s">
        <v>16</v>
      </c>
      <c r="D985" s="45">
        <v>1785000</v>
      </c>
      <c r="E985" s="45"/>
      <c r="F985" s="115">
        <f t="shared" si="18"/>
        <v>272556897.72000003</v>
      </c>
    </row>
    <row r="986" spans="1:6">
      <c r="A986" s="218">
        <v>45464</v>
      </c>
      <c r="B986" s="15"/>
      <c r="C986" s="165" t="s">
        <v>16</v>
      </c>
      <c r="D986" s="45">
        <v>1524000</v>
      </c>
      <c r="E986" s="45"/>
      <c r="F986" s="115">
        <f t="shared" si="18"/>
        <v>274080897.72000003</v>
      </c>
    </row>
    <row r="987" spans="1:6">
      <c r="A987" s="218">
        <v>45464</v>
      </c>
      <c r="B987" s="15"/>
      <c r="C987" s="165" t="s">
        <v>16</v>
      </c>
      <c r="D987" s="45">
        <v>1342000</v>
      </c>
      <c r="E987" s="45"/>
      <c r="F987" s="115">
        <f t="shared" si="18"/>
        <v>275422897.72000003</v>
      </c>
    </row>
    <row r="988" spans="1:6">
      <c r="A988" s="218">
        <v>45464</v>
      </c>
      <c r="B988" s="15"/>
      <c r="C988" s="165" t="s">
        <v>16</v>
      </c>
      <c r="D988" s="45">
        <v>1825000</v>
      </c>
      <c r="E988" s="45"/>
      <c r="F988" s="115">
        <f t="shared" si="18"/>
        <v>277247897.72000003</v>
      </c>
    </row>
    <row r="989" spans="1:6">
      <c r="A989" s="218">
        <v>45464</v>
      </c>
      <c r="B989" s="15"/>
      <c r="C989" s="165" t="s">
        <v>324</v>
      </c>
      <c r="D989" s="45">
        <v>4750000</v>
      </c>
      <c r="E989" s="45"/>
      <c r="F989" s="115">
        <f t="shared" si="18"/>
        <v>281997897.72000003</v>
      </c>
    </row>
    <row r="990" spans="1:6">
      <c r="A990" s="218">
        <v>45464</v>
      </c>
      <c r="B990" s="15"/>
      <c r="C990" s="165" t="s">
        <v>16</v>
      </c>
      <c r="D990" s="45">
        <v>2739000</v>
      </c>
      <c r="E990" s="45"/>
      <c r="F990" s="115">
        <f t="shared" si="18"/>
        <v>284736897.72000003</v>
      </c>
    </row>
    <row r="991" spans="1:6">
      <c r="A991" s="218">
        <v>45464</v>
      </c>
      <c r="B991" s="15"/>
      <c r="C991" s="165" t="s">
        <v>16</v>
      </c>
      <c r="D991" s="45">
        <v>424000</v>
      </c>
      <c r="E991" s="45"/>
      <c r="F991" s="115">
        <f t="shared" si="18"/>
        <v>285160897.72000003</v>
      </c>
    </row>
    <row r="992" spans="1:6">
      <c r="A992" s="218">
        <v>45464</v>
      </c>
      <c r="B992" s="15"/>
      <c r="C992" s="165" t="s">
        <v>16</v>
      </c>
      <c r="D992" s="45">
        <v>3460000</v>
      </c>
      <c r="E992" s="45"/>
      <c r="F992" s="115">
        <f t="shared" si="18"/>
        <v>288620897.72000003</v>
      </c>
    </row>
    <row r="993" spans="1:6">
      <c r="A993" s="218">
        <v>45464</v>
      </c>
      <c r="B993" s="15"/>
      <c r="C993" s="165" t="s">
        <v>18</v>
      </c>
      <c r="D993" s="45">
        <v>3885000</v>
      </c>
      <c r="E993" s="45"/>
      <c r="F993" s="115">
        <f t="shared" si="18"/>
        <v>292505897.72000003</v>
      </c>
    </row>
    <row r="994" spans="1:6">
      <c r="A994" s="218">
        <v>45464</v>
      </c>
      <c r="B994" s="15"/>
      <c r="C994" s="165" t="s">
        <v>16</v>
      </c>
      <c r="D994" s="45">
        <v>3453000</v>
      </c>
      <c r="E994" s="45"/>
      <c r="F994" s="115">
        <f t="shared" si="18"/>
        <v>295958897.72000003</v>
      </c>
    </row>
    <row r="995" spans="1:6">
      <c r="A995" s="218">
        <v>45464</v>
      </c>
      <c r="B995" s="15"/>
      <c r="C995" s="165" t="s">
        <v>16</v>
      </c>
      <c r="D995" s="45">
        <v>432000</v>
      </c>
      <c r="E995" s="45"/>
      <c r="F995" s="115">
        <f t="shared" si="18"/>
        <v>296390897.72000003</v>
      </c>
    </row>
    <row r="996" spans="1:6">
      <c r="A996" s="218">
        <v>45464</v>
      </c>
      <c r="B996" s="15"/>
      <c r="C996" s="165" t="s">
        <v>16</v>
      </c>
      <c r="D996" s="45">
        <v>1692000</v>
      </c>
      <c r="E996" s="45"/>
      <c r="F996" s="115">
        <f t="shared" si="18"/>
        <v>298082897.72000003</v>
      </c>
    </row>
    <row r="997" spans="1:6">
      <c r="A997" s="218">
        <v>45464</v>
      </c>
      <c r="B997" s="15"/>
      <c r="C997" s="165" t="s">
        <v>16</v>
      </c>
      <c r="D997" s="45">
        <v>1825000</v>
      </c>
      <c r="E997" s="45"/>
      <c r="F997" s="115">
        <f t="shared" si="18"/>
        <v>299907897.72000003</v>
      </c>
    </row>
    <row r="998" spans="1:6">
      <c r="A998" s="218">
        <v>45464</v>
      </c>
      <c r="B998" s="15"/>
      <c r="C998" s="165" t="s">
        <v>16</v>
      </c>
      <c r="D998" s="45">
        <v>424000</v>
      </c>
      <c r="E998" s="45"/>
      <c r="F998" s="115">
        <f t="shared" si="18"/>
        <v>300331897.72000003</v>
      </c>
    </row>
    <row r="999" spans="1:6">
      <c r="A999" s="218">
        <v>45464</v>
      </c>
      <c r="B999" s="15"/>
      <c r="C999" s="165" t="s">
        <v>16</v>
      </c>
      <c r="D999" s="45">
        <v>1256000</v>
      </c>
      <c r="E999" s="45"/>
      <c r="F999" s="115">
        <f t="shared" si="18"/>
        <v>301587897.72000003</v>
      </c>
    </row>
    <row r="1000" spans="1:6">
      <c r="A1000" s="218">
        <v>45465</v>
      </c>
      <c r="B1000" s="15"/>
      <c r="C1000" s="165" t="s">
        <v>16</v>
      </c>
      <c r="D1000" s="45">
        <v>1256000</v>
      </c>
      <c r="E1000" s="45"/>
      <c r="F1000" s="115">
        <f t="shared" si="18"/>
        <v>302843897.72000003</v>
      </c>
    </row>
    <row r="1001" spans="1:6">
      <c r="A1001" s="218">
        <v>45465</v>
      </c>
      <c r="B1001" s="15"/>
      <c r="C1001" s="165" t="s">
        <v>16</v>
      </c>
      <c r="D1001" s="45">
        <v>1947000</v>
      </c>
      <c r="E1001" s="45"/>
      <c r="F1001" s="115">
        <f t="shared" si="18"/>
        <v>304790897.72000003</v>
      </c>
    </row>
    <row r="1002" spans="1:6">
      <c r="A1002" s="218">
        <v>45465</v>
      </c>
      <c r="B1002" s="15"/>
      <c r="C1002" s="165" t="s">
        <v>16</v>
      </c>
      <c r="D1002" s="45">
        <v>3737000</v>
      </c>
      <c r="E1002" s="45"/>
      <c r="F1002" s="115">
        <f t="shared" si="18"/>
        <v>308527897.72000003</v>
      </c>
    </row>
    <row r="1003" spans="1:6">
      <c r="A1003" s="218">
        <v>45465</v>
      </c>
      <c r="B1003" s="15"/>
      <c r="C1003" s="165" t="s">
        <v>16</v>
      </c>
      <c r="D1003" s="45">
        <v>1256000</v>
      </c>
      <c r="E1003" s="45"/>
      <c r="F1003" s="115">
        <f t="shared" si="18"/>
        <v>309783897.72000003</v>
      </c>
    </row>
    <row r="1004" spans="1:6">
      <c r="A1004" s="218">
        <v>45465</v>
      </c>
      <c r="B1004" s="15"/>
      <c r="C1004" s="165" t="s">
        <v>16</v>
      </c>
      <c r="D1004" s="45">
        <v>1783000</v>
      </c>
      <c r="E1004" s="45"/>
      <c r="F1004" s="115">
        <f t="shared" si="18"/>
        <v>311566897.72000003</v>
      </c>
    </row>
    <row r="1005" spans="1:6">
      <c r="A1005" s="218">
        <v>45465</v>
      </c>
      <c r="B1005" s="15"/>
      <c r="C1005" s="165" t="s">
        <v>16</v>
      </c>
      <c r="D1005" s="45">
        <v>1506000</v>
      </c>
      <c r="E1005" s="45"/>
      <c r="F1005" s="115">
        <f t="shared" si="18"/>
        <v>313072897.72000003</v>
      </c>
    </row>
    <row r="1006" spans="1:6">
      <c r="A1006" s="218">
        <v>45465</v>
      </c>
      <c r="B1006" s="15"/>
      <c r="C1006" s="165" t="s">
        <v>16</v>
      </c>
      <c r="D1006" s="45">
        <v>1954000</v>
      </c>
      <c r="E1006" s="45"/>
      <c r="F1006" s="115">
        <f t="shared" si="18"/>
        <v>315026897.72000003</v>
      </c>
    </row>
    <row r="1007" spans="1:6">
      <c r="A1007" s="218">
        <v>45465</v>
      </c>
      <c r="B1007" s="15"/>
      <c r="C1007" s="165" t="s">
        <v>1158</v>
      </c>
      <c r="D1007" s="45">
        <v>4146000</v>
      </c>
      <c r="E1007" s="45"/>
      <c r="F1007" s="115">
        <f t="shared" si="18"/>
        <v>319172897.72000003</v>
      </c>
    </row>
    <row r="1008" spans="1:6">
      <c r="A1008" s="218">
        <v>45465</v>
      </c>
      <c r="B1008" s="15"/>
      <c r="C1008" s="165" t="s">
        <v>16</v>
      </c>
      <c r="D1008" s="45">
        <v>864000</v>
      </c>
      <c r="E1008" s="45"/>
      <c r="F1008" s="115">
        <f t="shared" si="18"/>
        <v>320036897.72000003</v>
      </c>
    </row>
    <row r="1009" spans="1:6">
      <c r="A1009" s="218">
        <v>45465</v>
      </c>
      <c r="B1009" s="15"/>
      <c r="C1009" s="165" t="s">
        <v>16</v>
      </c>
      <c r="D1009" s="45">
        <v>1947000</v>
      </c>
      <c r="E1009" s="45"/>
      <c r="F1009" s="115">
        <f t="shared" si="18"/>
        <v>321983897.72000003</v>
      </c>
    </row>
    <row r="1010" spans="1:6">
      <c r="A1010" s="218">
        <v>45465</v>
      </c>
      <c r="B1010" s="15"/>
      <c r="C1010" s="165" t="s">
        <v>16</v>
      </c>
      <c r="D1010" s="45">
        <v>432000</v>
      </c>
      <c r="E1010" s="45"/>
      <c r="F1010" s="115">
        <f t="shared" si="18"/>
        <v>322415897.72000003</v>
      </c>
    </row>
    <row r="1011" spans="1:6">
      <c r="A1011" s="218">
        <v>45465</v>
      </c>
      <c r="B1011" s="15"/>
      <c r="C1011" s="165" t="s">
        <v>16</v>
      </c>
      <c r="D1011" s="45">
        <v>1506000</v>
      </c>
      <c r="E1011" s="45"/>
      <c r="F1011" s="115">
        <f t="shared" si="18"/>
        <v>323921897.72000003</v>
      </c>
    </row>
    <row r="1012" spans="1:6">
      <c r="A1012" s="218">
        <v>45465</v>
      </c>
      <c r="B1012" s="15"/>
      <c r="C1012" s="165" t="s">
        <v>16</v>
      </c>
      <c r="D1012" s="45">
        <v>1692000</v>
      </c>
      <c r="E1012" s="45"/>
      <c r="F1012" s="115">
        <f t="shared" si="18"/>
        <v>325613897.72000003</v>
      </c>
    </row>
    <row r="1013" spans="1:6">
      <c r="A1013" s="218">
        <v>45467</v>
      </c>
      <c r="B1013" s="15"/>
      <c r="C1013" s="165" t="s">
        <v>1160</v>
      </c>
      <c r="D1013" s="45">
        <v>26837000</v>
      </c>
      <c r="E1013" s="45"/>
      <c r="F1013" s="115">
        <f t="shared" ref="F1013:F1018" si="19">F1012+D1013-E1013</f>
        <v>352450897.72000003</v>
      </c>
    </row>
    <row r="1014" spans="1:6">
      <c r="A1014" s="218">
        <v>45467</v>
      </c>
      <c r="B1014" s="15"/>
      <c r="C1014" s="166" t="s">
        <v>1060</v>
      </c>
      <c r="D1014" s="45"/>
      <c r="E1014" s="45">
        <v>11673000</v>
      </c>
      <c r="F1014" s="115">
        <f t="shared" si="19"/>
        <v>340777897.72000003</v>
      </c>
    </row>
    <row r="1015" spans="1:6">
      <c r="A1015" s="218">
        <v>45467</v>
      </c>
      <c r="B1015" s="15"/>
      <c r="C1015" s="166" t="s">
        <v>1169</v>
      </c>
      <c r="D1015" s="45"/>
      <c r="E1015" s="45">
        <v>1000000</v>
      </c>
      <c r="F1015" s="115">
        <f t="shared" si="19"/>
        <v>339777897.72000003</v>
      </c>
    </row>
    <row r="1016" spans="1:6">
      <c r="A1016" s="218">
        <v>45467</v>
      </c>
      <c r="B1016" s="15"/>
      <c r="C1016" s="166" t="s">
        <v>1064</v>
      </c>
      <c r="D1016" s="45"/>
      <c r="E1016" s="45">
        <v>5800000</v>
      </c>
      <c r="F1016" s="115">
        <f t="shared" si="19"/>
        <v>333977897.72000003</v>
      </c>
    </row>
    <row r="1017" spans="1:6">
      <c r="A1017" s="218">
        <v>45467</v>
      </c>
      <c r="B1017" s="15"/>
      <c r="C1017" s="166" t="s">
        <v>1170</v>
      </c>
      <c r="D1017" s="45"/>
      <c r="E1017" s="45">
        <f>2900+2500</f>
        <v>5400</v>
      </c>
      <c r="F1017" s="115">
        <f t="shared" si="19"/>
        <v>333972497.72000003</v>
      </c>
    </row>
    <row r="1018" spans="1:6">
      <c r="A1018" s="218">
        <v>45467</v>
      </c>
      <c r="B1018" s="15"/>
      <c r="C1018" s="166" t="s">
        <v>196</v>
      </c>
      <c r="D1018" s="45">
        <v>10652000</v>
      </c>
      <c r="E1018" s="45"/>
      <c r="F1018" s="115">
        <f t="shared" si="19"/>
        <v>344624497.72000003</v>
      </c>
    </row>
    <row r="1019" spans="1:6">
      <c r="A1019" s="218">
        <v>45467</v>
      </c>
      <c r="B1019" s="15"/>
      <c r="C1019" s="166" t="s">
        <v>911</v>
      </c>
      <c r="D1019" s="45">
        <v>10549000</v>
      </c>
      <c r="E1019" s="45"/>
      <c r="F1019" s="115">
        <f t="shared" ref="F1019:F1057" si="20">F1018+D1019-E1019</f>
        <v>355173497.72000003</v>
      </c>
    </row>
    <row r="1020" spans="1:6">
      <c r="A1020" s="218">
        <v>45468</v>
      </c>
      <c r="B1020" s="15"/>
      <c r="C1020" s="165" t="s">
        <v>1179</v>
      </c>
      <c r="D1020" s="45">
        <v>3035000</v>
      </c>
      <c r="E1020" s="45"/>
      <c r="F1020" s="115">
        <f t="shared" si="20"/>
        <v>358208497.72000003</v>
      </c>
    </row>
    <row r="1021" spans="1:6">
      <c r="A1021" s="52">
        <v>45466</v>
      </c>
      <c r="B1021" s="15"/>
      <c r="C1021" s="165" t="s">
        <v>1183</v>
      </c>
      <c r="D1021" s="45">
        <v>1392000</v>
      </c>
      <c r="E1021" s="45"/>
      <c r="F1021" s="115">
        <f t="shared" si="20"/>
        <v>359600497.72000003</v>
      </c>
    </row>
    <row r="1022" spans="1:6">
      <c r="A1022" s="52">
        <v>45467</v>
      </c>
      <c r="B1022" s="15"/>
      <c r="C1022" s="165" t="s">
        <v>16</v>
      </c>
      <c r="D1022" s="45">
        <v>1233000</v>
      </c>
      <c r="E1022" s="45"/>
      <c r="F1022" s="115">
        <f t="shared" si="20"/>
        <v>360833497.72000003</v>
      </c>
    </row>
    <row r="1023" spans="1:6">
      <c r="A1023" s="52">
        <v>45467</v>
      </c>
      <c r="B1023" s="15"/>
      <c r="C1023" s="165" t="s">
        <v>16</v>
      </c>
      <c r="D1023" s="45">
        <v>1692000</v>
      </c>
      <c r="E1023" s="45"/>
      <c r="F1023" s="115">
        <f t="shared" si="20"/>
        <v>362525497.72000003</v>
      </c>
    </row>
    <row r="1024" spans="1:6">
      <c r="A1024" s="52">
        <v>45467</v>
      </c>
      <c r="B1024" s="15"/>
      <c r="C1024" s="165" t="s">
        <v>16</v>
      </c>
      <c r="D1024" s="45">
        <v>991000</v>
      </c>
      <c r="E1024" s="45"/>
      <c r="F1024" s="115">
        <f t="shared" si="20"/>
        <v>363516497.72000003</v>
      </c>
    </row>
    <row r="1025" spans="1:6">
      <c r="A1025" s="52">
        <v>45467</v>
      </c>
      <c r="B1025" s="15"/>
      <c r="C1025" s="165" t="s">
        <v>16</v>
      </c>
      <c r="D1025" s="45">
        <v>1692000</v>
      </c>
      <c r="E1025" s="45"/>
      <c r="F1025" s="115">
        <f t="shared" si="20"/>
        <v>365208497.72000003</v>
      </c>
    </row>
    <row r="1026" spans="1:6">
      <c r="A1026" s="52">
        <v>45467</v>
      </c>
      <c r="B1026" s="15"/>
      <c r="C1026" s="165" t="s">
        <v>16</v>
      </c>
      <c r="D1026" s="45">
        <v>1692000</v>
      </c>
      <c r="E1026" s="45"/>
      <c r="F1026" s="115">
        <f t="shared" si="20"/>
        <v>366900497.72000003</v>
      </c>
    </row>
    <row r="1027" spans="1:6">
      <c r="A1027" s="52">
        <v>45467</v>
      </c>
      <c r="B1027" s="15"/>
      <c r="C1027" s="165" t="s">
        <v>16</v>
      </c>
      <c r="D1027" s="45">
        <v>2921000</v>
      </c>
      <c r="E1027" s="45"/>
      <c r="F1027" s="115">
        <f t="shared" si="20"/>
        <v>369821497.72000003</v>
      </c>
    </row>
    <row r="1028" spans="1:6">
      <c r="A1028" s="52">
        <v>45467</v>
      </c>
      <c r="B1028" s="15"/>
      <c r="C1028" s="165" t="s">
        <v>17</v>
      </c>
      <c r="D1028" s="45">
        <v>1200000</v>
      </c>
      <c r="E1028" s="45"/>
      <c r="F1028" s="115">
        <f t="shared" si="20"/>
        <v>371021497.72000003</v>
      </c>
    </row>
    <row r="1029" spans="1:6">
      <c r="A1029" s="52">
        <v>45467</v>
      </c>
      <c r="B1029" s="15"/>
      <c r="C1029" s="165" t="s">
        <v>16</v>
      </c>
      <c r="D1029" s="45">
        <v>424000</v>
      </c>
      <c r="E1029" s="45"/>
      <c r="F1029" s="115">
        <f t="shared" si="20"/>
        <v>371445497.72000003</v>
      </c>
    </row>
    <row r="1030" spans="1:6">
      <c r="A1030" s="52">
        <v>45467</v>
      </c>
      <c r="B1030" s="15"/>
      <c r="C1030" s="165" t="s">
        <v>16</v>
      </c>
      <c r="D1030" s="45">
        <v>1692000</v>
      </c>
      <c r="E1030" s="45"/>
      <c r="F1030" s="115">
        <f t="shared" si="20"/>
        <v>373137497.72000003</v>
      </c>
    </row>
    <row r="1031" spans="1:6">
      <c r="A1031" s="52">
        <v>45467</v>
      </c>
      <c r="B1031" s="15"/>
      <c r="C1031" s="165" t="s">
        <v>1182</v>
      </c>
      <c r="D1031" s="45">
        <v>7890000</v>
      </c>
      <c r="E1031" s="45"/>
      <c r="F1031" s="115">
        <f t="shared" si="20"/>
        <v>381027497.72000003</v>
      </c>
    </row>
    <row r="1032" spans="1:6">
      <c r="A1032" s="52">
        <v>45467</v>
      </c>
      <c r="B1032" s="15"/>
      <c r="C1032" s="165" t="s">
        <v>16</v>
      </c>
      <c r="D1032" s="45">
        <v>1256000</v>
      </c>
      <c r="E1032" s="45"/>
      <c r="F1032" s="115">
        <f t="shared" si="20"/>
        <v>382283497.72000003</v>
      </c>
    </row>
    <row r="1033" spans="1:6">
      <c r="A1033" s="52">
        <v>45467</v>
      </c>
      <c r="B1033" s="15"/>
      <c r="C1033" s="165" t="s">
        <v>16</v>
      </c>
      <c r="D1033" s="45">
        <v>432000</v>
      </c>
      <c r="E1033" s="45"/>
      <c r="F1033" s="115">
        <f t="shared" si="20"/>
        <v>382715497.72000003</v>
      </c>
    </row>
    <row r="1034" spans="1:6">
      <c r="A1034" s="52">
        <v>45467</v>
      </c>
      <c r="B1034" s="15"/>
      <c r="C1034" s="165" t="s">
        <v>16</v>
      </c>
      <c r="D1034" s="45">
        <v>1692000</v>
      </c>
      <c r="E1034" s="45"/>
      <c r="F1034" s="115">
        <f t="shared" si="20"/>
        <v>384407497.72000003</v>
      </c>
    </row>
    <row r="1035" spans="1:6">
      <c r="A1035" s="52">
        <v>45467</v>
      </c>
      <c r="B1035" s="15"/>
      <c r="C1035" s="165" t="s">
        <v>16</v>
      </c>
      <c r="D1035" s="45">
        <v>432000</v>
      </c>
      <c r="E1035" s="45"/>
      <c r="F1035" s="115">
        <f t="shared" si="20"/>
        <v>384839497.72000003</v>
      </c>
    </row>
    <row r="1036" spans="1:6">
      <c r="A1036" s="52">
        <v>45467</v>
      </c>
      <c r="B1036" s="15"/>
      <c r="C1036" s="165" t="s">
        <v>16</v>
      </c>
      <c r="D1036" s="45">
        <v>1947000</v>
      </c>
      <c r="E1036" s="45"/>
      <c r="F1036" s="115">
        <f t="shared" si="20"/>
        <v>386786497.72000003</v>
      </c>
    </row>
    <row r="1037" spans="1:6">
      <c r="A1037" s="52">
        <v>45468</v>
      </c>
      <c r="B1037" s="15"/>
      <c r="C1037" s="165" t="s">
        <v>16</v>
      </c>
      <c r="D1037" s="45">
        <v>432000</v>
      </c>
      <c r="E1037" s="45"/>
      <c r="F1037" s="115">
        <f t="shared" si="20"/>
        <v>387218497.72000003</v>
      </c>
    </row>
    <row r="1038" spans="1:6">
      <c r="A1038" s="52">
        <v>45468</v>
      </c>
      <c r="B1038" s="15"/>
      <c r="C1038" s="165" t="s">
        <v>16</v>
      </c>
      <c r="D1038" s="45">
        <v>432000</v>
      </c>
      <c r="E1038" s="45"/>
      <c r="F1038" s="115">
        <f t="shared" si="20"/>
        <v>387650497.72000003</v>
      </c>
    </row>
    <row r="1039" spans="1:6">
      <c r="A1039" s="52">
        <v>45468</v>
      </c>
      <c r="B1039" s="15"/>
      <c r="C1039" s="165" t="s">
        <v>12</v>
      </c>
      <c r="D1039" s="45">
        <v>650000</v>
      </c>
      <c r="E1039" s="45"/>
      <c r="F1039" s="115">
        <f t="shared" si="20"/>
        <v>388300497.72000003</v>
      </c>
    </row>
    <row r="1040" spans="1:6">
      <c r="A1040" s="52">
        <v>45468</v>
      </c>
      <c r="B1040" s="15"/>
      <c r="C1040" s="165" t="s">
        <v>1186</v>
      </c>
      <c r="D1040" s="45">
        <v>2752000</v>
      </c>
      <c r="E1040" s="45"/>
      <c r="F1040" s="115">
        <f t="shared" si="20"/>
        <v>391052497.72000003</v>
      </c>
    </row>
    <row r="1041" spans="1:6">
      <c r="A1041" s="52">
        <v>45468</v>
      </c>
      <c r="B1041" s="15"/>
      <c r="C1041" s="165" t="s">
        <v>16</v>
      </c>
      <c r="D1041" s="45">
        <v>2722000</v>
      </c>
      <c r="E1041" s="45"/>
      <c r="F1041" s="115">
        <f t="shared" si="20"/>
        <v>393774497.72000003</v>
      </c>
    </row>
    <row r="1042" spans="1:6">
      <c r="A1042" s="52">
        <v>45468</v>
      </c>
      <c r="B1042" s="15"/>
      <c r="C1042" s="165" t="s">
        <v>16</v>
      </c>
      <c r="D1042" s="45">
        <v>432000</v>
      </c>
      <c r="E1042" s="45"/>
      <c r="F1042" s="115">
        <f t="shared" si="20"/>
        <v>394206497.72000003</v>
      </c>
    </row>
    <row r="1043" spans="1:6">
      <c r="A1043" s="52">
        <v>45468</v>
      </c>
      <c r="B1043" s="15"/>
      <c r="C1043" s="165" t="s">
        <v>16</v>
      </c>
      <c r="D1043" s="45">
        <v>432000</v>
      </c>
      <c r="E1043" s="45"/>
      <c r="F1043" s="115">
        <f t="shared" si="20"/>
        <v>394638497.72000003</v>
      </c>
    </row>
    <row r="1044" spans="1:6">
      <c r="A1044" s="52">
        <v>45468</v>
      </c>
      <c r="B1044" s="15"/>
      <c r="C1044" s="165" t="s">
        <v>16</v>
      </c>
      <c r="D1044" s="45">
        <v>1256000</v>
      </c>
      <c r="E1044" s="45"/>
      <c r="F1044" s="115">
        <f t="shared" si="20"/>
        <v>395894497.72000003</v>
      </c>
    </row>
    <row r="1045" spans="1:6">
      <c r="A1045" s="52">
        <v>45468</v>
      </c>
      <c r="B1045" s="15"/>
      <c r="C1045" s="165" t="s">
        <v>16</v>
      </c>
      <c r="D1045" s="45">
        <v>3289000</v>
      </c>
      <c r="E1045" s="45"/>
      <c r="F1045" s="115">
        <f t="shared" si="20"/>
        <v>399183497.72000003</v>
      </c>
    </row>
    <row r="1046" spans="1:6">
      <c r="A1046" s="52">
        <v>45468</v>
      </c>
      <c r="B1046" s="15"/>
      <c r="C1046" s="165" t="s">
        <v>16</v>
      </c>
      <c r="D1046" s="45">
        <v>3793000</v>
      </c>
      <c r="E1046" s="45"/>
      <c r="F1046" s="115">
        <f t="shared" si="20"/>
        <v>402976497.72000003</v>
      </c>
    </row>
    <row r="1047" spans="1:6">
      <c r="A1047" s="52">
        <v>45468</v>
      </c>
      <c r="B1047" s="15"/>
      <c r="C1047" s="165" t="s">
        <v>16</v>
      </c>
      <c r="D1047" s="45">
        <v>1524000</v>
      </c>
      <c r="E1047" s="45"/>
      <c r="F1047" s="115">
        <f t="shared" si="20"/>
        <v>404500497.72000003</v>
      </c>
    </row>
    <row r="1048" spans="1:6">
      <c r="A1048" s="52">
        <v>45468</v>
      </c>
      <c r="B1048" s="15"/>
      <c r="C1048" s="165" t="s">
        <v>16</v>
      </c>
      <c r="D1048" s="45">
        <v>1825000</v>
      </c>
      <c r="E1048" s="45"/>
      <c r="F1048" s="115">
        <f t="shared" si="20"/>
        <v>406325497.72000003</v>
      </c>
    </row>
    <row r="1049" spans="1:6">
      <c r="A1049" s="52">
        <v>45468</v>
      </c>
      <c r="B1049" s="15"/>
      <c r="C1049" s="165" t="s">
        <v>16</v>
      </c>
      <c r="D1049" s="45">
        <v>1692000</v>
      </c>
      <c r="E1049" s="45"/>
      <c r="F1049" s="115">
        <f t="shared" si="20"/>
        <v>408017497.72000003</v>
      </c>
    </row>
    <row r="1050" spans="1:6">
      <c r="A1050" s="52">
        <v>45468</v>
      </c>
      <c r="B1050" s="15"/>
      <c r="C1050" s="165" t="s">
        <v>16</v>
      </c>
      <c r="D1050" s="45">
        <v>1783000</v>
      </c>
      <c r="E1050" s="45"/>
      <c r="F1050" s="115">
        <f t="shared" si="20"/>
        <v>409800497.72000003</v>
      </c>
    </row>
    <row r="1051" spans="1:6">
      <c r="A1051" s="52">
        <v>45468</v>
      </c>
      <c r="B1051" s="15"/>
      <c r="C1051" s="165" t="s">
        <v>16</v>
      </c>
      <c r="D1051" s="45">
        <v>1506000</v>
      </c>
      <c r="E1051" s="45"/>
      <c r="F1051" s="115">
        <f t="shared" si="20"/>
        <v>411306497.72000003</v>
      </c>
    </row>
    <row r="1052" spans="1:6">
      <c r="A1052" s="52">
        <v>45468</v>
      </c>
      <c r="B1052" s="15"/>
      <c r="C1052" s="165" t="s">
        <v>16</v>
      </c>
      <c r="D1052" s="45">
        <v>1256000</v>
      </c>
      <c r="E1052" s="45"/>
      <c r="F1052" s="115">
        <f t="shared" si="20"/>
        <v>412562497.72000003</v>
      </c>
    </row>
    <row r="1053" spans="1:6">
      <c r="A1053" s="52">
        <v>45468</v>
      </c>
      <c r="B1053" s="15"/>
      <c r="C1053" s="165" t="s">
        <v>16</v>
      </c>
      <c r="D1053" s="45">
        <v>424000</v>
      </c>
      <c r="E1053" s="45"/>
      <c r="F1053" s="115">
        <f t="shared" si="20"/>
        <v>412986497.72000003</v>
      </c>
    </row>
    <row r="1054" spans="1:6">
      <c r="A1054" s="52">
        <v>45468</v>
      </c>
      <c r="B1054" s="15"/>
      <c r="C1054" s="165" t="s">
        <v>16</v>
      </c>
      <c r="D1054" s="45">
        <v>1783000</v>
      </c>
      <c r="E1054" s="45"/>
      <c r="F1054" s="115">
        <f t="shared" si="20"/>
        <v>414769497.72000003</v>
      </c>
    </row>
    <row r="1055" spans="1:6">
      <c r="A1055" s="52">
        <v>45468</v>
      </c>
      <c r="B1055" s="15"/>
      <c r="C1055" s="165" t="s">
        <v>1187</v>
      </c>
      <c r="D1055" s="45">
        <v>3402000</v>
      </c>
      <c r="E1055" s="45"/>
      <c r="F1055" s="115">
        <f t="shared" si="20"/>
        <v>418171497.72000003</v>
      </c>
    </row>
    <row r="1056" spans="1:6">
      <c r="A1056" s="52">
        <v>45468</v>
      </c>
      <c r="B1056" s="15"/>
      <c r="C1056" s="165" t="s">
        <v>16</v>
      </c>
      <c r="D1056" s="45">
        <v>432000</v>
      </c>
      <c r="E1056" s="45"/>
      <c r="F1056" s="115">
        <f t="shared" si="20"/>
        <v>418603497.72000003</v>
      </c>
    </row>
    <row r="1057" spans="1:6" ht="28">
      <c r="A1057" s="52">
        <v>45468</v>
      </c>
      <c r="B1057" s="15"/>
      <c r="C1057" s="166" t="s">
        <v>1184</v>
      </c>
      <c r="D1057" s="45"/>
      <c r="E1057" s="45">
        <v>22977500</v>
      </c>
      <c r="F1057" s="13">
        <f t="shared" si="20"/>
        <v>395625997.72000003</v>
      </c>
    </row>
    <row r="1058" spans="1:6">
      <c r="A1058" s="52">
        <v>45468</v>
      </c>
      <c r="B1058" s="15"/>
      <c r="C1058" s="165" t="s">
        <v>32</v>
      </c>
      <c r="D1058" s="45"/>
      <c r="E1058" s="45">
        <v>2500</v>
      </c>
      <c r="F1058" s="115">
        <f t="shared" ref="F1058:F1066" si="21">F1057+D1058-E1058</f>
        <v>395623497.72000003</v>
      </c>
    </row>
    <row r="1059" spans="1:6">
      <c r="A1059" s="52">
        <v>45468</v>
      </c>
      <c r="B1059" s="15"/>
      <c r="C1059" s="166" t="s">
        <v>1185</v>
      </c>
      <c r="D1059" s="45"/>
      <c r="E1059" s="45">
        <v>4000000</v>
      </c>
      <c r="F1059" s="13">
        <f t="shared" si="21"/>
        <v>391623497.72000003</v>
      </c>
    </row>
    <row r="1060" spans="1:6">
      <c r="A1060" s="52">
        <v>45468</v>
      </c>
      <c r="B1060" s="15"/>
      <c r="C1060" s="165" t="s">
        <v>32</v>
      </c>
      <c r="D1060" s="45"/>
      <c r="E1060" s="45">
        <v>2500</v>
      </c>
      <c r="F1060" s="13">
        <f t="shared" si="21"/>
        <v>391620997.72000003</v>
      </c>
    </row>
    <row r="1061" spans="1:6">
      <c r="A1061" s="52">
        <v>45471</v>
      </c>
      <c r="B1061" s="15"/>
      <c r="C1061" s="165" t="s">
        <v>1203</v>
      </c>
      <c r="D1061" s="45"/>
      <c r="E1061" s="45">
        <v>400</v>
      </c>
      <c r="F1061" s="13">
        <f t="shared" si="21"/>
        <v>391620597.72000003</v>
      </c>
    </row>
    <row r="1062" spans="1:6">
      <c r="A1062" s="52">
        <v>45470</v>
      </c>
      <c r="B1062" s="15"/>
      <c r="C1062" s="165" t="s">
        <v>1191</v>
      </c>
      <c r="D1062" s="45">
        <v>6406000</v>
      </c>
      <c r="E1062" s="45"/>
      <c r="F1062" s="13">
        <f t="shared" si="21"/>
        <v>398026597.72000003</v>
      </c>
    </row>
    <row r="1063" spans="1:6">
      <c r="A1063" s="52">
        <v>45471</v>
      </c>
      <c r="B1063" s="15"/>
      <c r="C1063" s="165" t="s">
        <v>1192</v>
      </c>
      <c r="D1063" s="45">
        <v>1783000</v>
      </c>
      <c r="E1063" s="45"/>
      <c r="F1063" s="13">
        <f t="shared" si="21"/>
        <v>399809597.72000003</v>
      </c>
    </row>
    <row r="1064" spans="1:6">
      <c r="A1064" s="52">
        <v>45468</v>
      </c>
      <c r="B1064" s="15"/>
      <c r="C1064" s="165" t="s">
        <v>16</v>
      </c>
      <c r="D1064" s="45">
        <v>4268000</v>
      </c>
      <c r="E1064" s="45"/>
      <c r="F1064" s="13">
        <f t="shared" si="21"/>
        <v>404077597.72000003</v>
      </c>
    </row>
    <row r="1065" spans="1:6">
      <c r="A1065" s="52">
        <v>45468</v>
      </c>
      <c r="B1065" s="15"/>
      <c r="C1065" s="165" t="s">
        <v>16</v>
      </c>
      <c r="D1065" s="45">
        <v>1825000</v>
      </c>
      <c r="E1065" s="45"/>
      <c r="F1065" s="13">
        <f t="shared" si="21"/>
        <v>405902597.72000003</v>
      </c>
    </row>
    <row r="1066" spans="1:6">
      <c r="A1066" s="52">
        <v>45468</v>
      </c>
      <c r="B1066" s="15"/>
      <c r="C1066" s="165" t="s">
        <v>16</v>
      </c>
      <c r="D1066" s="45">
        <v>1256000</v>
      </c>
      <c r="E1066" s="45"/>
      <c r="F1066" s="13">
        <f t="shared" si="21"/>
        <v>407158597.72000003</v>
      </c>
    </row>
    <row r="1067" spans="1:6">
      <c r="A1067" s="52">
        <v>45468</v>
      </c>
      <c r="B1067" s="15"/>
      <c r="C1067" s="165" t="s">
        <v>16</v>
      </c>
      <c r="D1067" s="45">
        <v>1783000</v>
      </c>
      <c r="E1067" s="45"/>
      <c r="F1067" s="115">
        <f t="shared" ref="F1067:F1130" si="22">F1066+D1067-E1067</f>
        <v>408941597.72000003</v>
      </c>
    </row>
    <row r="1068" spans="1:6">
      <c r="A1068" s="52">
        <v>45468</v>
      </c>
      <c r="B1068" s="15"/>
      <c r="C1068" s="165" t="s">
        <v>16</v>
      </c>
      <c r="D1068" s="45">
        <v>1947000</v>
      </c>
      <c r="E1068" s="45"/>
      <c r="F1068" s="115">
        <f t="shared" si="22"/>
        <v>410888597.72000003</v>
      </c>
    </row>
    <row r="1069" spans="1:6">
      <c r="A1069" s="52">
        <v>45468</v>
      </c>
      <c r="B1069" s="15"/>
      <c r="C1069" s="165" t="s">
        <v>16</v>
      </c>
      <c r="D1069" s="45">
        <v>1990000</v>
      </c>
      <c r="E1069" s="45"/>
      <c r="F1069" s="115">
        <f t="shared" si="22"/>
        <v>412878597.72000003</v>
      </c>
    </row>
    <row r="1070" spans="1:6">
      <c r="A1070" s="52">
        <v>45468</v>
      </c>
      <c r="B1070" s="15"/>
      <c r="C1070" s="165" t="s">
        <v>16</v>
      </c>
      <c r="D1070" s="45">
        <v>1947000</v>
      </c>
      <c r="E1070" s="45"/>
      <c r="F1070" s="115">
        <f t="shared" si="22"/>
        <v>414825597.72000003</v>
      </c>
    </row>
    <row r="1071" spans="1:6">
      <c r="A1071" s="52">
        <v>45468</v>
      </c>
      <c r="B1071" s="15"/>
      <c r="C1071" s="165" t="s">
        <v>16</v>
      </c>
      <c r="D1071" s="45">
        <v>424000</v>
      </c>
      <c r="E1071" s="45"/>
      <c r="F1071" s="115">
        <f t="shared" si="22"/>
        <v>415249597.72000003</v>
      </c>
    </row>
    <row r="1072" spans="1:6">
      <c r="A1072" s="52">
        <v>45468</v>
      </c>
      <c r="B1072" s="15"/>
      <c r="C1072" s="165" t="s">
        <v>16</v>
      </c>
      <c r="D1072" s="45">
        <v>863000</v>
      </c>
      <c r="E1072" s="45"/>
      <c r="F1072" s="115">
        <f t="shared" si="22"/>
        <v>416112597.72000003</v>
      </c>
    </row>
    <row r="1073" spans="1:6">
      <c r="A1073" s="52">
        <v>45468</v>
      </c>
      <c r="B1073" s="15"/>
      <c r="C1073" s="165" t="s">
        <v>16</v>
      </c>
      <c r="D1073" s="45">
        <v>940000</v>
      </c>
      <c r="E1073" s="45"/>
      <c r="F1073" s="115">
        <f t="shared" si="22"/>
        <v>417052597.72000003</v>
      </c>
    </row>
    <row r="1074" spans="1:6">
      <c r="A1074" s="52">
        <v>45468</v>
      </c>
      <c r="B1074" s="15"/>
      <c r="C1074" s="165" t="s">
        <v>16</v>
      </c>
      <c r="D1074" s="45">
        <v>424000</v>
      </c>
      <c r="E1074" s="45"/>
      <c r="F1074" s="115">
        <f t="shared" si="22"/>
        <v>417476597.72000003</v>
      </c>
    </row>
    <row r="1075" spans="1:6">
      <c r="A1075" s="52">
        <v>45468</v>
      </c>
      <c r="B1075" s="15"/>
      <c r="C1075" s="165" t="s">
        <v>16</v>
      </c>
      <c r="D1075" s="45">
        <v>432000</v>
      </c>
      <c r="E1075" s="45"/>
      <c r="F1075" s="115">
        <f t="shared" si="22"/>
        <v>417908597.72000003</v>
      </c>
    </row>
    <row r="1076" spans="1:6">
      <c r="A1076" s="52">
        <v>45468</v>
      </c>
      <c r="B1076" s="15"/>
      <c r="C1076" s="165" t="s">
        <v>12</v>
      </c>
      <c r="D1076" s="45">
        <v>650000</v>
      </c>
      <c r="E1076" s="45"/>
      <c r="F1076" s="115">
        <f t="shared" si="22"/>
        <v>418558597.72000003</v>
      </c>
    </row>
    <row r="1077" spans="1:6">
      <c r="A1077" s="52">
        <v>45469</v>
      </c>
      <c r="B1077" s="15"/>
      <c r="C1077" s="165" t="s">
        <v>16</v>
      </c>
      <c r="D1077" s="45">
        <v>1692000</v>
      </c>
      <c r="E1077" s="45"/>
      <c r="F1077" s="115">
        <f t="shared" si="22"/>
        <v>420250597.72000003</v>
      </c>
    </row>
    <row r="1078" spans="1:6">
      <c r="A1078" s="52">
        <v>45469</v>
      </c>
      <c r="B1078" s="15"/>
      <c r="C1078" s="165" t="s">
        <v>16</v>
      </c>
      <c r="D1078" s="45">
        <v>1783000</v>
      </c>
      <c r="E1078" s="45"/>
      <c r="F1078" s="115">
        <f t="shared" si="22"/>
        <v>422033597.72000003</v>
      </c>
    </row>
    <row r="1079" spans="1:6">
      <c r="A1079" s="52">
        <v>45469</v>
      </c>
      <c r="B1079" s="15"/>
      <c r="C1079" s="165" t="s">
        <v>16</v>
      </c>
      <c r="D1079" s="45">
        <v>1783000</v>
      </c>
      <c r="E1079" s="45"/>
      <c r="F1079" s="115">
        <f t="shared" si="22"/>
        <v>423816597.72000003</v>
      </c>
    </row>
    <row r="1080" spans="1:6">
      <c r="A1080" s="52">
        <v>45469</v>
      </c>
      <c r="B1080" s="15"/>
      <c r="C1080" s="165" t="s">
        <v>16</v>
      </c>
      <c r="D1080" s="45">
        <v>432000</v>
      </c>
      <c r="E1080" s="45"/>
      <c r="F1080" s="115">
        <f t="shared" si="22"/>
        <v>424248597.72000003</v>
      </c>
    </row>
    <row r="1081" spans="1:6">
      <c r="A1081" s="52">
        <v>45469</v>
      </c>
      <c r="B1081" s="15"/>
      <c r="C1081" s="165" t="s">
        <v>16</v>
      </c>
      <c r="D1081" s="45">
        <v>432000</v>
      </c>
      <c r="E1081" s="45"/>
      <c r="F1081" s="115">
        <f t="shared" si="22"/>
        <v>424680597.72000003</v>
      </c>
    </row>
    <row r="1082" spans="1:6">
      <c r="A1082" s="52">
        <v>45469</v>
      </c>
      <c r="B1082" s="15"/>
      <c r="C1082" s="165" t="s">
        <v>16</v>
      </c>
      <c r="D1082" s="45">
        <v>1783000</v>
      </c>
      <c r="E1082" s="45"/>
      <c r="F1082" s="115">
        <f t="shared" si="22"/>
        <v>426463597.72000003</v>
      </c>
    </row>
    <row r="1083" spans="1:6">
      <c r="A1083" s="52">
        <v>45469</v>
      </c>
      <c r="B1083" s="15"/>
      <c r="C1083" s="165" t="s">
        <v>301</v>
      </c>
      <c r="D1083" s="45">
        <v>8000</v>
      </c>
      <c r="E1083" s="45"/>
      <c r="F1083" s="115">
        <f t="shared" si="22"/>
        <v>426471597.72000003</v>
      </c>
    </row>
    <row r="1084" spans="1:6">
      <c r="A1084" s="52">
        <v>45469</v>
      </c>
      <c r="B1084" s="15"/>
      <c r="C1084" s="165" t="s">
        <v>66</v>
      </c>
      <c r="D1084" s="45">
        <v>4926000</v>
      </c>
      <c r="E1084" s="45"/>
      <c r="F1084" s="115">
        <f t="shared" si="22"/>
        <v>431397597.72000003</v>
      </c>
    </row>
    <row r="1085" spans="1:6">
      <c r="A1085" s="52">
        <v>45469</v>
      </c>
      <c r="B1085" s="15"/>
      <c r="C1085" s="165" t="s">
        <v>16</v>
      </c>
      <c r="D1085" s="45">
        <v>3614000</v>
      </c>
      <c r="E1085" s="45"/>
      <c r="F1085" s="115">
        <f t="shared" si="22"/>
        <v>435011597.72000003</v>
      </c>
    </row>
    <row r="1086" spans="1:6">
      <c r="A1086" s="52">
        <v>45469</v>
      </c>
      <c r="B1086" s="15"/>
      <c r="C1086" s="165" t="s">
        <v>16</v>
      </c>
      <c r="D1086" s="45">
        <v>432000</v>
      </c>
      <c r="E1086" s="45"/>
      <c r="F1086" s="115">
        <f t="shared" si="22"/>
        <v>435443597.72000003</v>
      </c>
    </row>
    <row r="1087" spans="1:6">
      <c r="A1087" s="52">
        <v>45469</v>
      </c>
      <c r="B1087" s="15"/>
      <c r="C1087" s="165" t="s">
        <v>16</v>
      </c>
      <c r="D1087" s="45">
        <v>424000</v>
      </c>
      <c r="E1087" s="45"/>
      <c r="F1087" s="115">
        <f t="shared" si="22"/>
        <v>435867597.72000003</v>
      </c>
    </row>
    <row r="1088" spans="1:6">
      <c r="A1088" s="52">
        <v>45469</v>
      </c>
      <c r="B1088" s="15"/>
      <c r="C1088" s="165" t="s">
        <v>16</v>
      </c>
      <c r="D1088" s="45">
        <v>3745000</v>
      </c>
      <c r="E1088" s="45"/>
      <c r="F1088" s="115">
        <f t="shared" si="22"/>
        <v>439612597.72000003</v>
      </c>
    </row>
    <row r="1089" spans="1:6">
      <c r="A1089" s="52">
        <v>45469</v>
      </c>
      <c r="B1089" s="15"/>
      <c r="C1089" s="165" t="s">
        <v>16</v>
      </c>
      <c r="D1089" s="45">
        <v>1947000</v>
      </c>
      <c r="E1089" s="45"/>
      <c r="F1089" s="115">
        <f t="shared" si="22"/>
        <v>441559597.72000003</v>
      </c>
    </row>
    <row r="1090" spans="1:6">
      <c r="A1090" s="52">
        <v>45469</v>
      </c>
      <c r="B1090" s="15"/>
      <c r="C1090" s="165" t="s">
        <v>16</v>
      </c>
      <c r="D1090" s="45">
        <v>1256000</v>
      </c>
      <c r="E1090" s="45"/>
      <c r="F1090" s="115">
        <f t="shared" si="22"/>
        <v>442815597.72000003</v>
      </c>
    </row>
    <row r="1091" spans="1:6">
      <c r="A1091" s="52">
        <v>45469</v>
      </c>
      <c r="B1091" s="15"/>
      <c r="C1091" s="165" t="s">
        <v>16</v>
      </c>
      <c r="D1091" s="45">
        <v>1524000</v>
      </c>
      <c r="E1091" s="45"/>
      <c r="F1091" s="115">
        <f t="shared" si="22"/>
        <v>444339597.72000003</v>
      </c>
    </row>
    <row r="1092" spans="1:6">
      <c r="A1092" s="52">
        <v>45469</v>
      </c>
      <c r="B1092" s="15"/>
      <c r="C1092" s="165" t="s">
        <v>16</v>
      </c>
      <c r="D1092" s="45">
        <v>4559000</v>
      </c>
      <c r="E1092" s="45"/>
      <c r="F1092" s="115">
        <f t="shared" si="22"/>
        <v>448898597.72000003</v>
      </c>
    </row>
    <row r="1093" spans="1:6">
      <c r="A1093" s="52">
        <v>45469</v>
      </c>
      <c r="B1093" s="15"/>
      <c r="C1093" s="165" t="s">
        <v>16</v>
      </c>
      <c r="D1093" s="45">
        <v>1825000</v>
      </c>
      <c r="E1093" s="45"/>
      <c r="F1093" s="115">
        <f t="shared" si="22"/>
        <v>450723597.72000003</v>
      </c>
    </row>
    <row r="1094" spans="1:6">
      <c r="A1094" s="52">
        <v>45469</v>
      </c>
      <c r="B1094" s="15"/>
      <c r="C1094" s="165" t="s">
        <v>18</v>
      </c>
      <c r="D1094" s="45">
        <v>2400000</v>
      </c>
      <c r="E1094" s="45"/>
      <c r="F1094" s="115">
        <f t="shared" si="22"/>
        <v>453123597.72000003</v>
      </c>
    </row>
    <row r="1095" spans="1:6">
      <c r="A1095" s="52">
        <v>45469</v>
      </c>
      <c r="B1095" s="15"/>
      <c r="C1095" s="165" t="s">
        <v>16</v>
      </c>
      <c r="D1095" s="45">
        <v>432000</v>
      </c>
      <c r="E1095" s="45"/>
      <c r="F1095" s="115">
        <f t="shared" si="22"/>
        <v>453555597.72000003</v>
      </c>
    </row>
    <row r="1096" spans="1:6">
      <c r="A1096" s="52">
        <v>45469</v>
      </c>
      <c r="B1096" s="15"/>
      <c r="C1096" s="165" t="s">
        <v>16</v>
      </c>
      <c r="D1096" s="45">
        <v>1956000</v>
      </c>
      <c r="E1096" s="45"/>
      <c r="F1096" s="115">
        <f t="shared" si="22"/>
        <v>455511597.72000003</v>
      </c>
    </row>
    <row r="1097" spans="1:6">
      <c r="A1097" s="52">
        <v>45469</v>
      </c>
      <c r="B1097" s="15"/>
      <c r="C1097" s="165" t="s">
        <v>16</v>
      </c>
      <c r="D1097" s="45">
        <v>1256000</v>
      </c>
      <c r="E1097" s="45"/>
      <c r="F1097" s="115">
        <f t="shared" si="22"/>
        <v>456767597.72000003</v>
      </c>
    </row>
    <row r="1098" spans="1:6">
      <c r="A1098" s="52">
        <v>45469</v>
      </c>
      <c r="B1098" s="15"/>
      <c r="C1098" s="165" t="s">
        <v>16</v>
      </c>
      <c r="D1098" s="45">
        <v>1684000</v>
      </c>
      <c r="E1098" s="45"/>
      <c r="F1098" s="115">
        <f t="shared" si="22"/>
        <v>458451597.72000003</v>
      </c>
    </row>
    <row r="1099" spans="1:6">
      <c r="A1099" s="52">
        <v>45469</v>
      </c>
      <c r="B1099" s="15"/>
      <c r="C1099" s="165" t="s">
        <v>16</v>
      </c>
      <c r="D1099" s="45">
        <v>1692000</v>
      </c>
      <c r="E1099" s="45"/>
      <c r="F1099" s="115">
        <f t="shared" si="22"/>
        <v>460143597.72000003</v>
      </c>
    </row>
    <row r="1100" spans="1:6">
      <c r="A1100" s="52">
        <v>45469</v>
      </c>
      <c r="B1100" s="15"/>
      <c r="C1100" s="165" t="s">
        <v>16</v>
      </c>
      <c r="D1100" s="45">
        <v>3980000</v>
      </c>
      <c r="E1100" s="45"/>
      <c r="F1100" s="115">
        <f t="shared" si="22"/>
        <v>464123597.72000003</v>
      </c>
    </row>
    <row r="1101" spans="1:6">
      <c r="A1101" s="52">
        <v>45469</v>
      </c>
      <c r="B1101" s="15"/>
      <c r="C1101" s="165" t="s">
        <v>16</v>
      </c>
      <c r="D1101" s="45">
        <v>1783000</v>
      </c>
      <c r="E1101" s="45"/>
      <c r="F1101" s="115">
        <f t="shared" si="22"/>
        <v>465906597.72000003</v>
      </c>
    </row>
    <row r="1102" spans="1:6">
      <c r="A1102" s="52">
        <v>45470</v>
      </c>
      <c r="B1102" s="15"/>
      <c r="C1102" s="165" t="s">
        <v>16</v>
      </c>
      <c r="D1102" s="45">
        <v>1470000</v>
      </c>
      <c r="E1102" s="45"/>
      <c r="F1102" s="115">
        <f t="shared" si="22"/>
        <v>467376597.72000003</v>
      </c>
    </row>
    <row r="1103" spans="1:6">
      <c r="A1103" s="52">
        <v>45470</v>
      </c>
      <c r="B1103" s="15"/>
      <c r="C1103" s="165" t="s">
        <v>16</v>
      </c>
      <c r="D1103" s="45">
        <v>1470000</v>
      </c>
      <c r="E1103" s="45"/>
      <c r="F1103" s="115">
        <f t="shared" si="22"/>
        <v>468846597.72000003</v>
      </c>
    </row>
    <row r="1104" spans="1:6">
      <c r="A1104" s="52">
        <v>45470</v>
      </c>
      <c r="B1104" s="15"/>
      <c r="C1104" s="165" t="s">
        <v>16</v>
      </c>
      <c r="D1104" s="45">
        <v>1783000</v>
      </c>
      <c r="E1104" s="45"/>
      <c r="F1104" s="115">
        <f t="shared" si="22"/>
        <v>470629597.72000003</v>
      </c>
    </row>
    <row r="1105" spans="1:6">
      <c r="A1105" s="52">
        <v>45470</v>
      </c>
      <c r="B1105" s="15"/>
      <c r="C1105" s="165" t="s">
        <v>16</v>
      </c>
      <c r="D1105" s="45">
        <v>3995000</v>
      </c>
      <c r="E1105" s="45"/>
      <c r="F1105" s="115">
        <f t="shared" si="22"/>
        <v>474624597.72000003</v>
      </c>
    </row>
    <row r="1106" spans="1:6">
      <c r="A1106" s="52">
        <v>45470</v>
      </c>
      <c r="B1106" s="15"/>
      <c r="C1106" s="165" t="s">
        <v>16</v>
      </c>
      <c r="D1106" s="45">
        <v>940000</v>
      </c>
      <c r="E1106" s="45"/>
      <c r="F1106" s="115">
        <f t="shared" si="22"/>
        <v>475564597.72000003</v>
      </c>
    </row>
    <row r="1107" spans="1:6">
      <c r="A1107" s="52">
        <v>45470</v>
      </c>
      <c r="B1107" s="15"/>
      <c r="C1107" s="165" t="s">
        <v>16</v>
      </c>
      <c r="D1107" s="45">
        <v>1684000</v>
      </c>
      <c r="E1107" s="45"/>
      <c r="F1107" s="115">
        <f t="shared" si="22"/>
        <v>477248597.72000003</v>
      </c>
    </row>
    <row r="1108" spans="1:6">
      <c r="A1108" s="52">
        <v>45470</v>
      </c>
      <c r="B1108" s="15"/>
      <c r="C1108" s="165" t="s">
        <v>1202</v>
      </c>
      <c r="D1108" s="45">
        <v>1252000</v>
      </c>
      <c r="E1108" s="45"/>
      <c r="F1108" s="115">
        <f t="shared" si="22"/>
        <v>478500597.72000003</v>
      </c>
    </row>
    <row r="1109" spans="1:6">
      <c r="A1109" s="52">
        <v>45470</v>
      </c>
      <c r="B1109" s="15"/>
      <c r="C1109" s="165" t="s">
        <v>16</v>
      </c>
      <c r="D1109" s="45">
        <v>1524000</v>
      </c>
      <c r="E1109" s="45"/>
      <c r="F1109" s="115">
        <f t="shared" si="22"/>
        <v>480024597.72000003</v>
      </c>
    </row>
    <row r="1110" spans="1:6">
      <c r="A1110" s="52">
        <v>45470</v>
      </c>
      <c r="B1110" s="15"/>
      <c r="C1110" s="165" t="s">
        <v>324</v>
      </c>
      <c r="D1110" s="45">
        <v>4385000</v>
      </c>
      <c r="E1110" s="45"/>
      <c r="F1110" s="115">
        <f t="shared" si="22"/>
        <v>484409597.72000003</v>
      </c>
    </row>
    <row r="1111" spans="1:6">
      <c r="A1111" s="52">
        <v>45470</v>
      </c>
      <c r="B1111" s="15"/>
      <c r="C1111" s="165" t="s">
        <v>17</v>
      </c>
      <c r="D1111" s="45">
        <v>1200000</v>
      </c>
      <c r="E1111" s="45"/>
      <c r="F1111" s="115">
        <f t="shared" si="22"/>
        <v>485609597.72000003</v>
      </c>
    </row>
    <row r="1112" spans="1:6">
      <c r="A1112" s="52">
        <v>45471</v>
      </c>
      <c r="B1112" s="15"/>
      <c r="C1112" s="165" t="s">
        <v>16</v>
      </c>
      <c r="D1112" s="45">
        <v>2780000</v>
      </c>
      <c r="E1112" s="45"/>
      <c r="F1112" s="115">
        <f t="shared" si="22"/>
        <v>488389597.72000003</v>
      </c>
    </row>
    <row r="1113" spans="1:6">
      <c r="A1113" s="52">
        <v>45471</v>
      </c>
      <c r="B1113" s="15"/>
      <c r="C1113" s="165" t="s">
        <v>16</v>
      </c>
      <c r="D1113" s="45">
        <v>698000</v>
      </c>
      <c r="E1113" s="45"/>
      <c r="F1113" s="115">
        <f t="shared" si="22"/>
        <v>489087597.72000003</v>
      </c>
    </row>
    <row r="1114" spans="1:6">
      <c r="A1114" s="52">
        <v>45471</v>
      </c>
      <c r="B1114" s="15"/>
      <c r="C1114" s="165" t="s">
        <v>16</v>
      </c>
      <c r="D1114" s="45">
        <v>1256000</v>
      </c>
      <c r="E1114" s="45"/>
      <c r="F1114" s="115">
        <f t="shared" si="22"/>
        <v>490343597.72000003</v>
      </c>
    </row>
    <row r="1115" spans="1:6">
      <c r="A1115" s="52">
        <v>45471</v>
      </c>
      <c r="B1115" s="15"/>
      <c r="C1115" s="165" t="s">
        <v>16</v>
      </c>
      <c r="D1115" s="45">
        <v>1233000</v>
      </c>
      <c r="E1115" s="45"/>
      <c r="F1115" s="115">
        <f t="shared" si="22"/>
        <v>491576597.72000003</v>
      </c>
    </row>
    <row r="1116" spans="1:6">
      <c r="A1116" s="52">
        <v>45471</v>
      </c>
      <c r="B1116" s="15"/>
      <c r="C1116" s="165" t="s">
        <v>16</v>
      </c>
      <c r="D1116" s="45">
        <v>1783000</v>
      </c>
      <c r="E1116" s="45"/>
      <c r="F1116" s="115">
        <f t="shared" si="22"/>
        <v>493359597.72000003</v>
      </c>
    </row>
    <row r="1117" spans="1:6">
      <c r="A1117" s="52">
        <v>45471</v>
      </c>
      <c r="B1117" s="15"/>
      <c r="C1117" s="165" t="s">
        <v>16</v>
      </c>
      <c r="D1117" s="45">
        <v>1252000</v>
      </c>
      <c r="E1117" s="45"/>
      <c r="F1117" s="115">
        <f t="shared" si="22"/>
        <v>494611597.72000003</v>
      </c>
    </row>
    <row r="1118" spans="1:6">
      <c r="A1118" s="52">
        <v>45471</v>
      </c>
      <c r="B1118" s="15"/>
      <c r="C1118" s="165" t="s">
        <v>16</v>
      </c>
      <c r="D1118" s="45">
        <v>432000</v>
      </c>
      <c r="E1118" s="45"/>
      <c r="F1118" s="115">
        <f t="shared" si="22"/>
        <v>495043597.72000003</v>
      </c>
    </row>
    <row r="1119" spans="1:6">
      <c r="A1119" s="52">
        <v>45471</v>
      </c>
      <c r="B1119" s="15"/>
      <c r="C1119" s="165" t="s">
        <v>16</v>
      </c>
      <c r="D1119" s="45">
        <v>1470000</v>
      </c>
      <c r="E1119" s="45"/>
      <c r="F1119" s="115">
        <f t="shared" si="22"/>
        <v>496513597.72000003</v>
      </c>
    </row>
    <row r="1120" spans="1:6">
      <c r="A1120" s="52">
        <v>45471</v>
      </c>
      <c r="B1120" s="15"/>
      <c r="C1120" s="165" t="s">
        <v>16</v>
      </c>
      <c r="D1120" s="45">
        <v>1783000</v>
      </c>
      <c r="E1120" s="45"/>
      <c r="F1120" s="115">
        <f t="shared" si="22"/>
        <v>498296597.72000003</v>
      </c>
    </row>
    <row r="1121" spans="1:9">
      <c r="A1121" s="52">
        <v>45471</v>
      </c>
      <c r="B1121" s="15"/>
      <c r="C1121" s="165" t="s">
        <v>16</v>
      </c>
      <c r="D1121" s="45">
        <v>1783000</v>
      </c>
      <c r="E1121" s="45"/>
      <c r="F1121" s="115">
        <f t="shared" si="22"/>
        <v>500079597.72000003</v>
      </c>
    </row>
    <row r="1122" spans="1:9">
      <c r="A1122" s="52">
        <v>45471</v>
      </c>
      <c r="B1122" s="15"/>
      <c r="C1122" s="165" t="s">
        <v>16</v>
      </c>
      <c r="D1122" s="45">
        <v>1825000</v>
      </c>
      <c r="E1122" s="45"/>
      <c r="F1122" s="115">
        <f t="shared" si="22"/>
        <v>501904597.72000003</v>
      </c>
      <c r="I1122" s="4">
        <v>507048597.72000003</v>
      </c>
    </row>
    <row r="1123" spans="1:9">
      <c r="A1123" s="52">
        <v>45471</v>
      </c>
      <c r="B1123" s="15"/>
      <c r="C1123" s="165" t="s">
        <v>16</v>
      </c>
      <c r="D1123" s="45">
        <v>1954000</v>
      </c>
      <c r="E1123" s="45"/>
      <c r="F1123" s="115">
        <f t="shared" si="22"/>
        <v>503858597.72000003</v>
      </c>
    </row>
    <row r="1124" spans="1:9">
      <c r="A1124" s="52">
        <v>45471</v>
      </c>
      <c r="B1124" s="15"/>
      <c r="C1124" s="165" t="s">
        <v>16</v>
      </c>
      <c r="D1124" s="45">
        <v>3190000</v>
      </c>
      <c r="E1124" s="45"/>
      <c r="F1124" s="115">
        <f t="shared" si="22"/>
        <v>507048597.72000003</v>
      </c>
    </row>
    <row r="1125" spans="1:9">
      <c r="A1125" s="52">
        <v>45471</v>
      </c>
      <c r="B1125" s="15"/>
      <c r="C1125" s="165" t="s">
        <v>16</v>
      </c>
      <c r="D1125" s="45">
        <v>1256000</v>
      </c>
      <c r="E1125" s="45"/>
      <c r="F1125" s="115">
        <f t="shared" si="22"/>
        <v>508304597.72000003</v>
      </c>
    </row>
    <row r="1126" spans="1:9">
      <c r="A1126" s="52">
        <v>45471</v>
      </c>
      <c r="B1126" s="15"/>
      <c r="C1126" s="165" t="s">
        <v>16</v>
      </c>
      <c r="D1126" s="45">
        <v>1684000</v>
      </c>
      <c r="E1126" s="45"/>
      <c r="F1126" s="115">
        <f t="shared" si="22"/>
        <v>509988597.72000003</v>
      </c>
      <c r="I1126" s="16">
        <f>I1122-F1123</f>
        <v>3190000</v>
      </c>
    </row>
    <row r="1127" spans="1:9">
      <c r="A1127" s="52">
        <v>45471</v>
      </c>
      <c r="B1127" s="15"/>
      <c r="C1127" s="165" t="s">
        <v>16</v>
      </c>
      <c r="D1127" s="45">
        <v>1542000</v>
      </c>
      <c r="E1127" s="45"/>
      <c r="F1127" s="115">
        <f t="shared" si="22"/>
        <v>511530597.72000003</v>
      </c>
    </row>
    <row r="1128" spans="1:9">
      <c r="A1128" s="52">
        <v>45471</v>
      </c>
      <c r="B1128" s="15"/>
      <c r="C1128" s="165" t="s">
        <v>16</v>
      </c>
      <c r="D1128" s="45">
        <v>1783000</v>
      </c>
      <c r="E1128" s="45"/>
      <c r="F1128" s="115">
        <f t="shared" si="22"/>
        <v>513313597.72000003</v>
      </c>
      <c r="I1128" s="16"/>
    </row>
    <row r="1129" spans="1:9">
      <c r="A1129" s="52">
        <v>45471</v>
      </c>
      <c r="B1129" s="15"/>
      <c r="C1129" s="165" t="s">
        <v>16</v>
      </c>
      <c r="D1129" s="45">
        <v>1688000</v>
      </c>
      <c r="E1129" s="45"/>
      <c r="F1129" s="115">
        <f t="shared" si="22"/>
        <v>515001597.72000003</v>
      </c>
    </row>
    <row r="1130" spans="1:9">
      <c r="A1130" s="52">
        <v>45471</v>
      </c>
      <c r="B1130" s="15"/>
      <c r="C1130" s="165" t="s">
        <v>16</v>
      </c>
      <c r="D1130" s="45">
        <v>1256000</v>
      </c>
      <c r="E1130" s="45"/>
      <c r="F1130" s="115">
        <f t="shared" si="22"/>
        <v>516257597.72000003</v>
      </c>
    </row>
    <row r="1131" spans="1:9">
      <c r="A1131" s="52">
        <v>45471</v>
      </c>
      <c r="B1131" s="15"/>
      <c r="C1131" s="165" t="s">
        <v>16</v>
      </c>
      <c r="D1131" s="45">
        <v>3454000</v>
      </c>
      <c r="E1131" s="45"/>
      <c r="F1131" s="115">
        <f t="shared" ref="F1131:F1144" si="23">F1130+D1131-E1131</f>
        <v>519711597.72000003</v>
      </c>
    </row>
    <row r="1132" spans="1:9">
      <c r="A1132" s="52">
        <v>45471</v>
      </c>
      <c r="B1132" s="15"/>
      <c r="C1132" s="165" t="s">
        <v>16</v>
      </c>
      <c r="D1132" s="45">
        <v>1783000</v>
      </c>
      <c r="E1132" s="45"/>
      <c r="F1132" s="115">
        <f t="shared" si="23"/>
        <v>521494597.72000003</v>
      </c>
    </row>
    <row r="1133" spans="1:9">
      <c r="A1133" s="52">
        <v>45472</v>
      </c>
      <c r="B1133" s="15"/>
      <c r="C1133" s="165" t="s">
        <v>16</v>
      </c>
      <c r="D1133" s="45">
        <v>1783000</v>
      </c>
      <c r="E1133" s="45"/>
      <c r="F1133" s="115">
        <f t="shared" si="23"/>
        <v>523277597.72000003</v>
      </c>
    </row>
    <row r="1134" spans="1:9">
      <c r="A1134" s="52">
        <v>45472</v>
      </c>
      <c r="B1134" s="15"/>
      <c r="C1134" s="165" t="s">
        <v>66</v>
      </c>
      <c r="D1134" s="45">
        <v>4347000</v>
      </c>
      <c r="E1134" s="45"/>
      <c r="F1134" s="115">
        <f t="shared" si="23"/>
        <v>527624597.72000003</v>
      </c>
    </row>
    <row r="1135" spans="1:9">
      <c r="A1135" s="52">
        <v>45472</v>
      </c>
      <c r="B1135" s="15"/>
      <c r="C1135" s="165" t="s">
        <v>16</v>
      </c>
      <c r="D1135" s="45">
        <v>1515000</v>
      </c>
      <c r="E1135" s="45"/>
      <c r="F1135" s="115">
        <f t="shared" si="23"/>
        <v>529139597.72000003</v>
      </c>
    </row>
    <row r="1136" spans="1:9">
      <c r="A1136" s="52">
        <v>45472</v>
      </c>
      <c r="B1136" s="15"/>
      <c r="C1136" s="165" t="s">
        <v>16</v>
      </c>
      <c r="D1136" s="45">
        <v>1524000</v>
      </c>
      <c r="E1136" s="45"/>
      <c r="F1136" s="115">
        <f t="shared" si="23"/>
        <v>530663597.72000003</v>
      </c>
    </row>
    <row r="1137" spans="1:6">
      <c r="A1137" s="52">
        <v>45472</v>
      </c>
      <c r="B1137" s="15"/>
      <c r="C1137" s="165" t="s">
        <v>16</v>
      </c>
      <c r="D1137" s="45">
        <v>432000</v>
      </c>
      <c r="E1137" s="45"/>
      <c r="F1137" s="115">
        <f t="shared" si="23"/>
        <v>531095597.72000003</v>
      </c>
    </row>
    <row r="1138" spans="1:6">
      <c r="A1138" s="52">
        <v>45472</v>
      </c>
      <c r="B1138" s="15"/>
      <c r="C1138" s="165" t="s">
        <v>16</v>
      </c>
      <c r="D1138" s="45">
        <v>1692000</v>
      </c>
      <c r="E1138" s="45"/>
      <c r="F1138" s="115">
        <f t="shared" si="23"/>
        <v>532787597.72000003</v>
      </c>
    </row>
    <row r="1139" spans="1:6">
      <c r="A1139" s="52">
        <v>45473</v>
      </c>
      <c r="B1139" s="15"/>
      <c r="C1139" s="165" t="s">
        <v>16</v>
      </c>
      <c r="D1139" s="45">
        <v>1256000</v>
      </c>
      <c r="E1139" s="45"/>
      <c r="F1139" s="115">
        <f t="shared" si="23"/>
        <v>534043597.72000003</v>
      </c>
    </row>
    <row r="1140" spans="1:6">
      <c r="A1140" s="52">
        <v>45473</v>
      </c>
      <c r="B1140" s="15"/>
      <c r="C1140" s="165" t="s">
        <v>16</v>
      </c>
      <c r="D1140" s="45">
        <v>432000</v>
      </c>
      <c r="E1140" s="45"/>
      <c r="F1140" s="115">
        <f t="shared" si="23"/>
        <v>534475597.72000003</v>
      </c>
    </row>
    <row r="1141" spans="1:6">
      <c r="A1141" s="52">
        <v>45473</v>
      </c>
      <c r="B1141" s="15"/>
      <c r="C1141" s="165" t="s">
        <v>16</v>
      </c>
      <c r="D1141" s="45">
        <v>991000</v>
      </c>
      <c r="E1141" s="45"/>
      <c r="F1141" s="115">
        <f t="shared" si="23"/>
        <v>535466597.72000003</v>
      </c>
    </row>
    <row r="1142" spans="1:6">
      <c r="A1142" s="52">
        <v>45473</v>
      </c>
      <c r="B1142" s="15"/>
      <c r="C1142" s="165" t="s">
        <v>32</v>
      </c>
      <c r="D1142" s="45"/>
      <c r="E1142" s="45">
        <v>25000</v>
      </c>
      <c r="F1142" s="13">
        <f t="shared" si="23"/>
        <v>535441597.72000003</v>
      </c>
    </row>
    <row r="1143" spans="1:6">
      <c r="A1143" s="52">
        <v>45473</v>
      </c>
      <c r="B1143" s="15"/>
      <c r="C1143" s="165" t="s">
        <v>37</v>
      </c>
      <c r="D1143" s="45">
        <v>173966.76</v>
      </c>
      <c r="E1143" s="45"/>
      <c r="F1143" s="13">
        <f t="shared" si="23"/>
        <v>535615564.48000002</v>
      </c>
    </row>
    <row r="1144" spans="1:6">
      <c r="A1144" s="52">
        <v>45473</v>
      </c>
      <c r="B1144" s="15"/>
      <c r="C1144" s="165" t="s">
        <v>38</v>
      </c>
      <c r="D1144" s="45"/>
      <c r="E1144" s="45">
        <v>34793.35</v>
      </c>
      <c r="F1144" s="13">
        <f t="shared" si="23"/>
        <v>535580771.13</v>
      </c>
    </row>
    <row r="1145" spans="1:6">
      <c r="A1145" s="136"/>
      <c r="B1145" s="137"/>
      <c r="C1145" s="168" t="s">
        <v>34</v>
      </c>
      <c r="D1145" s="120">
        <f>SUM(D734:D1144)</f>
        <v>645420967.75999999</v>
      </c>
      <c r="E1145" s="120">
        <f>SUM(E734:E1144)</f>
        <v>159933809.34999996</v>
      </c>
      <c r="F1145" s="137"/>
    </row>
    <row r="1146" spans="1:6">
      <c r="A1146" s="5"/>
      <c r="B1146" s="53"/>
      <c r="C1146" s="167" t="s">
        <v>5</v>
      </c>
      <c r="D1146" s="54"/>
      <c r="E1146" s="54"/>
      <c r="F1146" s="88">
        <f>F1144</f>
        <v>535580771.13</v>
      </c>
    </row>
    <row r="1147" spans="1:6">
      <c r="A1147" s="52">
        <v>45474</v>
      </c>
      <c r="B1147" s="15"/>
      <c r="C1147" s="165" t="s">
        <v>16</v>
      </c>
      <c r="D1147" s="45">
        <v>1990000</v>
      </c>
      <c r="E1147" s="45"/>
      <c r="F1147" s="13">
        <f>F1146+D1147-E1147</f>
        <v>537570771.13</v>
      </c>
    </row>
    <row r="1148" spans="1:6">
      <c r="A1148" s="52">
        <v>45474</v>
      </c>
      <c r="B1148" s="15"/>
      <c r="C1148" s="166" t="s">
        <v>16</v>
      </c>
      <c r="D1148" s="45">
        <v>1947000</v>
      </c>
      <c r="E1148" s="45"/>
      <c r="F1148" s="13">
        <f t="shared" ref="F1148:F1166" si="24">F1147+D1148-E1148</f>
        <v>539517771.13</v>
      </c>
    </row>
    <row r="1149" spans="1:6">
      <c r="A1149" s="52">
        <v>45474</v>
      </c>
      <c r="B1149" s="15"/>
      <c r="C1149" s="166" t="s">
        <v>16</v>
      </c>
      <c r="D1149" s="45">
        <v>698000</v>
      </c>
      <c r="E1149" s="45"/>
      <c r="F1149" s="13">
        <f t="shared" si="24"/>
        <v>540215771.13</v>
      </c>
    </row>
    <row r="1150" spans="1:6">
      <c r="A1150" s="52">
        <v>45474</v>
      </c>
      <c r="B1150" s="15"/>
      <c r="C1150" s="166" t="s">
        <v>16</v>
      </c>
      <c r="D1150" s="45">
        <v>847000</v>
      </c>
      <c r="E1150" s="45"/>
      <c r="F1150" s="13">
        <f t="shared" si="24"/>
        <v>541062771.13</v>
      </c>
    </row>
    <row r="1151" spans="1:6">
      <c r="A1151" s="52">
        <v>45474</v>
      </c>
      <c r="B1151" s="15"/>
      <c r="C1151" s="166" t="s">
        <v>16</v>
      </c>
      <c r="D1151" s="45">
        <v>432000</v>
      </c>
      <c r="E1151" s="45"/>
      <c r="F1151" s="13">
        <f t="shared" si="24"/>
        <v>541494771.13</v>
      </c>
    </row>
    <row r="1152" spans="1:6">
      <c r="A1152" s="52">
        <v>45474</v>
      </c>
      <c r="B1152" s="15"/>
      <c r="C1152" s="166" t="s">
        <v>16</v>
      </c>
      <c r="D1152" s="45">
        <v>432000</v>
      </c>
      <c r="E1152" s="45"/>
      <c r="F1152" s="13">
        <f t="shared" si="24"/>
        <v>541926771.13</v>
      </c>
    </row>
    <row r="1153" spans="1:6">
      <c r="A1153" s="52">
        <v>45474</v>
      </c>
      <c r="B1153" s="15"/>
      <c r="C1153" s="166" t="s">
        <v>16</v>
      </c>
      <c r="D1153" s="45">
        <v>1252000</v>
      </c>
      <c r="E1153" s="45"/>
      <c r="F1153" s="13">
        <f t="shared" si="24"/>
        <v>543178771.13</v>
      </c>
    </row>
    <row r="1154" spans="1:6">
      <c r="A1154" s="52">
        <v>45474</v>
      </c>
      <c r="B1154" s="15"/>
      <c r="C1154" s="166" t="s">
        <v>16</v>
      </c>
      <c r="D1154" s="45">
        <v>1954000</v>
      </c>
      <c r="E1154" s="45"/>
      <c r="F1154" s="13">
        <f t="shared" si="24"/>
        <v>545132771.13</v>
      </c>
    </row>
    <row r="1155" spans="1:6">
      <c r="A1155" s="52">
        <v>45474</v>
      </c>
      <c r="B1155" s="15"/>
      <c r="C1155" s="166" t="s">
        <v>16</v>
      </c>
      <c r="D1155" s="45">
        <v>4250000</v>
      </c>
      <c r="E1155" s="45"/>
      <c r="F1155" s="13">
        <f t="shared" si="24"/>
        <v>549382771.13</v>
      </c>
    </row>
    <row r="1156" spans="1:6">
      <c r="A1156" s="52">
        <v>45474</v>
      </c>
      <c r="B1156" s="15"/>
      <c r="C1156" s="166" t="s">
        <v>16</v>
      </c>
      <c r="D1156" s="45">
        <v>1252000</v>
      </c>
      <c r="E1156" s="45"/>
      <c r="F1156" s="13">
        <f t="shared" si="24"/>
        <v>550634771.13</v>
      </c>
    </row>
    <row r="1157" spans="1:6">
      <c r="A1157" s="52">
        <v>45474</v>
      </c>
      <c r="B1157" s="15"/>
      <c r="C1157" s="166" t="s">
        <v>16</v>
      </c>
      <c r="D1157" s="45">
        <v>1954000</v>
      </c>
      <c r="E1157" s="45"/>
      <c r="F1157" s="13">
        <f t="shared" si="24"/>
        <v>552588771.13</v>
      </c>
    </row>
    <row r="1158" spans="1:6">
      <c r="A1158" s="52">
        <v>45474</v>
      </c>
      <c r="B1158" s="15"/>
      <c r="C1158" s="165" t="s">
        <v>16</v>
      </c>
      <c r="D1158" s="45">
        <v>1524000</v>
      </c>
      <c r="E1158" s="45"/>
      <c r="F1158" s="13">
        <f t="shared" si="24"/>
        <v>554112771.13</v>
      </c>
    </row>
    <row r="1159" spans="1:6">
      <c r="A1159" s="52">
        <v>45474</v>
      </c>
      <c r="B1159" s="15"/>
      <c r="C1159" s="165" t="s">
        <v>16</v>
      </c>
      <c r="D1159" s="45">
        <v>432000</v>
      </c>
      <c r="E1159" s="45"/>
      <c r="F1159" s="13">
        <f t="shared" si="24"/>
        <v>554544771.13</v>
      </c>
    </row>
    <row r="1160" spans="1:6">
      <c r="A1160" s="52">
        <v>45474</v>
      </c>
      <c r="B1160" s="15"/>
      <c r="C1160" s="165" t="s">
        <v>1210</v>
      </c>
      <c r="D1160" s="45">
        <v>2257000</v>
      </c>
      <c r="E1160" s="45"/>
      <c r="F1160" s="13">
        <f t="shared" si="24"/>
        <v>556801771.13</v>
      </c>
    </row>
    <row r="1161" spans="1:6">
      <c r="A1161" s="52">
        <v>45475</v>
      </c>
      <c r="B1161" s="15"/>
      <c r="C1161" s="165" t="s">
        <v>1211</v>
      </c>
      <c r="D1161" s="45">
        <v>26489000</v>
      </c>
      <c r="E1161" s="45"/>
      <c r="F1161" s="13">
        <f t="shared" si="24"/>
        <v>583290771.13</v>
      </c>
    </row>
    <row r="1162" spans="1:6">
      <c r="A1162" s="52">
        <v>45476</v>
      </c>
      <c r="B1162" s="15"/>
      <c r="C1162" s="165" t="s">
        <v>1212</v>
      </c>
      <c r="D1162" s="45">
        <v>18243000</v>
      </c>
      <c r="E1162" s="45"/>
      <c r="F1162" s="13">
        <f t="shared" si="24"/>
        <v>601533771.13</v>
      </c>
    </row>
    <row r="1163" spans="1:6" ht="42">
      <c r="A1163" s="52">
        <v>45475</v>
      </c>
      <c r="B1163" s="15"/>
      <c r="C1163" s="166" t="s">
        <v>1222</v>
      </c>
      <c r="D1163" s="45"/>
      <c r="E1163" s="45">
        <v>7141500</v>
      </c>
      <c r="F1163" s="13">
        <f t="shared" si="24"/>
        <v>594392271.13</v>
      </c>
    </row>
    <row r="1164" spans="1:6">
      <c r="A1164" s="52">
        <v>45475</v>
      </c>
      <c r="B1164" s="15"/>
      <c r="C1164" s="166" t="s">
        <v>32</v>
      </c>
      <c r="D1164" s="45"/>
      <c r="E1164" s="45">
        <v>2500</v>
      </c>
      <c r="F1164" s="13">
        <f t="shared" si="24"/>
        <v>594389771.13</v>
      </c>
    </row>
    <row r="1165" spans="1:6" ht="42">
      <c r="A1165" s="52">
        <v>45477</v>
      </c>
      <c r="B1165" s="15"/>
      <c r="C1165" s="166" t="s">
        <v>1219</v>
      </c>
      <c r="D1165" s="45"/>
      <c r="E1165" s="45">
        <v>40000000</v>
      </c>
      <c r="F1165" s="13">
        <f t="shared" si="24"/>
        <v>554389771.13</v>
      </c>
    </row>
    <row r="1166" spans="1:6">
      <c r="A1166" s="52">
        <v>45477</v>
      </c>
      <c r="B1166" s="15"/>
      <c r="C1166" s="165" t="s">
        <v>32</v>
      </c>
      <c r="D1166" s="45"/>
      <c r="E1166" s="45">
        <v>2500</v>
      </c>
      <c r="F1166" s="13">
        <f t="shared" si="24"/>
        <v>554387271.13</v>
      </c>
    </row>
    <row r="1167" spans="1:6" ht="28">
      <c r="A1167" s="52">
        <v>45477</v>
      </c>
      <c r="B1167" s="15"/>
      <c r="C1167" s="166" t="s">
        <v>1224</v>
      </c>
      <c r="D1167" s="45">
        <v>53581000</v>
      </c>
      <c r="E1167" s="45"/>
      <c r="F1167" s="13">
        <f t="shared" ref="F1167" si="25">F1166+D1167-E1167</f>
        <v>607968271.13</v>
      </c>
    </row>
    <row r="1168" spans="1:6" ht="28">
      <c r="A1168" s="52">
        <v>45478</v>
      </c>
      <c r="B1168" s="15"/>
      <c r="C1168" s="166" t="s">
        <v>1229</v>
      </c>
      <c r="D1168" s="45">
        <v>48344000</v>
      </c>
      <c r="E1168" s="45"/>
      <c r="F1168" s="13">
        <f t="shared" ref="F1168:F1231" si="26">F1167+D1168-E1168</f>
        <v>656312271.13</v>
      </c>
    </row>
    <row r="1169" spans="1:6" ht="28">
      <c r="A1169" s="52">
        <v>45479</v>
      </c>
      <c r="B1169" s="15"/>
      <c r="C1169" s="166" t="s">
        <v>1233</v>
      </c>
      <c r="D1169" s="45">
        <v>57978000</v>
      </c>
      <c r="E1169" s="45"/>
      <c r="F1169" s="13">
        <f t="shared" si="26"/>
        <v>714290271.13</v>
      </c>
    </row>
    <row r="1170" spans="1:6">
      <c r="A1170" s="52">
        <v>45474.439340277779</v>
      </c>
      <c r="B1170" s="15"/>
      <c r="C1170" s="165" t="s">
        <v>16</v>
      </c>
      <c r="D1170" s="45">
        <v>3295000</v>
      </c>
      <c r="E1170" s="45"/>
      <c r="F1170" s="13">
        <f t="shared" si="26"/>
        <v>717585271.13</v>
      </c>
    </row>
    <row r="1171" spans="1:6">
      <c r="A1171" s="52">
        <v>45474.44326388889</v>
      </c>
      <c r="B1171" s="15"/>
      <c r="C1171" s="165" t="s">
        <v>16</v>
      </c>
      <c r="D1171" s="45">
        <v>1233000</v>
      </c>
      <c r="E1171" s="45"/>
      <c r="F1171" s="13">
        <f t="shared" si="26"/>
        <v>718818271.13</v>
      </c>
    </row>
    <row r="1172" spans="1:6">
      <c r="A1172" s="52">
        <v>45474.444432870368</v>
      </c>
      <c r="B1172" s="15"/>
      <c r="C1172" s="165" t="s">
        <v>16</v>
      </c>
      <c r="D1172" s="45">
        <v>2703000</v>
      </c>
      <c r="E1172" s="45"/>
      <c r="F1172" s="13">
        <f t="shared" si="26"/>
        <v>721521271.13</v>
      </c>
    </row>
    <row r="1173" spans="1:6">
      <c r="A1173" s="52">
        <v>45474.446747685186</v>
      </c>
      <c r="B1173" s="15"/>
      <c r="C1173" s="165" t="s">
        <v>1236</v>
      </c>
      <c r="D1173" s="45">
        <v>1674000</v>
      </c>
      <c r="E1173" s="45"/>
      <c r="F1173" s="13">
        <f t="shared" si="26"/>
        <v>723195271.13</v>
      </c>
    </row>
    <row r="1174" spans="1:6">
      <c r="A1174" s="52">
        <v>45474.460787037038</v>
      </c>
      <c r="B1174" s="15"/>
      <c r="C1174" s="165" t="s">
        <v>16</v>
      </c>
      <c r="D1174" s="45">
        <v>1692000</v>
      </c>
      <c r="E1174" s="45"/>
      <c r="F1174" s="13">
        <f t="shared" si="26"/>
        <v>724887271.13</v>
      </c>
    </row>
    <row r="1175" spans="1:6">
      <c r="A1175" s="52">
        <v>45474.46702546296</v>
      </c>
      <c r="B1175" s="15"/>
      <c r="C1175" s="165" t="s">
        <v>16</v>
      </c>
      <c r="D1175" s="45">
        <v>1252000</v>
      </c>
      <c r="E1175" s="45"/>
      <c r="F1175" s="13">
        <f t="shared" si="26"/>
        <v>726139271.13</v>
      </c>
    </row>
    <row r="1176" spans="1:6">
      <c r="A1176" s="52">
        <v>45474.487210648149</v>
      </c>
      <c r="B1176" s="15"/>
      <c r="C1176" s="165" t="s">
        <v>16</v>
      </c>
      <c r="D1176" s="45">
        <v>1524000</v>
      </c>
      <c r="E1176" s="45"/>
      <c r="F1176" s="13">
        <f t="shared" si="26"/>
        <v>727663271.13</v>
      </c>
    </row>
    <row r="1177" spans="1:6">
      <c r="A1177" s="52">
        <v>45474.487291666665</v>
      </c>
      <c r="B1177" s="15"/>
      <c r="C1177" s="165" t="s">
        <v>16</v>
      </c>
      <c r="D1177" s="45">
        <v>1470000</v>
      </c>
      <c r="E1177" s="45"/>
      <c r="F1177" s="13">
        <f t="shared" si="26"/>
        <v>729133271.13</v>
      </c>
    </row>
    <row r="1178" spans="1:6">
      <c r="A1178" s="52">
        <v>45474.502824074072</v>
      </c>
      <c r="B1178" s="15"/>
      <c r="C1178" s="165" t="s">
        <v>16</v>
      </c>
      <c r="D1178" s="45">
        <v>1524000</v>
      </c>
      <c r="E1178" s="45"/>
      <c r="F1178" s="13">
        <f t="shared" si="26"/>
        <v>730657271.13</v>
      </c>
    </row>
    <row r="1179" spans="1:6">
      <c r="A1179" s="52">
        <v>45474.503344907411</v>
      </c>
      <c r="B1179" s="15"/>
      <c r="C1179" s="165" t="s">
        <v>16</v>
      </c>
      <c r="D1179" s="45">
        <v>1524000</v>
      </c>
      <c r="E1179" s="45"/>
      <c r="F1179" s="13">
        <f t="shared" si="26"/>
        <v>732181271.13</v>
      </c>
    </row>
    <row r="1180" spans="1:6">
      <c r="A1180" s="52">
        <v>45474.504837962966</v>
      </c>
      <c r="B1180" s="15"/>
      <c r="C1180" s="165" t="s">
        <v>16</v>
      </c>
      <c r="D1180" s="45">
        <v>1256000</v>
      </c>
      <c r="E1180" s="45"/>
      <c r="F1180" s="13">
        <f t="shared" si="26"/>
        <v>733437271.13</v>
      </c>
    </row>
    <row r="1181" spans="1:6">
      <c r="A1181" s="52">
        <v>45474.514444444445</v>
      </c>
      <c r="B1181" s="15"/>
      <c r="C1181" s="165" t="s">
        <v>16</v>
      </c>
      <c r="D1181" s="45">
        <v>2703000</v>
      </c>
      <c r="E1181" s="45"/>
      <c r="F1181" s="13">
        <f t="shared" si="26"/>
        <v>736140271.13</v>
      </c>
    </row>
    <row r="1182" spans="1:6">
      <c r="A1182" s="52">
        <v>45474.518495370372</v>
      </c>
      <c r="B1182" s="15"/>
      <c r="C1182" s="165" t="s">
        <v>16</v>
      </c>
      <c r="D1182" s="45">
        <v>1256000</v>
      </c>
      <c r="E1182" s="45"/>
      <c r="F1182" s="13">
        <f t="shared" si="26"/>
        <v>737396271.13</v>
      </c>
    </row>
    <row r="1183" spans="1:6">
      <c r="A1183" s="52">
        <v>45474.525682870371</v>
      </c>
      <c r="B1183" s="15"/>
      <c r="C1183" s="165" t="s">
        <v>16</v>
      </c>
      <c r="D1183" s="45">
        <v>1825000</v>
      </c>
      <c r="E1183" s="45"/>
      <c r="F1183" s="13">
        <f t="shared" si="26"/>
        <v>739221271.13</v>
      </c>
    </row>
    <row r="1184" spans="1:6">
      <c r="A1184" s="52">
        <v>45474.544687499998</v>
      </c>
      <c r="B1184" s="15"/>
      <c r="C1184" s="165" t="s">
        <v>16</v>
      </c>
      <c r="D1184" s="45">
        <v>2944000</v>
      </c>
      <c r="E1184" s="45"/>
      <c r="F1184" s="13">
        <f t="shared" si="26"/>
        <v>742165271.13</v>
      </c>
    </row>
    <row r="1185" spans="1:6">
      <c r="A1185" s="52">
        <v>45474.580324074072</v>
      </c>
      <c r="B1185" s="15"/>
      <c r="C1185" s="165" t="s">
        <v>16</v>
      </c>
      <c r="D1185" s="45">
        <v>1692000</v>
      </c>
      <c r="E1185" s="45"/>
      <c r="F1185" s="13">
        <f t="shared" si="26"/>
        <v>743857271.13</v>
      </c>
    </row>
    <row r="1186" spans="1:6">
      <c r="A1186" s="52">
        <v>45474.657048611109</v>
      </c>
      <c r="B1186" s="15"/>
      <c r="C1186" s="165" t="s">
        <v>16</v>
      </c>
      <c r="D1186" s="45">
        <v>1256000</v>
      </c>
      <c r="E1186" s="45"/>
      <c r="F1186" s="13">
        <f t="shared" si="26"/>
        <v>745113271.13</v>
      </c>
    </row>
    <row r="1187" spans="1:6">
      <c r="A1187" s="52">
        <v>45474.676030092596</v>
      </c>
      <c r="B1187" s="15"/>
      <c r="C1187" s="165" t="s">
        <v>16</v>
      </c>
      <c r="D1187" s="45">
        <v>1393000</v>
      </c>
      <c r="E1187" s="45"/>
      <c r="F1187" s="13">
        <f t="shared" si="26"/>
        <v>746506271.13</v>
      </c>
    </row>
    <row r="1188" spans="1:6">
      <c r="A1188" s="52">
        <v>45474.67732638889</v>
      </c>
      <c r="B1188" s="15"/>
      <c r="C1188" s="165" t="s">
        <v>16</v>
      </c>
      <c r="D1188" s="45">
        <v>1256000</v>
      </c>
      <c r="E1188" s="45"/>
      <c r="F1188" s="13">
        <f t="shared" si="26"/>
        <v>747762271.13</v>
      </c>
    </row>
    <row r="1189" spans="1:6">
      <c r="A1189" s="52">
        <v>45474.690717592595</v>
      </c>
      <c r="B1189" s="15"/>
      <c r="C1189" s="165" t="s">
        <v>16</v>
      </c>
      <c r="D1189" s="45">
        <v>1252000</v>
      </c>
      <c r="E1189" s="45"/>
      <c r="F1189" s="13">
        <f t="shared" si="26"/>
        <v>749014271.13</v>
      </c>
    </row>
    <row r="1190" spans="1:6">
      <c r="A1190" s="52">
        <v>45474.842858796299</v>
      </c>
      <c r="B1190" s="15"/>
      <c r="C1190" s="165" t="s">
        <v>16</v>
      </c>
      <c r="D1190" s="45">
        <v>1256000</v>
      </c>
      <c r="E1190" s="45"/>
      <c r="F1190" s="13">
        <f t="shared" si="26"/>
        <v>750270271.13</v>
      </c>
    </row>
    <row r="1191" spans="1:6">
      <c r="A1191" s="52">
        <v>45474.845636574071</v>
      </c>
      <c r="B1191" s="15"/>
      <c r="C1191" s="165" t="s">
        <v>60</v>
      </c>
      <c r="D1191" s="45">
        <v>1017000</v>
      </c>
      <c r="E1191" s="45"/>
      <c r="F1191" s="13">
        <f t="shared" si="26"/>
        <v>751287271.13</v>
      </c>
    </row>
    <row r="1192" spans="1:6">
      <c r="A1192" s="52">
        <v>45475.118900462963</v>
      </c>
      <c r="B1192" s="15"/>
      <c r="C1192" s="165" t="s">
        <v>16</v>
      </c>
      <c r="D1192" s="45">
        <v>1233000</v>
      </c>
      <c r="E1192" s="45"/>
      <c r="F1192" s="13">
        <f t="shared" si="26"/>
        <v>752520271.13</v>
      </c>
    </row>
    <row r="1193" spans="1:6">
      <c r="A1193" s="52">
        <v>45475.125347222223</v>
      </c>
      <c r="B1193" s="15"/>
      <c r="C1193" s="165" t="s">
        <v>16</v>
      </c>
      <c r="D1193" s="45">
        <v>1230000</v>
      </c>
      <c r="E1193" s="45"/>
      <c r="F1193" s="13">
        <f t="shared" si="26"/>
        <v>753750271.13</v>
      </c>
    </row>
    <row r="1194" spans="1:6">
      <c r="A1194" s="52">
        <v>45475.357766203706</v>
      </c>
      <c r="B1194" s="15"/>
      <c r="C1194" s="165" t="s">
        <v>16</v>
      </c>
      <c r="D1194" s="45">
        <v>1506000</v>
      </c>
      <c r="E1194" s="45"/>
      <c r="F1194" s="13">
        <f t="shared" si="26"/>
        <v>755256271.13</v>
      </c>
    </row>
    <row r="1195" spans="1:6">
      <c r="A1195" s="52">
        <v>45475.358900462961</v>
      </c>
      <c r="B1195" s="15"/>
      <c r="C1195" s="165" t="s">
        <v>16</v>
      </c>
      <c r="D1195" s="45">
        <v>1233000</v>
      </c>
      <c r="E1195" s="45"/>
      <c r="F1195" s="13">
        <f t="shared" si="26"/>
        <v>756489271.13</v>
      </c>
    </row>
    <row r="1196" spans="1:6">
      <c r="A1196" s="52">
        <v>45475.369942129626</v>
      </c>
      <c r="B1196" s="15"/>
      <c r="C1196" s="165" t="s">
        <v>16</v>
      </c>
      <c r="D1196" s="45">
        <v>1783000</v>
      </c>
      <c r="E1196" s="45"/>
      <c r="F1196" s="13">
        <f t="shared" si="26"/>
        <v>758272271.13</v>
      </c>
    </row>
    <row r="1197" spans="1:6">
      <c r="A1197" s="52">
        <v>45475.376620370371</v>
      </c>
      <c r="B1197" s="15"/>
      <c r="C1197" s="165" t="s">
        <v>16</v>
      </c>
      <c r="D1197" s="45">
        <v>1256000</v>
      </c>
      <c r="E1197" s="45"/>
      <c r="F1197" s="13">
        <f t="shared" si="26"/>
        <v>759528271.13</v>
      </c>
    </row>
    <row r="1198" spans="1:6">
      <c r="A1198" s="52">
        <v>45475.40421296296</v>
      </c>
      <c r="B1198" s="15"/>
      <c r="C1198" s="165" t="s">
        <v>16</v>
      </c>
      <c r="D1198" s="45">
        <v>1954000</v>
      </c>
      <c r="E1198" s="45"/>
      <c r="F1198" s="13">
        <f t="shared" si="26"/>
        <v>761482271.13</v>
      </c>
    </row>
    <row r="1199" spans="1:6">
      <c r="A1199" s="52">
        <v>45475.405868055554</v>
      </c>
      <c r="B1199" s="15"/>
      <c r="C1199" s="165" t="s">
        <v>16</v>
      </c>
      <c r="D1199" s="45">
        <v>2508000</v>
      </c>
      <c r="E1199" s="45"/>
      <c r="F1199" s="13">
        <f t="shared" si="26"/>
        <v>763990271.13</v>
      </c>
    </row>
    <row r="1200" spans="1:6">
      <c r="A1200" s="52">
        <v>45475.407060185185</v>
      </c>
      <c r="B1200" s="15"/>
      <c r="C1200" s="165" t="s">
        <v>16</v>
      </c>
      <c r="D1200" s="45">
        <v>2370000</v>
      </c>
      <c r="E1200" s="45"/>
      <c r="F1200" s="13">
        <f t="shared" si="26"/>
        <v>766360271.13</v>
      </c>
    </row>
    <row r="1201" spans="1:6">
      <c r="A1201" s="52">
        <v>45475.410543981481</v>
      </c>
      <c r="B1201" s="15"/>
      <c r="C1201" s="165" t="s">
        <v>16</v>
      </c>
      <c r="D1201" s="45">
        <v>432000</v>
      </c>
      <c r="E1201" s="45"/>
      <c r="F1201" s="13">
        <f t="shared" si="26"/>
        <v>766792271.13</v>
      </c>
    </row>
    <row r="1202" spans="1:6">
      <c r="A1202" s="52">
        <v>45475.410763888889</v>
      </c>
      <c r="B1202" s="15"/>
      <c r="C1202" s="165" t="s">
        <v>16</v>
      </c>
      <c r="D1202" s="45">
        <v>1524000</v>
      </c>
      <c r="E1202" s="45"/>
      <c r="F1202" s="13">
        <f t="shared" si="26"/>
        <v>768316271.13</v>
      </c>
    </row>
    <row r="1203" spans="1:6">
      <c r="A1203" s="52">
        <v>45475.410937499997</v>
      </c>
      <c r="B1203" s="15"/>
      <c r="C1203" s="165" t="s">
        <v>16</v>
      </c>
      <c r="D1203" s="45">
        <v>1233000</v>
      </c>
      <c r="E1203" s="45"/>
      <c r="F1203" s="13">
        <f t="shared" si="26"/>
        <v>769549271.13</v>
      </c>
    </row>
    <row r="1204" spans="1:6">
      <c r="A1204" s="52">
        <v>45475.414930555555</v>
      </c>
      <c r="B1204" s="15"/>
      <c r="C1204" s="165" t="s">
        <v>16</v>
      </c>
      <c r="D1204" s="45">
        <v>1470000</v>
      </c>
      <c r="E1204" s="45"/>
      <c r="F1204" s="13">
        <f t="shared" si="26"/>
        <v>771019271.13</v>
      </c>
    </row>
    <row r="1205" spans="1:6">
      <c r="A1205" s="52">
        <v>45475.415706018517</v>
      </c>
      <c r="B1205" s="15"/>
      <c r="C1205" s="165" t="s">
        <v>16</v>
      </c>
      <c r="D1205" s="45">
        <v>1688000</v>
      </c>
      <c r="E1205" s="45"/>
      <c r="F1205" s="13">
        <f t="shared" si="26"/>
        <v>772707271.13</v>
      </c>
    </row>
    <row r="1206" spans="1:6">
      <c r="A1206" s="52">
        <v>45475.415879629632</v>
      </c>
      <c r="B1206" s="15"/>
      <c r="C1206" s="165" t="s">
        <v>16</v>
      </c>
      <c r="D1206" s="45">
        <v>432000</v>
      </c>
      <c r="E1206" s="45"/>
      <c r="F1206" s="13">
        <f t="shared" si="26"/>
        <v>773139271.13</v>
      </c>
    </row>
    <row r="1207" spans="1:6">
      <c r="A1207" s="52">
        <v>45475.43550925926</v>
      </c>
      <c r="B1207" s="15"/>
      <c r="C1207" s="165" t="s">
        <v>16</v>
      </c>
      <c r="D1207" s="45">
        <v>1783000</v>
      </c>
      <c r="E1207" s="45"/>
      <c r="F1207" s="13">
        <f t="shared" si="26"/>
        <v>774922271.13</v>
      </c>
    </row>
    <row r="1208" spans="1:6">
      <c r="A1208" s="52">
        <v>45475.443067129629</v>
      </c>
      <c r="B1208" s="15"/>
      <c r="C1208" s="165" t="s">
        <v>16</v>
      </c>
      <c r="D1208" s="45">
        <v>1825000</v>
      </c>
      <c r="E1208" s="45"/>
      <c r="F1208" s="13">
        <f t="shared" si="26"/>
        <v>776747271.13</v>
      </c>
    </row>
    <row r="1209" spans="1:6">
      <c r="A1209" s="52">
        <v>45475.445405092592</v>
      </c>
      <c r="B1209" s="15"/>
      <c r="C1209" s="165" t="s">
        <v>16</v>
      </c>
      <c r="D1209" s="45">
        <v>1825000</v>
      </c>
      <c r="E1209" s="45"/>
      <c r="F1209" s="13">
        <f t="shared" si="26"/>
        <v>778572271.13</v>
      </c>
    </row>
    <row r="1210" spans="1:6">
      <c r="A1210" s="52">
        <v>45475.447268518517</v>
      </c>
      <c r="B1210" s="15"/>
      <c r="C1210" s="165" t="s">
        <v>16</v>
      </c>
      <c r="D1210" s="45">
        <v>1506000</v>
      </c>
      <c r="E1210" s="45"/>
      <c r="F1210" s="13">
        <f t="shared" si="26"/>
        <v>780078271.13</v>
      </c>
    </row>
    <row r="1211" spans="1:6">
      <c r="A1211" s="52">
        <v>45475.447465277779</v>
      </c>
      <c r="B1211" s="15"/>
      <c r="C1211" s="165" t="s">
        <v>16</v>
      </c>
      <c r="D1211" s="45">
        <v>2172000</v>
      </c>
      <c r="E1211" s="45"/>
      <c r="F1211" s="13">
        <f t="shared" si="26"/>
        <v>782250271.13</v>
      </c>
    </row>
    <row r="1212" spans="1:6">
      <c r="A1212" s="52">
        <v>45475.462175925924</v>
      </c>
      <c r="B1212" s="15"/>
      <c r="C1212" s="165" t="s">
        <v>16</v>
      </c>
      <c r="D1212" s="45">
        <v>1607000</v>
      </c>
      <c r="E1212" s="45"/>
      <c r="F1212" s="13">
        <f t="shared" si="26"/>
        <v>783857271.13</v>
      </c>
    </row>
    <row r="1213" spans="1:6">
      <c r="A1213" s="52">
        <v>45475.52244212963</v>
      </c>
      <c r="B1213" s="15"/>
      <c r="C1213" s="165" t="s">
        <v>16</v>
      </c>
      <c r="D1213" s="45">
        <v>1014000</v>
      </c>
      <c r="E1213" s="45"/>
      <c r="F1213" s="13">
        <f t="shared" si="26"/>
        <v>784871271.13</v>
      </c>
    </row>
    <row r="1214" spans="1:6">
      <c r="A1214" s="52">
        <v>45475.523993055554</v>
      </c>
      <c r="B1214" s="15"/>
      <c r="C1214" s="165" t="s">
        <v>16</v>
      </c>
      <c r="D1214" s="45">
        <v>1082000</v>
      </c>
      <c r="E1214" s="45"/>
      <c r="F1214" s="13">
        <f t="shared" si="26"/>
        <v>785953271.13</v>
      </c>
    </row>
    <row r="1215" spans="1:6">
      <c r="A1215" s="52">
        <v>45475.545868055553</v>
      </c>
      <c r="B1215" s="15"/>
      <c r="C1215" s="165" t="s">
        <v>16</v>
      </c>
      <c r="D1215" s="45">
        <v>2994000</v>
      </c>
      <c r="E1215" s="45"/>
      <c r="F1215" s="13">
        <f t="shared" si="26"/>
        <v>788947271.13</v>
      </c>
    </row>
    <row r="1216" spans="1:6">
      <c r="A1216" s="52">
        <v>45475.55505787037</v>
      </c>
      <c r="B1216" s="15"/>
      <c r="C1216" s="165" t="s">
        <v>1237</v>
      </c>
      <c r="D1216" s="45">
        <v>1396000</v>
      </c>
      <c r="E1216" s="45"/>
      <c r="F1216" s="13">
        <f t="shared" si="26"/>
        <v>790343271.13</v>
      </c>
    </row>
    <row r="1217" spans="1:6">
      <c r="A1217" s="52">
        <v>45475.555902777778</v>
      </c>
      <c r="B1217" s="15"/>
      <c r="C1217" s="165" t="s">
        <v>16</v>
      </c>
      <c r="D1217" s="45">
        <v>1674000</v>
      </c>
      <c r="E1217" s="45"/>
      <c r="F1217" s="13">
        <f t="shared" si="26"/>
        <v>792017271.13</v>
      </c>
    </row>
    <row r="1218" spans="1:6">
      <c r="A1218" s="52">
        <v>45475.577222222222</v>
      </c>
      <c r="B1218" s="15"/>
      <c r="C1218" s="165" t="s">
        <v>16</v>
      </c>
      <c r="D1218" s="45">
        <v>1256000</v>
      </c>
      <c r="E1218" s="45"/>
      <c r="F1218" s="13">
        <f t="shared" si="26"/>
        <v>793273271.13</v>
      </c>
    </row>
    <row r="1219" spans="1:6">
      <c r="A1219" s="52">
        <v>45475.579837962963</v>
      </c>
      <c r="B1219" s="15"/>
      <c r="C1219" s="165" t="s">
        <v>16</v>
      </c>
      <c r="D1219" s="45">
        <v>1233000</v>
      </c>
      <c r="E1219" s="45"/>
      <c r="F1219" s="13">
        <f t="shared" si="26"/>
        <v>794506271.13</v>
      </c>
    </row>
    <row r="1220" spans="1:6">
      <c r="A1220" s="52">
        <v>45475.586365740739</v>
      </c>
      <c r="B1220" s="15"/>
      <c r="C1220" s="165" t="s">
        <v>16</v>
      </c>
      <c r="D1220" s="45">
        <v>1825000</v>
      </c>
      <c r="E1220" s="45"/>
      <c r="F1220" s="13">
        <f t="shared" si="26"/>
        <v>796331271.13</v>
      </c>
    </row>
    <row r="1221" spans="1:6">
      <c r="A1221" s="52">
        <v>45475.596458333333</v>
      </c>
      <c r="B1221" s="15"/>
      <c r="C1221" s="165" t="s">
        <v>16</v>
      </c>
      <c r="D1221" s="45">
        <v>698000</v>
      </c>
      <c r="E1221" s="45"/>
      <c r="F1221" s="13">
        <f t="shared" si="26"/>
        <v>797029271.13</v>
      </c>
    </row>
    <row r="1222" spans="1:6">
      <c r="A1222" s="52">
        <v>45475.604456018518</v>
      </c>
      <c r="B1222" s="15"/>
      <c r="C1222" s="165" t="s">
        <v>16</v>
      </c>
      <c r="D1222" s="45">
        <v>432000</v>
      </c>
      <c r="E1222" s="45"/>
      <c r="F1222" s="13">
        <f t="shared" si="26"/>
        <v>797461271.13</v>
      </c>
    </row>
    <row r="1223" spans="1:6">
      <c r="A1223" s="52">
        <v>45475.607199074075</v>
      </c>
      <c r="B1223" s="15"/>
      <c r="C1223" s="165" t="s">
        <v>16</v>
      </c>
      <c r="D1223" s="45">
        <v>432000</v>
      </c>
      <c r="E1223" s="45"/>
      <c r="F1223" s="13">
        <f t="shared" si="26"/>
        <v>797893271.13</v>
      </c>
    </row>
    <row r="1224" spans="1:6">
      <c r="A1224" s="52">
        <v>45475.610358796293</v>
      </c>
      <c r="B1224" s="15"/>
      <c r="C1224" s="165" t="s">
        <v>16</v>
      </c>
      <c r="D1224" s="45">
        <v>424000</v>
      </c>
      <c r="E1224" s="45"/>
      <c r="F1224" s="13">
        <f t="shared" si="26"/>
        <v>798317271.13</v>
      </c>
    </row>
    <row r="1225" spans="1:6">
      <c r="A1225" s="52">
        <v>45475.623692129629</v>
      </c>
      <c r="B1225" s="15"/>
      <c r="C1225" s="165" t="s">
        <v>16</v>
      </c>
      <c r="D1225" s="45">
        <v>432000</v>
      </c>
      <c r="E1225" s="45"/>
      <c r="F1225" s="13">
        <f t="shared" si="26"/>
        <v>798749271.13</v>
      </c>
    </row>
    <row r="1226" spans="1:6">
      <c r="A1226" s="52">
        <v>45475.631203703706</v>
      </c>
      <c r="B1226" s="15"/>
      <c r="C1226" s="165" t="s">
        <v>16</v>
      </c>
      <c r="D1226" s="45">
        <v>847000</v>
      </c>
      <c r="E1226" s="45"/>
      <c r="F1226" s="13">
        <f t="shared" si="26"/>
        <v>799596271.13</v>
      </c>
    </row>
    <row r="1227" spans="1:6">
      <c r="A1227" s="52">
        <v>45475.64571759259</v>
      </c>
      <c r="B1227" s="15"/>
      <c r="C1227" s="165" t="s">
        <v>16</v>
      </c>
      <c r="D1227" s="45">
        <v>1252000</v>
      </c>
      <c r="E1227" s="45"/>
      <c r="F1227" s="13">
        <f t="shared" si="26"/>
        <v>800848271.13</v>
      </c>
    </row>
    <row r="1228" spans="1:6">
      <c r="A1228" s="52">
        <v>45475.646701388891</v>
      </c>
      <c r="B1228" s="15"/>
      <c r="C1228" s="165" t="s">
        <v>16</v>
      </c>
      <c r="D1228" s="45">
        <v>1692000</v>
      </c>
      <c r="E1228" s="45"/>
      <c r="F1228" s="13">
        <f t="shared" si="26"/>
        <v>802540271.13</v>
      </c>
    </row>
    <row r="1229" spans="1:6">
      <c r="A1229" s="52">
        <v>45475.652187500003</v>
      </c>
      <c r="B1229" s="15"/>
      <c r="C1229" s="165" t="s">
        <v>16</v>
      </c>
      <c r="D1229" s="45">
        <v>991000</v>
      </c>
      <c r="E1229" s="45"/>
      <c r="F1229" s="13">
        <f t="shared" si="26"/>
        <v>803531271.13</v>
      </c>
    </row>
    <row r="1230" spans="1:6">
      <c r="A1230" s="52">
        <v>45475.65415509259</v>
      </c>
      <c r="B1230" s="15"/>
      <c r="C1230" s="165" t="s">
        <v>16</v>
      </c>
      <c r="D1230" s="45">
        <v>432000</v>
      </c>
      <c r="E1230" s="45"/>
      <c r="F1230" s="13">
        <f t="shared" si="26"/>
        <v>803963271.13</v>
      </c>
    </row>
    <row r="1231" spans="1:6">
      <c r="A1231" s="52">
        <v>45475.68959490741</v>
      </c>
      <c r="B1231" s="15"/>
      <c r="C1231" s="165" t="s">
        <v>12</v>
      </c>
      <c r="D1231" s="45">
        <v>600000</v>
      </c>
      <c r="E1231" s="45"/>
      <c r="F1231" s="13">
        <f t="shared" si="26"/>
        <v>804563271.13</v>
      </c>
    </row>
    <row r="1232" spans="1:6">
      <c r="A1232" s="52">
        <v>45475.711226851854</v>
      </c>
      <c r="B1232" s="15"/>
      <c r="C1232" s="165" t="s">
        <v>16</v>
      </c>
      <c r="D1232" s="45">
        <v>940000</v>
      </c>
      <c r="E1232" s="45"/>
      <c r="F1232" s="13">
        <f t="shared" ref="F1232:F1295" si="27">F1231+D1232-E1232</f>
        <v>805503271.13</v>
      </c>
    </row>
    <row r="1233" spans="1:6">
      <c r="A1233" s="52">
        <v>45475.722534722219</v>
      </c>
      <c r="B1233" s="15"/>
      <c r="C1233" s="165" t="s">
        <v>16</v>
      </c>
      <c r="D1233" s="45">
        <v>432000</v>
      </c>
      <c r="E1233" s="45"/>
      <c r="F1233" s="13">
        <f t="shared" si="27"/>
        <v>805935271.13</v>
      </c>
    </row>
    <row r="1234" spans="1:6">
      <c r="A1234" s="52">
        <v>45475.764166666668</v>
      </c>
      <c r="B1234" s="15"/>
      <c r="C1234" s="165" t="s">
        <v>12</v>
      </c>
      <c r="D1234" s="45">
        <v>585000</v>
      </c>
      <c r="E1234" s="45"/>
      <c r="F1234" s="13">
        <f t="shared" si="27"/>
        <v>806520271.13</v>
      </c>
    </row>
    <row r="1235" spans="1:6">
      <c r="A1235" s="52">
        <v>45475.765543981484</v>
      </c>
      <c r="B1235" s="15"/>
      <c r="C1235" s="165" t="s">
        <v>16</v>
      </c>
      <c r="D1235" s="45">
        <v>1256000</v>
      </c>
      <c r="E1235" s="45"/>
      <c r="F1235" s="13">
        <f t="shared" si="27"/>
        <v>807776271.13</v>
      </c>
    </row>
    <row r="1236" spans="1:6">
      <c r="A1236" s="52">
        <v>45475.837592592594</v>
      </c>
      <c r="B1236" s="15"/>
      <c r="C1236" s="165" t="s">
        <v>16</v>
      </c>
      <c r="D1236" s="45">
        <v>432000</v>
      </c>
      <c r="E1236" s="45"/>
      <c r="F1236" s="13">
        <f t="shared" si="27"/>
        <v>808208271.13</v>
      </c>
    </row>
    <row r="1237" spans="1:6">
      <c r="A1237" s="52">
        <v>45475.931620370371</v>
      </c>
      <c r="B1237" s="15"/>
      <c r="C1237" s="165" t="s">
        <v>16</v>
      </c>
      <c r="D1237" s="45">
        <v>1657000</v>
      </c>
      <c r="E1237" s="45"/>
      <c r="F1237" s="13">
        <f t="shared" si="27"/>
        <v>809865271.13</v>
      </c>
    </row>
    <row r="1238" spans="1:6">
      <c r="A1238" s="52">
        <v>45476.301238425927</v>
      </c>
      <c r="B1238" s="15"/>
      <c r="C1238" s="165" t="s">
        <v>12</v>
      </c>
      <c r="D1238" s="45">
        <v>585000</v>
      </c>
      <c r="E1238" s="45"/>
      <c r="F1238" s="13">
        <f t="shared" si="27"/>
        <v>810450271.13</v>
      </c>
    </row>
    <row r="1239" spans="1:6">
      <c r="A1239" s="52">
        <v>45476.323530092595</v>
      </c>
      <c r="B1239" s="15"/>
      <c r="C1239" s="165" t="s">
        <v>16</v>
      </c>
      <c r="D1239" s="45">
        <v>424000</v>
      </c>
      <c r="E1239" s="45"/>
      <c r="F1239" s="13">
        <f t="shared" si="27"/>
        <v>810874271.13</v>
      </c>
    </row>
    <row r="1240" spans="1:6">
      <c r="A1240" s="52">
        <v>45476.324155092596</v>
      </c>
      <c r="B1240" s="15"/>
      <c r="C1240" s="165" t="s">
        <v>16</v>
      </c>
      <c r="D1240" s="45">
        <v>432000</v>
      </c>
      <c r="E1240" s="45"/>
      <c r="F1240" s="13">
        <f t="shared" si="27"/>
        <v>811306271.13</v>
      </c>
    </row>
    <row r="1241" spans="1:6">
      <c r="A1241" s="52">
        <v>45476.332650462966</v>
      </c>
      <c r="B1241" s="15"/>
      <c r="C1241" s="165" t="s">
        <v>16</v>
      </c>
      <c r="D1241" s="45">
        <v>3187000</v>
      </c>
      <c r="E1241" s="45"/>
      <c r="F1241" s="13">
        <f t="shared" si="27"/>
        <v>814493271.13</v>
      </c>
    </row>
    <row r="1242" spans="1:6">
      <c r="A1242" s="52">
        <v>45476.342569444445</v>
      </c>
      <c r="B1242" s="15"/>
      <c r="C1242" s="165" t="s">
        <v>18</v>
      </c>
      <c r="D1242" s="45">
        <v>1185000</v>
      </c>
      <c r="E1242" s="45"/>
      <c r="F1242" s="13">
        <f t="shared" si="27"/>
        <v>815678271.13</v>
      </c>
    </row>
    <row r="1243" spans="1:6">
      <c r="A1243" s="52">
        <v>45476.343923611108</v>
      </c>
      <c r="B1243" s="15"/>
      <c r="C1243" s="165" t="s">
        <v>16</v>
      </c>
      <c r="D1243" s="45">
        <v>1233000</v>
      </c>
      <c r="E1243" s="45"/>
      <c r="F1243" s="13">
        <f t="shared" si="27"/>
        <v>816911271.13</v>
      </c>
    </row>
    <row r="1244" spans="1:6">
      <c r="A1244" s="52">
        <v>45476.353310185186</v>
      </c>
      <c r="B1244" s="15"/>
      <c r="C1244" s="165" t="s">
        <v>16</v>
      </c>
      <c r="D1244" s="45">
        <v>1256000</v>
      </c>
      <c r="E1244" s="45"/>
      <c r="F1244" s="13">
        <f t="shared" si="27"/>
        <v>818167271.13</v>
      </c>
    </row>
    <row r="1245" spans="1:6">
      <c r="A1245" s="52">
        <v>45476.355879629627</v>
      </c>
      <c r="B1245" s="15"/>
      <c r="C1245" s="165" t="s">
        <v>16</v>
      </c>
      <c r="D1245" s="45">
        <v>1990000</v>
      </c>
      <c r="E1245" s="45"/>
      <c r="F1245" s="13">
        <f t="shared" si="27"/>
        <v>820157271.13</v>
      </c>
    </row>
    <row r="1246" spans="1:6">
      <c r="A1246" s="52">
        <v>45476.361261574071</v>
      </c>
      <c r="B1246" s="15"/>
      <c r="C1246" s="165" t="s">
        <v>1238</v>
      </c>
      <c r="D1246" s="45">
        <v>480000</v>
      </c>
      <c r="E1246" s="45"/>
      <c r="F1246" s="13">
        <f t="shared" si="27"/>
        <v>820637271.13</v>
      </c>
    </row>
    <row r="1247" spans="1:6">
      <c r="A1247" s="52">
        <v>45476.373414351852</v>
      </c>
      <c r="B1247" s="15"/>
      <c r="C1247" s="165" t="s">
        <v>16</v>
      </c>
      <c r="D1247" s="45">
        <v>1665000</v>
      </c>
      <c r="E1247" s="45"/>
      <c r="F1247" s="13">
        <f t="shared" si="27"/>
        <v>822302271.13</v>
      </c>
    </row>
    <row r="1248" spans="1:6">
      <c r="A1248" s="52">
        <v>45476.377268518518</v>
      </c>
      <c r="B1248" s="15"/>
      <c r="C1248" s="165" t="s">
        <v>16</v>
      </c>
      <c r="D1248" s="45">
        <v>2703000</v>
      </c>
      <c r="E1248" s="45"/>
      <c r="F1248" s="13">
        <f t="shared" si="27"/>
        <v>825005271.13</v>
      </c>
    </row>
    <row r="1249" spans="1:6">
      <c r="A1249" s="52">
        <v>45476.385497685187</v>
      </c>
      <c r="B1249" s="15"/>
      <c r="C1249" s="165" t="s">
        <v>16</v>
      </c>
      <c r="D1249" s="45">
        <v>2739000</v>
      </c>
      <c r="E1249" s="45"/>
      <c r="F1249" s="13">
        <f t="shared" si="27"/>
        <v>827744271.13</v>
      </c>
    </row>
    <row r="1250" spans="1:6">
      <c r="A1250" s="52">
        <v>45476.390277777777</v>
      </c>
      <c r="B1250" s="15"/>
      <c r="C1250" s="165" t="s">
        <v>16</v>
      </c>
      <c r="D1250" s="45">
        <v>685000</v>
      </c>
      <c r="E1250" s="45"/>
      <c r="F1250" s="13">
        <f t="shared" si="27"/>
        <v>828429271.13</v>
      </c>
    </row>
    <row r="1251" spans="1:6">
      <c r="A1251" s="52">
        <v>45476.390474537038</v>
      </c>
      <c r="B1251" s="15"/>
      <c r="C1251" s="165" t="s">
        <v>16</v>
      </c>
      <c r="D1251" s="45">
        <v>1825000</v>
      </c>
      <c r="E1251" s="45"/>
      <c r="F1251" s="13">
        <f t="shared" si="27"/>
        <v>830254271.13</v>
      </c>
    </row>
    <row r="1252" spans="1:6">
      <c r="A1252" s="52">
        <v>45476.391608796293</v>
      </c>
      <c r="B1252" s="15"/>
      <c r="C1252" s="165" t="s">
        <v>16</v>
      </c>
      <c r="D1252" s="45">
        <v>1252000</v>
      </c>
      <c r="E1252" s="45"/>
      <c r="F1252" s="13">
        <f t="shared" si="27"/>
        <v>831506271.13</v>
      </c>
    </row>
    <row r="1253" spans="1:6">
      <c r="A1253" s="52">
        <v>45476.394756944443</v>
      </c>
      <c r="B1253" s="15"/>
      <c r="C1253" s="165" t="s">
        <v>16</v>
      </c>
      <c r="D1253" s="45">
        <v>698000</v>
      </c>
      <c r="E1253" s="45"/>
      <c r="F1253" s="13">
        <f t="shared" si="27"/>
        <v>832204271.13</v>
      </c>
    </row>
    <row r="1254" spans="1:6">
      <c r="A1254" s="52">
        <v>45476.395335648151</v>
      </c>
      <c r="B1254" s="15"/>
      <c r="C1254" s="165" t="s">
        <v>16</v>
      </c>
      <c r="D1254" s="45">
        <v>1947000</v>
      </c>
      <c r="E1254" s="45"/>
      <c r="F1254" s="13">
        <f t="shared" si="27"/>
        <v>834151271.13</v>
      </c>
    </row>
    <row r="1255" spans="1:6">
      <c r="A1255" s="52">
        <v>45476.396203703705</v>
      </c>
      <c r="B1255" s="15"/>
      <c r="C1255" s="165" t="s">
        <v>16</v>
      </c>
      <c r="D1255" s="45">
        <v>1990000</v>
      </c>
      <c r="E1255" s="45"/>
      <c r="F1255" s="13">
        <f t="shared" si="27"/>
        <v>836141271.13</v>
      </c>
    </row>
    <row r="1256" spans="1:6">
      <c r="A1256" s="52">
        <v>45476.397361111114</v>
      </c>
      <c r="B1256" s="15"/>
      <c r="C1256" s="165" t="s">
        <v>16</v>
      </c>
      <c r="D1256" s="45">
        <v>1252000</v>
      </c>
      <c r="E1256" s="45"/>
      <c r="F1256" s="13">
        <f t="shared" si="27"/>
        <v>837393271.13</v>
      </c>
    </row>
    <row r="1257" spans="1:6">
      <c r="A1257" s="52">
        <v>45476.398159722223</v>
      </c>
      <c r="B1257" s="15"/>
      <c r="C1257" s="165" t="s">
        <v>16</v>
      </c>
      <c r="D1257" s="45">
        <v>1938000</v>
      </c>
      <c r="E1257" s="45"/>
      <c r="F1257" s="13">
        <f t="shared" si="27"/>
        <v>839331271.13</v>
      </c>
    </row>
    <row r="1258" spans="1:6">
      <c r="A1258" s="52">
        <v>45476.399942129632</v>
      </c>
      <c r="B1258" s="15"/>
      <c r="C1258" s="165" t="s">
        <v>16</v>
      </c>
      <c r="D1258" s="45">
        <v>2776000</v>
      </c>
      <c r="E1258" s="45"/>
      <c r="F1258" s="13">
        <f t="shared" si="27"/>
        <v>842107271.13</v>
      </c>
    </row>
    <row r="1259" spans="1:6">
      <c r="A1259" s="52">
        <v>45476.40148148148</v>
      </c>
      <c r="B1259" s="15"/>
      <c r="C1259" s="165" t="s">
        <v>16</v>
      </c>
      <c r="D1259" s="45">
        <v>2508000</v>
      </c>
      <c r="E1259" s="45"/>
      <c r="F1259" s="13">
        <f t="shared" si="27"/>
        <v>844615271.13</v>
      </c>
    </row>
    <row r="1260" spans="1:6">
      <c r="A1260" s="52">
        <v>45476.404733796298</v>
      </c>
      <c r="B1260" s="15"/>
      <c r="C1260" s="165" t="s">
        <v>16</v>
      </c>
      <c r="D1260" s="45">
        <v>1783000</v>
      </c>
      <c r="E1260" s="45"/>
      <c r="F1260" s="13">
        <f t="shared" si="27"/>
        <v>846398271.13</v>
      </c>
    </row>
    <row r="1261" spans="1:6">
      <c r="A1261" s="52">
        <v>45476.405034722222</v>
      </c>
      <c r="B1261" s="15"/>
      <c r="C1261" s="165" t="s">
        <v>16</v>
      </c>
      <c r="D1261" s="45">
        <v>1233000</v>
      </c>
      <c r="E1261" s="45"/>
      <c r="F1261" s="13">
        <f t="shared" si="27"/>
        <v>847631271.13</v>
      </c>
    </row>
    <row r="1262" spans="1:6">
      <c r="A1262" s="52">
        <v>45476.407326388886</v>
      </c>
      <c r="B1262" s="15"/>
      <c r="C1262" s="165" t="s">
        <v>16</v>
      </c>
      <c r="D1262" s="45">
        <v>432000</v>
      </c>
      <c r="E1262" s="45"/>
      <c r="F1262" s="13">
        <f t="shared" si="27"/>
        <v>848063271.13</v>
      </c>
    </row>
    <row r="1263" spans="1:6">
      <c r="A1263" s="52">
        <v>45476.407835648148</v>
      </c>
      <c r="B1263" s="15"/>
      <c r="C1263" s="165" t="s">
        <v>16</v>
      </c>
      <c r="D1263" s="45">
        <v>1990000</v>
      </c>
      <c r="E1263" s="45"/>
      <c r="F1263" s="13">
        <f t="shared" si="27"/>
        <v>850053271.13</v>
      </c>
    </row>
    <row r="1264" spans="1:6">
      <c r="A1264" s="52">
        <v>45476.411412037036</v>
      </c>
      <c r="B1264" s="15"/>
      <c r="C1264" s="165" t="s">
        <v>16</v>
      </c>
      <c r="D1264" s="45">
        <v>1470000</v>
      </c>
      <c r="E1264" s="45"/>
      <c r="F1264" s="13">
        <f t="shared" si="27"/>
        <v>851523271.13</v>
      </c>
    </row>
    <row r="1265" spans="1:6">
      <c r="A1265" s="52">
        <v>45476.413530092592</v>
      </c>
      <c r="B1265" s="15"/>
      <c r="C1265" s="165" t="s">
        <v>16</v>
      </c>
      <c r="D1265" s="45">
        <v>432000</v>
      </c>
      <c r="E1265" s="45"/>
      <c r="F1265" s="13">
        <f t="shared" si="27"/>
        <v>851955271.13</v>
      </c>
    </row>
    <row r="1266" spans="1:6">
      <c r="A1266" s="52">
        <v>45476.413935185185</v>
      </c>
      <c r="B1266" s="15"/>
      <c r="C1266" s="165" t="s">
        <v>16</v>
      </c>
      <c r="D1266" s="45">
        <v>1233000</v>
      </c>
      <c r="E1266" s="45"/>
      <c r="F1266" s="13">
        <f t="shared" si="27"/>
        <v>853188271.13</v>
      </c>
    </row>
    <row r="1267" spans="1:6">
      <c r="A1267" s="52">
        <v>45476.414560185185</v>
      </c>
      <c r="B1267" s="15"/>
      <c r="C1267" s="165" t="s">
        <v>16</v>
      </c>
      <c r="D1267" s="45">
        <v>698000</v>
      </c>
      <c r="E1267" s="45"/>
      <c r="F1267" s="13">
        <f t="shared" si="27"/>
        <v>853886271.13</v>
      </c>
    </row>
    <row r="1268" spans="1:6">
      <c r="A1268" s="52">
        <v>45476.414872685185</v>
      </c>
      <c r="B1268" s="15"/>
      <c r="C1268" s="165" t="s">
        <v>16</v>
      </c>
      <c r="D1268" s="45">
        <v>3039000</v>
      </c>
      <c r="E1268" s="45"/>
      <c r="F1268" s="13">
        <f t="shared" si="27"/>
        <v>856925271.13</v>
      </c>
    </row>
    <row r="1269" spans="1:6">
      <c r="A1269" s="52">
        <v>45476.416261574072</v>
      </c>
      <c r="B1269" s="15"/>
      <c r="C1269" s="165" t="s">
        <v>16</v>
      </c>
      <c r="D1269" s="45">
        <v>1256000</v>
      </c>
      <c r="E1269" s="45"/>
      <c r="F1269" s="13">
        <f t="shared" si="27"/>
        <v>858181271.13</v>
      </c>
    </row>
    <row r="1270" spans="1:6">
      <c r="A1270" s="52">
        <v>45476.419675925928</v>
      </c>
      <c r="B1270" s="15"/>
      <c r="C1270" s="165" t="s">
        <v>16</v>
      </c>
      <c r="D1270" s="45">
        <v>991000</v>
      </c>
      <c r="E1270" s="45"/>
      <c r="F1270" s="13">
        <f t="shared" si="27"/>
        <v>859172271.13</v>
      </c>
    </row>
    <row r="1271" spans="1:6">
      <c r="A1271" s="52">
        <v>45476.423043981478</v>
      </c>
      <c r="B1271" s="15"/>
      <c r="C1271" s="165" t="s">
        <v>16</v>
      </c>
      <c r="D1271" s="45">
        <v>3467000</v>
      </c>
      <c r="E1271" s="45"/>
      <c r="F1271" s="13">
        <f t="shared" si="27"/>
        <v>862639271.13</v>
      </c>
    </row>
    <row r="1272" spans="1:6">
      <c r="A1272" s="52">
        <v>45476.42659722222</v>
      </c>
      <c r="B1272" s="15"/>
      <c r="C1272" s="165" t="s">
        <v>16</v>
      </c>
      <c r="D1272" s="45">
        <v>1252000</v>
      </c>
      <c r="E1272" s="45"/>
      <c r="F1272" s="13">
        <f t="shared" si="27"/>
        <v>863891271.13</v>
      </c>
    </row>
    <row r="1273" spans="1:6">
      <c r="A1273" s="52">
        <v>45476.433391203704</v>
      </c>
      <c r="B1273" s="15"/>
      <c r="C1273" s="165" t="s">
        <v>16</v>
      </c>
      <c r="D1273" s="45">
        <v>432000</v>
      </c>
      <c r="E1273" s="45"/>
      <c r="F1273" s="13">
        <f t="shared" si="27"/>
        <v>864323271.13</v>
      </c>
    </row>
    <row r="1274" spans="1:6">
      <c r="A1274" s="52">
        <v>45476.434247685182</v>
      </c>
      <c r="B1274" s="15"/>
      <c r="C1274" s="165" t="s">
        <v>16</v>
      </c>
      <c r="D1274" s="45">
        <v>1252000</v>
      </c>
      <c r="E1274" s="45"/>
      <c r="F1274" s="13">
        <f t="shared" si="27"/>
        <v>865575271.13</v>
      </c>
    </row>
    <row r="1275" spans="1:6">
      <c r="A1275" s="52">
        <v>45476.436631944445</v>
      </c>
      <c r="B1275" s="15"/>
      <c r="C1275" s="165" t="s">
        <v>16</v>
      </c>
      <c r="D1275" s="45">
        <v>1256000</v>
      </c>
      <c r="E1275" s="45"/>
      <c r="F1275" s="13">
        <f t="shared" si="27"/>
        <v>866831271.13</v>
      </c>
    </row>
    <row r="1276" spans="1:6">
      <c r="A1276" s="52">
        <v>45476.437071759261</v>
      </c>
      <c r="B1276" s="15"/>
      <c r="C1276" s="165" t="s">
        <v>16</v>
      </c>
      <c r="D1276" s="45">
        <v>1990000</v>
      </c>
      <c r="E1276" s="45"/>
      <c r="F1276" s="13">
        <f t="shared" si="27"/>
        <v>868821271.13</v>
      </c>
    </row>
    <row r="1277" spans="1:6">
      <c r="A1277" s="52">
        <v>45476.4377662037</v>
      </c>
      <c r="B1277" s="15"/>
      <c r="C1277" s="165" t="s">
        <v>16</v>
      </c>
      <c r="D1277" s="45">
        <v>1783000</v>
      </c>
      <c r="E1277" s="45"/>
      <c r="F1277" s="13">
        <f t="shared" si="27"/>
        <v>870604271.13</v>
      </c>
    </row>
    <row r="1278" spans="1:6">
      <c r="A1278" s="52">
        <v>45476.438148148147</v>
      </c>
      <c r="B1278" s="15"/>
      <c r="C1278" s="165" t="s">
        <v>16</v>
      </c>
      <c r="D1278" s="45">
        <v>1233000</v>
      </c>
      <c r="E1278" s="45"/>
      <c r="F1278" s="13">
        <f t="shared" si="27"/>
        <v>871837271.13</v>
      </c>
    </row>
    <row r="1279" spans="1:6">
      <c r="A1279" s="52">
        <v>45476.44122685185</v>
      </c>
      <c r="B1279" s="15"/>
      <c r="C1279" s="165" t="s">
        <v>16</v>
      </c>
      <c r="D1279" s="45">
        <v>1692000</v>
      </c>
      <c r="E1279" s="45"/>
      <c r="F1279" s="13">
        <f t="shared" si="27"/>
        <v>873529271.13</v>
      </c>
    </row>
    <row r="1280" spans="1:6">
      <c r="A1280" s="52">
        <v>45476.44153935185</v>
      </c>
      <c r="B1280" s="15"/>
      <c r="C1280" s="165" t="s">
        <v>16</v>
      </c>
      <c r="D1280" s="45">
        <v>1256000</v>
      </c>
      <c r="E1280" s="45"/>
      <c r="F1280" s="13">
        <f t="shared" si="27"/>
        <v>874785271.13</v>
      </c>
    </row>
    <row r="1281" spans="1:6">
      <c r="A1281" s="52">
        <v>45476.446643518517</v>
      </c>
      <c r="B1281" s="15"/>
      <c r="C1281" s="165" t="s">
        <v>16</v>
      </c>
      <c r="D1281" s="45">
        <v>1506000</v>
      </c>
      <c r="E1281" s="45"/>
      <c r="F1281" s="13">
        <f t="shared" si="27"/>
        <v>876291271.13</v>
      </c>
    </row>
    <row r="1282" spans="1:6">
      <c r="A1282" s="52">
        <v>45476.448969907404</v>
      </c>
      <c r="B1282" s="15"/>
      <c r="C1282" s="165" t="s">
        <v>16</v>
      </c>
      <c r="D1282" s="45">
        <v>2739000</v>
      </c>
      <c r="E1282" s="45"/>
      <c r="F1282" s="13">
        <f t="shared" si="27"/>
        <v>879030271.13</v>
      </c>
    </row>
    <row r="1283" spans="1:6">
      <c r="A1283" s="52">
        <v>45476.449513888889</v>
      </c>
      <c r="B1283" s="15"/>
      <c r="C1283" s="165" t="s">
        <v>16</v>
      </c>
      <c r="D1283" s="45">
        <v>2489000</v>
      </c>
      <c r="E1283" s="45"/>
      <c r="F1283" s="13">
        <f t="shared" si="27"/>
        <v>881519271.13</v>
      </c>
    </row>
    <row r="1284" spans="1:6">
      <c r="A1284" s="52">
        <v>45476.449803240743</v>
      </c>
      <c r="B1284" s="15"/>
      <c r="C1284" s="165" t="s">
        <v>17</v>
      </c>
      <c r="D1284" s="45">
        <v>1200000</v>
      </c>
      <c r="E1284" s="45"/>
      <c r="F1284" s="13">
        <f t="shared" si="27"/>
        <v>882719271.13</v>
      </c>
    </row>
    <row r="1285" spans="1:6">
      <c r="A1285" s="52">
        <v>45476.465046296296</v>
      </c>
      <c r="B1285" s="15"/>
      <c r="C1285" s="165" t="s">
        <v>16</v>
      </c>
      <c r="D1285" s="45">
        <v>1252000</v>
      </c>
      <c r="E1285" s="45"/>
      <c r="F1285" s="13">
        <f t="shared" si="27"/>
        <v>883971271.13</v>
      </c>
    </row>
    <row r="1286" spans="1:6">
      <c r="A1286" s="52">
        <v>45476.466053240743</v>
      </c>
      <c r="B1286" s="15"/>
      <c r="C1286" s="165" t="s">
        <v>12</v>
      </c>
      <c r="D1286" s="45">
        <v>650000</v>
      </c>
      <c r="E1286" s="45"/>
      <c r="F1286" s="13">
        <f t="shared" si="27"/>
        <v>884621271.13</v>
      </c>
    </row>
    <row r="1287" spans="1:6">
      <c r="A1287" s="52">
        <v>45476.470011574071</v>
      </c>
      <c r="B1287" s="15"/>
      <c r="C1287" s="165" t="s">
        <v>16</v>
      </c>
      <c r="D1287" s="45">
        <v>696000</v>
      </c>
      <c r="E1287" s="45"/>
      <c r="F1287" s="13">
        <f t="shared" si="27"/>
        <v>885317271.13</v>
      </c>
    </row>
    <row r="1288" spans="1:6">
      <c r="A1288" s="52">
        <v>45476.475775462961</v>
      </c>
      <c r="B1288" s="15"/>
      <c r="C1288" s="165" t="s">
        <v>16</v>
      </c>
      <c r="D1288" s="45">
        <v>1233000</v>
      </c>
      <c r="E1288" s="45"/>
      <c r="F1288" s="13">
        <f t="shared" si="27"/>
        <v>886550271.13</v>
      </c>
    </row>
    <row r="1289" spans="1:6">
      <c r="A1289" s="52">
        <v>45476.479641203703</v>
      </c>
      <c r="B1289" s="15"/>
      <c r="C1289" s="165" t="s">
        <v>16</v>
      </c>
      <c r="D1289" s="45">
        <v>1252000</v>
      </c>
      <c r="E1289" s="45"/>
      <c r="F1289" s="13">
        <f t="shared" si="27"/>
        <v>887802271.13</v>
      </c>
    </row>
    <row r="1290" spans="1:6">
      <c r="A1290" s="52">
        <v>45476.480243055557</v>
      </c>
      <c r="B1290" s="15"/>
      <c r="C1290" s="165" t="s">
        <v>66</v>
      </c>
      <c r="D1290" s="45">
        <v>2096000</v>
      </c>
      <c r="E1290" s="45"/>
      <c r="F1290" s="13">
        <f t="shared" si="27"/>
        <v>889898271.13</v>
      </c>
    </row>
    <row r="1291" spans="1:6">
      <c r="A1291" s="52">
        <v>45476.480428240742</v>
      </c>
      <c r="B1291" s="15"/>
      <c r="C1291" s="165" t="s">
        <v>16</v>
      </c>
      <c r="D1291" s="45">
        <v>1692000</v>
      </c>
      <c r="E1291" s="45"/>
      <c r="F1291" s="13">
        <f t="shared" si="27"/>
        <v>891590271.13</v>
      </c>
    </row>
    <row r="1292" spans="1:6">
      <c r="A1292" s="52">
        <v>45476.488067129627</v>
      </c>
      <c r="B1292" s="15"/>
      <c r="C1292" s="165" t="s">
        <v>16</v>
      </c>
      <c r="D1292" s="45">
        <v>1233000</v>
      </c>
      <c r="E1292" s="45"/>
      <c r="F1292" s="13">
        <f t="shared" si="27"/>
        <v>892823271.13</v>
      </c>
    </row>
    <row r="1293" spans="1:6">
      <c r="A1293" s="52">
        <v>45476.490648148145</v>
      </c>
      <c r="B1293" s="15"/>
      <c r="C1293" s="165" t="s">
        <v>16</v>
      </c>
      <c r="D1293" s="45">
        <v>1783000</v>
      </c>
      <c r="E1293" s="45"/>
      <c r="F1293" s="13">
        <f t="shared" si="27"/>
        <v>894606271.13</v>
      </c>
    </row>
    <row r="1294" spans="1:6">
      <c r="A1294" s="52">
        <v>45476.500324074077</v>
      </c>
      <c r="B1294" s="15"/>
      <c r="C1294" s="165" t="s">
        <v>16</v>
      </c>
      <c r="D1294" s="45">
        <v>1256000</v>
      </c>
      <c r="E1294" s="45"/>
      <c r="F1294" s="13">
        <f t="shared" si="27"/>
        <v>895862271.13</v>
      </c>
    </row>
    <row r="1295" spans="1:6">
      <c r="A1295" s="52">
        <v>45476.504999999997</v>
      </c>
      <c r="B1295" s="15"/>
      <c r="C1295" s="165" t="s">
        <v>16</v>
      </c>
      <c r="D1295" s="45">
        <v>2776000</v>
      </c>
      <c r="E1295" s="45"/>
      <c r="F1295" s="13">
        <f t="shared" si="27"/>
        <v>898638271.13</v>
      </c>
    </row>
    <row r="1296" spans="1:6">
      <c r="A1296" s="52">
        <v>45476.511064814818</v>
      </c>
      <c r="B1296" s="15"/>
      <c r="C1296" s="165" t="s">
        <v>16</v>
      </c>
      <c r="D1296" s="45">
        <v>432000</v>
      </c>
      <c r="E1296" s="45"/>
      <c r="F1296" s="13">
        <f t="shared" ref="F1296:F1359" si="28">F1295+D1296-E1296</f>
        <v>899070271.13</v>
      </c>
    </row>
    <row r="1297" spans="1:6">
      <c r="A1297" s="52">
        <v>45476.516041666669</v>
      </c>
      <c r="B1297" s="15"/>
      <c r="C1297" s="165" t="s">
        <v>16</v>
      </c>
      <c r="D1297" s="45">
        <v>1252000</v>
      </c>
      <c r="E1297" s="45"/>
      <c r="F1297" s="13">
        <f t="shared" si="28"/>
        <v>900322271.13</v>
      </c>
    </row>
    <row r="1298" spans="1:6">
      <c r="A1298" s="52">
        <v>45476.519224537034</v>
      </c>
      <c r="B1298" s="15"/>
      <c r="C1298" s="165" t="s">
        <v>16</v>
      </c>
      <c r="D1298" s="45">
        <v>1513000</v>
      </c>
      <c r="E1298" s="45"/>
      <c r="F1298" s="13">
        <f t="shared" si="28"/>
        <v>901835271.13</v>
      </c>
    </row>
    <row r="1299" spans="1:6">
      <c r="A1299" s="52">
        <v>45476.52034722222</v>
      </c>
      <c r="B1299" s="15"/>
      <c r="C1299" s="165" t="s">
        <v>16</v>
      </c>
      <c r="D1299" s="45">
        <v>1252000</v>
      </c>
      <c r="E1299" s="45"/>
      <c r="F1299" s="13">
        <f t="shared" si="28"/>
        <v>903087271.13</v>
      </c>
    </row>
    <row r="1300" spans="1:6">
      <c r="A1300" s="52">
        <v>45476.524606481478</v>
      </c>
      <c r="B1300" s="15"/>
      <c r="C1300" s="165" t="s">
        <v>16</v>
      </c>
      <c r="D1300" s="45">
        <v>1954000</v>
      </c>
      <c r="E1300" s="45"/>
      <c r="F1300" s="13">
        <f t="shared" si="28"/>
        <v>905041271.13</v>
      </c>
    </row>
    <row r="1301" spans="1:6">
      <c r="A1301" s="52">
        <v>45476.530162037037</v>
      </c>
      <c r="B1301" s="15"/>
      <c r="C1301" s="165" t="s">
        <v>16</v>
      </c>
      <c r="D1301" s="45">
        <v>1256000</v>
      </c>
      <c r="E1301" s="45"/>
      <c r="F1301" s="13">
        <f t="shared" si="28"/>
        <v>906297271.13</v>
      </c>
    </row>
    <row r="1302" spans="1:6">
      <c r="A1302" s="52">
        <v>45476.536319444444</v>
      </c>
      <c r="B1302" s="15"/>
      <c r="C1302" s="165" t="s">
        <v>16</v>
      </c>
      <c r="D1302" s="45">
        <v>1470000</v>
      </c>
      <c r="E1302" s="45"/>
      <c r="F1302" s="13">
        <f t="shared" si="28"/>
        <v>907767271.13</v>
      </c>
    </row>
    <row r="1303" spans="1:6">
      <c r="A1303" s="52">
        <v>45476.541412037041</v>
      </c>
      <c r="B1303" s="15"/>
      <c r="C1303" s="165" t="s">
        <v>16</v>
      </c>
      <c r="D1303" s="45">
        <v>696000</v>
      </c>
      <c r="E1303" s="45"/>
      <c r="F1303" s="13">
        <f t="shared" si="28"/>
        <v>908463271.13</v>
      </c>
    </row>
    <row r="1304" spans="1:6">
      <c r="A1304" s="52">
        <v>45476.546805555554</v>
      </c>
      <c r="B1304" s="15"/>
      <c r="C1304" s="165" t="s">
        <v>16</v>
      </c>
      <c r="D1304" s="45">
        <v>424000</v>
      </c>
      <c r="E1304" s="45"/>
      <c r="F1304" s="13">
        <f t="shared" si="28"/>
        <v>908887271.13</v>
      </c>
    </row>
    <row r="1305" spans="1:6">
      <c r="A1305" s="52">
        <v>45476.54791666667</v>
      </c>
      <c r="B1305" s="15"/>
      <c r="C1305" s="165" t="s">
        <v>16</v>
      </c>
      <c r="D1305" s="45">
        <v>3190000</v>
      </c>
      <c r="E1305" s="45"/>
      <c r="F1305" s="13">
        <f t="shared" si="28"/>
        <v>912077271.13</v>
      </c>
    </row>
    <row r="1306" spans="1:6">
      <c r="A1306" s="52">
        <v>45476.552523148152</v>
      </c>
      <c r="B1306" s="15"/>
      <c r="C1306" s="165" t="s">
        <v>16</v>
      </c>
      <c r="D1306" s="45">
        <v>2757000</v>
      </c>
      <c r="E1306" s="45"/>
      <c r="F1306" s="13">
        <f t="shared" si="28"/>
        <v>914834271.13</v>
      </c>
    </row>
    <row r="1307" spans="1:6">
      <c r="A1307" s="52">
        <v>45476.565682870372</v>
      </c>
      <c r="B1307" s="15"/>
      <c r="C1307" s="165" t="s">
        <v>16</v>
      </c>
      <c r="D1307" s="45">
        <v>3039000</v>
      </c>
      <c r="E1307" s="45"/>
      <c r="F1307" s="13">
        <f t="shared" si="28"/>
        <v>917873271.13</v>
      </c>
    </row>
    <row r="1308" spans="1:6">
      <c r="A1308" s="52">
        <v>45476.566770833335</v>
      </c>
      <c r="B1308" s="15"/>
      <c r="C1308" s="165" t="s">
        <v>16</v>
      </c>
      <c r="D1308" s="45">
        <v>1783000</v>
      </c>
      <c r="E1308" s="45"/>
      <c r="F1308" s="13">
        <f t="shared" si="28"/>
        <v>919656271.13</v>
      </c>
    </row>
    <row r="1309" spans="1:6">
      <c r="A1309" s="52">
        <v>45476.576747685183</v>
      </c>
      <c r="B1309" s="15"/>
      <c r="C1309" s="165" t="s">
        <v>16</v>
      </c>
      <c r="D1309" s="45">
        <v>1954000</v>
      </c>
      <c r="E1309" s="45"/>
      <c r="F1309" s="13">
        <f t="shared" si="28"/>
        <v>921610271.13</v>
      </c>
    </row>
    <row r="1310" spans="1:6">
      <c r="A1310" s="52">
        <v>45476.579224537039</v>
      </c>
      <c r="B1310" s="15"/>
      <c r="C1310" s="165" t="s">
        <v>16</v>
      </c>
      <c r="D1310" s="45">
        <v>1256000</v>
      </c>
      <c r="E1310" s="45"/>
      <c r="F1310" s="13">
        <f t="shared" si="28"/>
        <v>922866271.13</v>
      </c>
    </row>
    <row r="1311" spans="1:6">
      <c r="A1311" s="52">
        <v>45476.589247685188</v>
      </c>
      <c r="B1311" s="15"/>
      <c r="C1311" s="165" t="s">
        <v>16</v>
      </c>
      <c r="D1311" s="45">
        <v>1252000</v>
      </c>
      <c r="E1311" s="45"/>
      <c r="F1311" s="13">
        <f t="shared" si="28"/>
        <v>924118271.13</v>
      </c>
    </row>
    <row r="1312" spans="1:6">
      <c r="A1312" s="52">
        <v>45476.590902777774</v>
      </c>
      <c r="B1312" s="15"/>
      <c r="C1312" s="165" t="s">
        <v>16</v>
      </c>
      <c r="D1312" s="45">
        <v>1252000</v>
      </c>
      <c r="E1312" s="45"/>
      <c r="F1312" s="13">
        <f t="shared" si="28"/>
        <v>925370271.13</v>
      </c>
    </row>
    <row r="1313" spans="1:6">
      <c r="A1313" s="52">
        <v>45476.59479166667</v>
      </c>
      <c r="B1313" s="15"/>
      <c r="C1313" s="165" t="s">
        <v>16</v>
      </c>
      <c r="D1313" s="45">
        <v>3171000</v>
      </c>
      <c r="E1313" s="45"/>
      <c r="F1313" s="13">
        <f t="shared" si="28"/>
        <v>928541271.13</v>
      </c>
    </row>
    <row r="1314" spans="1:6">
      <c r="A1314" s="52">
        <v>45476.596296296295</v>
      </c>
      <c r="B1314" s="15"/>
      <c r="C1314" s="165" t="s">
        <v>16</v>
      </c>
      <c r="D1314" s="45">
        <v>632000</v>
      </c>
      <c r="E1314" s="45"/>
      <c r="F1314" s="13">
        <f t="shared" si="28"/>
        <v>929173271.13</v>
      </c>
    </row>
    <row r="1315" spans="1:6">
      <c r="A1315" s="52">
        <v>45476.596296296295</v>
      </c>
      <c r="B1315" s="15"/>
      <c r="C1315" s="165" t="s">
        <v>16</v>
      </c>
      <c r="D1315" s="45">
        <v>1654000</v>
      </c>
      <c r="E1315" s="45"/>
      <c r="F1315" s="13">
        <f t="shared" si="28"/>
        <v>930827271.13</v>
      </c>
    </row>
    <row r="1316" spans="1:6">
      <c r="A1316" s="52">
        <v>45476.614884259259</v>
      </c>
      <c r="B1316" s="15"/>
      <c r="C1316" s="165" t="s">
        <v>16</v>
      </c>
      <c r="D1316" s="45">
        <v>1948000</v>
      </c>
      <c r="E1316" s="45"/>
      <c r="F1316" s="13">
        <f t="shared" si="28"/>
        <v>932775271.13</v>
      </c>
    </row>
    <row r="1317" spans="1:6">
      <c r="A1317" s="52">
        <v>45476.616793981484</v>
      </c>
      <c r="B1317" s="15"/>
      <c r="C1317" s="165" t="s">
        <v>16</v>
      </c>
      <c r="D1317" s="45">
        <v>1825000</v>
      </c>
      <c r="E1317" s="45"/>
      <c r="F1317" s="13">
        <f t="shared" si="28"/>
        <v>934600271.13</v>
      </c>
    </row>
    <row r="1318" spans="1:6">
      <c r="A1318" s="52">
        <v>45476.621006944442</v>
      </c>
      <c r="B1318" s="15"/>
      <c r="C1318" s="165" t="s">
        <v>16</v>
      </c>
      <c r="D1318" s="45">
        <v>1954000</v>
      </c>
      <c r="E1318" s="45"/>
      <c r="F1318" s="13">
        <f t="shared" si="28"/>
        <v>936554271.13</v>
      </c>
    </row>
    <row r="1319" spans="1:6">
      <c r="A1319" s="52">
        <v>45476.62295138889</v>
      </c>
      <c r="B1319" s="15"/>
      <c r="C1319" s="165" t="s">
        <v>16</v>
      </c>
      <c r="D1319" s="45">
        <v>1233000</v>
      </c>
      <c r="E1319" s="45"/>
      <c r="F1319" s="13">
        <f t="shared" si="28"/>
        <v>937787271.13</v>
      </c>
    </row>
    <row r="1320" spans="1:6">
      <c r="A1320" s="52">
        <v>45476.631909722222</v>
      </c>
      <c r="B1320" s="15"/>
      <c r="C1320" s="165" t="s">
        <v>16</v>
      </c>
      <c r="D1320" s="45">
        <v>1825000</v>
      </c>
      <c r="E1320" s="45"/>
      <c r="F1320" s="13">
        <f t="shared" si="28"/>
        <v>939612271.13</v>
      </c>
    </row>
    <row r="1321" spans="1:6">
      <c r="A1321" s="52">
        <v>45476.690937500003</v>
      </c>
      <c r="B1321" s="15"/>
      <c r="C1321" s="165" t="s">
        <v>16</v>
      </c>
      <c r="D1321" s="45">
        <v>2703000</v>
      </c>
      <c r="E1321" s="45"/>
      <c r="F1321" s="13">
        <f t="shared" si="28"/>
        <v>942315271.13</v>
      </c>
    </row>
    <row r="1322" spans="1:6">
      <c r="A1322" s="52">
        <v>45476.699467592596</v>
      </c>
      <c r="B1322" s="15"/>
      <c r="C1322" s="165" t="s">
        <v>16</v>
      </c>
      <c r="D1322" s="45">
        <v>4547000</v>
      </c>
      <c r="E1322" s="45"/>
      <c r="F1322" s="13">
        <f t="shared" si="28"/>
        <v>946862271.13</v>
      </c>
    </row>
    <row r="1323" spans="1:6">
      <c r="A1323" s="52">
        <v>45476.778229166666</v>
      </c>
      <c r="B1323" s="15"/>
      <c r="C1323" s="165" t="s">
        <v>16</v>
      </c>
      <c r="D1323" s="45">
        <v>1783000</v>
      </c>
      <c r="E1323" s="45"/>
      <c r="F1323" s="13">
        <f t="shared" si="28"/>
        <v>948645271.13</v>
      </c>
    </row>
    <row r="1324" spans="1:6">
      <c r="A1324" s="52">
        <v>45477.303773148145</v>
      </c>
      <c r="B1324" s="15"/>
      <c r="C1324" s="165" t="s">
        <v>16</v>
      </c>
      <c r="D1324" s="45">
        <v>1990000</v>
      </c>
      <c r="E1324" s="45"/>
      <c r="F1324" s="13">
        <f t="shared" si="28"/>
        <v>950635271.13</v>
      </c>
    </row>
    <row r="1325" spans="1:6">
      <c r="A1325" s="52">
        <v>45477.370335648149</v>
      </c>
      <c r="B1325" s="15"/>
      <c r="C1325" s="165" t="s">
        <v>16</v>
      </c>
      <c r="D1325" s="45">
        <v>1947000</v>
      </c>
      <c r="E1325" s="45"/>
      <c r="F1325" s="13">
        <f t="shared" si="28"/>
        <v>952582271.13</v>
      </c>
    </row>
    <row r="1326" spans="1:6">
      <c r="A1326" s="52">
        <v>45477.375787037039</v>
      </c>
      <c r="B1326" s="15"/>
      <c r="C1326" s="165" t="s">
        <v>16</v>
      </c>
      <c r="D1326" s="45">
        <v>1506000</v>
      </c>
      <c r="E1326" s="45"/>
      <c r="F1326" s="13">
        <f t="shared" si="28"/>
        <v>954088271.13</v>
      </c>
    </row>
    <row r="1327" spans="1:6">
      <c r="A1327" s="52">
        <v>45477.378055555557</v>
      </c>
      <c r="B1327" s="15"/>
      <c r="C1327" s="165" t="s">
        <v>16</v>
      </c>
      <c r="D1327" s="45">
        <v>817000</v>
      </c>
      <c r="E1327" s="45"/>
      <c r="F1327" s="13">
        <f t="shared" si="28"/>
        <v>954905271.13</v>
      </c>
    </row>
    <row r="1328" spans="1:6">
      <c r="A1328" s="52">
        <v>45477.387106481481</v>
      </c>
      <c r="B1328" s="15"/>
      <c r="C1328" s="165" t="s">
        <v>16</v>
      </c>
      <c r="D1328" s="45">
        <v>2976000</v>
      </c>
      <c r="E1328" s="45"/>
      <c r="F1328" s="13">
        <f t="shared" si="28"/>
        <v>957881271.13</v>
      </c>
    </row>
    <row r="1329" spans="1:6">
      <c r="A1329" s="52">
        <v>45477.399652777778</v>
      </c>
      <c r="B1329" s="15"/>
      <c r="C1329" s="165" t="s">
        <v>16</v>
      </c>
      <c r="D1329" s="45">
        <v>2703000</v>
      </c>
      <c r="E1329" s="45"/>
      <c r="F1329" s="13">
        <f t="shared" si="28"/>
        <v>960584271.13</v>
      </c>
    </row>
    <row r="1330" spans="1:6">
      <c r="A1330" s="52">
        <v>45477.424189814818</v>
      </c>
      <c r="B1330" s="15"/>
      <c r="C1330" s="165" t="s">
        <v>16</v>
      </c>
      <c r="D1330" s="45">
        <v>4564000</v>
      </c>
      <c r="E1330" s="45"/>
      <c r="F1330" s="13">
        <f t="shared" si="28"/>
        <v>965148271.13</v>
      </c>
    </row>
    <row r="1331" spans="1:6">
      <c r="A1331" s="52">
        <v>45477.426747685182</v>
      </c>
      <c r="B1331" s="15"/>
      <c r="C1331" s="165" t="s">
        <v>16</v>
      </c>
      <c r="D1331" s="45">
        <v>2757000</v>
      </c>
      <c r="E1331" s="45"/>
      <c r="F1331" s="13">
        <f t="shared" si="28"/>
        <v>967905271.13</v>
      </c>
    </row>
    <row r="1332" spans="1:6">
      <c r="A1332" s="52">
        <v>45477.443518518521</v>
      </c>
      <c r="B1332" s="15"/>
      <c r="C1332" s="165" t="s">
        <v>16</v>
      </c>
      <c r="D1332" s="45">
        <v>837000</v>
      </c>
      <c r="E1332" s="45"/>
      <c r="F1332" s="13">
        <f t="shared" si="28"/>
        <v>968742271.13</v>
      </c>
    </row>
    <row r="1333" spans="1:6">
      <c r="A1333" s="52">
        <v>45477.44358796296</v>
      </c>
      <c r="B1333" s="15"/>
      <c r="C1333" s="165" t="s">
        <v>16</v>
      </c>
      <c r="D1333" s="45">
        <v>1470000</v>
      </c>
      <c r="E1333" s="45"/>
      <c r="F1333" s="13">
        <f t="shared" si="28"/>
        <v>970212271.13</v>
      </c>
    </row>
    <row r="1334" spans="1:6">
      <c r="A1334" s="52">
        <v>45477.447175925925</v>
      </c>
      <c r="B1334" s="15"/>
      <c r="C1334" s="165" t="s">
        <v>16</v>
      </c>
      <c r="D1334" s="45">
        <v>1665000</v>
      </c>
      <c r="E1334" s="45"/>
      <c r="F1334" s="13">
        <f t="shared" si="28"/>
        <v>971877271.13</v>
      </c>
    </row>
    <row r="1335" spans="1:6">
      <c r="A1335" s="52">
        <v>45477.447326388887</v>
      </c>
      <c r="B1335" s="15"/>
      <c r="C1335" s="165" t="s">
        <v>16</v>
      </c>
      <c r="D1335" s="45">
        <v>1506000</v>
      </c>
      <c r="E1335" s="45"/>
      <c r="F1335" s="13">
        <f t="shared" si="28"/>
        <v>973383271.13</v>
      </c>
    </row>
    <row r="1336" spans="1:6">
      <c r="A1336" s="52">
        <v>45477.448449074072</v>
      </c>
      <c r="B1336" s="15"/>
      <c r="C1336" s="165" t="s">
        <v>16</v>
      </c>
      <c r="D1336" s="45">
        <v>2780000</v>
      </c>
      <c r="E1336" s="45"/>
      <c r="F1336" s="13">
        <f t="shared" si="28"/>
        <v>976163271.13</v>
      </c>
    </row>
    <row r="1337" spans="1:6">
      <c r="A1337" s="52">
        <v>45477.456423611111</v>
      </c>
      <c r="B1337" s="15"/>
      <c r="C1337" s="165" t="s">
        <v>16</v>
      </c>
      <c r="D1337" s="45">
        <v>1954000</v>
      </c>
      <c r="E1337" s="45"/>
      <c r="F1337" s="13">
        <f t="shared" si="28"/>
        <v>978117271.13</v>
      </c>
    </row>
    <row r="1338" spans="1:6">
      <c r="A1338" s="52">
        <v>45477.464386574073</v>
      </c>
      <c r="B1338" s="15"/>
      <c r="C1338" s="165" t="s">
        <v>16</v>
      </c>
      <c r="D1338" s="45">
        <v>432000</v>
      </c>
      <c r="E1338" s="45"/>
      <c r="F1338" s="13">
        <f t="shared" si="28"/>
        <v>978549271.13</v>
      </c>
    </row>
    <row r="1339" spans="1:6">
      <c r="A1339" s="52">
        <v>45477.466423611113</v>
      </c>
      <c r="B1339" s="15"/>
      <c r="C1339" s="165" t="s">
        <v>16</v>
      </c>
      <c r="D1339" s="45">
        <v>1470000</v>
      </c>
      <c r="E1339" s="45"/>
      <c r="F1339" s="13">
        <f t="shared" si="28"/>
        <v>980019271.13</v>
      </c>
    </row>
    <row r="1340" spans="1:6">
      <c r="A1340" s="52">
        <v>45477.473101851851</v>
      </c>
      <c r="B1340" s="15"/>
      <c r="C1340" s="165" t="s">
        <v>16</v>
      </c>
      <c r="D1340" s="45">
        <v>1506000</v>
      </c>
      <c r="E1340" s="45"/>
      <c r="F1340" s="13">
        <f t="shared" si="28"/>
        <v>981525271.13</v>
      </c>
    </row>
    <row r="1341" spans="1:6">
      <c r="A1341" s="52">
        <v>45477.47420138889</v>
      </c>
      <c r="B1341" s="15"/>
      <c r="C1341" s="165" t="s">
        <v>16</v>
      </c>
      <c r="D1341" s="45">
        <v>4228000</v>
      </c>
      <c r="E1341" s="45"/>
      <c r="F1341" s="13">
        <f t="shared" si="28"/>
        <v>985753271.13</v>
      </c>
    </row>
    <row r="1342" spans="1:6">
      <c r="A1342" s="52">
        <v>45477.476481481484</v>
      </c>
      <c r="B1342" s="15"/>
      <c r="C1342" s="165" t="s">
        <v>16</v>
      </c>
      <c r="D1342" s="45">
        <v>1506000</v>
      </c>
      <c r="E1342" s="45"/>
      <c r="F1342" s="13">
        <f t="shared" si="28"/>
        <v>987259271.13</v>
      </c>
    </row>
    <row r="1343" spans="1:6">
      <c r="A1343" s="52">
        <v>45477.480081018519</v>
      </c>
      <c r="B1343" s="15"/>
      <c r="C1343" s="165" t="s">
        <v>16</v>
      </c>
      <c r="D1343" s="45">
        <v>2762000</v>
      </c>
      <c r="E1343" s="45"/>
      <c r="F1343" s="13">
        <f t="shared" si="28"/>
        <v>990021271.13</v>
      </c>
    </row>
    <row r="1344" spans="1:6">
      <c r="A1344" s="52">
        <v>45477.480138888888</v>
      </c>
      <c r="B1344" s="15"/>
      <c r="C1344" s="165" t="s">
        <v>16</v>
      </c>
      <c r="D1344" s="45">
        <v>1506000</v>
      </c>
      <c r="E1344" s="45"/>
      <c r="F1344" s="13">
        <f t="shared" si="28"/>
        <v>991527271.13</v>
      </c>
    </row>
    <row r="1345" spans="1:9">
      <c r="A1345" s="52">
        <v>45477.48033564815</v>
      </c>
      <c r="B1345" s="15"/>
      <c r="C1345" s="165" t="s">
        <v>16</v>
      </c>
      <c r="D1345" s="45">
        <v>1524000</v>
      </c>
      <c r="E1345" s="45"/>
      <c r="F1345" s="13">
        <f t="shared" si="28"/>
        <v>993051271.13</v>
      </c>
    </row>
    <row r="1346" spans="1:9">
      <c r="A1346" s="52">
        <v>45477.487476851849</v>
      </c>
      <c r="B1346" s="15"/>
      <c r="C1346" s="165" t="s">
        <v>16</v>
      </c>
      <c r="D1346" s="45">
        <v>1470000</v>
      </c>
      <c r="E1346" s="45"/>
      <c r="F1346" s="13">
        <f t="shared" si="28"/>
        <v>994521271.13</v>
      </c>
    </row>
    <row r="1347" spans="1:9">
      <c r="A1347" s="52">
        <v>45477.500162037039</v>
      </c>
      <c r="B1347" s="15"/>
      <c r="C1347" s="165" t="s">
        <v>16</v>
      </c>
      <c r="D1347" s="45">
        <v>432000</v>
      </c>
      <c r="E1347" s="45"/>
      <c r="F1347" s="13">
        <f t="shared" si="28"/>
        <v>994953271.13</v>
      </c>
    </row>
    <row r="1348" spans="1:9">
      <c r="A1348" s="52">
        <v>45477.502106481479</v>
      </c>
      <c r="B1348" s="15"/>
      <c r="C1348" s="165" t="s">
        <v>16</v>
      </c>
      <c r="D1348" s="45">
        <v>1825000</v>
      </c>
      <c r="E1348" s="45"/>
      <c r="F1348" s="13">
        <f t="shared" si="28"/>
        <v>996778271.13</v>
      </c>
    </row>
    <row r="1349" spans="1:9">
      <c r="A1349" s="52">
        <v>45477.506145833337</v>
      </c>
      <c r="B1349" s="15"/>
      <c r="C1349" s="165" t="s">
        <v>1239</v>
      </c>
      <c r="D1349" s="45">
        <v>856000</v>
      </c>
      <c r="E1349" s="45"/>
      <c r="F1349" s="13">
        <f t="shared" si="28"/>
        <v>997634271.13</v>
      </c>
    </row>
    <row r="1350" spans="1:9">
      <c r="A1350" s="52">
        <v>45477.511435185188</v>
      </c>
      <c r="B1350" s="15"/>
      <c r="C1350" s="165" t="s">
        <v>16</v>
      </c>
      <c r="D1350" s="45">
        <v>1506000</v>
      </c>
      <c r="E1350" s="45"/>
      <c r="F1350" s="13">
        <f t="shared" si="28"/>
        <v>999140271.13</v>
      </c>
    </row>
    <row r="1351" spans="1:9">
      <c r="A1351" s="52">
        <v>45477.534317129626</v>
      </c>
      <c r="B1351" s="15"/>
      <c r="C1351" s="165" t="s">
        <v>16</v>
      </c>
      <c r="D1351" s="45">
        <v>1470000</v>
      </c>
      <c r="E1351" s="45"/>
      <c r="F1351" s="13">
        <f t="shared" si="28"/>
        <v>1000610271.13</v>
      </c>
    </row>
    <row r="1352" spans="1:9">
      <c r="A1352" s="52">
        <v>45477.560763888891</v>
      </c>
      <c r="B1352" s="15"/>
      <c r="C1352" s="165" t="s">
        <v>16</v>
      </c>
      <c r="D1352" s="45">
        <v>1825000</v>
      </c>
      <c r="E1352" s="45"/>
      <c r="F1352" s="13">
        <f t="shared" si="28"/>
        <v>1002435271.13</v>
      </c>
    </row>
    <row r="1353" spans="1:9">
      <c r="A1353" s="52">
        <v>45477.56422453704</v>
      </c>
      <c r="B1353" s="15"/>
      <c r="C1353" s="165" t="s">
        <v>16</v>
      </c>
      <c r="D1353" s="45">
        <v>1506000</v>
      </c>
      <c r="E1353" s="45"/>
      <c r="F1353" s="13">
        <f t="shared" si="28"/>
        <v>1003941271.13</v>
      </c>
    </row>
    <row r="1354" spans="1:9">
      <c r="A1354" s="52">
        <v>45477.568611111114</v>
      </c>
      <c r="B1354" s="15"/>
      <c r="C1354" s="165" t="s">
        <v>16</v>
      </c>
      <c r="D1354" s="45">
        <v>847000</v>
      </c>
      <c r="E1354" s="45"/>
      <c r="F1354" s="13">
        <f t="shared" si="28"/>
        <v>1004788271.13</v>
      </c>
    </row>
    <row r="1355" spans="1:9">
      <c r="A1355" s="52">
        <v>45477.59270833333</v>
      </c>
      <c r="B1355" s="15"/>
      <c r="C1355" s="165" t="s">
        <v>16</v>
      </c>
      <c r="D1355" s="45">
        <v>1524000</v>
      </c>
      <c r="E1355" s="45"/>
      <c r="F1355" s="13">
        <f t="shared" si="28"/>
        <v>1006312271.13</v>
      </c>
    </row>
    <row r="1356" spans="1:9">
      <c r="A1356" s="52">
        <v>45477.62027777778</v>
      </c>
      <c r="B1356" s="15"/>
      <c r="C1356" s="165" t="s">
        <v>16</v>
      </c>
      <c r="D1356" s="45">
        <v>2758000</v>
      </c>
      <c r="E1356" s="45"/>
      <c r="F1356" s="13">
        <f t="shared" si="28"/>
        <v>1009070271.13</v>
      </c>
    </row>
    <row r="1357" spans="1:9">
      <c r="A1357" s="52">
        <v>45477.626388888886</v>
      </c>
      <c r="B1357" s="15"/>
      <c r="C1357" s="165" t="s">
        <v>16</v>
      </c>
      <c r="D1357" s="45">
        <v>1524000</v>
      </c>
      <c r="E1357" s="45"/>
      <c r="F1357" s="13">
        <f t="shared" si="28"/>
        <v>1010594271.13</v>
      </c>
    </row>
    <row r="1358" spans="1:9">
      <c r="A1358" s="52">
        <v>45477.635567129626</v>
      </c>
      <c r="B1358" s="15"/>
      <c r="C1358" s="165" t="s">
        <v>66</v>
      </c>
      <c r="D1358" s="45">
        <v>4347000</v>
      </c>
      <c r="E1358" s="45"/>
      <c r="F1358" s="13">
        <f t="shared" si="28"/>
        <v>1014941271.13</v>
      </c>
    </row>
    <row r="1359" spans="1:9" ht="28">
      <c r="A1359" s="52">
        <v>45482</v>
      </c>
      <c r="B1359" s="15"/>
      <c r="C1359" s="166" t="s">
        <v>1246</v>
      </c>
      <c r="D1359" s="45">
        <v>43484000</v>
      </c>
      <c r="E1359" s="45"/>
      <c r="F1359" s="13">
        <f t="shared" si="28"/>
        <v>1058425271.13</v>
      </c>
      <c r="I1359" s="16"/>
    </row>
    <row r="1360" spans="1:9" ht="28">
      <c r="A1360" s="52">
        <v>45483</v>
      </c>
      <c r="B1360" s="15"/>
      <c r="C1360" s="166" t="s">
        <v>1245</v>
      </c>
      <c r="D1360" s="45">
        <v>36118000</v>
      </c>
      <c r="E1360" s="45"/>
      <c r="F1360" s="13">
        <f t="shared" ref="F1360:F1423" si="29">F1359+D1360-E1360</f>
        <v>1094543271.1300001</v>
      </c>
    </row>
    <row r="1361" spans="1:9" ht="56">
      <c r="A1361" s="52">
        <v>45483</v>
      </c>
      <c r="B1361" s="15"/>
      <c r="C1361" s="166" t="s">
        <v>1251</v>
      </c>
      <c r="D1361" s="45"/>
      <c r="E1361" s="45">
        <v>51600000</v>
      </c>
      <c r="F1361" s="13">
        <f t="shared" si="29"/>
        <v>1042943271.1300001</v>
      </c>
    </row>
    <row r="1362" spans="1:9">
      <c r="A1362" s="52">
        <v>45483</v>
      </c>
      <c r="B1362" s="15"/>
      <c r="C1362" s="165" t="s">
        <v>32</v>
      </c>
      <c r="D1362" s="45"/>
      <c r="E1362" s="45">
        <v>2500</v>
      </c>
      <c r="F1362" s="13">
        <f t="shared" si="29"/>
        <v>1042940771.1300001</v>
      </c>
      <c r="I1362" s="99"/>
    </row>
    <row r="1363" spans="1:9">
      <c r="A1363" s="52">
        <v>45483</v>
      </c>
      <c r="B1363" s="15"/>
      <c r="C1363" s="165" t="s">
        <v>932</v>
      </c>
      <c r="D1363" s="45">
        <v>6446000</v>
      </c>
      <c r="E1363" s="45"/>
      <c r="F1363" s="13">
        <f t="shared" si="29"/>
        <v>1049386771.1300001</v>
      </c>
    </row>
    <row r="1364" spans="1:9">
      <c r="A1364" s="52">
        <v>45484</v>
      </c>
      <c r="B1364" s="15"/>
      <c r="C1364" s="165" t="s">
        <v>116</v>
      </c>
      <c r="D1364" s="45"/>
      <c r="E1364" s="45">
        <v>8899000</v>
      </c>
      <c r="F1364" s="13">
        <f t="shared" si="29"/>
        <v>1040487771.1300001</v>
      </c>
    </row>
    <row r="1365" spans="1:9">
      <c r="A1365" s="52">
        <v>45484</v>
      </c>
      <c r="B1365" s="15"/>
      <c r="C1365" s="165" t="s">
        <v>687</v>
      </c>
      <c r="D1365" s="45"/>
      <c r="E1365" s="45">
        <v>20600000</v>
      </c>
      <c r="F1365" s="13">
        <f t="shared" si="29"/>
        <v>1019887771.1300001</v>
      </c>
    </row>
    <row r="1366" spans="1:9">
      <c r="A1366" s="52">
        <v>45484</v>
      </c>
      <c r="B1366" s="15"/>
      <c r="C1366" s="165" t="s">
        <v>1169</v>
      </c>
      <c r="D1366" s="45"/>
      <c r="E1366" s="45">
        <v>2000000</v>
      </c>
      <c r="F1366" s="13">
        <f t="shared" si="29"/>
        <v>1017887771.1300001</v>
      </c>
      <c r="I1366" s="16"/>
    </row>
    <row r="1367" spans="1:9">
      <c r="A1367" s="52">
        <v>45484</v>
      </c>
      <c r="B1367" s="15"/>
      <c r="C1367" s="165" t="s">
        <v>40</v>
      </c>
      <c r="D1367" s="45"/>
      <c r="E1367" s="45">
        <f>2900+2900</f>
        <v>5800</v>
      </c>
      <c r="F1367" s="13">
        <f t="shared" si="29"/>
        <v>1017881971.1300001</v>
      </c>
    </row>
    <row r="1368" spans="1:9">
      <c r="A1368" s="52">
        <v>45484</v>
      </c>
      <c r="B1368" s="15"/>
      <c r="C1368" s="165" t="s">
        <v>767</v>
      </c>
      <c r="D1368" s="45">
        <v>117763288</v>
      </c>
      <c r="E1368" s="45"/>
      <c r="F1368" s="13">
        <f t="shared" si="29"/>
        <v>1135645259.1300001</v>
      </c>
    </row>
    <row r="1369" spans="1:9">
      <c r="A1369" s="52">
        <v>45484</v>
      </c>
      <c r="B1369" s="15"/>
      <c r="C1369" s="165" t="s">
        <v>768</v>
      </c>
      <c r="D1369" s="45">
        <v>93332000</v>
      </c>
      <c r="E1369" s="45"/>
      <c r="F1369" s="13">
        <f t="shared" si="29"/>
        <v>1228977259.1300001</v>
      </c>
    </row>
    <row r="1370" spans="1:9">
      <c r="A1370" s="52">
        <v>45484</v>
      </c>
      <c r="B1370" s="15"/>
      <c r="C1370" s="166" t="s">
        <v>1256</v>
      </c>
      <c r="D1370" s="45">
        <v>18629000</v>
      </c>
      <c r="E1370" s="45"/>
      <c r="F1370" s="13">
        <f t="shared" si="29"/>
        <v>1247606259.1300001</v>
      </c>
    </row>
    <row r="1371" spans="1:9">
      <c r="A1371" s="52">
        <v>45484</v>
      </c>
      <c r="B1371" s="15"/>
      <c r="C1371" s="165" t="s">
        <v>932</v>
      </c>
      <c r="D1371" s="45">
        <v>4297000</v>
      </c>
      <c r="E1371" s="45"/>
      <c r="F1371" s="13">
        <f t="shared" si="29"/>
        <v>1251903259.1300001</v>
      </c>
      <c r="I1371" s="99"/>
    </row>
    <row r="1372" spans="1:9">
      <c r="A1372" s="52">
        <v>45477.703668981485</v>
      </c>
      <c r="B1372" s="15"/>
      <c r="C1372" s="165" t="s">
        <v>16</v>
      </c>
      <c r="D1372" s="45">
        <v>1692000</v>
      </c>
      <c r="E1372" s="45"/>
      <c r="F1372" s="13">
        <f t="shared" si="29"/>
        <v>1253595259.1300001</v>
      </c>
    </row>
    <row r="1373" spans="1:9">
      <c r="A1373" s="52">
        <v>45477.704814814817</v>
      </c>
      <c r="B1373" s="15"/>
      <c r="C1373" s="165" t="s">
        <v>16</v>
      </c>
      <c r="D1373" s="45">
        <v>1990000</v>
      </c>
      <c r="E1373" s="45"/>
      <c r="F1373" s="13">
        <f t="shared" si="29"/>
        <v>1255585259.1300001</v>
      </c>
    </row>
    <row r="1374" spans="1:9">
      <c r="A1374" s="52">
        <v>45477.764791666668</v>
      </c>
      <c r="B1374" s="15"/>
      <c r="C1374" s="165" t="s">
        <v>16</v>
      </c>
      <c r="D1374" s="45">
        <v>1947000</v>
      </c>
      <c r="E1374" s="45"/>
      <c r="F1374" s="13">
        <f t="shared" si="29"/>
        <v>1257532259.1300001</v>
      </c>
    </row>
    <row r="1375" spans="1:9">
      <c r="A1375" s="52">
        <v>45477.907893518517</v>
      </c>
      <c r="B1375" s="15"/>
      <c r="C1375" s="165" t="s">
        <v>12</v>
      </c>
      <c r="D1375" s="45">
        <v>600000</v>
      </c>
      <c r="E1375" s="45"/>
      <c r="F1375" s="13">
        <f t="shared" si="29"/>
        <v>1258132259.1300001</v>
      </c>
    </row>
    <row r="1376" spans="1:9">
      <c r="A1376" s="52">
        <v>45477.929606481484</v>
      </c>
      <c r="B1376" s="15"/>
      <c r="C1376" s="165" t="s">
        <v>16</v>
      </c>
      <c r="D1376" s="45">
        <v>1082000</v>
      </c>
      <c r="E1376" s="45"/>
      <c r="F1376" s="13">
        <f t="shared" si="29"/>
        <v>1259214259.1300001</v>
      </c>
    </row>
    <row r="1377" spans="1:6">
      <c r="A1377" s="52">
        <v>45477.93105324074</v>
      </c>
      <c r="B1377" s="15"/>
      <c r="C1377" s="165" t="s">
        <v>16</v>
      </c>
      <c r="D1377" s="45">
        <v>1014000</v>
      </c>
      <c r="E1377" s="45"/>
      <c r="F1377" s="13">
        <f t="shared" si="29"/>
        <v>1260228259.1300001</v>
      </c>
    </row>
    <row r="1378" spans="1:6">
      <c r="A1378" s="52">
        <v>45478.271331018521</v>
      </c>
      <c r="B1378" s="15"/>
      <c r="C1378" s="165" t="s">
        <v>16</v>
      </c>
      <c r="D1378" s="45">
        <v>3424000</v>
      </c>
      <c r="E1378" s="45"/>
      <c r="F1378" s="13">
        <f t="shared" si="29"/>
        <v>1263652259.1300001</v>
      </c>
    </row>
    <row r="1379" spans="1:6">
      <c r="A1379" s="52">
        <v>45478.304212962961</v>
      </c>
      <c r="B1379" s="15"/>
      <c r="C1379" s="165" t="s">
        <v>16</v>
      </c>
      <c r="D1379" s="45">
        <v>1524000</v>
      </c>
      <c r="E1379" s="45"/>
      <c r="F1379" s="13">
        <f t="shared" si="29"/>
        <v>1265176259.1300001</v>
      </c>
    </row>
    <row r="1380" spans="1:6">
      <c r="A1380" s="52">
        <v>45478.320937500001</v>
      </c>
      <c r="B1380" s="15"/>
      <c r="C1380" s="165" t="s">
        <v>16</v>
      </c>
      <c r="D1380" s="45">
        <v>1082000</v>
      </c>
      <c r="E1380" s="45"/>
      <c r="F1380" s="13">
        <f t="shared" si="29"/>
        <v>1266258259.1300001</v>
      </c>
    </row>
    <row r="1381" spans="1:6">
      <c r="A1381" s="52">
        <v>45478.34447916667</v>
      </c>
      <c r="B1381" s="15"/>
      <c r="C1381" s="165" t="s">
        <v>16</v>
      </c>
      <c r="D1381" s="45">
        <v>1954000</v>
      </c>
      <c r="E1381" s="45"/>
      <c r="F1381" s="13">
        <f t="shared" si="29"/>
        <v>1268212259.1300001</v>
      </c>
    </row>
    <row r="1382" spans="1:6">
      <c r="A1382" s="52">
        <v>45478.356493055559</v>
      </c>
      <c r="B1382" s="15"/>
      <c r="C1382" s="165" t="s">
        <v>16</v>
      </c>
      <c r="D1382" s="45">
        <v>1825000</v>
      </c>
      <c r="E1382" s="45"/>
      <c r="F1382" s="13">
        <f t="shared" si="29"/>
        <v>1270037259.1300001</v>
      </c>
    </row>
    <row r="1383" spans="1:6">
      <c r="A1383" s="52">
        <v>45478.366516203707</v>
      </c>
      <c r="B1383" s="15"/>
      <c r="C1383" s="165" t="s">
        <v>16</v>
      </c>
      <c r="D1383" s="45">
        <v>1825000</v>
      </c>
      <c r="E1383" s="45"/>
      <c r="F1383" s="13">
        <f t="shared" si="29"/>
        <v>1271862259.1300001</v>
      </c>
    </row>
    <row r="1384" spans="1:6">
      <c r="A1384" s="52">
        <v>45478.377106481479</v>
      </c>
      <c r="B1384" s="15"/>
      <c r="C1384" s="165" t="s">
        <v>16</v>
      </c>
      <c r="D1384" s="45">
        <v>1524000</v>
      </c>
      <c r="E1384" s="45"/>
      <c r="F1384" s="13">
        <f t="shared" si="29"/>
        <v>1273386259.1300001</v>
      </c>
    </row>
    <row r="1385" spans="1:6">
      <c r="A1385" s="52">
        <v>45478.380983796298</v>
      </c>
      <c r="B1385" s="15"/>
      <c r="C1385" s="165" t="s">
        <v>16</v>
      </c>
      <c r="D1385" s="45">
        <v>1825000</v>
      </c>
      <c r="E1385" s="45"/>
      <c r="F1385" s="13">
        <f t="shared" si="29"/>
        <v>1275211259.1300001</v>
      </c>
    </row>
    <row r="1386" spans="1:6">
      <c r="A1386" s="52">
        <v>45478.383703703701</v>
      </c>
      <c r="B1386" s="15"/>
      <c r="C1386" s="165" t="s">
        <v>16</v>
      </c>
      <c r="D1386" s="45">
        <v>4855000</v>
      </c>
      <c r="E1386" s="45"/>
      <c r="F1386" s="13">
        <f t="shared" si="29"/>
        <v>1280066259.1300001</v>
      </c>
    </row>
    <row r="1387" spans="1:6">
      <c r="A1387" s="52">
        <v>45478.393078703702</v>
      </c>
      <c r="B1387" s="15"/>
      <c r="C1387" s="165" t="s">
        <v>16</v>
      </c>
      <c r="D1387" s="45">
        <v>3908000</v>
      </c>
      <c r="E1387" s="45"/>
      <c r="F1387" s="13">
        <f t="shared" si="29"/>
        <v>1283974259.1300001</v>
      </c>
    </row>
    <row r="1388" spans="1:6">
      <c r="A1388" s="52">
        <v>45478.399780092594</v>
      </c>
      <c r="B1388" s="15"/>
      <c r="C1388" s="165" t="s">
        <v>16</v>
      </c>
      <c r="D1388" s="45">
        <v>1954000</v>
      </c>
      <c r="E1388" s="45"/>
      <c r="F1388" s="13">
        <f t="shared" si="29"/>
        <v>1285928259.1300001</v>
      </c>
    </row>
    <row r="1389" spans="1:6">
      <c r="A1389" s="52">
        <v>45478.405277777776</v>
      </c>
      <c r="B1389" s="15"/>
      <c r="C1389" s="165" t="s">
        <v>16</v>
      </c>
      <c r="D1389" s="45">
        <v>1825000</v>
      </c>
      <c r="E1389" s="45"/>
      <c r="F1389" s="13">
        <f t="shared" si="29"/>
        <v>1287753259.1300001</v>
      </c>
    </row>
    <row r="1390" spans="1:6">
      <c r="A1390" s="52">
        <v>45478.406099537038</v>
      </c>
      <c r="B1390" s="15"/>
      <c r="C1390" s="165" t="s">
        <v>16</v>
      </c>
      <c r="D1390" s="45">
        <v>1783000</v>
      </c>
      <c r="E1390" s="45"/>
      <c r="F1390" s="13">
        <f t="shared" si="29"/>
        <v>1289536259.1300001</v>
      </c>
    </row>
    <row r="1391" spans="1:6">
      <c r="A1391" s="52">
        <v>45478.407650462963</v>
      </c>
      <c r="B1391" s="15"/>
      <c r="C1391" s="165" t="s">
        <v>16</v>
      </c>
      <c r="D1391" s="45">
        <v>1825000</v>
      </c>
      <c r="E1391" s="45"/>
      <c r="F1391" s="13">
        <f t="shared" si="29"/>
        <v>1291361259.1300001</v>
      </c>
    </row>
    <row r="1392" spans="1:6">
      <c r="A1392" s="52">
        <v>45478.407835648148</v>
      </c>
      <c r="B1392" s="15"/>
      <c r="C1392" s="165" t="s">
        <v>16</v>
      </c>
      <c r="D1392" s="45">
        <v>1825000</v>
      </c>
      <c r="E1392" s="45"/>
      <c r="F1392" s="13">
        <f t="shared" si="29"/>
        <v>1293186259.1300001</v>
      </c>
    </row>
    <row r="1393" spans="1:6">
      <c r="A1393" s="52">
        <v>45478.41</v>
      </c>
      <c r="B1393" s="15"/>
      <c r="C1393" s="165" t="s">
        <v>16</v>
      </c>
      <c r="D1393" s="45">
        <v>1525000</v>
      </c>
      <c r="E1393" s="45"/>
      <c r="F1393" s="13">
        <f t="shared" si="29"/>
        <v>1294711259.1300001</v>
      </c>
    </row>
    <row r="1394" spans="1:6">
      <c r="A1394" s="52">
        <v>45478.41033564815</v>
      </c>
      <c r="B1394" s="15"/>
      <c r="C1394" s="165" t="s">
        <v>16</v>
      </c>
      <c r="D1394" s="45">
        <v>1470000</v>
      </c>
      <c r="E1394" s="45"/>
      <c r="F1394" s="13">
        <f t="shared" si="29"/>
        <v>1296181259.1300001</v>
      </c>
    </row>
    <row r="1395" spans="1:6">
      <c r="A1395" s="52">
        <v>45478.411550925928</v>
      </c>
      <c r="B1395" s="15"/>
      <c r="C1395" s="165" t="s">
        <v>16</v>
      </c>
      <c r="D1395" s="45">
        <v>1783000</v>
      </c>
      <c r="E1395" s="45"/>
      <c r="F1395" s="13">
        <f t="shared" si="29"/>
        <v>1297964259.1300001</v>
      </c>
    </row>
    <row r="1396" spans="1:6">
      <c r="A1396" s="52">
        <v>45478.412858796299</v>
      </c>
      <c r="B1396" s="15"/>
      <c r="C1396" s="165" t="s">
        <v>16</v>
      </c>
      <c r="D1396" s="45">
        <v>3349000</v>
      </c>
      <c r="E1396" s="45"/>
      <c r="F1396" s="13">
        <f t="shared" si="29"/>
        <v>1301313259.1300001</v>
      </c>
    </row>
    <row r="1397" spans="1:6">
      <c r="A1397" s="52">
        <v>45478.412858796299</v>
      </c>
      <c r="B1397" s="15"/>
      <c r="C1397" s="165" t="s">
        <v>16</v>
      </c>
      <c r="D1397" s="45">
        <v>1825000</v>
      </c>
      <c r="E1397" s="45"/>
      <c r="F1397" s="13">
        <f t="shared" si="29"/>
        <v>1303138259.1300001</v>
      </c>
    </row>
    <row r="1398" spans="1:6">
      <c r="A1398" s="52">
        <v>45478.42392361111</v>
      </c>
      <c r="B1398" s="15"/>
      <c r="C1398" s="165" t="s">
        <v>16</v>
      </c>
      <c r="D1398" s="45">
        <v>1954000</v>
      </c>
      <c r="E1398" s="45"/>
      <c r="F1398" s="13">
        <f t="shared" si="29"/>
        <v>1305092259.1300001</v>
      </c>
    </row>
    <row r="1399" spans="1:6">
      <c r="A1399" s="52">
        <v>45478.428310185183</v>
      </c>
      <c r="B1399" s="15"/>
      <c r="C1399" s="165" t="s">
        <v>16</v>
      </c>
      <c r="D1399" s="45">
        <v>1106000</v>
      </c>
      <c r="E1399" s="45"/>
      <c r="F1399" s="13">
        <f t="shared" si="29"/>
        <v>1306198259.1300001</v>
      </c>
    </row>
    <row r="1400" spans="1:6">
      <c r="A1400" s="52">
        <v>45478.434259259258</v>
      </c>
      <c r="B1400" s="15"/>
      <c r="C1400" s="165" t="s">
        <v>16</v>
      </c>
      <c r="D1400" s="45">
        <v>1825000</v>
      </c>
      <c r="E1400" s="45"/>
      <c r="F1400" s="13">
        <f t="shared" si="29"/>
        <v>1308023259.1300001</v>
      </c>
    </row>
    <row r="1401" spans="1:6">
      <c r="A1401" s="52">
        <v>45478.436851851853</v>
      </c>
      <c r="B1401" s="15"/>
      <c r="C1401" s="165" t="s">
        <v>16</v>
      </c>
      <c r="D1401" s="45">
        <v>1825000</v>
      </c>
      <c r="E1401" s="45"/>
      <c r="F1401" s="13">
        <f t="shared" si="29"/>
        <v>1309848259.1300001</v>
      </c>
    </row>
    <row r="1402" spans="1:6">
      <c r="A1402" s="52">
        <v>45478.439618055556</v>
      </c>
      <c r="B1402" s="15"/>
      <c r="C1402" s="165" t="s">
        <v>16</v>
      </c>
      <c r="D1402" s="45">
        <v>1825000</v>
      </c>
      <c r="E1402" s="45"/>
      <c r="F1402" s="13">
        <f t="shared" si="29"/>
        <v>1311673259.1300001</v>
      </c>
    </row>
    <row r="1403" spans="1:6">
      <c r="A1403" s="52">
        <v>45478.44085648148</v>
      </c>
      <c r="B1403" s="15"/>
      <c r="C1403" s="165" t="s">
        <v>66</v>
      </c>
      <c r="D1403" s="45">
        <v>3304000</v>
      </c>
      <c r="E1403" s="45"/>
      <c r="F1403" s="13">
        <f t="shared" si="29"/>
        <v>1314977259.1300001</v>
      </c>
    </row>
    <row r="1404" spans="1:6">
      <c r="A1404" s="52">
        <v>45478.446562500001</v>
      </c>
      <c r="B1404" s="15"/>
      <c r="C1404" s="165" t="s">
        <v>16</v>
      </c>
      <c r="D1404" s="45">
        <v>3650000</v>
      </c>
      <c r="E1404" s="45"/>
      <c r="F1404" s="13">
        <f t="shared" si="29"/>
        <v>1318627259.1300001</v>
      </c>
    </row>
    <row r="1405" spans="1:6">
      <c r="A1405" s="52">
        <v>45478.44840277778</v>
      </c>
      <c r="B1405" s="15"/>
      <c r="C1405" s="165" t="s">
        <v>16</v>
      </c>
      <c r="D1405" s="45">
        <v>3779000</v>
      </c>
      <c r="E1405" s="45"/>
      <c r="F1405" s="13">
        <f t="shared" si="29"/>
        <v>1322406259.1300001</v>
      </c>
    </row>
    <row r="1406" spans="1:6">
      <c r="A1406" s="52">
        <v>45478.455509259256</v>
      </c>
      <c r="B1406" s="15"/>
      <c r="C1406" s="165" t="s">
        <v>16</v>
      </c>
      <c r="D1406" s="45">
        <v>1825000</v>
      </c>
      <c r="E1406" s="45"/>
      <c r="F1406" s="13">
        <f t="shared" si="29"/>
        <v>1324231259.1300001</v>
      </c>
    </row>
    <row r="1407" spans="1:6">
      <c r="A1407" s="52">
        <v>45478.456932870373</v>
      </c>
      <c r="B1407" s="15"/>
      <c r="C1407" s="165" t="s">
        <v>16</v>
      </c>
      <c r="D1407" s="45">
        <v>1954000</v>
      </c>
      <c r="E1407" s="45"/>
      <c r="F1407" s="13">
        <f t="shared" si="29"/>
        <v>1326185259.1300001</v>
      </c>
    </row>
    <row r="1408" spans="1:6">
      <c r="A1408" s="52">
        <v>45478.458402777775</v>
      </c>
      <c r="B1408" s="15"/>
      <c r="C1408" s="165" t="s">
        <v>16</v>
      </c>
      <c r="D1408" s="45">
        <v>1506000</v>
      </c>
      <c r="E1408" s="45"/>
      <c r="F1408" s="13">
        <f t="shared" si="29"/>
        <v>1327691259.1300001</v>
      </c>
    </row>
    <row r="1409" spans="1:6">
      <c r="A1409" s="52">
        <v>45478.46707175926</v>
      </c>
      <c r="B1409" s="15"/>
      <c r="C1409" s="165" t="s">
        <v>16</v>
      </c>
      <c r="D1409" s="45">
        <v>1954000</v>
      </c>
      <c r="E1409" s="45"/>
      <c r="F1409" s="13">
        <f t="shared" si="29"/>
        <v>1329645259.1300001</v>
      </c>
    </row>
    <row r="1410" spans="1:6">
      <c r="A1410" s="52">
        <v>45478.472962962966</v>
      </c>
      <c r="B1410" s="15"/>
      <c r="C1410" s="165" t="s">
        <v>16</v>
      </c>
      <c r="D1410" s="45">
        <v>956000</v>
      </c>
      <c r="E1410" s="45"/>
      <c r="F1410" s="13">
        <f t="shared" si="29"/>
        <v>1330601259.1300001</v>
      </c>
    </row>
    <row r="1411" spans="1:6">
      <c r="A1411" s="52">
        <v>45478.479027777779</v>
      </c>
      <c r="B1411" s="15"/>
      <c r="C1411" s="165" t="s">
        <v>16</v>
      </c>
      <c r="D1411" s="45">
        <v>1954000</v>
      </c>
      <c r="E1411" s="45"/>
      <c r="F1411" s="13">
        <f t="shared" si="29"/>
        <v>1332555259.1300001</v>
      </c>
    </row>
    <row r="1412" spans="1:6">
      <c r="A1412" s="52">
        <v>45478.479618055557</v>
      </c>
      <c r="B1412" s="15"/>
      <c r="C1412" s="165" t="s">
        <v>16</v>
      </c>
      <c r="D1412" s="45">
        <v>3737000</v>
      </c>
      <c r="E1412" s="45"/>
      <c r="F1412" s="13">
        <f t="shared" si="29"/>
        <v>1336292259.1300001</v>
      </c>
    </row>
    <row r="1413" spans="1:6">
      <c r="A1413" s="52">
        <v>45478.482824074075</v>
      </c>
      <c r="B1413" s="15"/>
      <c r="C1413" s="165" t="s">
        <v>16</v>
      </c>
      <c r="D1413" s="45">
        <v>2758000</v>
      </c>
      <c r="E1413" s="45"/>
      <c r="F1413" s="13">
        <f t="shared" si="29"/>
        <v>1339050259.1300001</v>
      </c>
    </row>
    <row r="1414" spans="1:6">
      <c r="A1414" s="52">
        <v>45478.486898148149</v>
      </c>
      <c r="B1414" s="15"/>
      <c r="C1414" s="165" t="s">
        <v>16</v>
      </c>
      <c r="D1414" s="45">
        <v>1954000</v>
      </c>
      <c r="E1414" s="45"/>
      <c r="F1414" s="13">
        <f t="shared" si="29"/>
        <v>1341004259.1300001</v>
      </c>
    </row>
    <row r="1415" spans="1:6">
      <c r="A1415" s="52">
        <v>45478.504479166666</v>
      </c>
      <c r="B1415" s="15"/>
      <c r="C1415" s="165" t="s">
        <v>16</v>
      </c>
      <c r="D1415" s="45">
        <v>1982000</v>
      </c>
      <c r="E1415" s="45"/>
      <c r="F1415" s="13">
        <f t="shared" si="29"/>
        <v>1342986259.1300001</v>
      </c>
    </row>
    <row r="1416" spans="1:6">
      <c r="A1416" s="52">
        <v>45478.510011574072</v>
      </c>
      <c r="B1416" s="15"/>
      <c r="C1416" s="165" t="s">
        <v>16</v>
      </c>
      <c r="D1416" s="45">
        <v>1902000</v>
      </c>
      <c r="E1416" s="45"/>
      <c r="F1416" s="13">
        <f t="shared" si="29"/>
        <v>1344888259.1300001</v>
      </c>
    </row>
    <row r="1417" spans="1:6">
      <c r="A1417" s="52">
        <v>45478.512291666666</v>
      </c>
      <c r="B1417" s="15"/>
      <c r="C1417" s="165" t="s">
        <v>16</v>
      </c>
      <c r="D1417" s="45">
        <v>1825000</v>
      </c>
      <c r="E1417" s="45"/>
      <c r="F1417" s="13">
        <f t="shared" si="29"/>
        <v>1346713259.1300001</v>
      </c>
    </row>
    <row r="1418" spans="1:6">
      <c r="A1418" s="52">
        <v>45478.543749999997</v>
      </c>
      <c r="B1418" s="15"/>
      <c r="C1418" s="165" t="s">
        <v>16</v>
      </c>
      <c r="D1418" s="45">
        <v>1783000</v>
      </c>
      <c r="E1418" s="45"/>
      <c r="F1418" s="13">
        <f t="shared" si="29"/>
        <v>1348496259.1300001</v>
      </c>
    </row>
    <row r="1419" spans="1:6">
      <c r="A1419" s="52">
        <v>45478.556527777779</v>
      </c>
      <c r="B1419" s="15"/>
      <c r="C1419" s="165" t="s">
        <v>16</v>
      </c>
      <c r="D1419" s="45">
        <v>3779000</v>
      </c>
      <c r="E1419" s="45"/>
      <c r="F1419" s="13">
        <f t="shared" si="29"/>
        <v>1352275259.1300001</v>
      </c>
    </row>
    <row r="1420" spans="1:6">
      <c r="A1420" s="52">
        <v>45478.570902777778</v>
      </c>
      <c r="B1420" s="15"/>
      <c r="C1420" s="165" t="s">
        <v>16</v>
      </c>
      <c r="D1420" s="45">
        <v>991000</v>
      </c>
      <c r="E1420" s="45"/>
      <c r="F1420" s="13">
        <f t="shared" si="29"/>
        <v>1353266259.1300001</v>
      </c>
    </row>
    <row r="1421" spans="1:6">
      <c r="A1421" s="52">
        <v>45478.578923611109</v>
      </c>
      <c r="B1421" s="15"/>
      <c r="C1421" s="165" t="s">
        <v>16</v>
      </c>
      <c r="D1421" s="45">
        <v>1543000</v>
      </c>
      <c r="E1421" s="45"/>
      <c r="F1421" s="13">
        <f t="shared" si="29"/>
        <v>1354809259.1300001</v>
      </c>
    </row>
    <row r="1422" spans="1:6">
      <c r="A1422" s="52">
        <v>45478.582453703704</v>
      </c>
      <c r="B1422" s="15"/>
      <c r="C1422" s="165" t="s">
        <v>16</v>
      </c>
      <c r="D1422" s="45">
        <v>3566000</v>
      </c>
      <c r="E1422" s="45"/>
      <c r="F1422" s="13">
        <f t="shared" si="29"/>
        <v>1358375259.1300001</v>
      </c>
    </row>
    <row r="1423" spans="1:6">
      <c r="A1423" s="52">
        <v>45478.605208333334</v>
      </c>
      <c r="B1423" s="15"/>
      <c r="C1423" s="165" t="s">
        <v>1261</v>
      </c>
      <c r="D1423" s="45">
        <v>310000</v>
      </c>
      <c r="E1423" s="45"/>
      <c r="F1423" s="13">
        <f t="shared" si="29"/>
        <v>1358685259.1300001</v>
      </c>
    </row>
    <row r="1424" spans="1:6">
      <c r="A1424" s="52">
        <v>45478.608553240738</v>
      </c>
      <c r="B1424" s="15"/>
      <c r="C1424" s="165" t="s">
        <v>16</v>
      </c>
      <c r="D1424" s="45">
        <v>1923000</v>
      </c>
      <c r="E1424" s="45"/>
      <c r="F1424" s="13">
        <f t="shared" ref="F1424:F1487" si="30">F1423+D1424-E1424</f>
        <v>1360608259.1300001</v>
      </c>
    </row>
    <row r="1425" spans="1:6">
      <c r="A1425" s="52">
        <v>45478.610185185185</v>
      </c>
      <c r="B1425" s="15"/>
      <c r="C1425" s="165" t="s">
        <v>16</v>
      </c>
      <c r="D1425" s="45">
        <v>1954000</v>
      </c>
      <c r="E1425" s="45"/>
      <c r="F1425" s="13">
        <f t="shared" si="30"/>
        <v>1362562259.1300001</v>
      </c>
    </row>
    <row r="1426" spans="1:6">
      <c r="A1426" s="52">
        <v>45478.617222222223</v>
      </c>
      <c r="B1426" s="15"/>
      <c r="C1426" s="165" t="s">
        <v>16</v>
      </c>
      <c r="D1426" s="45">
        <v>1014000</v>
      </c>
      <c r="E1426" s="45"/>
      <c r="F1426" s="13">
        <f t="shared" si="30"/>
        <v>1363576259.1300001</v>
      </c>
    </row>
    <row r="1427" spans="1:6">
      <c r="A1427" s="52">
        <v>45478.618715277778</v>
      </c>
      <c r="B1427" s="15"/>
      <c r="C1427" s="165" t="s">
        <v>16</v>
      </c>
      <c r="D1427" s="45">
        <v>1014000</v>
      </c>
      <c r="E1427" s="45"/>
      <c r="F1427" s="13">
        <f t="shared" si="30"/>
        <v>1364590259.1300001</v>
      </c>
    </row>
    <row r="1428" spans="1:6">
      <c r="A1428" s="52">
        <v>45478.623078703706</v>
      </c>
      <c r="B1428" s="15"/>
      <c r="C1428" s="165" t="s">
        <v>16</v>
      </c>
      <c r="D1428" s="45">
        <v>1470000</v>
      </c>
      <c r="E1428" s="45"/>
      <c r="F1428" s="13">
        <f t="shared" si="30"/>
        <v>1366060259.1300001</v>
      </c>
    </row>
    <row r="1429" spans="1:6">
      <c r="A1429" s="52">
        <v>45478.62972222222</v>
      </c>
      <c r="B1429" s="15"/>
      <c r="C1429" s="165" t="s">
        <v>16</v>
      </c>
      <c r="D1429" s="45">
        <v>1524000</v>
      </c>
      <c r="E1429" s="45"/>
      <c r="F1429" s="13">
        <f t="shared" si="30"/>
        <v>1367584259.1300001</v>
      </c>
    </row>
    <row r="1430" spans="1:6">
      <c r="A1430" s="52">
        <v>45478.649143518516</v>
      </c>
      <c r="B1430" s="15"/>
      <c r="C1430" s="165" t="s">
        <v>16</v>
      </c>
      <c r="D1430" s="45">
        <v>1825000</v>
      </c>
      <c r="E1430" s="45"/>
      <c r="F1430" s="13">
        <f t="shared" si="30"/>
        <v>1369409259.1300001</v>
      </c>
    </row>
    <row r="1431" spans="1:6">
      <c r="A1431" s="52">
        <v>45478.680520833332</v>
      </c>
      <c r="B1431" s="15"/>
      <c r="C1431" s="165" t="s">
        <v>16</v>
      </c>
      <c r="D1431" s="45">
        <v>1086000</v>
      </c>
      <c r="E1431" s="45"/>
      <c r="F1431" s="13">
        <f t="shared" si="30"/>
        <v>1370495259.1300001</v>
      </c>
    </row>
    <row r="1432" spans="1:6">
      <c r="A1432" s="52">
        <v>45478.8594212963</v>
      </c>
      <c r="B1432" s="15"/>
      <c r="C1432" s="165" t="s">
        <v>16</v>
      </c>
      <c r="D1432" s="45">
        <v>432000</v>
      </c>
      <c r="E1432" s="45"/>
      <c r="F1432" s="13">
        <f t="shared" si="30"/>
        <v>1370927259.1300001</v>
      </c>
    </row>
    <row r="1433" spans="1:6">
      <c r="A1433" s="52">
        <v>45478.884432870371</v>
      </c>
      <c r="B1433" s="15"/>
      <c r="C1433" s="165" t="s">
        <v>16</v>
      </c>
      <c r="D1433" s="45">
        <v>1783000</v>
      </c>
      <c r="E1433" s="45"/>
      <c r="F1433" s="13">
        <f t="shared" si="30"/>
        <v>1372710259.1300001</v>
      </c>
    </row>
    <row r="1434" spans="1:6">
      <c r="A1434" s="52">
        <v>45479.274027777778</v>
      </c>
      <c r="B1434" s="15"/>
      <c r="C1434" s="165" t="s">
        <v>16</v>
      </c>
      <c r="D1434" s="45">
        <v>1990000</v>
      </c>
      <c r="E1434" s="45"/>
      <c r="F1434" s="13">
        <f t="shared" si="30"/>
        <v>1374700259.1300001</v>
      </c>
    </row>
    <row r="1435" spans="1:6">
      <c r="A1435" s="52">
        <v>45479.361076388886</v>
      </c>
      <c r="B1435" s="15"/>
      <c r="C1435" s="165" t="s">
        <v>16</v>
      </c>
      <c r="D1435" s="45">
        <v>1825000</v>
      </c>
      <c r="E1435" s="45"/>
      <c r="F1435" s="13">
        <f t="shared" si="30"/>
        <v>1376525259.1300001</v>
      </c>
    </row>
    <row r="1436" spans="1:6">
      <c r="A1436" s="52">
        <v>45479.382245370369</v>
      </c>
      <c r="B1436" s="15"/>
      <c r="C1436" s="165" t="s">
        <v>16</v>
      </c>
      <c r="D1436" s="45">
        <v>1825000</v>
      </c>
      <c r="E1436" s="45"/>
      <c r="F1436" s="13">
        <f t="shared" si="30"/>
        <v>1378350259.1300001</v>
      </c>
    </row>
    <row r="1437" spans="1:6">
      <c r="A1437" s="52">
        <v>45479.385833333334</v>
      </c>
      <c r="B1437" s="15"/>
      <c r="C1437" s="165" t="s">
        <v>16</v>
      </c>
      <c r="D1437" s="45">
        <v>1106000</v>
      </c>
      <c r="E1437" s="45"/>
      <c r="F1437" s="13">
        <f t="shared" si="30"/>
        <v>1379456259.1300001</v>
      </c>
    </row>
    <row r="1438" spans="1:6">
      <c r="A1438" s="52">
        <v>45479.390451388892</v>
      </c>
      <c r="B1438" s="15"/>
      <c r="C1438" s="165" t="s">
        <v>16</v>
      </c>
      <c r="D1438" s="45">
        <v>1524000</v>
      </c>
      <c r="E1438" s="45"/>
      <c r="F1438" s="13">
        <f t="shared" si="30"/>
        <v>1380980259.1300001</v>
      </c>
    </row>
    <row r="1439" spans="1:6">
      <c r="A1439" s="52">
        <v>45479.39508101852</v>
      </c>
      <c r="B1439" s="15"/>
      <c r="C1439" s="165" t="s">
        <v>16</v>
      </c>
      <c r="D1439" s="45">
        <v>2758000</v>
      </c>
      <c r="E1439" s="45"/>
      <c r="F1439" s="13">
        <f t="shared" si="30"/>
        <v>1383738259.1300001</v>
      </c>
    </row>
    <row r="1440" spans="1:6">
      <c r="A1440" s="52">
        <v>45479.399351851855</v>
      </c>
      <c r="B1440" s="15"/>
      <c r="C1440" s="165" t="s">
        <v>16</v>
      </c>
      <c r="D1440" s="45">
        <v>5562000</v>
      </c>
      <c r="E1440" s="45"/>
      <c r="F1440" s="13">
        <f t="shared" si="30"/>
        <v>1389300259.1300001</v>
      </c>
    </row>
    <row r="1441" spans="1:6">
      <c r="A1441" s="52">
        <v>45479.416539351849</v>
      </c>
      <c r="B1441" s="15"/>
      <c r="C1441" s="165" t="s">
        <v>16</v>
      </c>
      <c r="D1441" s="45">
        <v>1990000</v>
      </c>
      <c r="E1441" s="45"/>
      <c r="F1441" s="13">
        <f t="shared" si="30"/>
        <v>1391290259.1300001</v>
      </c>
    </row>
    <row r="1442" spans="1:6">
      <c r="A1442" s="52">
        <v>45479.418333333335</v>
      </c>
      <c r="B1442" s="15"/>
      <c r="C1442" s="165" t="s">
        <v>16</v>
      </c>
      <c r="D1442" s="45">
        <v>1947000</v>
      </c>
      <c r="E1442" s="45"/>
      <c r="F1442" s="13">
        <f t="shared" si="30"/>
        <v>1393237259.1300001</v>
      </c>
    </row>
    <row r="1443" spans="1:6">
      <c r="A1443" s="52">
        <v>45479.430960648147</v>
      </c>
      <c r="B1443" s="15"/>
      <c r="C1443" s="165" t="s">
        <v>16</v>
      </c>
      <c r="D1443" s="45">
        <v>847000</v>
      </c>
      <c r="E1443" s="45"/>
      <c r="F1443" s="13">
        <f t="shared" si="30"/>
        <v>1394084259.1300001</v>
      </c>
    </row>
    <row r="1444" spans="1:6">
      <c r="A1444" s="52">
        <v>45479.432106481479</v>
      </c>
      <c r="B1444" s="15"/>
      <c r="C1444" s="165" t="s">
        <v>16</v>
      </c>
      <c r="D1444" s="45">
        <v>698000</v>
      </c>
      <c r="E1444" s="45"/>
      <c r="F1444" s="13">
        <f t="shared" si="30"/>
        <v>1394782259.1300001</v>
      </c>
    </row>
    <row r="1445" spans="1:6">
      <c r="A1445" s="52">
        <v>45479.43922453704</v>
      </c>
      <c r="B1445" s="15"/>
      <c r="C1445" s="165" t="s">
        <v>16</v>
      </c>
      <c r="D1445" s="45">
        <v>1692000</v>
      </c>
      <c r="E1445" s="45"/>
      <c r="F1445" s="13">
        <f t="shared" si="30"/>
        <v>1396474259.1300001</v>
      </c>
    </row>
    <row r="1446" spans="1:6">
      <c r="A1446" s="52">
        <v>45479.441018518519</v>
      </c>
      <c r="B1446" s="15"/>
      <c r="C1446" s="165" t="s">
        <v>16</v>
      </c>
      <c r="D1446" s="45">
        <v>1783000</v>
      </c>
      <c r="E1446" s="45"/>
      <c r="F1446" s="13">
        <f t="shared" si="30"/>
        <v>1398257259.1300001</v>
      </c>
    </row>
    <row r="1447" spans="1:6">
      <c r="A1447" s="52">
        <v>45479.443391203706</v>
      </c>
      <c r="B1447" s="15"/>
      <c r="C1447" s="165" t="s">
        <v>16</v>
      </c>
      <c r="D1447" s="45">
        <v>1692000</v>
      </c>
      <c r="E1447" s="45"/>
      <c r="F1447" s="13">
        <f t="shared" si="30"/>
        <v>1399949259.1300001</v>
      </c>
    </row>
    <row r="1448" spans="1:6">
      <c r="A1448" s="52">
        <v>45479.453368055554</v>
      </c>
      <c r="B1448" s="15"/>
      <c r="C1448" s="165" t="s">
        <v>16</v>
      </c>
      <c r="D1448" s="45">
        <v>1692000</v>
      </c>
      <c r="E1448" s="45"/>
      <c r="F1448" s="13">
        <f t="shared" si="30"/>
        <v>1401641259.1300001</v>
      </c>
    </row>
    <row r="1449" spans="1:6">
      <c r="A1449" s="52">
        <v>45479.453819444447</v>
      </c>
      <c r="B1449" s="15"/>
      <c r="C1449" s="165" t="s">
        <v>16</v>
      </c>
      <c r="D1449" s="45">
        <v>1990000</v>
      </c>
      <c r="E1449" s="45"/>
      <c r="F1449" s="13">
        <f t="shared" si="30"/>
        <v>1403631259.1300001</v>
      </c>
    </row>
    <row r="1450" spans="1:6">
      <c r="A1450" s="52">
        <v>45479.455787037034</v>
      </c>
      <c r="B1450" s="15"/>
      <c r="C1450" s="165" t="s">
        <v>16</v>
      </c>
      <c r="D1450" s="45">
        <v>1783000</v>
      </c>
      <c r="E1450" s="45"/>
      <c r="F1450" s="13">
        <f t="shared" si="30"/>
        <v>1405414259.1300001</v>
      </c>
    </row>
    <row r="1451" spans="1:6">
      <c r="A1451" s="52">
        <v>45479.464872685188</v>
      </c>
      <c r="B1451" s="15"/>
      <c r="C1451" s="165" t="s">
        <v>16</v>
      </c>
      <c r="D1451" s="45">
        <v>2739000</v>
      </c>
      <c r="E1451" s="45"/>
      <c r="F1451" s="13">
        <f t="shared" si="30"/>
        <v>1408153259.1300001</v>
      </c>
    </row>
    <row r="1452" spans="1:6">
      <c r="A1452" s="52">
        <v>45479.480127314811</v>
      </c>
      <c r="B1452" s="15"/>
      <c r="C1452" s="165" t="s">
        <v>16</v>
      </c>
      <c r="D1452" s="45">
        <v>2215000</v>
      </c>
      <c r="E1452" s="45"/>
      <c r="F1452" s="13">
        <f t="shared" si="30"/>
        <v>1410368259.1300001</v>
      </c>
    </row>
    <row r="1453" spans="1:6">
      <c r="A1453" s="52">
        <v>45479.48505787037</v>
      </c>
      <c r="B1453" s="15"/>
      <c r="C1453" s="165" t="s">
        <v>16</v>
      </c>
      <c r="D1453" s="45">
        <v>991000</v>
      </c>
      <c r="E1453" s="45"/>
      <c r="F1453" s="13">
        <f t="shared" si="30"/>
        <v>1411359259.1300001</v>
      </c>
    </row>
    <row r="1454" spans="1:6">
      <c r="A1454" s="52">
        <v>45479.486319444448</v>
      </c>
      <c r="B1454" s="15"/>
      <c r="C1454" s="165" t="s">
        <v>16</v>
      </c>
      <c r="D1454" s="45">
        <v>1825000</v>
      </c>
      <c r="E1454" s="45"/>
      <c r="F1454" s="13">
        <f t="shared" si="30"/>
        <v>1413184259.1300001</v>
      </c>
    </row>
    <row r="1455" spans="1:6">
      <c r="A1455" s="52">
        <v>45479.492569444446</v>
      </c>
      <c r="B1455" s="15"/>
      <c r="C1455" s="165" t="s">
        <v>16</v>
      </c>
      <c r="D1455" s="45">
        <v>432000</v>
      </c>
      <c r="E1455" s="45"/>
      <c r="F1455" s="13">
        <f t="shared" si="30"/>
        <v>1413616259.1300001</v>
      </c>
    </row>
    <row r="1456" spans="1:6">
      <c r="A1456" s="52">
        <v>45479.493437500001</v>
      </c>
      <c r="B1456" s="15"/>
      <c r="C1456" s="165" t="s">
        <v>16</v>
      </c>
      <c r="D1456" s="45">
        <v>4984000</v>
      </c>
      <c r="E1456" s="45"/>
      <c r="F1456" s="13">
        <f t="shared" si="30"/>
        <v>1418600259.1300001</v>
      </c>
    </row>
    <row r="1457" spans="1:6">
      <c r="A1457" s="52">
        <v>45479.494467592594</v>
      </c>
      <c r="B1457" s="15"/>
      <c r="C1457" s="165" t="s">
        <v>16</v>
      </c>
      <c r="D1457" s="45">
        <v>1947000</v>
      </c>
      <c r="E1457" s="45"/>
      <c r="F1457" s="13">
        <f t="shared" si="30"/>
        <v>1420547259.1300001</v>
      </c>
    </row>
    <row r="1458" spans="1:6">
      <c r="A1458" s="52">
        <v>45479.496087962965</v>
      </c>
      <c r="B1458" s="15"/>
      <c r="C1458" s="165" t="s">
        <v>16</v>
      </c>
      <c r="D1458" s="45">
        <v>1825000</v>
      </c>
      <c r="E1458" s="45"/>
      <c r="F1458" s="13">
        <f t="shared" si="30"/>
        <v>1422372259.1300001</v>
      </c>
    </row>
    <row r="1459" spans="1:6">
      <c r="A1459" s="52">
        <v>45479.555798611109</v>
      </c>
      <c r="B1459" s="15"/>
      <c r="C1459" s="165" t="s">
        <v>1261</v>
      </c>
      <c r="D1459" s="45">
        <v>1000000</v>
      </c>
      <c r="E1459" s="45"/>
      <c r="F1459" s="13">
        <f t="shared" si="30"/>
        <v>1423372259.1300001</v>
      </c>
    </row>
    <row r="1460" spans="1:6">
      <c r="A1460" s="52">
        <v>45479.565069444441</v>
      </c>
      <c r="B1460" s="15"/>
      <c r="C1460" s="165" t="s">
        <v>16</v>
      </c>
      <c r="D1460" s="45">
        <v>1991000</v>
      </c>
      <c r="E1460" s="45"/>
      <c r="F1460" s="13">
        <f t="shared" si="30"/>
        <v>1425363259.1300001</v>
      </c>
    </row>
    <row r="1461" spans="1:6">
      <c r="A1461" s="52">
        <v>45479.581921296296</v>
      </c>
      <c r="B1461" s="15"/>
      <c r="C1461" s="165" t="s">
        <v>16</v>
      </c>
      <c r="D1461" s="45">
        <v>1825000</v>
      </c>
      <c r="E1461" s="45"/>
      <c r="F1461" s="13">
        <f t="shared" si="30"/>
        <v>1427188259.1300001</v>
      </c>
    </row>
    <row r="1462" spans="1:6">
      <c r="A1462" s="52">
        <v>45479.585150462961</v>
      </c>
      <c r="B1462" s="15"/>
      <c r="C1462" s="165" t="s">
        <v>16</v>
      </c>
      <c r="D1462" s="45">
        <v>3608000</v>
      </c>
      <c r="E1462" s="45"/>
      <c r="F1462" s="13">
        <f t="shared" si="30"/>
        <v>1430796259.1300001</v>
      </c>
    </row>
    <row r="1463" spans="1:6">
      <c r="A1463" s="52">
        <v>45479.596770833334</v>
      </c>
      <c r="B1463" s="15"/>
      <c r="C1463" s="165" t="s">
        <v>16</v>
      </c>
      <c r="D1463" s="45">
        <v>3331000</v>
      </c>
      <c r="E1463" s="45"/>
      <c r="F1463" s="13">
        <f t="shared" si="30"/>
        <v>1434127259.1300001</v>
      </c>
    </row>
    <row r="1464" spans="1:6">
      <c r="A1464" s="52">
        <v>45479.597858796296</v>
      </c>
      <c r="B1464" s="15"/>
      <c r="C1464" s="165" t="s">
        <v>16</v>
      </c>
      <c r="D1464" s="45">
        <v>1990000</v>
      </c>
      <c r="E1464" s="45"/>
      <c r="F1464" s="13">
        <f t="shared" si="30"/>
        <v>1436117259.1300001</v>
      </c>
    </row>
    <row r="1465" spans="1:6">
      <c r="A1465" s="52">
        <v>45479.610567129632</v>
      </c>
      <c r="B1465" s="15"/>
      <c r="C1465" s="165" t="s">
        <v>16</v>
      </c>
      <c r="D1465" s="45">
        <v>1954000</v>
      </c>
      <c r="E1465" s="45"/>
      <c r="F1465" s="13">
        <f t="shared" si="30"/>
        <v>1438071259.1300001</v>
      </c>
    </row>
    <row r="1466" spans="1:6">
      <c r="A1466" s="52">
        <v>45479.622858796298</v>
      </c>
      <c r="B1466" s="15"/>
      <c r="C1466" s="165" t="s">
        <v>16</v>
      </c>
      <c r="D1466" s="45">
        <v>1524000</v>
      </c>
      <c r="E1466" s="45"/>
      <c r="F1466" s="13">
        <f t="shared" si="30"/>
        <v>1439595259.1300001</v>
      </c>
    </row>
    <row r="1467" spans="1:6">
      <c r="A1467" s="52">
        <v>45479.623645833337</v>
      </c>
      <c r="B1467" s="15"/>
      <c r="C1467" s="165" t="s">
        <v>16</v>
      </c>
      <c r="D1467" s="45">
        <v>1947000</v>
      </c>
      <c r="E1467" s="45"/>
      <c r="F1467" s="13">
        <f t="shared" si="30"/>
        <v>1441542259.1300001</v>
      </c>
    </row>
    <row r="1468" spans="1:6">
      <c r="A1468" s="52">
        <v>45479.668425925927</v>
      </c>
      <c r="B1468" s="15"/>
      <c r="C1468" s="165" t="s">
        <v>16</v>
      </c>
      <c r="D1468" s="45">
        <v>1783000</v>
      </c>
      <c r="E1468" s="45"/>
      <c r="F1468" s="13">
        <f t="shared" si="30"/>
        <v>1443325259.1300001</v>
      </c>
    </row>
    <row r="1469" spans="1:6">
      <c r="A1469" s="52">
        <v>45480.688310185185</v>
      </c>
      <c r="B1469" s="15"/>
      <c r="C1469" s="165" t="s">
        <v>16</v>
      </c>
      <c r="D1469" s="45">
        <v>1990000</v>
      </c>
      <c r="E1469" s="45"/>
      <c r="F1469" s="13">
        <f t="shared" si="30"/>
        <v>1445315259.1300001</v>
      </c>
    </row>
    <row r="1470" spans="1:6">
      <c r="A1470" s="52">
        <v>45481.354375000003</v>
      </c>
      <c r="B1470" s="15"/>
      <c r="C1470" s="165" t="s">
        <v>16</v>
      </c>
      <c r="D1470" s="45">
        <v>1470000</v>
      </c>
      <c r="E1470" s="45"/>
      <c r="F1470" s="13">
        <f t="shared" si="30"/>
        <v>1446785259.1300001</v>
      </c>
    </row>
    <row r="1471" spans="1:6">
      <c r="A1471" s="52">
        <v>45481.368819444448</v>
      </c>
      <c r="B1471" s="15"/>
      <c r="C1471" s="165" t="s">
        <v>16</v>
      </c>
      <c r="D1471" s="45">
        <v>424000</v>
      </c>
      <c r="E1471" s="45"/>
      <c r="F1471" s="13">
        <f t="shared" si="30"/>
        <v>1447209259.1300001</v>
      </c>
    </row>
    <row r="1472" spans="1:6">
      <c r="A1472" s="52">
        <v>45481.369942129626</v>
      </c>
      <c r="B1472" s="15"/>
      <c r="C1472" s="165" t="s">
        <v>16</v>
      </c>
      <c r="D1472" s="45">
        <v>1825000</v>
      </c>
      <c r="E1472" s="45"/>
      <c r="F1472" s="13">
        <f t="shared" si="30"/>
        <v>1449034259.1300001</v>
      </c>
    </row>
    <row r="1473" spans="1:6">
      <c r="A1473" s="52">
        <v>45481.372777777775</v>
      </c>
      <c r="B1473" s="15"/>
      <c r="C1473" s="165" t="s">
        <v>1262</v>
      </c>
      <c r="D1473" s="45">
        <v>8000</v>
      </c>
      <c r="E1473" s="45"/>
      <c r="F1473" s="13">
        <f t="shared" si="30"/>
        <v>1449042259.1300001</v>
      </c>
    </row>
    <row r="1474" spans="1:6">
      <c r="A1474" s="52">
        <v>45481.377800925926</v>
      </c>
      <c r="B1474" s="15"/>
      <c r="C1474" s="165" t="s">
        <v>16</v>
      </c>
      <c r="D1474" s="45">
        <v>991000</v>
      </c>
      <c r="E1474" s="45"/>
      <c r="F1474" s="13">
        <f t="shared" si="30"/>
        <v>1450033259.1300001</v>
      </c>
    </row>
    <row r="1475" spans="1:6">
      <c r="A1475" s="52">
        <v>45481.377951388888</v>
      </c>
      <c r="B1475" s="15"/>
      <c r="C1475" s="165" t="s">
        <v>16</v>
      </c>
      <c r="D1475" s="45">
        <v>1106000</v>
      </c>
      <c r="E1475" s="45"/>
      <c r="F1475" s="13">
        <f t="shared" si="30"/>
        <v>1451139259.1300001</v>
      </c>
    </row>
    <row r="1476" spans="1:6">
      <c r="A1476" s="52">
        <v>45481.378182870372</v>
      </c>
      <c r="B1476" s="15"/>
      <c r="C1476" s="165" t="s">
        <v>12</v>
      </c>
      <c r="D1476" s="45">
        <v>585000</v>
      </c>
      <c r="E1476" s="45"/>
      <c r="F1476" s="13">
        <f t="shared" si="30"/>
        <v>1451724259.1300001</v>
      </c>
    </row>
    <row r="1477" spans="1:6">
      <c r="A1477" s="52">
        <v>45481.401099537034</v>
      </c>
      <c r="B1477" s="15"/>
      <c r="C1477" s="165" t="s">
        <v>16</v>
      </c>
      <c r="D1477" s="45">
        <v>432000</v>
      </c>
      <c r="E1477" s="45"/>
      <c r="F1477" s="13">
        <f t="shared" si="30"/>
        <v>1452156259.1300001</v>
      </c>
    </row>
    <row r="1478" spans="1:6">
      <c r="A1478" s="52">
        <v>45481.415983796294</v>
      </c>
      <c r="B1478" s="15"/>
      <c r="C1478" s="165" t="s">
        <v>16</v>
      </c>
      <c r="D1478" s="45">
        <v>432000</v>
      </c>
      <c r="E1478" s="45"/>
      <c r="F1478" s="13">
        <f t="shared" si="30"/>
        <v>1452588259.1300001</v>
      </c>
    </row>
    <row r="1479" spans="1:6">
      <c r="A1479" s="52">
        <v>45481.422789351855</v>
      </c>
      <c r="B1479" s="15"/>
      <c r="C1479" s="165" t="s">
        <v>16</v>
      </c>
      <c r="D1479" s="45">
        <v>1256000</v>
      </c>
      <c r="E1479" s="45"/>
      <c r="F1479" s="13">
        <f t="shared" si="30"/>
        <v>1453844259.1300001</v>
      </c>
    </row>
    <row r="1480" spans="1:6">
      <c r="A1480" s="52">
        <v>45481.435717592591</v>
      </c>
      <c r="B1480" s="15"/>
      <c r="C1480" s="165" t="s">
        <v>16</v>
      </c>
      <c r="D1480" s="45">
        <v>698000</v>
      </c>
      <c r="E1480" s="45"/>
      <c r="F1480" s="13">
        <f t="shared" si="30"/>
        <v>1454542259.1300001</v>
      </c>
    </row>
    <row r="1481" spans="1:6">
      <c r="A1481" s="52">
        <v>45481.436585648145</v>
      </c>
      <c r="B1481" s="15"/>
      <c r="C1481" s="165" t="s">
        <v>16</v>
      </c>
      <c r="D1481" s="45">
        <v>685000</v>
      </c>
      <c r="E1481" s="45"/>
      <c r="F1481" s="13">
        <f t="shared" si="30"/>
        <v>1455227259.1300001</v>
      </c>
    </row>
    <row r="1482" spans="1:6">
      <c r="A1482" s="52">
        <v>45481.465208333335</v>
      </c>
      <c r="B1482" s="15"/>
      <c r="C1482" s="165" t="s">
        <v>16</v>
      </c>
      <c r="D1482" s="45">
        <v>432000</v>
      </c>
      <c r="E1482" s="45"/>
      <c r="F1482" s="13">
        <f t="shared" si="30"/>
        <v>1455659259.1300001</v>
      </c>
    </row>
    <row r="1483" spans="1:6">
      <c r="A1483" s="52">
        <v>45481.468912037039</v>
      </c>
      <c r="B1483" s="15"/>
      <c r="C1483" s="165" t="s">
        <v>16</v>
      </c>
      <c r="D1483" s="45">
        <v>1256000</v>
      </c>
      <c r="E1483" s="45"/>
      <c r="F1483" s="13">
        <f t="shared" si="30"/>
        <v>1456915259.1300001</v>
      </c>
    </row>
    <row r="1484" spans="1:6">
      <c r="A1484" s="52">
        <v>45481.476076388892</v>
      </c>
      <c r="B1484" s="15"/>
      <c r="C1484" s="165" t="s">
        <v>16</v>
      </c>
      <c r="D1484" s="45">
        <v>2994000</v>
      </c>
      <c r="E1484" s="45"/>
      <c r="F1484" s="13">
        <f t="shared" si="30"/>
        <v>1459909259.1300001</v>
      </c>
    </row>
    <row r="1485" spans="1:6">
      <c r="A1485" s="52">
        <v>45481.485393518517</v>
      </c>
      <c r="B1485" s="15"/>
      <c r="C1485" s="165" t="s">
        <v>16</v>
      </c>
      <c r="D1485" s="45">
        <v>1014000</v>
      </c>
      <c r="E1485" s="45"/>
      <c r="F1485" s="13">
        <f t="shared" si="30"/>
        <v>1460923259.1300001</v>
      </c>
    </row>
    <row r="1486" spans="1:6">
      <c r="A1486" s="52">
        <v>45481.487835648149</v>
      </c>
      <c r="B1486" s="15"/>
      <c r="C1486" s="165" t="s">
        <v>16</v>
      </c>
      <c r="D1486" s="45">
        <v>1938000</v>
      </c>
      <c r="E1486" s="45"/>
      <c r="F1486" s="13">
        <f t="shared" si="30"/>
        <v>1462861259.1300001</v>
      </c>
    </row>
    <row r="1487" spans="1:6">
      <c r="A1487" s="52">
        <v>45481.50712962963</v>
      </c>
      <c r="B1487" s="15"/>
      <c r="C1487" s="165" t="s">
        <v>16</v>
      </c>
      <c r="D1487" s="45">
        <v>1825000</v>
      </c>
      <c r="E1487" s="45"/>
      <c r="F1487" s="13">
        <f t="shared" si="30"/>
        <v>1464686259.1300001</v>
      </c>
    </row>
    <row r="1488" spans="1:6">
      <c r="A1488" s="52">
        <v>45481.52003472222</v>
      </c>
      <c r="B1488" s="15"/>
      <c r="C1488" s="165" t="s">
        <v>16</v>
      </c>
      <c r="D1488" s="45">
        <v>1506000</v>
      </c>
      <c r="E1488" s="45"/>
      <c r="F1488" s="13">
        <f t="shared" ref="F1488:F1540" si="31">F1487+D1488-E1488</f>
        <v>1466192259.1300001</v>
      </c>
    </row>
    <row r="1489" spans="1:6">
      <c r="A1489" s="52">
        <v>45481.529166666667</v>
      </c>
      <c r="B1489" s="15"/>
      <c r="C1489" s="165" t="s">
        <v>16</v>
      </c>
      <c r="D1489" s="45">
        <v>1783000</v>
      </c>
      <c r="E1489" s="45"/>
      <c r="F1489" s="13">
        <f t="shared" si="31"/>
        <v>1467975259.1300001</v>
      </c>
    </row>
    <row r="1490" spans="1:6">
      <c r="A1490" s="52">
        <v>45481.538425925923</v>
      </c>
      <c r="B1490" s="15"/>
      <c r="C1490" s="165" t="s">
        <v>16</v>
      </c>
      <c r="D1490" s="45">
        <v>3039000</v>
      </c>
      <c r="E1490" s="45"/>
      <c r="F1490" s="13">
        <f t="shared" si="31"/>
        <v>1471014259.1300001</v>
      </c>
    </row>
    <row r="1491" spans="1:6">
      <c r="A1491" s="52">
        <v>45481.561203703706</v>
      </c>
      <c r="B1491" s="15"/>
      <c r="C1491" s="165" t="s">
        <v>16</v>
      </c>
      <c r="D1491" s="45">
        <v>4970000</v>
      </c>
      <c r="E1491" s="45"/>
      <c r="F1491" s="13">
        <f t="shared" si="31"/>
        <v>1475984259.1300001</v>
      </c>
    </row>
    <row r="1492" spans="1:6">
      <c r="A1492" s="52">
        <v>45481.564641203702</v>
      </c>
      <c r="B1492" s="15"/>
      <c r="C1492" s="165" t="s">
        <v>16</v>
      </c>
      <c r="D1492" s="45">
        <v>1851000</v>
      </c>
      <c r="E1492" s="45"/>
      <c r="F1492" s="13">
        <f t="shared" si="31"/>
        <v>1477835259.1300001</v>
      </c>
    </row>
    <row r="1493" spans="1:6">
      <c r="A1493" s="52">
        <v>45481.572546296295</v>
      </c>
      <c r="B1493" s="15"/>
      <c r="C1493" s="165" t="s">
        <v>12</v>
      </c>
      <c r="D1493" s="45">
        <v>1810000</v>
      </c>
      <c r="E1493" s="45"/>
      <c r="F1493" s="13">
        <f t="shared" si="31"/>
        <v>1479645259.1300001</v>
      </c>
    </row>
    <row r="1494" spans="1:6">
      <c r="A1494" s="52">
        <v>45481.585520833331</v>
      </c>
      <c r="B1494" s="15"/>
      <c r="C1494" s="165" t="s">
        <v>16</v>
      </c>
      <c r="D1494" s="45">
        <v>1783000</v>
      </c>
      <c r="E1494" s="45"/>
      <c r="F1494" s="13">
        <f t="shared" si="31"/>
        <v>1481428259.1300001</v>
      </c>
    </row>
    <row r="1495" spans="1:6">
      <c r="A1495" s="52">
        <v>45481.592013888891</v>
      </c>
      <c r="B1495" s="15"/>
      <c r="C1495" s="165" t="s">
        <v>16</v>
      </c>
      <c r="D1495" s="45">
        <v>1233000</v>
      </c>
      <c r="E1495" s="45"/>
      <c r="F1495" s="13">
        <f t="shared" si="31"/>
        <v>1482661259.1300001</v>
      </c>
    </row>
    <row r="1496" spans="1:6">
      <c r="A1496" s="52">
        <v>45481.595856481479</v>
      </c>
      <c r="B1496" s="15"/>
      <c r="C1496" s="165" t="s">
        <v>16</v>
      </c>
      <c r="D1496" s="45">
        <v>1947000</v>
      </c>
      <c r="E1496" s="45"/>
      <c r="F1496" s="13">
        <f t="shared" si="31"/>
        <v>1484608259.1300001</v>
      </c>
    </row>
    <row r="1497" spans="1:6">
      <c r="A1497" s="52">
        <v>45481.628553240742</v>
      </c>
      <c r="B1497" s="15"/>
      <c r="C1497" s="165" t="s">
        <v>16</v>
      </c>
      <c r="D1497" s="45">
        <v>1082000</v>
      </c>
      <c r="E1497" s="45"/>
      <c r="F1497" s="13">
        <f t="shared" si="31"/>
        <v>1485690259.1300001</v>
      </c>
    </row>
    <row r="1498" spans="1:6">
      <c r="A1498" s="52">
        <v>45481.666597222225</v>
      </c>
      <c r="B1498" s="15"/>
      <c r="C1498" s="165" t="s">
        <v>16</v>
      </c>
      <c r="D1498" s="45">
        <v>3475000</v>
      </c>
      <c r="E1498" s="45"/>
      <c r="F1498" s="13">
        <f t="shared" si="31"/>
        <v>1489165259.1300001</v>
      </c>
    </row>
    <row r="1499" spans="1:6">
      <c r="A1499" s="52">
        <v>45482.389456018522</v>
      </c>
      <c r="B1499" s="15"/>
      <c r="C1499" s="165" t="s">
        <v>16</v>
      </c>
      <c r="D1499" s="45">
        <v>685000</v>
      </c>
      <c r="E1499" s="45"/>
      <c r="F1499" s="13">
        <f t="shared" si="31"/>
        <v>1489850259.1300001</v>
      </c>
    </row>
    <row r="1500" spans="1:6">
      <c r="A1500" s="52">
        <v>45482.393310185187</v>
      </c>
      <c r="B1500" s="15"/>
      <c r="C1500" s="165" t="s">
        <v>16</v>
      </c>
      <c r="D1500" s="45">
        <v>2994000</v>
      </c>
      <c r="E1500" s="45"/>
      <c r="F1500" s="13">
        <f t="shared" si="31"/>
        <v>1492844259.1300001</v>
      </c>
    </row>
    <row r="1501" spans="1:6">
      <c r="A1501" s="52">
        <v>45482.413668981484</v>
      </c>
      <c r="B1501" s="15"/>
      <c r="C1501" s="165" t="s">
        <v>16</v>
      </c>
      <c r="D1501" s="45">
        <v>1831000</v>
      </c>
      <c r="E1501" s="45"/>
      <c r="F1501" s="13">
        <f t="shared" si="31"/>
        <v>1494675259.1300001</v>
      </c>
    </row>
    <row r="1502" spans="1:6">
      <c r="A1502" s="52">
        <v>45482.424027777779</v>
      </c>
      <c r="B1502" s="15"/>
      <c r="C1502" s="165" t="s">
        <v>16</v>
      </c>
      <c r="D1502" s="45">
        <v>1825000</v>
      </c>
      <c r="E1502" s="45"/>
      <c r="F1502" s="13">
        <f t="shared" si="31"/>
        <v>1496500259.1300001</v>
      </c>
    </row>
    <row r="1503" spans="1:6">
      <c r="A1503" s="52">
        <v>45482.439062500001</v>
      </c>
      <c r="B1503" s="15"/>
      <c r="C1503" s="165" t="s">
        <v>16</v>
      </c>
      <c r="D1503" s="45">
        <v>1954000</v>
      </c>
      <c r="E1503" s="45"/>
      <c r="F1503" s="13">
        <f t="shared" si="31"/>
        <v>1498454259.1300001</v>
      </c>
    </row>
    <row r="1504" spans="1:6">
      <c r="A1504" s="52">
        <v>45482.465277777781</v>
      </c>
      <c r="B1504" s="15"/>
      <c r="C1504" s="165" t="s">
        <v>18</v>
      </c>
      <c r="D1504" s="45">
        <v>1185000</v>
      </c>
      <c r="E1504" s="45"/>
      <c r="F1504" s="13">
        <f t="shared" si="31"/>
        <v>1499639259.1300001</v>
      </c>
    </row>
    <row r="1505" spans="1:6">
      <c r="A1505" s="52">
        <v>45482.466365740744</v>
      </c>
      <c r="B1505" s="15"/>
      <c r="C1505" s="165" t="s">
        <v>16</v>
      </c>
      <c r="D1505" s="45">
        <v>1825000</v>
      </c>
      <c r="E1505" s="45"/>
      <c r="F1505" s="13">
        <f t="shared" si="31"/>
        <v>1501464259.1300001</v>
      </c>
    </row>
    <row r="1506" spans="1:6">
      <c r="A1506" s="52">
        <v>45482.485625000001</v>
      </c>
      <c r="B1506" s="15"/>
      <c r="C1506" s="165" t="s">
        <v>16</v>
      </c>
      <c r="D1506" s="45">
        <v>1470000</v>
      </c>
      <c r="E1506" s="45"/>
      <c r="F1506" s="13">
        <f t="shared" si="31"/>
        <v>1502934259.1300001</v>
      </c>
    </row>
    <row r="1507" spans="1:6">
      <c r="A1507" s="52">
        <v>45482.486851851849</v>
      </c>
      <c r="B1507" s="15"/>
      <c r="C1507" s="165" t="s">
        <v>16</v>
      </c>
      <c r="D1507" s="45">
        <v>1825000</v>
      </c>
      <c r="E1507" s="45"/>
      <c r="F1507" s="13">
        <f t="shared" si="31"/>
        <v>1504759259.1300001</v>
      </c>
    </row>
    <row r="1508" spans="1:6">
      <c r="A1508" s="52">
        <v>45482.491273148145</v>
      </c>
      <c r="B1508" s="15"/>
      <c r="C1508" s="165" t="s">
        <v>16</v>
      </c>
      <c r="D1508" s="45">
        <v>1825000</v>
      </c>
      <c r="E1508" s="45"/>
      <c r="F1508" s="13">
        <f t="shared" si="31"/>
        <v>1506584259.1300001</v>
      </c>
    </row>
    <row r="1509" spans="1:6">
      <c r="A1509" s="52">
        <v>45482.495196759257</v>
      </c>
      <c r="B1509" s="15"/>
      <c r="C1509" s="165" t="s">
        <v>16</v>
      </c>
      <c r="D1509" s="45">
        <v>480000</v>
      </c>
      <c r="E1509" s="45"/>
      <c r="F1509" s="13">
        <f t="shared" si="31"/>
        <v>1507064259.1300001</v>
      </c>
    </row>
    <row r="1510" spans="1:6">
      <c r="A1510" s="52">
        <v>45482.55259259259</v>
      </c>
      <c r="B1510" s="15"/>
      <c r="C1510" s="165" t="s">
        <v>16</v>
      </c>
      <c r="D1510" s="45">
        <v>940000</v>
      </c>
      <c r="E1510" s="45"/>
      <c r="F1510" s="13">
        <f t="shared" si="31"/>
        <v>1508004259.1300001</v>
      </c>
    </row>
    <row r="1511" spans="1:6">
      <c r="A1511" s="52">
        <v>45482.554884259262</v>
      </c>
      <c r="B1511" s="15"/>
      <c r="C1511" s="165" t="s">
        <v>16</v>
      </c>
      <c r="D1511" s="45">
        <v>1954000</v>
      </c>
      <c r="E1511" s="45"/>
      <c r="F1511" s="13">
        <f t="shared" si="31"/>
        <v>1509958259.1300001</v>
      </c>
    </row>
    <row r="1512" spans="1:6">
      <c r="A1512" s="52">
        <v>45482.580393518518</v>
      </c>
      <c r="B1512" s="15"/>
      <c r="C1512" s="165" t="s">
        <v>16</v>
      </c>
      <c r="D1512" s="45">
        <v>1954000</v>
      </c>
      <c r="E1512" s="45"/>
      <c r="F1512" s="13">
        <f t="shared" si="31"/>
        <v>1511912259.1300001</v>
      </c>
    </row>
    <row r="1513" spans="1:6">
      <c r="A1513" s="52">
        <v>45482.593993055554</v>
      </c>
      <c r="B1513" s="15"/>
      <c r="C1513" s="165" t="s">
        <v>16</v>
      </c>
      <c r="D1513" s="45">
        <v>847000</v>
      </c>
      <c r="E1513" s="45"/>
      <c r="F1513" s="13">
        <f t="shared" si="31"/>
        <v>1512759259.1300001</v>
      </c>
    </row>
    <row r="1514" spans="1:6">
      <c r="A1514" s="52">
        <v>45482.59615740741</v>
      </c>
      <c r="B1514" s="15"/>
      <c r="C1514" s="165" t="s">
        <v>16</v>
      </c>
      <c r="D1514" s="45">
        <v>1086000</v>
      </c>
      <c r="E1514" s="45"/>
      <c r="F1514" s="13">
        <f t="shared" si="31"/>
        <v>1513845259.1300001</v>
      </c>
    </row>
    <row r="1515" spans="1:6">
      <c r="A1515" s="52">
        <v>45482.637361111112</v>
      </c>
      <c r="B1515" s="15"/>
      <c r="C1515" s="165" t="s">
        <v>16</v>
      </c>
      <c r="D1515" s="45">
        <v>3566000</v>
      </c>
      <c r="E1515" s="45"/>
      <c r="F1515" s="13">
        <f t="shared" si="31"/>
        <v>1517411259.1300001</v>
      </c>
    </row>
    <row r="1516" spans="1:6">
      <c r="A1516" s="52">
        <v>45483.351076388892</v>
      </c>
      <c r="B1516" s="15"/>
      <c r="C1516" s="165" t="s">
        <v>16</v>
      </c>
      <c r="D1516" s="45">
        <v>1783000</v>
      </c>
      <c r="E1516" s="45"/>
      <c r="F1516" s="13">
        <f t="shared" si="31"/>
        <v>1519194259.1300001</v>
      </c>
    </row>
    <row r="1517" spans="1:6">
      <c r="A1517" s="52">
        <v>45483.382928240739</v>
      </c>
      <c r="B1517" s="15"/>
      <c r="C1517" s="165" t="s">
        <v>16</v>
      </c>
      <c r="D1517" s="45">
        <v>1470000</v>
      </c>
      <c r="E1517" s="45"/>
      <c r="F1517" s="13">
        <f t="shared" si="31"/>
        <v>1520664259.1300001</v>
      </c>
    </row>
    <row r="1518" spans="1:6">
      <c r="A1518" s="52">
        <v>45483.385057870371</v>
      </c>
      <c r="B1518" s="15"/>
      <c r="C1518" s="165" t="s">
        <v>16</v>
      </c>
      <c r="D1518" s="45">
        <v>696000</v>
      </c>
      <c r="E1518" s="45"/>
      <c r="F1518" s="13">
        <f t="shared" si="31"/>
        <v>1521360259.1300001</v>
      </c>
    </row>
    <row r="1519" spans="1:6">
      <c r="A1519" s="52">
        <v>45483.385370370372</v>
      </c>
      <c r="B1519" s="15"/>
      <c r="C1519" s="165" t="s">
        <v>16</v>
      </c>
      <c r="D1519" s="45">
        <v>424000</v>
      </c>
      <c r="E1519" s="45"/>
      <c r="F1519" s="13">
        <f t="shared" si="31"/>
        <v>1521784259.1300001</v>
      </c>
    </row>
    <row r="1520" spans="1:6">
      <c r="A1520" s="52">
        <v>45483.403321759259</v>
      </c>
      <c r="B1520" s="15"/>
      <c r="C1520" s="165" t="s">
        <v>16</v>
      </c>
      <c r="D1520" s="45">
        <v>1783000</v>
      </c>
      <c r="E1520" s="45"/>
      <c r="F1520" s="13">
        <f t="shared" si="31"/>
        <v>1523567259.1300001</v>
      </c>
    </row>
    <row r="1521" spans="1:9">
      <c r="A1521" s="52">
        <v>45483.441145833334</v>
      </c>
      <c r="B1521" s="15"/>
      <c r="C1521" s="165" t="s">
        <v>16</v>
      </c>
      <c r="D1521" s="45">
        <v>1506000</v>
      </c>
      <c r="E1521" s="45"/>
      <c r="F1521" s="13">
        <f t="shared" si="31"/>
        <v>1525073259.1300001</v>
      </c>
    </row>
    <row r="1522" spans="1:9">
      <c r="A1522" s="52">
        <v>45483.442696759259</v>
      </c>
      <c r="B1522" s="15"/>
      <c r="C1522" s="165" t="s">
        <v>16</v>
      </c>
      <c r="D1522" s="45">
        <v>1522000</v>
      </c>
      <c r="E1522" s="45"/>
      <c r="F1522" s="13">
        <f t="shared" si="31"/>
        <v>1526595259.1300001</v>
      </c>
    </row>
    <row r="1523" spans="1:9">
      <c r="A1523" s="52">
        <v>45483.454236111109</v>
      </c>
      <c r="B1523" s="15"/>
      <c r="C1523" s="165" t="s">
        <v>16</v>
      </c>
      <c r="D1523" s="45">
        <v>1954000</v>
      </c>
      <c r="E1523" s="45"/>
      <c r="F1523" s="13">
        <f t="shared" si="31"/>
        <v>1528549259.1300001</v>
      </c>
    </row>
    <row r="1524" spans="1:9">
      <c r="A1524" s="52">
        <v>45483.476238425923</v>
      </c>
      <c r="B1524" s="15"/>
      <c r="C1524" s="165" t="s">
        <v>16</v>
      </c>
      <c r="D1524" s="45">
        <v>1825000</v>
      </c>
      <c r="E1524" s="45"/>
      <c r="F1524" s="13">
        <f t="shared" si="31"/>
        <v>1530374259.1300001</v>
      </c>
    </row>
    <row r="1525" spans="1:9">
      <c r="A1525" s="52">
        <v>45483.538263888891</v>
      </c>
      <c r="B1525" s="15"/>
      <c r="C1525" s="165" t="s">
        <v>16</v>
      </c>
      <c r="D1525" s="45">
        <v>1954000</v>
      </c>
      <c r="E1525" s="45"/>
      <c r="F1525" s="13">
        <f t="shared" si="31"/>
        <v>1532328259.1300001</v>
      </c>
    </row>
    <row r="1526" spans="1:9">
      <c r="A1526" s="52">
        <v>45483.556319444448</v>
      </c>
      <c r="B1526" s="15"/>
      <c r="C1526" s="165" t="s">
        <v>16</v>
      </c>
      <c r="D1526" s="45">
        <v>1954000</v>
      </c>
      <c r="E1526" s="45"/>
      <c r="F1526" s="13">
        <f t="shared" si="31"/>
        <v>1534282259.1300001</v>
      </c>
    </row>
    <row r="1527" spans="1:9">
      <c r="A1527" s="52">
        <v>45483.574259259258</v>
      </c>
      <c r="B1527" s="15"/>
      <c r="C1527" s="165" t="s">
        <v>16</v>
      </c>
      <c r="D1527" s="45">
        <v>698000</v>
      </c>
      <c r="E1527" s="45"/>
      <c r="F1527" s="13">
        <f t="shared" si="31"/>
        <v>1534980259.1300001</v>
      </c>
    </row>
    <row r="1528" spans="1:9">
      <c r="A1528" s="52">
        <v>45483.582372685189</v>
      </c>
      <c r="B1528" s="15"/>
      <c r="C1528" s="165" t="s">
        <v>16</v>
      </c>
      <c r="D1528" s="45">
        <v>3187000</v>
      </c>
      <c r="E1528" s="45"/>
      <c r="F1528" s="13">
        <f t="shared" si="31"/>
        <v>1538167259.1300001</v>
      </c>
    </row>
    <row r="1529" spans="1:9">
      <c r="A1529" s="52">
        <v>45483.593124999999</v>
      </c>
      <c r="B1529" s="15"/>
      <c r="C1529" s="165" t="s">
        <v>16</v>
      </c>
      <c r="D1529" s="45">
        <v>5031000</v>
      </c>
      <c r="E1529" s="45"/>
      <c r="F1529" s="13">
        <f t="shared" si="31"/>
        <v>1543198259.1300001</v>
      </c>
    </row>
    <row r="1530" spans="1:9">
      <c r="A1530" s="52">
        <v>45483.629467592589</v>
      </c>
      <c r="B1530" s="15"/>
      <c r="C1530" s="165" t="s">
        <v>16</v>
      </c>
      <c r="D1530" s="45">
        <v>3471000</v>
      </c>
      <c r="E1530" s="45"/>
      <c r="F1530" s="13">
        <f t="shared" si="31"/>
        <v>1546669259.1300001</v>
      </c>
    </row>
    <row r="1531" spans="1:9">
      <c r="A1531" s="52">
        <v>45483.634131944447</v>
      </c>
      <c r="B1531" s="15"/>
      <c r="C1531" s="165" t="s">
        <v>16</v>
      </c>
      <c r="D1531" s="45">
        <v>2155000</v>
      </c>
      <c r="E1531" s="45"/>
      <c r="F1531" s="13">
        <f t="shared" si="31"/>
        <v>1548824259.1300001</v>
      </c>
    </row>
    <row r="1532" spans="1:9">
      <c r="A1532" s="52">
        <v>45483.66547453704</v>
      </c>
      <c r="B1532" s="15"/>
      <c r="C1532" s="165" t="s">
        <v>16</v>
      </c>
      <c r="D1532" s="45">
        <v>696000</v>
      </c>
      <c r="E1532" s="45"/>
      <c r="F1532" s="13">
        <f t="shared" si="31"/>
        <v>1549520259.1300001</v>
      </c>
    </row>
    <row r="1533" spans="1:9">
      <c r="A1533" s="52">
        <v>45483.666168981479</v>
      </c>
      <c r="B1533" s="15"/>
      <c r="C1533" s="165" t="s">
        <v>16</v>
      </c>
      <c r="D1533" s="45">
        <v>432000</v>
      </c>
      <c r="E1533" s="45"/>
      <c r="F1533" s="13">
        <f t="shared" si="31"/>
        <v>1549952259.1300001</v>
      </c>
      <c r="I1533" s="41"/>
    </row>
    <row r="1534" spans="1:9" ht="28">
      <c r="A1534" s="52">
        <v>45485</v>
      </c>
      <c r="B1534" s="15"/>
      <c r="C1534" s="166" t="s">
        <v>1273</v>
      </c>
      <c r="D1534" s="45">
        <v>12311000</v>
      </c>
      <c r="E1534" s="45"/>
      <c r="F1534" s="13">
        <f t="shared" si="31"/>
        <v>1562263259.1300001</v>
      </c>
      <c r="I1534" s="16"/>
    </row>
    <row r="1535" spans="1:9">
      <c r="A1535" s="52">
        <v>45485</v>
      </c>
      <c r="B1535" s="15"/>
      <c r="C1535" s="165" t="s">
        <v>932</v>
      </c>
      <c r="D1535" s="45">
        <v>4753000</v>
      </c>
      <c r="E1535" s="45"/>
      <c r="F1535" s="13">
        <f t="shared" si="31"/>
        <v>1567016259.1300001</v>
      </c>
    </row>
    <row r="1536" spans="1:9">
      <c r="A1536" s="52">
        <v>45488</v>
      </c>
      <c r="B1536" s="15"/>
      <c r="C1536" s="165" t="s">
        <v>1276</v>
      </c>
      <c r="D1536" s="45">
        <v>6549000</v>
      </c>
      <c r="E1536" s="45"/>
      <c r="F1536" s="13">
        <f t="shared" si="31"/>
        <v>1573565259.1300001</v>
      </c>
    </row>
    <row r="1537" spans="1:9">
      <c r="A1537" s="52">
        <v>45488</v>
      </c>
      <c r="B1537" s="15"/>
      <c r="C1537" s="165" t="s">
        <v>932</v>
      </c>
      <c r="D1537" s="45">
        <v>3003000</v>
      </c>
      <c r="E1537" s="45"/>
      <c r="F1537" s="13">
        <f t="shared" si="31"/>
        <v>1576568259.1300001</v>
      </c>
    </row>
    <row r="1538" spans="1:9">
      <c r="A1538" s="52">
        <v>45483</v>
      </c>
      <c r="B1538" s="15"/>
      <c r="C1538" s="165" t="s">
        <v>1282</v>
      </c>
      <c r="D1538" s="45">
        <v>112000</v>
      </c>
      <c r="E1538" s="45"/>
      <c r="F1538" s="13">
        <f t="shared" si="31"/>
        <v>1576680259.1300001</v>
      </c>
    </row>
    <row r="1539" spans="1:9">
      <c r="A1539" s="52">
        <v>45484</v>
      </c>
      <c r="B1539" s="15"/>
      <c r="C1539" s="165" t="s">
        <v>16</v>
      </c>
      <c r="D1539" s="45">
        <v>1954000</v>
      </c>
      <c r="E1539" s="45"/>
      <c r="F1539" s="13">
        <f t="shared" si="31"/>
        <v>1578634259.1300001</v>
      </c>
    </row>
    <row r="1540" spans="1:9">
      <c r="A1540" s="52">
        <v>45484</v>
      </c>
      <c r="B1540" s="15"/>
      <c r="C1540" s="165" t="s">
        <v>16</v>
      </c>
      <c r="D1540" s="45">
        <v>1252000</v>
      </c>
      <c r="E1540" s="45"/>
      <c r="F1540" s="13">
        <f t="shared" si="31"/>
        <v>1579886259.1300001</v>
      </c>
    </row>
    <row r="1541" spans="1:9">
      <c r="A1541" s="52">
        <v>45484</v>
      </c>
      <c r="B1541" s="15"/>
      <c r="C1541" s="165" t="s">
        <v>16</v>
      </c>
      <c r="D1541" s="45">
        <v>1233000</v>
      </c>
      <c r="E1541" s="45"/>
      <c r="F1541" s="13">
        <f t="shared" ref="F1541:F1568" si="32">F1540+D1541-E1541</f>
        <v>1581119259.1300001</v>
      </c>
    </row>
    <row r="1542" spans="1:9">
      <c r="A1542" s="52">
        <v>45484</v>
      </c>
      <c r="B1542" s="15"/>
      <c r="C1542" s="165" t="s">
        <v>12</v>
      </c>
      <c r="D1542" s="45">
        <v>600000</v>
      </c>
      <c r="E1542" s="45"/>
      <c r="F1542" s="13">
        <f t="shared" si="32"/>
        <v>1581719259.1300001</v>
      </c>
    </row>
    <row r="1543" spans="1:9">
      <c r="A1543" s="52">
        <v>45484</v>
      </c>
      <c r="B1543" s="15"/>
      <c r="C1543" s="165" t="s">
        <v>16</v>
      </c>
      <c r="D1543" s="45">
        <v>1233000</v>
      </c>
      <c r="E1543" s="45"/>
      <c r="F1543" s="13">
        <f t="shared" si="32"/>
        <v>1582952259.1300001</v>
      </c>
    </row>
    <row r="1544" spans="1:9">
      <c r="A1544" s="52">
        <v>45484</v>
      </c>
      <c r="B1544" s="15"/>
      <c r="C1544" s="165" t="s">
        <v>16</v>
      </c>
      <c r="D1544" s="45">
        <v>848000</v>
      </c>
      <c r="E1544" s="45"/>
      <c r="F1544" s="13">
        <f t="shared" si="32"/>
        <v>1583800259.1300001</v>
      </c>
    </row>
    <row r="1545" spans="1:9">
      <c r="A1545" s="52">
        <v>45484</v>
      </c>
      <c r="B1545" s="15"/>
      <c r="C1545" s="165" t="s">
        <v>17</v>
      </c>
      <c r="D1545" s="45">
        <v>1350000</v>
      </c>
      <c r="E1545" s="45"/>
      <c r="F1545" s="13">
        <f t="shared" si="32"/>
        <v>1585150259.1300001</v>
      </c>
    </row>
    <row r="1546" spans="1:9">
      <c r="A1546" s="52">
        <v>45484</v>
      </c>
      <c r="B1546" s="15"/>
      <c r="C1546" s="165" t="s">
        <v>16</v>
      </c>
      <c r="D1546" s="45">
        <v>1947000</v>
      </c>
      <c r="E1546" s="45"/>
      <c r="F1546" s="13">
        <f t="shared" si="32"/>
        <v>1587097259.1300001</v>
      </c>
      <c r="H1546" s="57"/>
      <c r="I1546" s="57"/>
    </row>
    <row r="1547" spans="1:9">
      <c r="A1547" s="52">
        <v>45484</v>
      </c>
      <c r="B1547" s="15"/>
      <c r="C1547" s="165" t="s">
        <v>16</v>
      </c>
      <c r="D1547" s="45">
        <v>2489000</v>
      </c>
      <c r="E1547" s="45"/>
      <c r="F1547" s="13">
        <f t="shared" si="32"/>
        <v>1589586259.1300001</v>
      </c>
      <c r="H1547" s="57"/>
      <c r="I1547" s="57"/>
    </row>
    <row r="1548" spans="1:9">
      <c r="A1548" s="52">
        <v>45484</v>
      </c>
      <c r="B1548" s="15"/>
      <c r="C1548" s="165" t="s">
        <v>16</v>
      </c>
      <c r="D1548" s="45">
        <v>1506000</v>
      </c>
      <c r="E1548" s="45"/>
      <c r="F1548" s="13">
        <f t="shared" si="32"/>
        <v>1591092259.1300001</v>
      </c>
      <c r="H1548" s="57"/>
      <c r="I1548" s="57"/>
    </row>
    <row r="1549" spans="1:9">
      <c r="A1549" s="52">
        <v>45484</v>
      </c>
      <c r="B1549" s="15"/>
      <c r="C1549" s="165" t="s">
        <v>16</v>
      </c>
      <c r="D1549" s="45">
        <v>1954000</v>
      </c>
      <c r="E1549" s="45"/>
      <c r="F1549" s="13">
        <f t="shared" si="32"/>
        <v>1593046259.1300001</v>
      </c>
      <c r="H1549" s="57"/>
      <c r="I1549" s="57"/>
    </row>
    <row r="1550" spans="1:9">
      <c r="A1550" s="52">
        <v>45484</v>
      </c>
      <c r="B1550" s="15"/>
      <c r="C1550" s="165" t="s">
        <v>16</v>
      </c>
      <c r="D1550" s="45">
        <v>1014000</v>
      </c>
      <c r="E1550" s="45"/>
      <c r="F1550" s="13">
        <f t="shared" si="32"/>
        <v>1594060259.1300001</v>
      </c>
      <c r="H1550" s="57"/>
      <c r="I1550" s="57"/>
    </row>
    <row r="1551" spans="1:9">
      <c r="A1551" s="52">
        <v>45484</v>
      </c>
      <c r="B1551" s="15"/>
      <c r="C1551" s="165" t="s">
        <v>16</v>
      </c>
      <c r="D1551" s="45">
        <v>847000</v>
      </c>
      <c r="E1551" s="45"/>
      <c r="F1551" s="13">
        <f t="shared" si="32"/>
        <v>1594907259.1300001</v>
      </c>
      <c r="H1551" s="57"/>
      <c r="I1551" s="57"/>
    </row>
    <row r="1552" spans="1:9">
      <c r="A1552" s="52">
        <v>45484</v>
      </c>
      <c r="B1552" s="15"/>
      <c r="C1552" s="165" t="s">
        <v>16</v>
      </c>
      <c r="D1552" s="45">
        <v>1825000</v>
      </c>
      <c r="E1552" s="45"/>
      <c r="F1552" s="13">
        <f t="shared" si="32"/>
        <v>1596732259.1300001</v>
      </c>
      <c r="H1552" s="57"/>
      <c r="I1552" s="57"/>
    </row>
    <row r="1553" spans="1:9">
      <c r="A1553" s="52">
        <v>45485</v>
      </c>
      <c r="B1553" s="15"/>
      <c r="C1553" s="165" t="s">
        <v>12</v>
      </c>
      <c r="D1553" s="45">
        <v>585000</v>
      </c>
      <c r="E1553" s="45"/>
      <c r="F1553" s="13">
        <f t="shared" si="32"/>
        <v>1597317259.1300001</v>
      </c>
      <c r="H1553" s="57"/>
      <c r="I1553" s="57"/>
    </row>
    <row r="1554" spans="1:9">
      <c r="A1554" s="52">
        <v>45485</v>
      </c>
      <c r="B1554" s="15"/>
      <c r="C1554" s="165" t="s">
        <v>16</v>
      </c>
      <c r="D1554" s="45">
        <v>432000</v>
      </c>
      <c r="E1554" s="45"/>
      <c r="F1554" s="13">
        <f t="shared" si="32"/>
        <v>1597749259.1300001</v>
      </c>
    </row>
    <row r="1555" spans="1:9">
      <c r="A1555" s="52">
        <v>45485</v>
      </c>
      <c r="B1555" s="15"/>
      <c r="C1555" s="165" t="s">
        <v>16</v>
      </c>
      <c r="D1555" s="45">
        <v>1506000</v>
      </c>
      <c r="E1555" s="45"/>
      <c r="F1555" s="13">
        <f t="shared" si="32"/>
        <v>1599255259.1300001</v>
      </c>
      <c r="H1555" s="66"/>
      <c r="I1555" s="66"/>
    </row>
    <row r="1556" spans="1:9">
      <c r="A1556" s="52">
        <v>45485</v>
      </c>
      <c r="B1556" s="15"/>
      <c r="C1556" s="165" t="s">
        <v>16</v>
      </c>
      <c r="D1556" s="45">
        <v>698000</v>
      </c>
      <c r="E1556" s="45"/>
      <c r="F1556" s="13">
        <f t="shared" si="32"/>
        <v>1599953259.1300001</v>
      </c>
    </row>
    <row r="1557" spans="1:9">
      <c r="A1557" s="52">
        <v>45485</v>
      </c>
      <c r="B1557" s="15"/>
      <c r="C1557" s="165" t="s">
        <v>16</v>
      </c>
      <c r="D1557" s="45">
        <v>1256000</v>
      </c>
      <c r="E1557" s="45"/>
      <c r="F1557" s="13">
        <f t="shared" si="32"/>
        <v>1601209259.1300001</v>
      </c>
    </row>
    <row r="1558" spans="1:9">
      <c r="A1558" s="52">
        <v>45485</v>
      </c>
      <c r="B1558" s="15"/>
      <c r="C1558" s="165" t="s">
        <v>16</v>
      </c>
      <c r="D1558" s="45">
        <v>1014000</v>
      </c>
      <c r="E1558" s="45"/>
      <c r="F1558" s="13">
        <f t="shared" si="32"/>
        <v>1602223259.1300001</v>
      </c>
      <c r="I1558" s="66"/>
    </row>
    <row r="1559" spans="1:9">
      <c r="A1559" s="52">
        <v>45486</v>
      </c>
      <c r="B1559" s="15"/>
      <c r="C1559" s="165" t="s">
        <v>12</v>
      </c>
      <c r="D1559" s="45">
        <v>600000</v>
      </c>
      <c r="E1559" s="45"/>
      <c r="F1559" s="13">
        <f t="shared" si="32"/>
        <v>1602823259.1300001</v>
      </c>
    </row>
    <row r="1560" spans="1:9">
      <c r="A1560" s="52">
        <v>45486</v>
      </c>
      <c r="B1560" s="15"/>
      <c r="C1560" s="165" t="s">
        <v>16</v>
      </c>
      <c r="D1560" s="45">
        <v>1954000</v>
      </c>
      <c r="E1560" s="45"/>
      <c r="F1560" s="13">
        <f t="shared" si="32"/>
        <v>1604777259.1300001</v>
      </c>
    </row>
    <row r="1561" spans="1:9">
      <c r="A1561" s="52">
        <v>45486</v>
      </c>
      <c r="B1561" s="15"/>
      <c r="C1561" s="165" t="s">
        <v>17</v>
      </c>
      <c r="D1561" s="45">
        <v>1500000</v>
      </c>
      <c r="E1561" s="45"/>
      <c r="F1561" s="13">
        <f t="shared" si="32"/>
        <v>1606277259.1300001</v>
      </c>
    </row>
    <row r="1562" spans="1:9">
      <c r="A1562" s="52">
        <v>45486</v>
      </c>
      <c r="B1562" s="15"/>
      <c r="C1562" s="165" t="s">
        <v>16</v>
      </c>
      <c r="D1562" s="45">
        <v>1954000</v>
      </c>
      <c r="E1562" s="45"/>
      <c r="F1562" s="13">
        <f t="shared" si="32"/>
        <v>1608231259.1300001</v>
      </c>
      <c r="I1562" s="16"/>
    </row>
    <row r="1563" spans="1:9">
      <c r="A1563" s="52">
        <v>45486</v>
      </c>
      <c r="B1563" s="15"/>
      <c r="C1563" s="165" t="s">
        <v>16</v>
      </c>
      <c r="D1563" s="45">
        <v>1524000</v>
      </c>
      <c r="E1563" s="45"/>
      <c r="F1563" s="13">
        <f t="shared" si="32"/>
        <v>1609755259.1300001</v>
      </c>
    </row>
    <row r="1564" spans="1:9">
      <c r="A1564" s="52">
        <v>45486</v>
      </c>
      <c r="B1564" s="15"/>
      <c r="C1564" s="165" t="s">
        <v>16</v>
      </c>
      <c r="D1564" s="45">
        <v>432000</v>
      </c>
      <c r="E1564" s="45"/>
      <c r="F1564" s="13">
        <f t="shared" si="32"/>
        <v>1610187259.1300001</v>
      </c>
    </row>
    <row r="1565" spans="1:9">
      <c r="A1565" s="52">
        <v>45486</v>
      </c>
      <c r="B1565" s="15"/>
      <c r="C1565" s="165" t="s">
        <v>16</v>
      </c>
      <c r="D1565" s="45">
        <v>424000</v>
      </c>
      <c r="E1565" s="45"/>
      <c r="F1565" s="13">
        <f t="shared" si="32"/>
        <v>1610611259.1300001</v>
      </c>
    </row>
    <row r="1566" spans="1:9">
      <c r="A1566" s="52">
        <v>45487</v>
      </c>
      <c r="B1566" s="15"/>
      <c r="C1566" s="165" t="s">
        <v>16</v>
      </c>
      <c r="D1566" s="45">
        <v>1990000</v>
      </c>
      <c r="E1566" s="45"/>
      <c r="F1566" s="13">
        <f t="shared" si="32"/>
        <v>1612601259.1300001</v>
      </c>
    </row>
    <row r="1567" spans="1:9">
      <c r="A1567" s="52">
        <v>45488</v>
      </c>
      <c r="B1567" s="15"/>
      <c r="C1567" s="165" t="s">
        <v>16</v>
      </c>
      <c r="D1567" s="45">
        <v>2739000</v>
      </c>
      <c r="E1567" s="45"/>
      <c r="F1567" s="13">
        <f t="shared" si="32"/>
        <v>1615340259.1300001</v>
      </c>
    </row>
    <row r="1568" spans="1:9">
      <c r="A1568" s="52">
        <v>45488</v>
      </c>
      <c r="B1568" s="15"/>
      <c r="C1568" s="165" t="s">
        <v>12</v>
      </c>
      <c r="D1568" s="45">
        <v>1235000</v>
      </c>
      <c r="E1568" s="45"/>
      <c r="F1568" s="13">
        <f t="shared" si="32"/>
        <v>1616575259.1300001</v>
      </c>
      <c r="I1568" s="41"/>
    </row>
    <row r="1569" spans="1:9" ht="28">
      <c r="A1569" s="52">
        <v>45489</v>
      </c>
      <c r="B1569" s="15"/>
      <c r="C1569" s="166" t="s">
        <v>1283</v>
      </c>
      <c r="D1569" s="45">
        <v>14474000</v>
      </c>
      <c r="E1569" s="45"/>
      <c r="F1569" s="13">
        <f t="shared" ref="F1569:F1571" si="33">F1568+D1569-E1569</f>
        <v>1631049259.1300001</v>
      </c>
    </row>
    <row r="1570" spans="1:9">
      <c r="A1570" s="52">
        <v>45490</v>
      </c>
      <c r="B1570" s="15"/>
      <c r="C1570" s="165" t="s">
        <v>1293</v>
      </c>
      <c r="D1570" s="45">
        <v>3635000</v>
      </c>
      <c r="E1570" s="45"/>
      <c r="F1570" s="13">
        <f t="shared" si="33"/>
        <v>1634684259.1300001</v>
      </c>
      <c r="I1570" s="16"/>
    </row>
    <row r="1571" spans="1:9">
      <c r="A1571" s="52">
        <v>45490</v>
      </c>
      <c r="B1571" s="15"/>
      <c r="C1571" s="165" t="s">
        <v>932</v>
      </c>
      <c r="D1571" s="45">
        <v>13372000</v>
      </c>
      <c r="E1571" s="45"/>
      <c r="F1571" s="13">
        <f t="shared" si="33"/>
        <v>1648056259.1300001</v>
      </c>
    </row>
    <row r="1572" spans="1:9">
      <c r="A1572" s="52">
        <v>45491</v>
      </c>
      <c r="B1572" s="15"/>
      <c r="C1572" s="165" t="s">
        <v>1192</v>
      </c>
      <c r="D1572" s="45">
        <v>1086000</v>
      </c>
      <c r="E1572" s="45"/>
      <c r="F1572" s="13">
        <f t="shared" ref="F1572:F1633" si="34">F1571+D1572-E1572</f>
        <v>1649142259.1300001</v>
      </c>
    </row>
    <row r="1573" spans="1:9">
      <c r="A1573" s="52">
        <v>45492</v>
      </c>
      <c r="B1573" s="15"/>
      <c r="C1573" s="165" t="s">
        <v>920</v>
      </c>
      <c r="D1573" s="45">
        <v>1506000</v>
      </c>
      <c r="E1573" s="45"/>
      <c r="F1573" s="13">
        <f t="shared" si="34"/>
        <v>1650648259.1300001</v>
      </c>
      <c r="I1573" s="16"/>
    </row>
    <row r="1574" spans="1:9">
      <c r="A1574" s="52">
        <v>45492</v>
      </c>
      <c r="B1574" s="15"/>
      <c r="C1574" s="165" t="s">
        <v>932</v>
      </c>
      <c r="D1574" s="45">
        <v>6805000</v>
      </c>
      <c r="E1574" s="45"/>
      <c r="F1574" s="13">
        <f t="shared" si="34"/>
        <v>1657453259.1300001</v>
      </c>
    </row>
    <row r="1575" spans="1:9">
      <c r="A1575" s="52">
        <v>45488.404004629629</v>
      </c>
      <c r="B1575" s="15"/>
      <c r="C1575" s="165" t="s">
        <v>1297</v>
      </c>
      <c r="D1575" s="45">
        <v>2172000</v>
      </c>
      <c r="E1575" s="45"/>
      <c r="F1575" s="13">
        <f t="shared" si="34"/>
        <v>1659625259.1300001</v>
      </c>
    </row>
    <row r="1576" spans="1:9">
      <c r="A1576" s="52">
        <v>45488.413344907407</v>
      </c>
      <c r="B1576" s="15"/>
      <c r="C1576" s="165" t="s">
        <v>18</v>
      </c>
      <c r="D1576" s="45">
        <v>7798800</v>
      </c>
      <c r="E1576" s="45"/>
      <c r="F1576" s="13">
        <f t="shared" si="34"/>
        <v>1667424059.1300001</v>
      </c>
      <c r="I1576" s="99"/>
    </row>
    <row r="1577" spans="1:9">
      <c r="A1577" s="52">
        <v>45488.431631944448</v>
      </c>
      <c r="B1577" s="15"/>
      <c r="C1577" s="165" t="s">
        <v>16</v>
      </c>
      <c r="D1577" s="45">
        <v>3944000</v>
      </c>
      <c r="E1577" s="45"/>
      <c r="F1577" s="13">
        <f t="shared" si="34"/>
        <v>1671368059.1300001</v>
      </c>
    </row>
    <row r="1578" spans="1:9">
      <c r="A1578" s="52">
        <v>45488.432511574072</v>
      </c>
      <c r="B1578" s="15"/>
      <c r="C1578" s="165" t="s">
        <v>18</v>
      </c>
      <c r="D1578" s="45">
        <v>4200000</v>
      </c>
      <c r="E1578" s="45"/>
      <c r="F1578" s="13">
        <f t="shared" si="34"/>
        <v>1675568059.1300001</v>
      </c>
    </row>
    <row r="1579" spans="1:9">
      <c r="A1579" s="52">
        <v>45488.441423611112</v>
      </c>
      <c r="B1579" s="15"/>
      <c r="C1579" s="165" t="s">
        <v>16</v>
      </c>
      <c r="D1579" s="45">
        <v>1233000</v>
      </c>
      <c r="E1579" s="45"/>
      <c r="F1579" s="13">
        <f t="shared" si="34"/>
        <v>1676801059.1300001</v>
      </c>
    </row>
    <row r="1580" spans="1:9">
      <c r="A1580" s="52">
        <v>45488.44736111111</v>
      </c>
      <c r="B1580" s="15"/>
      <c r="C1580" s="165" t="s">
        <v>16</v>
      </c>
      <c r="D1580" s="45">
        <v>1692000</v>
      </c>
      <c r="E1580" s="45"/>
      <c r="F1580" s="13">
        <f t="shared" si="34"/>
        <v>1678493059.1300001</v>
      </c>
    </row>
    <row r="1581" spans="1:9">
      <c r="A1581" s="52">
        <v>45488.455810185187</v>
      </c>
      <c r="B1581" s="15"/>
      <c r="C1581" s="165" t="s">
        <v>16</v>
      </c>
      <c r="D1581" s="45">
        <v>3206000</v>
      </c>
      <c r="E1581" s="45"/>
      <c r="F1581" s="13">
        <f t="shared" si="34"/>
        <v>1681699059.1300001</v>
      </c>
    </row>
    <row r="1582" spans="1:9">
      <c r="A1582" s="52">
        <v>45488.492025462961</v>
      </c>
      <c r="B1582" s="15"/>
      <c r="C1582" s="165" t="s">
        <v>12</v>
      </c>
      <c r="D1582" s="45">
        <v>7878750</v>
      </c>
      <c r="E1582" s="45"/>
      <c r="F1582" s="13">
        <f t="shared" si="34"/>
        <v>1689577809.1300001</v>
      </c>
    </row>
    <row r="1583" spans="1:9">
      <c r="A1583" s="52">
        <v>45488.492604166669</v>
      </c>
      <c r="B1583" s="15"/>
      <c r="C1583" s="165" t="s">
        <v>12</v>
      </c>
      <c r="D1583" s="45">
        <v>7353500</v>
      </c>
      <c r="E1583" s="45"/>
      <c r="F1583" s="13">
        <f t="shared" si="34"/>
        <v>1696931309.1300001</v>
      </c>
    </row>
    <row r="1584" spans="1:9">
      <c r="A1584" s="52">
        <v>45488.496180555558</v>
      </c>
      <c r="B1584" s="15"/>
      <c r="C1584" s="165" t="s">
        <v>12</v>
      </c>
      <c r="D1584" s="45">
        <v>7353500</v>
      </c>
      <c r="E1584" s="45"/>
      <c r="F1584" s="13">
        <f t="shared" si="34"/>
        <v>1704284809.1300001</v>
      </c>
    </row>
    <row r="1585" spans="1:9">
      <c r="A1585" s="52">
        <v>45488.663622685184</v>
      </c>
      <c r="B1585" s="15"/>
      <c r="C1585" s="165" t="s">
        <v>16</v>
      </c>
      <c r="D1585" s="45">
        <v>991000</v>
      </c>
      <c r="E1585" s="45"/>
      <c r="F1585" s="13">
        <f t="shared" si="34"/>
        <v>1705275809.1300001</v>
      </c>
    </row>
    <row r="1586" spans="1:9">
      <c r="A1586" s="52">
        <v>45488.671655092592</v>
      </c>
      <c r="B1586" s="15"/>
      <c r="C1586" s="165" t="s">
        <v>12</v>
      </c>
      <c r="D1586" s="45">
        <v>600000</v>
      </c>
      <c r="E1586" s="45"/>
      <c r="F1586" s="13">
        <f t="shared" si="34"/>
        <v>1705875809.1300001</v>
      </c>
    </row>
    <row r="1587" spans="1:9">
      <c r="A1587" s="52">
        <v>45489.281377314815</v>
      </c>
      <c r="B1587" s="15"/>
      <c r="C1587" s="165" t="s">
        <v>12</v>
      </c>
      <c r="D1587" s="45">
        <v>1170000</v>
      </c>
      <c r="E1587" s="45"/>
      <c r="F1587" s="13">
        <f t="shared" si="34"/>
        <v>1707045809.1300001</v>
      </c>
    </row>
    <row r="1588" spans="1:9">
      <c r="A1588" s="52">
        <v>45489.346828703703</v>
      </c>
      <c r="B1588" s="15"/>
      <c r="C1588" s="165" t="s">
        <v>16</v>
      </c>
      <c r="D1588" s="45">
        <v>1256000</v>
      </c>
      <c r="E1588" s="45"/>
      <c r="F1588" s="13">
        <f t="shared" si="34"/>
        <v>1708301809.1300001</v>
      </c>
    </row>
    <row r="1589" spans="1:9">
      <c r="A1589" s="52">
        <v>45489.562731481485</v>
      </c>
      <c r="B1589" s="15"/>
      <c r="C1589" s="165" t="s">
        <v>16</v>
      </c>
      <c r="D1589" s="45">
        <v>814000</v>
      </c>
      <c r="E1589" s="45"/>
      <c r="F1589" s="13">
        <f t="shared" si="34"/>
        <v>1709115809.1300001</v>
      </c>
    </row>
    <row r="1590" spans="1:9">
      <c r="A1590" s="52">
        <v>45490.33861111111</v>
      </c>
      <c r="B1590" s="15"/>
      <c r="C1590" s="165" t="s">
        <v>16</v>
      </c>
      <c r="D1590" s="45">
        <v>424000</v>
      </c>
      <c r="E1590" s="45"/>
      <c r="F1590" s="13">
        <f t="shared" si="34"/>
        <v>1709539809.1300001</v>
      </c>
    </row>
    <row r="1591" spans="1:9">
      <c r="A1591" s="52">
        <v>45490.438125000001</v>
      </c>
      <c r="B1591" s="15"/>
      <c r="C1591" s="165" t="s">
        <v>16</v>
      </c>
      <c r="D1591" s="45">
        <v>1825000</v>
      </c>
      <c r="E1591" s="45"/>
      <c r="F1591" s="13">
        <f t="shared" si="34"/>
        <v>1711364809.1300001</v>
      </c>
    </row>
    <row r="1592" spans="1:9">
      <c r="A1592" s="52">
        <v>45490.538368055553</v>
      </c>
      <c r="B1592" s="15"/>
      <c r="C1592" s="165" t="s">
        <v>12</v>
      </c>
      <c r="D1592" s="45">
        <v>600000</v>
      </c>
      <c r="E1592" s="45"/>
      <c r="F1592" s="13">
        <f t="shared" si="34"/>
        <v>1711964809.1300001</v>
      </c>
    </row>
    <row r="1593" spans="1:9">
      <c r="A1593" s="52">
        <v>45490.626539351855</v>
      </c>
      <c r="B1593" s="15"/>
      <c r="C1593" s="165" t="s">
        <v>12</v>
      </c>
      <c r="D1593" s="45">
        <v>1170000</v>
      </c>
      <c r="E1593" s="45"/>
      <c r="F1593" s="13">
        <f t="shared" si="34"/>
        <v>1713134809.1300001</v>
      </c>
    </row>
    <row r="1594" spans="1:9">
      <c r="A1594" s="52">
        <v>45490.627303240741</v>
      </c>
      <c r="B1594" s="15"/>
      <c r="C1594" s="165" t="s">
        <v>17</v>
      </c>
      <c r="D1594" s="45">
        <v>1200000</v>
      </c>
      <c r="E1594" s="45"/>
      <c r="F1594" s="13">
        <f t="shared" si="34"/>
        <v>1714334809.1300001</v>
      </c>
    </row>
    <row r="1595" spans="1:9">
      <c r="A1595" s="52">
        <v>45491</v>
      </c>
      <c r="B1595" s="15"/>
      <c r="C1595" s="165" t="s">
        <v>78</v>
      </c>
      <c r="D1595" s="45"/>
      <c r="E1595" s="45">
        <v>7744000</v>
      </c>
      <c r="F1595" s="13">
        <f t="shared" si="34"/>
        <v>1706590809.1300001</v>
      </c>
    </row>
    <row r="1596" spans="1:9">
      <c r="A1596" s="52">
        <v>45491</v>
      </c>
      <c r="B1596" s="15"/>
      <c r="C1596" s="165" t="s">
        <v>687</v>
      </c>
      <c r="D1596" s="45"/>
      <c r="E1596" s="45">
        <v>4200000</v>
      </c>
      <c r="F1596" s="13">
        <f t="shared" si="34"/>
        <v>1702390809.1300001</v>
      </c>
      <c r="I1596" s="16"/>
    </row>
    <row r="1597" spans="1:9">
      <c r="A1597" s="52">
        <v>45491</v>
      </c>
      <c r="B1597" s="15"/>
      <c r="C1597" s="165" t="s">
        <v>26</v>
      </c>
      <c r="D1597" s="45"/>
      <c r="E1597" s="45">
        <v>2900</v>
      </c>
      <c r="F1597" s="13">
        <f t="shared" si="34"/>
        <v>1702387909.1300001</v>
      </c>
    </row>
    <row r="1598" spans="1:9">
      <c r="A1598" s="52">
        <v>45491</v>
      </c>
      <c r="B1598" s="15"/>
      <c r="C1598" s="165" t="s">
        <v>196</v>
      </c>
      <c r="D1598" s="45">
        <v>51076000</v>
      </c>
      <c r="E1598" s="45"/>
      <c r="F1598" s="13">
        <f t="shared" si="34"/>
        <v>1753463909.1300001</v>
      </c>
    </row>
    <row r="1599" spans="1:9">
      <c r="A1599" s="52">
        <v>45491</v>
      </c>
      <c r="B1599" s="15"/>
      <c r="C1599" s="165" t="s">
        <v>911</v>
      </c>
      <c r="D1599" s="45">
        <v>41117000</v>
      </c>
      <c r="E1599" s="45"/>
      <c r="F1599" s="13">
        <f t="shared" si="34"/>
        <v>1794580909.1300001</v>
      </c>
    </row>
    <row r="1600" spans="1:9">
      <c r="A1600" s="52">
        <v>45495</v>
      </c>
      <c r="B1600" s="15"/>
      <c r="C1600" s="165" t="s">
        <v>932</v>
      </c>
      <c r="D1600" s="45">
        <v>2649000</v>
      </c>
      <c r="E1600" s="45"/>
      <c r="F1600" s="13">
        <f t="shared" si="34"/>
        <v>1797229909.1300001</v>
      </c>
    </row>
    <row r="1601" spans="1:6">
      <c r="A1601" s="52">
        <v>45491</v>
      </c>
      <c r="B1601" s="15"/>
      <c r="C1601" s="165" t="s">
        <v>12</v>
      </c>
      <c r="D1601" s="45">
        <v>1185000</v>
      </c>
      <c r="E1601" s="45"/>
      <c r="F1601" s="13">
        <f t="shared" si="34"/>
        <v>1798414909.1300001</v>
      </c>
    </row>
    <row r="1602" spans="1:6">
      <c r="A1602" s="52">
        <v>45491</v>
      </c>
      <c r="B1602" s="15"/>
      <c r="C1602" s="165" t="s">
        <v>12</v>
      </c>
      <c r="D1602" s="45">
        <v>1300000</v>
      </c>
      <c r="E1602" s="45"/>
      <c r="F1602" s="13">
        <f t="shared" si="34"/>
        <v>1799714909.1300001</v>
      </c>
    </row>
    <row r="1603" spans="1:6">
      <c r="A1603" s="52">
        <v>45491</v>
      </c>
      <c r="B1603" s="15"/>
      <c r="C1603" s="165" t="s">
        <v>12</v>
      </c>
      <c r="D1603" s="45">
        <v>1800000</v>
      </c>
      <c r="E1603" s="45"/>
      <c r="F1603" s="13">
        <f t="shared" si="34"/>
        <v>1801514909.1300001</v>
      </c>
    </row>
    <row r="1604" spans="1:6">
      <c r="A1604" s="52">
        <v>45491</v>
      </c>
      <c r="B1604" s="15"/>
      <c r="C1604" s="165" t="s">
        <v>12</v>
      </c>
      <c r="D1604" s="45">
        <v>650000</v>
      </c>
      <c r="E1604" s="45"/>
      <c r="F1604" s="13">
        <f t="shared" si="34"/>
        <v>1802164909.1300001</v>
      </c>
    </row>
    <row r="1605" spans="1:6">
      <c r="A1605" s="52">
        <v>45492</v>
      </c>
      <c r="B1605" s="15"/>
      <c r="C1605" s="165" t="s">
        <v>12</v>
      </c>
      <c r="D1605" s="45">
        <v>650000</v>
      </c>
      <c r="E1605" s="45"/>
      <c r="F1605" s="13">
        <f t="shared" si="34"/>
        <v>1802814909.1300001</v>
      </c>
    </row>
    <row r="1606" spans="1:6">
      <c r="A1606" s="52">
        <v>45492</v>
      </c>
      <c r="B1606" s="15"/>
      <c r="C1606" s="165" t="s">
        <v>12</v>
      </c>
      <c r="D1606" s="45">
        <v>1250000</v>
      </c>
      <c r="E1606" s="45"/>
      <c r="F1606" s="13">
        <f t="shared" si="34"/>
        <v>1804064909.1300001</v>
      </c>
    </row>
    <row r="1607" spans="1:6">
      <c r="A1607" s="52">
        <v>45492</v>
      </c>
      <c r="B1607" s="15"/>
      <c r="C1607" s="165" t="s">
        <v>12</v>
      </c>
      <c r="D1607" s="45">
        <v>600000</v>
      </c>
      <c r="E1607" s="45"/>
      <c r="F1607" s="13">
        <f t="shared" si="34"/>
        <v>1804664909.1300001</v>
      </c>
    </row>
    <row r="1608" spans="1:6">
      <c r="A1608" s="52">
        <v>45493</v>
      </c>
      <c r="B1608" s="15"/>
      <c r="C1608" s="165" t="s">
        <v>12</v>
      </c>
      <c r="D1608" s="45">
        <v>600000</v>
      </c>
      <c r="E1608" s="45"/>
      <c r="F1608" s="13">
        <f t="shared" si="34"/>
        <v>1805264909.1300001</v>
      </c>
    </row>
    <row r="1609" spans="1:6">
      <c r="A1609" s="52">
        <v>45493</v>
      </c>
      <c r="B1609" s="15"/>
      <c r="C1609" s="165"/>
      <c r="D1609" s="45">
        <v>200001</v>
      </c>
      <c r="E1609" s="45"/>
      <c r="F1609" s="13">
        <f t="shared" si="34"/>
        <v>1805464910.1300001</v>
      </c>
    </row>
    <row r="1610" spans="1:6">
      <c r="A1610" s="52">
        <v>45495</v>
      </c>
      <c r="B1610" s="15"/>
      <c r="C1610" s="165" t="s">
        <v>16</v>
      </c>
      <c r="D1610" s="45">
        <v>2489000</v>
      </c>
      <c r="E1610" s="45"/>
      <c r="F1610" s="13">
        <f t="shared" si="34"/>
        <v>1807953910.1300001</v>
      </c>
    </row>
    <row r="1611" spans="1:6">
      <c r="A1611" s="52">
        <v>45495</v>
      </c>
      <c r="B1611" s="15"/>
      <c r="C1611" s="165" t="s">
        <v>16</v>
      </c>
      <c r="D1611" s="45">
        <v>2780000</v>
      </c>
      <c r="E1611" s="45"/>
      <c r="F1611" s="13">
        <f t="shared" si="34"/>
        <v>1810733910.1300001</v>
      </c>
    </row>
    <row r="1612" spans="1:6">
      <c r="A1612" s="52">
        <v>45495</v>
      </c>
      <c r="B1612" s="15"/>
      <c r="C1612" s="165" t="s">
        <v>16</v>
      </c>
      <c r="D1612" s="45">
        <v>432000</v>
      </c>
      <c r="E1612" s="45"/>
      <c r="F1612" s="13">
        <f t="shared" si="34"/>
        <v>1811165910.1300001</v>
      </c>
    </row>
    <row r="1613" spans="1:6">
      <c r="A1613" s="52">
        <v>45495</v>
      </c>
      <c r="B1613" s="15"/>
      <c r="C1613" s="165" t="s">
        <v>12</v>
      </c>
      <c r="D1613" s="45">
        <v>1300000</v>
      </c>
      <c r="E1613" s="45"/>
      <c r="F1613" s="13">
        <f t="shared" si="34"/>
        <v>1812465910.1300001</v>
      </c>
    </row>
    <row r="1614" spans="1:6">
      <c r="A1614" s="52">
        <v>45498</v>
      </c>
      <c r="B1614" s="15"/>
      <c r="C1614" s="165" t="s">
        <v>932</v>
      </c>
      <c r="D1614" s="45">
        <v>2827000</v>
      </c>
      <c r="E1614" s="45"/>
      <c r="F1614" s="13">
        <f t="shared" si="34"/>
        <v>1815292910.1300001</v>
      </c>
    </row>
    <row r="1615" spans="1:6">
      <c r="A1615" s="52">
        <v>45498</v>
      </c>
      <c r="B1615" s="15"/>
      <c r="C1615" s="165" t="s">
        <v>78</v>
      </c>
      <c r="D1615" s="45"/>
      <c r="E1615" s="45">
        <v>43259550</v>
      </c>
      <c r="F1615" s="13">
        <f t="shared" si="34"/>
        <v>1772033360.1300001</v>
      </c>
    </row>
    <row r="1616" spans="1:6">
      <c r="A1616" s="52">
        <v>45498</v>
      </c>
      <c r="B1616" s="15"/>
      <c r="C1616" s="165" t="s">
        <v>32</v>
      </c>
      <c r="D1616" s="45"/>
      <c r="E1616" s="45">
        <v>2900</v>
      </c>
      <c r="F1616" s="13">
        <f t="shared" si="34"/>
        <v>1772030460.1300001</v>
      </c>
    </row>
    <row r="1617" spans="1:6">
      <c r="A1617" s="52">
        <v>45498</v>
      </c>
      <c r="B1617" s="15"/>
      <c r="C1617" s="165" t="s">
        <v>765</v>
      </c>
      <c r="D1617" s="45"/>
      <c r="E1617" s="45">
        <v>5400000</v>
      </c>
      <c r="F1617" s="13">
        <f t="shared" si="34"/>
        <v>1766630460.1300001</v>
      </c>
    </row>
    <row r="1618" spans="1:6">
      <c r="A1618" s="52">
        <v>45498</v>
      </c>
      <c r="B1618" s="15"/>
      <c r="C1618" s="165" t="s">
        <v>196</v>
      </c>
      <c r="D1618" s="45">
        <v>1783000</v>
      </c>
      <c r="E1618" s="45"/>
      <c r="F1618" s="13">
        <f t="shared" si="34"/>
        <v>1768413460.1300001</v>
      </c>
    </row>
    <row r="1619" spans="1:6">
      <c r="A1619" s="52">
        <v>45498</v>
      </c>
      <c r="B1619" s="15"/>
      <c r="C1619" s="165" t="s">
        <v>911</v>
      </c>
      <c r="D1619" s="45">
        <v>2945000</v>
      </c>
      <c r="E1619" s="45"/>
      <c r="F1619" s="13">
        <f t="shared" si="34"/>
        <v>1771358460.1300001</v>
      </c>
    </row>
    <row r="1620" spans="1:6">
      <c r="A1620" s="52">
        <v>45499</v>
      </c>
      <c r="B1620" s="15"/>
      <c r="C1620" s="165" t="s">
        <v>932</v>
      </c>
      <c r="D1620" s="45">
        <v>1910000</v>
      </c>
      <c r="E1620" s="45"/>
      <c r="F1620" s="13">
        <f t="shared" si="34"/>
        <v>1773268460.1300001</v>
      </c>
    </row>
    <row r="1621" spans="1:6">
      <c r="A1621" s="52">
        <v>45496</v>
      </c>
      <c r="B1621" s="15"/>
      <c r="C1621" s="165" t="s">
        <v>12</v>
      </c>
      <c r="D1621" s="45">
        <v>585000</v>
      </c>
      <c r="E1621" s="45"/>
      <c r="F1621" s="13">
        <f t="shared" si="34"/>
        <v>1773853460.1300001</v>
      </c>
    </row>
    <row r="1622" spans="1:6">
      <c r="A1622" s="52">
        <v>45496</v>
      </c>
      <c r="B1622" s="15"/>
      <c r="C1622" s="165" t="s">
        <v>12</v>
      </c>
      <c r="D1622" s="45">
        <v>1235000</v>
      </c>
      <c r="E1622" s="45"/>
      <c r="F1622" s="13">
        <f t="shared" si="34"/>
        <v>1775088460.1300001</v>
      </c>
    </row>
    <row r="1623" spans="1:6">
      <c r="A1623" s="52">
        <v>45498</v>
      </c>
      <c r="B1623" s="15"/>
      <c r="C1623" s="165" t="s">
        <v>12</v>
      </c>
      <c r="D1623" s="45">
        <v>750000</v>
      </c>
      <c r="E1623" s="45"/>
      <c r="F1623" s="13">
        <f t="shared" si="34"/>
        <v>1775838460.1300001</v>
      </c>
    </row>
    <row r="1624" spans="1:6">
      <c r="A1624" s="52">
        <v>45498</v>
      </c>
      <c r="B1624" s="15"/>
      <c r="C1624" s="165" t="s">
        <v>12</v>
      </c>
      <c r="D1624" s="45">
        <v>1185000</v>
      </c>
      <c r="E1624" s="45"/>
      <c r="F1624" s="13">
        <f t="shared" si="34"/>
        <v>1777023460.1300001</v>
      </c>
    </row>
    <row r="1625" spans="1:6">
      <c r="A1625" s="52">
        <v>45498</v>
      </c>
      <c r="B1625" s="15"/>
      <c r="C1625" s="165" t="s">
        <v>12</v>
      </c>
      <c r="D1625" s="45">
        <v>600000</v>
      </c>
      <c r="E1625" s="45"/>
      <c r="F1625" s="13">
        <f t="shared" si="34"/>
        <v>1777623460.1300001</v>
      </c>
    </row>
    <row r="1626" spans="1:6">
      <c r="A1626" s="52">
        <v>45498</v>
      </c>
      <c r="B1626" s="15"/>
      <c r="C1626" s="165" t="s">
        <v>18</v>
      </c>
      <c r="D1626" s="45">
        <v>2650000</v>
      </c>
      <c r="E1626" s="45"/>
      <c r="F1626" s="13">
        <f t="shared" si="34"/>
        <v>1780273460.1300001</v>
      </c>
    </row>
    <row r="1627" spans="1:6">
      <c r="A1627" s="52">
        <v>45498</v>
      </c>
      <c r="B1627" s="15"/>
      <c r="C1627" s="165" t="s">
        <v>1341</v>
      </c>
      <c r="D1627" s="45">
        <v>1996000</v>
      </c>
      <c r="E1627" s="45"/>
      <c r="F1627" s="13">
        <f t="shared" si="34"/>
        <v>1782269460.1300001</v>
      </c>
    </row>
    <row r="1628" spans="1:6">
      <c r="A1628" s="52">
        <v>45498</v>
      </c>
      <c r="B1628" s="15"/>
      <c r="C1628" s="165" t="s">
        <v>12</v>
      </c>
      <c r="D1628" s="45">
        <v>1450000</v>
      </c>
      <c r="E1628" s="45"/>
      <c r="F1628" s="13">
        <f t="shared" si="34"/>
        <v>1783719460.1300001</v>
      </c>
    </row>
    <row r="1629" spans="1:6">
      <c r="A1629" s="52">
        <v>45498</v>
      </c>
      <c r="B1629" s="15"/>
      <c r="C1629" s="165" t="s">
        <v>12</v>
      </c>
      <c r="D1629" s="45">
        <v>1770000</v>
      </c>
      <c r="E1629" s="45"/>
      <c r="F1629" s="13">
        <f t="shared" si="34"/>
        <v>1785489460.1300001</v>
      </c>
    </row>
    <row r="1630" spans="1:6">
      <c r="A1630" s="52">
        <v>45499</v>
      </c>
      <c r="B1630" s="15"/>
      <c r="C1630" s="165" t="s">
        <v>12</v>
      </c>
      <c r="D1630" s="45">
        <v>600000</v>
      </c>
      <c r="E1630" s="45"/>
      <c r="F1630" s="13">
        <f t="shared" si="34"/>
        <v>1786089460.1300001</v>
      </c>
    </row>
    <row r="1631" spans="1:6">
      <c r="A1631" s="52">
        <v>45499</v>
      </c>
      <c r="B1631" s="15"/>
      <c r="C1631" s="165" t="s">
        <v>12</v>
      </c>
      <c r="D1631" s="45">
        <v>650000</v>
      </c>
      <c r="E1631" s="45"/>
      <c r="F1631" s="13">
        <f t="shared" si="34"/>
        <v>1786739460.1300001</v>
      </c>
    </row>
    <row r="1632" spans="1:6">
      <c r="A1632" s="52">
        <v>45499</v>
      </c>
      <c r="B1632" s="15"/>
      <c r="C1632" s="165" t="s">
        <v>12</v>
      </c>
      <c r="D1632" s="45">
        <v>585000</v>
      </c>
      <c r="E1632" s="45"/>
      <c r="F1632" s="13">
        <f t="shared" si="34"/>
        <v>1787324460.1300001</v>
      </c>
    </row>
    <row r="1633" spans="1:6">
      <c r="A1633" s="52">
        <v>45499</v>
      </c>
      <c r="B1633" s="15"/>
      <c r="C1633" s="165" t="s">
        <v>12</v>
      </c>
      <c r="D1633" s="45">
        <v>650000</v>
      </c>
      <c r="E1633" s="45"/>
      <c r="F1633" s="13">
        <f t="shared" si="34"/>
        <v>1787974460.1300001</v>
      </c>
    </row>
    <row r="1634" spans="1:6">
      <c r="A1634" s="52">
        <v>45502</v>
      </c>
      <c r="B1634" s="15"/>
      <c r="C1634" s="165" t="s">
        <v>78</v>
      </c>
      <c r="D1634" s="45"/>
      <c r="E1634" s="45">
        <v>13260000</v>
      </c>
      <c r="F1634" s="13">
        <f t="shared" ref="F1634:F1650" si="35">F1633+D1634-E1634</f>
        <v>1774714460.1300001</v>
      </c>
    </row>
    <row r="1635" spans="1:6">
      <c r="A1635" s="52">
        <v>45502</v>
      </c>
      <c r="B1635" s="15"/>
      <c r="C1635" s="165" t="s">
        <v>32</v>
      </c>
      <c r="D1635" s="45"/>
      <c r="E1635" s="45">
        <v>2900</v>
      </c>
      <c r="F1635" s="13">
        <f t="shared" si="35"/>
        <v>1774711560.1300001</v>
      </c>
    </row>
    <row r="1636" spans="1:6">
      <c r="A1636" s="52">
        <v>45502</v>
      </c>
      <c r="B1636" s="15"/>
      <c r="C1636" s="165" t="s">
        <v>765</v>
      </c>
      <c r="D1636" s="45"/>
      <c r="E1636" s="45">
        <v>1446000</v>
      </c>
      <c r="F1636" s="13">
        <f t="shared" si="35"/>
        <v>1773265560.1300001</v>
      </c>
    </row>
    <row r="1637" spans="1:6">
      <c r="A1637" s="52">
        <v>45502</v>
      </c>
      <c r="B1637" s="15"/>
      <c r="C1637" s="165" t="s">
        <v>911</v>
      </c>
      <c r="D1637" s="45">
        <v>1446000</v>
      </c>
      <c r="E1637" s="45"/>
      <c r="F1637" s="13">
        <f t="shared" si="35"/>
        <v>1774711560.1300001</v>
      </c>
    </row>
    <row r="1638" spans="1:6">
      <c r="A1638" s="52">
        <v>45502</v>
      </c>
      <c r="B1638" s="15"/>
      <c r="C1638" s="165" t="s">
        <v>1348</v>
      </c>
      <c r="D1638" s="45">
        <v>5138000</v>
      </c>
      <c r="E1638" s="45"/>
      <c r="F1638" s="13">
        <f t="shared" si="35"/>
        <v>1779849560.1300001</v>
      </c>
    </row>
    <row r="1639" spans="1:6">
      <c r="A1639" s="52">
        <v>45501</v>
      </c>
      <c r="B1639" s="15"/>
      <c r="C1639" s="165" t="s">
        <v>12</v>
      </c>
      <c r="D1639" s="45">
        <v>1400000</v>
      </c>
      <c r="E1639" s="45"/>
      <c r="F1639" s="13">
        <f t="shared" si="35"/>
        <v>1781249560.1300001</v>
      </c>
    </row>
    <row r="1640" spans="1:6">
      <c r="A1640" s="52">
        <v>45501</v>
      </c>
      <c r="B1640" s="15"/>
      <c r="C1640" s="165" t="s">
        <v>12</v>
      </c>
      <c r="D1640" s="45">
        <v>1200000</v>
      </c>
      <c r="E1640" s="45"/>
      <c r="F1640" s="13">
        <f t="shared" si="35"/>
        <v>1782449560.1300001</v>
      </c>
    </row>
    <row r="1641" spans="1:6">
      <c r="A1641" s="52">
        <v>45502</v>
      </c>
      <c r="B1641" s="15"/>
      <c r="C1641" s="165" t="s">
        <v>12</v>
      </c>
      <c r="D1641" s="45">
        <v>600000</v>
      </c>
      <c r="E1641" s="45"/>
      <c r="F1641" s="13">
        <f t="shared" si="35"/>
        <v>1783049560.1300001</v>
      </c>
    </row>
    <row r="1642" spans="1:6">
      <c r="A1642" s="52">
        <v>45502</v>
      </c>
      <c r="B1642" s="15"/>
      <c r="C1642" s="165" t="s">
        <v>12</v>
      </c>
      <c r="D1642" s="45">
        <v>600000</v>
      </c>
      <c r="E1642" s="45"/>
      <c r="F1642" s="13">
        <f t="shared" si="35"/>
        <v>1783649560.1300001</v>
      </c>
    </row>
    <row r="1643" spans="1:6">
      <c r="A1643" s="52">
        <v>45502</v>
      </c>
      <c r="B1643" s="15"/>
      <c r="C1643" s="165" t="s">
        <v>16</v>
      </c>
      <c r="D1643" s="45">
        <v>2758000</v>
      </c>
      <c r="E1643" s="45"/>
      <c r="F1643" s="13">
        <f t="shared" si="35"/>
        <v>1786407560.1300001</v>
      </c>
    </row>
    <row r="1644" spans="1:6">
      <c r="A1644" s="52">
        <v>45502</v>
      </c>
      <c r="B1644" s="15"/>
      <c r="C1644" s="165" t="s">
        <v>12</v>
      </c>
      <c r="D1644" s="45">
        <v>1810000</v>
      </c>
      <c r="E1644" s="45"/>
      <c r="F1644" s="13">
        <f t="shared" si="35"/>
        <v>1788217560.1300001</v>
      </c>
    </row>
    <row r="1645" spans="1:6">
      <c r="A1645" s="52">
        <v>45504</v>
      </c>
      <c r="B1645" s="15"/>
      <c r="C1645" s="165" t="s">
        <v>78</v>
      </c>
      <c r="D1645" s="45"/>
      <c r="E1645" s="13">
        <v>5610000</v>
      </c>
      <c r="F1645" s="13">
        <f t="shared" si="35"/>
        <v>1782607560.1300001</v>
      </c>
    </row>
    <row r="1646" spans="1:6">
      <c r="A1646" s="52">
        <v>45502</v>
      </c>
      <c r="B1646" s="15"/>
      <c r="C1646" s="165" t="s">
        <v>32</v>
      </c>
      <c r="D1646" s="45"/>
      <c r="E1646" s="45">
        <v>2900</v>
      </c>
      <c r="F1646" s="13">
        <f t="shared" si="35"/>
        <v>1782604660.1300001</v>
      </c>
    </row>
    <row r="1647" spans="1:6">
      <c r="A1647" s="218">
        <v>45503</v>
      </c>
      <c r="B1647" s="15"/>
      <c r="C1647" s="165" t="s">
        <v>6</v>
      </c>
      <c r="D1647" s="45">
        <v>1300000</v>
      </c>
      <c r="E1647" s="45"/>
      <c r="F1647" s="13">
        <f t="shared" si="35"/>
        <v>1783904660.1300001</v>
      </c>
    </row>
    <row r="1648" spans="1:6">
      <c r="A1648" s="52">
        <v>45473</v>
      </c>
      <c r="B1648" s="15"/>
      <c r="C1648" s="165" t="s">
        <v>32</v>
      </c>
      <c r="D1648" s="45"/>
      <c r="E1648" s="45">
        <v>25000</v>
      </c>
      <c r="F1648" s="13">
        <f t="shared" si="35"/>
        <v>1783879660.1300001</v>
      </c>
    </row>
    <row r="1649" spans="1:6">
      <c r="A1649" s="52">
        <v>45473</v>
      </c>
      <c r="B1649" s="15"/>
      <c r="C1649" s="165" t="s">
        <v>37</v>
      </c>
      <c r="D1649" s="45">
        <v>2396402.9900000002</v>
      </c>
      <c r="E1649" s="45"/>
      <c r="F1649" s="13">
        <f t="shared" si="35"/>
        <v>1786276063.1200001</v>
      </c>
    </row>
    <row r="1650" spans="1:6">
      <c r="A1650" s="52">
        <v>45473</v>
      </c>
      <c r="B1650" s="15"/>
      <c r="C1650" s="165" t="s">
        <v>38</v>
      </c>
      <c r="D1650" s="45"/>
      <c r="E1650" s="45">
        <v>479280.6</v>
      </c>
      <c r="F1650" s="13">
        <f t="shared" si="35"/>
        <v>1785796782.5200002</v>
      </c>
    </row>
    <row r="1651" spans="1:6">
      <c r="A1651" s="136"/>
      <c r="B1651" s="137"/>
      <c r="C1651" s="168" t="s">
        <v>34</v>
      </c>
      <c r="D1651" s="120">
        <f>SUM(D1147:D1650)</f>
        <v>1461905241.99</v>
      </c>
      <c r="E1651" s="120">
        <f>SUM(E1147:E1650)</f>
        <v>211689230.59999999</v>
      </c>
      <c r="F1651" s="137"/>
    </row>
    <row r="1652" spans="1:6">
      <c r="A1652" s="5"/>
      <c r="B1652" s="53"/>
      <c r="C1652" s="167" t="s">
        <v>5</v>
      </c>
      <c r="D1652" s="54"/>
      <c r="E1652" s="54"/>
      <c r="F1652" s="88">
        <f>F1650</f>
        <v>1785796782.5200002</v>
      </c>
    </row>
    <row r="1653" spans="1:6">
      <c r="A1653" s="52">
        <v>45505</v>
      </c>
      <c r="B1653" s="15"/>
      <c r="C1653" s="165" t="s">
        <v>6</v>
      </c>
      <c r="D1653" s="45">
        <v>482000</v>
      </c>
      <c r="E1653" s="45"/>
      <c r="F1653" s="13">
        <f>F1652+D1653-E1653</f>
        <v>1786278782.5200002</v>
      </c>
    </row>
    <row r="1654" spans="1:6">
      <c r="A1654" s="52">
        <v>45505</v>
      </c>
      <c r="B1654" s="15"/>
      <c r="C1654" s="166" t="s">
        <v>12</v>
      </c>
      <c r="D1654" s="45">
        <v>1335000</v>
      </c>
      <c r="E1654" s="45"/>
      <c r="F1654" s="13">
        <f t="shared" ref="F1654:F1717" si="36">F1653+D1654-E1654</f>
        <v>1787613782.5200002</v>
      </c>
    </row>
    <row r="1655" spans="1:6">
      <c r="A1655" s="52">
        <v>45506</v>
      </c>
      <c r="B1655" s="15"/>
      <c r="C1655" s="165" t="s">
        <v>920</v>
      </c>
      <c r="D1655" s="45">
        <v>432000</v>
      </c>
      <c r="E1655" s="45"/>
      <c r="F1655" s="13">
        <f t="shared" si="36"/>
        <v>1788045782.5200002</v>
      </c>
    </row>
    <row r="1656" spans="1:6">
      <c r="A1656" s="52">
        <v>45506</v>
      </c>
      <c r="B1656" s="15"/>
      <c r="C1656" s="165" t="s">
        <v>932</v>
      </c>
      <c r="D1656" s="45">
        <v>1150000</v>
      </c>
      <c r="E1656" s="45"/>
      <c r="F1656" s="13">
        <f t="shared" si="36"/>
        <v>1789195782.5200002</v>
      </c>
    </row>
    <row r="1657" spans="1:6" ht="28">
      <c r="A1657" s="52">
        <v>45506</v>
      </c>
      <c r="B1657" s="15"/>
      <c r="C1657" s="166" t="s">
        <v>1368</v>
      </c>
      <c r="D1657" s="45"/>
      <c r="E1657" s="45">
        <v>13000000</v>
      </c>
      <c r="F1657" s="13">
        <f t="shared" si="36"/>
        <v>1776195782.5200002</v>
      </c>
    </row>
    <row r="1658" spans="1:6">
      <c r="A1658" s="52">
        <v>45506</v>
      </c>
      <c r="B1658" s="15"/>
      <c r="C1658" s="165" t="s">
        <v>32</v>
      </c>
      <c r="D1658" s="45"/>
      <c r="E1658" s="45">
        <v>2500</v>
      </c>
      <c r="F1658" s="13">
        <f t="shared" si="36"/>
        <v>1776193282.5200002</v>
      </c>
    </row>
    <row r="1659" spans="1:6">
      <c r="A1659" s="52">
        <v>45505</v>
      </c>
      <c r="B1659" s="15"/>
      <c r="C1659" s="165" t="s">
        <v>12</v>
      </c>
      <c r="D1659" s="45">
        <v>585000</v>
      </c>
      <c r="E1659" s="45"/>
      <c r="F1659" s="13">
        <f t="shared" si="36"/>
        <v>1776778282.5200002</v>
      </c>
    </row>
    <row r="1660" spans="1:6">
      <c r="A1660" s="52">
        <v>45505</v>
      </c>
      <c r="B1660" s="15"/>
      <c r="C1660" s="165" t="s">
        <v>12</v>
      </c>
      <c r="D1660" s="45">
        <v>585000</v>
      </c>
      <c r="E1660" s="45"/>
      <c r="F1660" s="13">
        <f t="shared" si="36"/>
        <v>1777363282.5200002</v>
      </c>
    </row>
    <row r="1661" spans="1:6">
      <c r="A1661" s="52">
        <v>45505</v>
      </c>
      <c r="B1661" s="15"/>
      <c r="C1661" s="165" t="s">
        <v>12</v>
      </c>
      <c r="D1661" s="45">
        <v>585000</v>
      </c>
      <c r="E1661" s="45"/>
      <c r="F1661" s="13">
        <f t="shared" si="36"/>
        <v>1777948282.5200002</v>
      </c>
    </row>
    <row r="1662" spans="1:6">
      <c r="A1662" s="52">
        <v>45505</v>
      </c>
      <c r="B1662" s="15"/>
      <c r="C1662" s="165" t="s">
        <v>12</v>
      </c>
      <c r="D1662" s="45">
        <v>585000</v>
      </c>
      <c r="E1662" s="45"/>
      <c r="F1662" s="13">
        <f t="shared" si="36"/>
        <v>1778533282.5200002</v>
      </c>
    </row>
    <row r="1663" spans="1:6">
      <c r="A1663" s="52">
        <v>45505</v>
      </c>
      <c r="B1663" s="15"/>
      <c r="C1663" s="165" t="s">
        <v>12</v>
      </c>
      <c r="D1663" s="45">
        <v>750000</v>
      </c>
      <c r="E1663" s="45"/>
      <c r="F1663" s="13">
        <f t="shared" si="36"/>
        <v>1779283282.5200002</v>
      </c>
    </row>
    <row r="1664" spans="1:6">
      <c r="A1664" s="52">
        <v>45505</v>
      </c>
      <c r="B1664" s="15"/>
      <c r="C1664" s="165" t="s">
        <v>12</v>
      </c>
      <c r="D1664" s="45">
        <v>750000</v>
      </c>
      <c r="E1664" s="45"/>
      <c r="F1664" s="13">
        <f t="shared" si="36"/>
        <v>1780033282.5200002</v>
      </c>
    </row>
    <row r="1665" spans="1:6">
      <c r="A1665" s="52">
        <v>45505</v>
      </c>
      <c r="B1665" s="15"/>
      <c r="C1665" s="165" t="s">
        <v>12</v>
      </c>
      <c r="D1665" s="45">
        <v>1185000</v>
      </c>
      <c r="E1665" s="45"/>
      <c r="F1665" s="13">
        <f t="shared" si="36"/>
        <v>1781218282.5200002</v>
      </c>
    </row>
    <row r="1666" spans="1:6">
      <c r="A1666" s="52">
        <v>45506</v>
      </c>
      <c r="B1666" s="15"/>
      <c r="C1666" s="165" t="s">
        <v>12</v>
      </c>
      <c r="D1666" s="45">
        <v>4365000</v>
      </c>
      <c r="E1666" s="45"/>
      <c r="F1666" s="13">
        <f t="shared" si="36"/>
        <v>1785583282.5200002</v>
      </c>
    </row>
    <row r="1667" spans="1:6">
      <c r="A1667" s="52">
        <v>45506</v>
      </c>
      <c r="B1667" s="15"/>
      <c r="C1667" s="165" t="s">
        <v>12</v>
      </c>
      <c r="D1667" s="45">
        <v>1185000</v>
      </c>
      <c r="E1667" s="45"/>
      <c r="F1667" s="13">
        <f t="shared" si="36"/>
        <v>1786768282.5200002</v>
      </c>
    </row>
    <row r="1668" spans="1:6">
      <c r="A1668" s="52">
        <v>45509</v>
      </c>
      <c r="B1668" s="15"/>
      <c r="C1668" s="165" t="s">
        <v>78</v>
      </c>
      <c r="D1668" s="45"/>
      <c r="E1668" s="45">
        <v>13692000</v>
      </c>
      <c r="F1668" s="13">
        <f t="shared" si="36"/>
        <v>1773076282.5200002</v>
      </c>
    </row>
    <row r="1669" spans="1:6">
      <c r="A1669" s="52">
        <v>45509</v>
      </c>
      <c r="B1669" s="15"/>
      <c r="C1669" s="165" t="s">
        <v>32</v>
      </c>
      <c r="D1669" s="45"/>
      <c r="E1669" s="45">
        <v>2900</v>
      </c>
      <c r="F1669" s="13">
        <f t="shared" si="36"/>
        <v>1773073382.5200002</v>
      </c>
    </row>
    <row r="1670" spans="1:6">
      <c r="A1670" s="52">
        <v>45509</v>
      </c>
      <c r="B1670" s="15"/>
      <c r="C1670" s="165" t="s">
        <v>196</v>
      </c>
      <c r="D1670" s="45">
        <v>1388000</v>
      </c>
      <c r="E1670" s="45"/>
      <c r="F1670" s="13">
        <f t="shared" si="36"/>
        <v>1774461382.5200002</v>
      </c>
    </row>
    <row r="1671" spans="1:6">
      <c r="A1671" s="240">
        <v>45509.246249999997</v>
      </c>
      <c r="B1671" s="15"/>
      <c r="C1671" s="165" t="s">
        <v>12</v>
      </c>
      <c r="D1671" s="45">
        <v>600000</v>
      </c>
      <c r="E1671" s="45"/>
      <c r="F1671" s="13">
        <f t="shared" si="36"/>
        <v>1775061382.5200002</v>
      </c>
    </row>
    <row r="1672" spans="1:6">
      <c r="A1672" s="240">
        <v>45509.33222222222</v>
      </c>
      <c r="B1672" s="15"/>
      <c r="C1672" s="165" t="s">
        <v>12</v>
      </c>
      <c r="D1672" s="45">
        <v>585000</v>
      </c>
      <c r="E1672" s="45"/>
      <c r="F1672" s="13">
        <f t="shared" si="36"/>
        <v>1775646382.5200002</v>
      </c>
    </row>
    <row r="1673" spans="1:6">
      <c r="A1673" s="240">
        <v>45509.492037037038</v>
      </c>
      <c r="B1673" s="15"/>
      <c r="C1673" s="165" t="s">
        <v>12</v>
      </c>
      <c r="D1673" s="45">
        <v>600000</v>
      </c>
      <c r="E1673" s="45"/>
      <c r="F1673" s="13">
        <f t="shared" si="36"/>
        <v>1776246382.5200002</v>
      </c>
    </row>
    <row r="1674" spans="1:6">
      <c r="A1674" s="240">
        <v>45509.601377314815</v>
      </c>
      <c r="B1674" s="15"/>
      <c r="C1674" s="165" t="s">
        <v>17</v>
      </c>
      <c r="D1674" s="45">
        <v>1200000</v>
      </c>
      <c r="E1674" s="45"/>
      <c r="F1674" s="13">
        <f t="shared" si="36"/>
        <v>1777446382.5200002</v>
      </c>
    </row>
    <row r="1675" spans="1:6">
      <c r="A1675" s="240">
        <v>45509.677685185183</v>
      </c>
      <c r="B1675" s="15"/>
      <c r="C1675" s="165" t="s">
        <v>12</v>
      </c>
      <c r="D1675" s="45">
        <v>750000</v>
      </c>
      <c r="E1675" s="45"/>
      <c r="F1675" s="13">
        <f t="shared" si="36"/>
        <v>1778196382.5200002</v>
      </c>
    </row>
    <row r="1676" spans="1:6">
      <c r="A1676" s="240">
        <v>45509.722974537035</v>
      </c>
      <c r="B1676" s="15"/>
      <c r="C1676" s="165" t="s">
        <v>12</v>
      </c>
      <c r="D1676" s="45">
        <v>600000</v>
      </c>
      <c r="E1676" s="45"/>
      <c r="F1676" s="13">
        <f t="shared" si="36"/>
        <v>1778796382.5200002</v>
      </c>
    </row>
    <row r="1677" spans="1:6">
      <c r="A1677" s="240">
        <v>45509.814988425926</v>
      </c>
      <c r="B1677" s="15"/>
      <c r="C1677" s="165" t="s">
        <v>12</v>
      </c>
      <c r="D1677" s="45">
        <v>600000</v>
      </c>
      <c r="E1677" s="45"/>
      <c r="F1677" s="13">
        <f t="shared" si="36"/>
        <v>1779396382.5200002</v>
      </c>
    </row>
    <row r="1678" spans="1:6">
      <c r="A1678" s="240">
        <v>45510.462060185186</v>
      </c>
      <c r="B1678" s="15"/>
      <c r="C1678" s="165" t="s">
        <v>12</v>
      </c>
      <c r="D1678" s="45">
        <v>1400000</v>
      </c>
      <c r="E1678" s="45"/>
      <c r="F1678" s="13">
        <f t="shared" si="36"/>
        <v>1780796382.5200002</v>
      </c>
    </row>
    <row r="1679" spans="1:6">
      <c r="A1679" s="240">
        <v>45510.672106481485</v>
      </c>
      <c r="B1679" s="15"/>
      <c r="C1679" s="165" t="s">
        <v>12</v>
      </c>
      <c r="D1679" s="45">
        <v>650000</v>
      </c>
      <c r="E1679" s="45"/>
      <c r="F1679" s="13">
        <f t="shared" si="36"/>
        <v>1781446382.5200002</v>
      </c>
    </row>
    <row r="1680" spans="1:6">
      <c r="A1680" s="240">
        <v>45511.385451388887</v>
      </c>
      <c r="B1680" s="15"/>
      <c r="C1680" s="165" t="s">
        <v>12</v>
      </c>
      <c r="D1680" s="45">
        <v>600000</v>
      </c>
      <c r="E1680" s="45"/>
      <c r="F1680" s="13">
        <f t="shared" si="36"/>
        <v>1782046382.5200002</v>
      </c>
    </row>
    <row r="1681" spans="1:6">
      <c r="A1681" s="240">
        <v>45511.424317129633</v>
      </c>
      <c r="B1681" s="15"/>
      <c r="C1681" s="165" t="s">
        <v>12</v>
      </c>
      <c r="D1681" s="45">
        <v>700000</v>
      </c>
      <c r="E1681" s="45"/>
      <c r="F1681" s="13">
        <f t="shared" si="36"/>
        <v>1782746382.5200002</v>
      </c>
    </row>
    <row r="1682" spans="1:6">
      <c r="A1682" s="240">
        <v>45511.466284722221</v>
      </c>
      <c r="B1682" s="15"/>
      <c r="C1682" s="165" t="s">
        <v>12</v>
      </c>
      <c r="D1682" s="45">
        <v>2340000</v>
      </c>
      <c r="E1682" s="45"/>
      <c r="F1682" s="13">
        <f t="shared" si="36"/>
        <v>1785086382.5200002</v>
      </c>
    </row>
    <row r="1683" spans="1:6">
      <c r="A1683" s="240">
        <v>45511.494618055556</v>
      </c>
      <c r="B1683" s="15"/>
      <c r="C1683" s="165" t="s">
        <v>12</v>
      </c>
      <c r="D1683" s="45">
        <v>585000</v>
      </c>
      <c r="E1683" s="45"/>
      <c r="F1683" s="13">
        <f t="shared" si="36"/>
        <v>1785671382.5200002</v>
      </c>
    </row>
    <row r="1684" spans="1:6">
      <c r="A1684" s="240">
        <v>45511.496932870374</v>
      </c>
      <c r="B1684" s="15"/>
      <c r="C1684" s="165" t="s">
        <v>12</v>
      </c>
      <c r="D1684" s="45">
        <v>750000</v>
      </c>
      <c r="E1684" s="45"/>
      <c r="F1684" s="13">
        <f t="shared" si="36"/>
        <v>1786421382.5200002</v>
      </c>
    </row>
    <row r="1685" spans="1:6">
      <c r="A1685" s="240">
        <v>45511.557500000003</v>
      </c>
      <c r="B1685" s="15"/>
      <c r="C1685" s="165" t="s">
        <v>12</v>
      </c>
      <c r="D1685" s="45">
        <v>585000</v>
      </c>
      <c r="E1685" s="45"/>
      <c r="F1685" s="13">
        <f t="shared" si="36"/>
        <v>1787006382.5200002</v>
      </c>
    </row>
    <row r="1686" spans="1:6">
      <c r="A1686" s="52">
        <v>45512</v>
      </c>
      <c r="B1686" s="15"/>
      <c r="C1686" s="165" t="s">
        <v>12</v>
      </c>
      <c r="D1686" s="45">
        <v>700000</v>
      </c>
      <c r="E1686" s="45"/>
      <c r="F1686" s="13">
        <f t="shared" si="36"/>
        <v>1787706382.5200002</v>
      </c>
    </row>
    <row r="1687" spans="1:6">
      <c r="A1687" s="52">
        <v>45512</v>
      </c>
      <c r="B1687" s="15"/>
      <c r="C1687" s="165" t="s">
        <v>12</v>
      </c>
      <c r="D1687" s="45">
        <v>1300000</v>
      </c>
      <c r="E1687" s="45"/>
      <c r="F1687" s="13">
        <f t="shared" si="36"/>
        <v>1789006382.5200002</v>
      </c>
    </row>
    <row r="1688" spans="1:6">
      <c r="A1688" s="52">
        <v>45513</v>
      </c>
      <c r="B1688" s="15"/>
      <c r="C1688" s="165" t="s">
        <v>16</v>
      </c>
      <c r="D1688" s="45">
        <v>698000</v>
      </c>
      <c r="E1688" s="45"/>
      <c r="F1688" s="13">
        <f t="shared" si="36"/>
        <v>1789704382.5200002</v>
      </c>
    </row>
    <row r="1689" spans="1:6">
      <c r="A1689" s="52">
        <v>45513</v>
      </c>
      <c r="B1689" s="15"/>
      <c r="C1689" s="165" t="s">
        <v>12</v>
      </c>
      <c r="D1689" s="45">
        <v>700000</v>
      </c>
      <c r="E1689" s="45"/>
      <c r="F1689" s="13">
        <f t="shared" si="36"/>
        <v>1790404382.5200002</v>
      </c>
    </row>
    <row r="1690" spans="1:6">
      <c r="A1690" s="52">
        <v>45513</v>
      </c>
      <c r="B1690" s="15"/>
      <c r="C1690" s="165" t="s">
        <v>12</v>
      </c>
      <c r="D1690" s="45">
        <v>1250000</v>
      </c>
      <c r="E1690" s="45"/>
      <c r="F1690" s="13">
        <f t="shared" si="36"/>
        <v>1791654382.5200002</v>
      </c>
    </row>
    <row r="1691" spans="1:6">
      <c r="A1691" s="52">
        <v>45513</v>
      </c>
      <c r="B1691" s="15"/>
      <c r="C1691" s="165" t="s">
        <v>17</v>
      </c>
      <c r="D1691" s="45">
        <v>1200000</v>
      </c>
      <c r="E1691" s="45"/>
      <c r="F1691" s="13">
        <f t="shared" si="36"/>
        <v>1792854382.5200002</v>
      </c>
    </row>
    <row r="1692" spans="1:6">
      <c r="A1692" s="52">
        <v>45516</v>
      </c>
      <c r="B1692" s="15"/>
      <c r="C1692" s="165" t="s">
        <v>78</v>
      </c>
      <c r="D1692" s="45"/>
      <c r="E1692" s="45">
        <v>15295000</v>
      </c>
      <c r="F1692" s="13">
        <f t="shared" si="36"/>
        <v>1777559382.5200002</v>
      </c>
    </row>
    <row r="1693" spans="1:6">
      <c r="A1693" s="52">
        <v>45516</v>
      </c>
      <c r="B1693" s="15"/>
      <c r="C1693" s="165" t="s">
        <v>32</v>
      </c>
      <c r="D1693" s="45"/>
      <c r="E1693" s="45">
        <v>2900</v>
      </c>
      <c r="F1693" s="13">
        <f t="shared" si="36"/>
        <v>1777556482.5200002</v>
      </c>
    </row>
    <row r="1694" spans="1:6">
      <c r="A1694" s="52">
        <v>45516</v>
      </c>
      <c r="B1694" s="15"/>
      <c r="C1694" s="165" t="s">
        <v>687</v>
      </c>
      <c r="D1694" s="45"/>
      <c r="E1694" s="45">
        <v>2400000</v>
      </c>
      <c r="F1694" s="13">
        <f t="shared" si="36"/>
        <v>1775156482.5200002</v>
      </c>
    </row>
    <row r="1695" spans="1:6">
      <c r="A1695" s="52">
        <v>45518</v>
      </c>
      <c r="B1695" s="15"/>
      <c r="C1695" s="165" t="s">
        <v>932</v>
      </c>
      <c r="D1695" s="45">
        <v>3842000</v>
      </c>
      <c r="E1695" s="45"/>
      <c r="F1695" s="13">
        <f t="shared" si="36"/>
        <v>1778998482.5200002</v>
      </c>
    </row>
    <row r="1696" spans="1:6">
      <c r="A1696" s="52">
        <v>45514</v>
      </c>
      <c r="B1696" s="15"/>
      <c r="C1696" s="165" t="s">
        <v>17</v>
      </c>
      <c r="D1696" s="45">
        <v>750000</v>
      </c>
      <c r="E1696" s="45"/>
      <c r="F1696" s="13">
        <f t="shared" si="36"/>
        <v>1779748482.5200002</v>
      </c>
    </row>
    <row r="1697" spans="1:6">
      <c r="A1697" s="52">
        <v>45515</v>
      </c>
      <c r="B1697" s="15"/>
      <c r="C1697" s="165" t="s">
        <v>12</v>
      </c>
      <c r="D1697" s="45">
        <v>700000</v>
      </c>
      <c r="E1697" s="45"/>
      <c r="F1697" s="13">
        <f t="shared" si="36"/>
        <v>1780448482.5200002</v>
      </c>
    </row>
    <row r="1698" spans="1:6">
      <c r="A1698" s="52">
        <v>45516</v>
      </c>
      <c r="B1698" s="15"/>
      <c r="C1698" s="165" t="s">
        <v>1405</v>
      </c>
      <c r="D1698" s="45">
        <v>425000</v>
      </c>
      <c r="E1698" s="45"/>
      <c r="F1698" s="13">
        <f t="shared" si="36"/>
        <v>1780873482.5200002</v>
      </c>
    </row>
    <row r="1699" spans="1:6">
      <c r="A1699" s="52">
        <v>45516</v>
      </c>
      <c r="B1699" s="15"/>
      <c r="C1699" s="165" t="s">
        <v>12</v>
      </c>
      <c r="D1699" s="45">
        <v>600000</v>
      </c>
      <c r="E1699" s="45"/>
      <c r="F1699" s="13">
        <f t="shared" si="36"/>
        <v>1781473482.5200002</v>
      </c>
    </row>
    <row r="1700" spans="1:6">
      <c r="A1700" s="52">
        <v>45516</v>
      </c>
      <c r="B1700" s="15"/>
      <c r="C1700" s="165" t="s">
        <v>12</v>
      </c>
      <c r="D1700" s="45">
        <v>1450000</v>
      </c>
      <c r="E1700" s="45"/>
      <c r="F1700" s="13">
        <f t="shared" si="36"/>
        <v>1782923482.5200002</v>
      </c>
    </row>
    <row r="1701" spans="1:6">
      <c r="A1701" s="52">
        <v>45516</v>
      </c>
      <c r="B1701" s="15"/>
      <c r="C1701" s="165" t="s">
        <v>12</v>
      </c>
      <c r="D1701" s="45">
        <v>750000</v>
      </c>
      <c r="E1701" s="45"/>
      <c r="F1701" s="13">
        <f t="shared" si="36"/>
        <v>1783673482.5200002</v>
      </c>
    </row>
    <row r="1702" spans="1:6">
      <c r="A1702" s="52">
        <v>45516</v>
      </c>
      <c r="B1702" s="15"/>
      <c r="C1702" s="165" t="s">
        <v>17</v>
      </c>
      <c r="D1702" s="45">
        <v>750000</v>
      </c>
      <c r="E1702" s="45"/>
      <c r="F1702" s="13">
        <f t="shared" si="36"/>
        <v>1784423482.5200002</v>
      </c>
    </row>
    <row r="1703" spans="1:6">
      <c r="A1703" s="52">
        <v>45517</v>
      </c>
      <c r="B1703" s="15"/>
      <c r="C1703" s="165" t="s">
        <v>17</v>
      </c>
      <c r="D1703" s="45">
        <v>875000</v>
      </c>
      <c r="E1703" s="45"/>
      <c r="F1703" s="13">
        <f t="shared" si="36"/>
        <v>1785298482.5200002</v>
      </c>
    </row>
    <row r="1704" spans="1:6">
      <c r="A1704" s="52">
        <v>45517</v>
      </c>
      <c r="B1704" s="15"/>
      <c r="C1704" s="165" t="s">
        <v>42</v>
      </c>
      <c r="D1704" s="45">
        <v>1600000</v>
      </c>
      <c r="E1704" s="45"/>
      <c r="F1704" s="13">
        <f t="shared" si="36"/>
        <v>1786898482.5200002</v>
      </c>
    </row>
    <row r="1705" spans="1:6">
      <c r="A1705" s="52">
        <v>45517</v>
      </c>
      <c r="B1705" s="15"/>
      <c r="C1705" s="165" t="s">
        <v>12</v>
      </c>
      <c r="D1705" s="45">
        <v>1770000</v>
      </c>
      <c r="E1705" s="45"/>
      <c r="F1705" s="13">
        <f t="shared" si="36"/>
        <v>1788668482.5200002</v>
      </c>
    </row>
    <row r="1706" spans="1:6">
      <c r="A1706" s="52">
        <v>45523</v>
      </c>
      <c r="B1706" s="15"/>
      <c r="C1706" s="165" t="s">
        <v>78</v>
      </c>
      <c r="D1706" s="45"/>
      <c r="E1706" s="45">
        <v>5870000</v>
      </c>
      <c r="F1706" s="13">
        <f t="shared" si="36"/>
        <v>1782798482.5200002</v>
      </c>
    </row>
    <row r="1707" spans="1:6">
      <c r="A1707" s="52">
        <v>45523</v>
      </c>
      <c r="B1707" s="15"/>
      <c r="C1707" s="165" t="s">
        <v>32</v>
      </c>
      <c r="D1707" s="45"/>
      <c r="E1707" s="45">
        <v>2900</v>
      </c>
      <c r="F1707" s="13">
        <f t="shared" si="36"/>
        <v>1782795582.5200002</v>
      </c>
    </row>
    <row r="1708" spans="1:6">
      <c r="A1708" s="52">
        <v>45524</v>
      </c>
      <c r="B1708" s="15"/>
      <c r="C1708" s="165" t="s">
        <v>932</v>
      </c>
      <c r="D1708" s="45">
        <v>1927000</v>
      </c>
      <c r="E1708" s="45"/>
      <c r="F1708" s="13">
        <f t="shared" si="36"/>
        <v>1784722582.5200002</v>
      </c>
    </row>
    <row r="1709" spans="1:6">
      <c r="A1709" s="52">
        <v>45520</v>
      </c>
      <c r="B1709" s="15"/>
      <c r="C1709" s="165" t="s">
        <v>12</v>
      </c>
      <c r="D1709" s="45">
        <v>1235000</v>
      </c>
      <c r="E1709" s="45"/>
      <c r="F1709" s="13">
        <f t="shared" si="36"/>
        <v>1785957582.5200002</v>
      </c>
    </row>
    <row r="1710" spans="1:6">
      <c r="A1710" s="52">
        <v>45523</v>
      </c>
      <c r="B1710" s="15"/>
      <c r="C1710" s="165" t="s">
        <v>12</v>
      </c>
      <c r="D1710" s="45">
        <v>1400000</v>
      </c>
      <c r="E1710" s="45"/>
      <c r="F1710" s="13">
        <f t="shared" si="36"/>
        <v>1787357582.5200002</v>
      </c>
    </row>
    <row r="1711" spans="1:6">
      <c r="A1711" s="52">
        <v>45523</v>
      </c>
      <c r="B1711" s="15"/>
      <c r="C1711" s="165" t="s">
        <v>12</v>
      </c>
      <c r="D1711" s="45">
        <v>1300000</v>
      </c>
      <c r="E1711" s="45"/>
      <c r="F1711" s="13">
        <f t="shared" si="36"/>
        <v>1788657582.5200002</v>
      </c>
    </row>
    <row r="1712" spans="1:6">
      <c r="A1712" s="52">
        <v>45523</v>
      </c>
      <c r="B1712" s="15"/>
      <c r="C1712" s="165"/>
      <c r="D1712" s="45">
        <v>600000</v>
      </c>
      <c r="E1712" s="45"/>
      <c r="F1712" s="13">
        <f t="shared" si="36"/>
        <v>1789257582.5200002</v>
      </c>
    </row>
    <row r="1713" spans="1:6">
      <c r="A1713" s="52">
        <v>45523</v>
      </c>
      <c r="B1713" s="15"/>
      <c r="C1713" s="165"/>
      <c r="D1713" s="45">
        <v>100001</v>
      </c>
      <c r="E1713" s="45"/>
      <c r="F1713" s="13">
        <f t="shared" si="36"/>
        <v>1789357583.5200002</v>
      </c>
    </row>
    <row r="1714" spans="1:6">
      <c r="A1714" s="52">
        <v>45524</v>
      </c>
      <c r="B1714" s="15"/>
      <c r="C1714" s="165" t="s">
        <v>12</v>
      </c>
      <c r="D1714" s="45">
        <v>1900000</v>
      </c>
      <c r="E1714" s="45"/>
      <c r="F1714" s="13">
        <f t="shared" si="36"/>
        <v>1791257583.5200002</v>
      </c>
    </row>
    <row r="1715" spans="1:6">
      <c r="A1715" s="52">
        <v>45524</v>
      </c>
      <c r="B1715" s="15"/>
      <c r="C1715" s="165" t="s">
        <v>12</v>
      </c>
      <c r="D1715" s="45">
        <v>1300000</v>
      </c>
      <c r="E1715" s="45"/>
      <c r="F1715" s="13">
        <f t="shared" si="36"/>
        <v>1792557583.5200002</v>
      </c>
    </row>
    <row r="1716" spans="1:6">
      <c r="A1716" s="52">
        <v>45524</v>
      </c>
      <c r="B1716" s="15"/>
      <c r="C1716" s="165"/>
      <c r="D1716" s="45">
        <v>1185000</v>
      </c>
      <c r="E1716" s="45"/>
      <c r="F1716" s="13">
        <f t="shared" si="36"/>
        <v>1793742583.5200002</v>
      </c>
    </row>
    <row r="1717" spans="1:6">
      <c r="A1717" s="52">
        <v>45524</v>
      </c>
      <c r="B1717" s="15"/>
      <c r="C1717" s="165" t="s">
        <v>12</v>
      </c>
      <c r="D1717" s="45">
        <v>585000</v>
      </c>
      <c r="E1717" s="45"/>
      <c r="F1717" s="13">
        <f t="shared" si="36"/>
        <v>1794327583.5200002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40"/>
  <sheetViews>
    <sheetView topLeftCell="A9989" zoomScale="106" zoomScaleNormal="106" workbookViewId="0">
      <selection activeCell="A10002" sqref="A10002:E10040"/>
    </sheetView>
  </sheetViews>
  <sheetFormatPr defaultColWidth="9.08984375" defaultRowHeight="14"/>
  <cols>
    <col min="1" max="1" width="10.90625" style="4" bestFit="1" customWidth="1"/>
    <col min="2" max="2" width="9.08984375" style="4"/>
    <col min="3" max="3" width="95.08984375" style="66" bestFit="1" customWidth="1"/>
    <col min="4" max="4" width="17" style="57" bestFit="1" customWidth="1"/>
    <col min="5" max="5" width="17" style="41" bestFit="1" customWidth="1"/>
    <col min="6" max="6" width="17.36328125" style="12" bestFit="1" customWidth="1"/>
    <col min="7" max="7" width="18" style="12" customWidth="1"/>
    <col min="8" max="9" width="16.6328125" style="4" bestFit="1" customWidth="1"/>
    <col min="10" max="10" width="15.08984375" style="57" bestFit="1" customWidth="1"/>
    <col min="11" max="11" width="13.08984375" style="4" bestFit="1" customWidth="1"/>
    <col min="12" max="12" width="14.08984375" style="4" bestFit="1" customWidth="1"/>
    <col min="13" max="16384" width="9.08984375" style="4"/>
  </cols>
  <sheetData>
    <row r="1" spans="1:7">
      <c r="F1" s="4"/>
      <c r="G1" s="57"/>
    </row>
    <row r="2" spans="1:7">
      <c r="A2" s="1" t="s">
        <v>10</v>
      </c>
      <c r="D2" s="58"/>
      <c r="E2" s="59"/>
      <c r="F2" s="60"/>
      <c r="G2" s="57"/>
    </row>
    <row r="3" spans="1:7">
      <c r="A3" s="5" t="s">
        <v>0</v>
      </c>
      <c r="B3" s="5"/>
      <c r="C3" s="142" t="s">
        <v>1</v>
      </c>
      <c r="D3" s="61" t="s">
        <v>2</v>
      </c>
      <c r="E3" s="42" t="s">
        <v>3</v>
      </c>
      <c r="F3" s="62" t="s">
        <v>4</v>
      </c>
      <c r="G3" s="57"/>
    </row>
    <row r="4" spans="1:7">
      <c r="A4" s="14"/>
      <c r="B4" s="8"/>
      <c r="C4" s="143" t="s">
        <v>5</v>
      </c>
      <c r="D4" s="63"/>
      <c r="E4" s="43"/>
      <c r="F4" s="9">
        <v>312565789.11999995</v>
      </c>
      <c r="G4" s="57"/>
    </row>
    <row r="5" spans="1:7">
      <c r="A5" s="14">
        <v>44929</v>
      </c>
      <c r="B5" s="52"/>
      <c r="C5" s="144" t="s">
        <v>100</v>
      </c>
      <c r="D5" s="28">
        <v>4450000</v>
      </c>
      <c r="E5" s="64"/>
      <c r="F5" s="13">
        <f t="shared" ref="F5:F9" si="0">F4+D5-E5</f>
        <v>317015789.11999995</v>
      </c>
    </row>
    <row r="6" spans="1:7">
      <c r="A6" s="14">
        <v>44929</v>
      </c>
      <c r="B6" s="52"/>
      <c r="C6" s="145" t="s">
        <v>101</v>
      </c>
      <c r="D6" s="28">
        <v>2850000</v>
      </c>
      <c r="E6" s="64"/>
      <c r="F6" s="13">
        <f t="shared" si="0"/>
        <v>319865789.11999995</v>
      </c>
    </row>
    <row r="7" spans="1:7" ht="28">
      <c r="A7" s="14">
        <v>44929</v>
      </c>
      <c r="B7" s="52"/>
      <c r="C7" s="146" t="s">
        <v>104</v>
      </c>
      <c r="D7" s="28"/>
      <c r="E7" s="64">
        <v>2265000</v>
      </c>
      <c r="F7" s="13">
        <f t="shared" si="0"/>
        <v>317600789.11999995</v>
      </c>
    </row>
    <row r="8" spans="1:7">
      <c r="A8" s="14">
        <v>44930</v>
      </c>
      <c r="B8" s="52"/>
      <c r="C8" s="145" t="s">
        <v>103</v>
      </c>
      <c r="D8" s="28">
        <v>2750000</v>
      </c>
      <c r="E8" s="64"/>
      <c r="F8" s="13">
        <f t="shared" si="0"/>
        <v>320350789.11999995</v>
      </c>
    </row>
    <row r="9" spans="1:7">
      <c r="A9" s="14">
        <v>44930</v>
      </c>
      <c r="B9" s="52"/>
      <c r="C9" s="147" t="s">
        <v>102</v>
      </c>
      <c r="D9" s="28">
        <v>1500000</v>
      </c>
      <c r="E9" s="65"/>
      <c r="F9" s="13">
        <f t="shared" si="0"/>
        <v>321850789.11999995</v>
      </c>
    </row>
    <row r="10" spans="1:7">
      <c r="A10" s="14">
        <v>44927</v>
      </c>
      <c r="B10" s="15"/>
      <c r="C10" s="144" t="s">
        <v>12</v>
      </c>
      <c r="D10" s="33">
        <v>1100000</v>
      </c>
      <c r="E10" s="45"/>
      <c r="F10" s="13">
        <f t="shared" ref="F10:F73" si="1">F9+D10-E10</f>
        <v>322950789.11999995</v>
      </c>
    </row>
    <row r="11" spans="1:7">
      <c r="A11" s="14">
        <v>44927</v>
      </c>
      <c r="B11" s="15"/>
      <c r="C11" s="144" t="s">
        <v>12</v>
      </c>
      <c r="D11" s="33">
        <v>1745000</v>
      </c>
      <c r="E11" s="45"/>
      <c r="F11" s="13">
        <f t="shared" si="1"/>
        <v>324695789.11999995</v>
      </c>
    </row>
    <row r="12" spans="1:7">
      <c r="A12" s="14">
        <v>44927</v>
      </c>
      <c r="B12" s="15"/>
      <c r="C12" s="144" t="s">
        <v>12</v>
      </c>
      <c r="D12" s="33">
        <v>1150000</v>
      </c>
      <c r="E12" s="45"/>
      <c r="F12" s="13">
        <f t="shared" si="1"/>
        <v>325845789.11999995</v>
      </c>
    </row>
    <row r="13" spans="1:7">
      <c r="A13" s="30">
        <v>44928</v>
      </c>
      <c r="B13" s="32"/>
      <c r="C13" s="145" t="s">
        <v>12</v>
      </c>
      <c r="D13" s="28">
        <v>585000</v>
      </c>
      <c r="E13" s="65"/>
      <c r="F13" s="74">
        <f t="shared" si="1"/>
        <v>326430789.11999995</v>
      </c>
    </row>
    <row r="14" spans="1:7">
      <c r="A14" s="30">
        <v>44928</v>
      </c>
      <c r="B14" s="32"/>
      <c r="C14" s="145" t="s">
        <v>12</v>
      </c>
      <c r="D14" s="28">
        <v>575000</v>
      </c>
      <c r="E14" s="65"/>
      <c r="F14" s="74">
        <f t="shared" si="1"/>
        <v>327005789.11999995</v>
      </c>
    </row>
    <row r="15" spans="1:7">
      <c r="A15" s="30">
        <v>44928</v>
      </c>
      <c r="B15" s="32"/>
      <c r="C15" s="145" t="s">
        <v>12</v>
      </c>
      <c r="D15" s="28">
        <v>1750000</v>
      </c>
      <c r="E15" s="65"/>
      <c r="F15" s="74">
        <f t="shared" si="1"/>
        <v>328755789.11999995</v>
      </c>
    </row>
    <row r="16" spans="1:7">
      <c r="A16" s="30">
        <v>44928</v>
      </c>
      <c r="B16" s="32"/>
      <c r="C16" s="145" t="s">
        <v>12</v>
      </c>
      <c r="D16" s="28">
        <v>1100000</v>
      </c>
      <c r="E16" s="65"/>
      <c r="F16" s="74">
        <f t="shared" si="1"/>
        <v>329855789.11999995</v>
      </c>
    </row>
    <row r="17" spans="1:9">
      <c r="A17" s="30">
        <v>44928</v>
      </c>
      <c r="B17" s="32"/>
      <c r="C17" s="145" t="s">
        <v>12</v>
      </c>
      <c r="D17" s="28">
        <v>465000</v>
      </c>
      <c r="E17" s="65"/>
      <c r="F17" s="74">
        <f t="shared" si="1"/>
        <v>330320789.11999995</v>
      </c>
    </row>
    <row r="18" spans="1:9">
      <c r="A18" s="30">
        <v>44928</v>
      </c>
      <c r="B18" s="32"/>
      <c r="C18" s="145" t="s">
        <v>12</v>
      </c>
      <c r="D18" s="28">
        <v>600000</v>
      </c>
      <c r="E18" s="65"/>
      <c r="F18" s="74">
        <f t="shared" si="1"/>
        <v>330920789.11999995</v>
      </c>
    </row>
    <row r="19" spans="1:9">
      <c r="A19" s="30">
        <v>44928</v>
      </c>
      <c r="B19" s="32"/>
      <c r="C19" s="145" t="s">
        <v>12</v>
      </c>
      <c r="D19" s="28">
        <v>600000</v>
      </c>
      <c r="E19" s="65"/>
      <c r="F19" s="74">
        <f t="shared" si="1"/>
        <v>331520789.11999995</v>
      </c>
    </row>
    <row r="20" spans="1:9">
      <c r="A20" s="30">
        <v>44928</v>
      </c>
      <c r="B20" s="32"/>
      <c r="C20" s="145" t="s">
        <v>12</v>
      </c>
      <c r="D20" s="28">
        <v>1185000</v>
      </c>
      <c r="E20" s="65"/>
      <c r="F20" s="74">
        <f t="shared" si="1"/>
        <v>332705789.11999995</v>
      </c>
      <c r="H20" s="66"/>
      <c r="I20" s="16"/>
    </row>
    <row r="21" spans="1:9">
      <c r="A21" s="30">
        <v>44928</v>
      </c>
      <c r="B21" s="32"/>
      <c r="C21" s="145" t="s">
        <v>12</v>
      </c>
      <c r="D21" s="28">
        <v>575000</v>
      </c>
      <c r="E21" s="65"/>
      <c r="F21" s="74">
        <f t="shared" si="1"/>
        <v>333280789.11999995</v>
      </c>
      <c r="H21" s="66"/>
      <c r="I21" s="16"/>
    </row>
    <row r="22" spans="1:9">
      <c r="A22" s="30">
        <v>44928</v>
      </c>
      <c r="B22" s="32"/>
      <c r="C22" s="145" t="s">
        <v>12</v>
      </c>
      <c r="D22" s="28">
        <v>1170000</v>
      </c>
      <c r="E22" s="65"/>
      <c r="F22" s="74">
        <f t="shared" si="1"/>
        <v>334450789.11999995</v>
      </c>
      <c r="H22" s="66"/>
      <c r="I22" s="16"/>
    </row>
    <row r="23" spans="1:9">
      <c r="A23" s="30">
        <v>44928</v>
      </c>
      <c r="B23" s="32"/>
      <c r="C23" s="145" t="s">
        <v>12</v>
      </c>
      <c r="D23" s="28">
        <v>585000</v>
      </c>
      <c r="E23" s="65"/>
      <c r="F23" s="74">
        <f t="shared" si="1"/>
        <v>335035789.11999995</v>
      </c>
      <c r="H23" s="66"/>
      <c r="I23" s="16"/>
    </row>
    <row r="24" spans="1:9">
      <c r="A24" s="30">
        <v>44928</v>
      </c>
      <c r="B24" s="32"/>
      <c r="C24" s="145" t="s">
        <v>12</v>
      </c>
      <c r="D24" s="28">
        <v>600000</v>
      </c>
      <c r="E24" s="65"/>
      <c r="F24" s="74">
        <f t="shared" si="1"/>
        <v>335635789.11999995</v>
      </c>
    </row>
    <row r="25" spans="1:9">
      <c r="A25" s="30">
        <v>44928</v>
      </c>
      <c r="B25" s="32"/>
      <c r="C25" s="145" t="s">
        <v>12</v>
      </c>
      <c r="D25" s="28">
        <v>585000</v>
      </c>
      <c r="E25" s="65"/>
      <c r="F25" s="74">
        <f t="shared" si="1"/>
        <v>336220789.11999995</v>
      </c>
    </row>
    <row r="26" spans="1:9">
      <c r="A26" s="30">
        <v>44928</v>
      </c>
      <c r="B26" s="32"/>
      <c r="C26" s="145" t="s">
        <v>71</v>
      </c>
      <c r="D26" s="28">
        <v>11950000</v>
      </c>
      <c r="E26" s="65"/>
      <c r="F26" s="74">
        <f t="shared" si="1"/>
        <v>348170789.11999995</v>
      </c>
    </row>
    <row r="27" spans="1:9">
      <c r="A27" s="30">
        <v>44928</v>
      </c>
      <c r="B27" s="32"/>
      <c r="C27" s="145" t="s">
        <v>12</v>
      </c>
      <c r="D27" s="28">
        <v>585000</v>
      </c>
      <c r="E27" s="65"/>
      <c r="F27" s="74">
        <f t="shared" si="1"/>
        <v>348755789.11999995</v>
      </c>
    </row>
    <row r="28" spans="1:9">
      <c r="A28" s="30">
        <v>44928</v>
      </c>
      <c r="B28" s="32"/>
      <c r="C28" s="145" t="s">
        <v>12</v>
      </c>
      <c r="D28" s="28">
        <v>600000</v>
      </c>
      <c r="E28" s="65"/>
      <c r="F28" s="74">
        <f t="shared" si="1"/>
        <v>349355789.11999995</v>
      </c>
    </row>
    <row r="29" spans="1:9">
      <c r="A29" s="30">
        <v>44928</v>
      </c>
      <c r="B29" s="32"/>
      <c r="C29" s="145" t="s">
        <v>12</v>
      </c>
      <c r="D29" s="28">
        <v>585000</v>
      </c>
      <c r="E29" s="65"/>
      <c r="F29" s="74">
        <f t="shared" si="1"/>
        <v>349940789.11999995</v>
      </c>
    </row>
    <row r="30" spans="1:9">
      <c r="A30" s="30">
        <v>44928</v>
      </c>
      <c r="B30" s="32"/>
      <c r="C30" s="145" t="s">
        <v>12</v>
      </c>
      <c r="D30" s="28">
        <v>585000</v>
      </c>
      <c r="E30" s="65"/>
      <c r="F30" s="74">
        <f t="shared" si="1"/>
        <v>350525789.11999995</v>
      </c>
    </row>
    <row r="31" spans="1:9">
      <c r="A31" s="30">
        <v>44928</v>
      </c>
      <c r="B31" s="32"/>
      <c r="C31" s="145" t="s">
        <v>12</v>
      </c>
      <c r="D31" s="28">
        <v>585000</v>
      </c>
      <c r="E31" s="65"/>
      <c r="F31" s="74">
        <f t="shared" si="1"/>
        <v>351110789.11999995</v>
      </c>
    </row>
    <row r="32" spans="1:9">
      <c r="A32" s="30">
        <v>44928</v>
      </c>
      <c r="B32" s="50"/>
      <c r="C32" s="145" t="s">
        <v>30</v>
      </c>
      <c r="D32" s="28">
        <v>300000</v>
      </c>
      <c r="E32" s="64"/>
      <c r="F32" s="74">
        <f t="shared" si="1"/>
        <v>351410789.11999995</v>
      </c>
    </row>
    <row r="33" spans="1:6">
      <c r="A33" s="30">
        <v>44928</v>
      </c>
      <c r="B33" s="50"/>
      <c r="C33" s="145" t="s">
        <v>12</v>
      </c>
      <c r="D33" s="28">
        <v>600000</v>
      </c>
      <c r="E33" s="64"/>
      <c r="F33" s="74">
        <f t="shared" si="1"/>
        <v>352010789.11999995</v>
      </c>
    </row>
    <row r="34" spans="1:6">
      <c r="A34" s="30">
        <v>44928</v>
      </c>
      <c r="B34" s="50"/>
      <c r="C34" s="145" t="s">
        <v>12</v>
      </c>
      <c r="D34" s="28">
        <v>1185000</v>
      </c>
      <c r="E34" s="64"/>
      <c r="F34" s="74">
        <f t="shared" si="1"/>
        <v>353195789.11999995</v>
      </c>
    </row>
    <row r="35" spans="1:6">
      <c r="A35" s="30">
        <v>44928</v>
      </c>
      <c r="B35" s="50"/>
      <c r="C35" s="145" t="s">
        <v>105</v>
      </c>
      <c r="D35" s="28">
        <v>2200000</v>
      </c>
      <c r="E35" s="65"/>
      <c r="F35" s="74">
        <f t="shared" si="1"/>
        <v>355395789.11999995</v>
      </c>
    </row>
    <row r="36" spans="1:6">
      <c r="A36" s="30">
        <v>44928</v>
      </c>
      <c r="B36" s="50"/>
      <c r="C36" s="145" t="s">
        <v>12</v>
      </c>
      <c r="D36" s="28">
        <v>1170000</v>
      </c>
      <c r="E36" s="65"/>
      <c r="F36" s="74">
        <f t="shared" si="1"/>
        <v>356565789.11999995</v>
      </c>
    </row>
    <row r="37" spans="1:6">
      <c r="A37" s="30">
        <v>44928</v>
      </c>
      <c r="B37" s="50"/>
      <c r="C37" s="145" t="s">
        <v>12</v>
      </c>
      <c r="D37" s="28">
        <v>600000</v>
      </c>
      <c r="E37" s="65"/>
      <c r="F37" s="74">
        <f t="shared" si="1"/>
        <v>357165789.11999995</v>
      </c>
    </row>
    <row r="38" spans="1:6">
      <c r="A38" s="30">
        <v>44928</v>
      </c>
      <c r="B38" s="50"/>
      <c r="C38" s="146" t="s">
        <v>12</v>
      </c>
      <c r="D38" s="28">
        <v>575000</v>
      </c>
      <c r="E38" s="65"/>
      <c r="F38" s="74">
        <f t="shared" si="1"/>
        <v>357740789.11999995</v>
      </c>
    </row>
    <row r="39" spans="1:6">
      <c r="A39" s="30">
        <v>44928</v>
      </c>
      <c r="B39" s="32"/>
      <c r="C39" s="145" t="s">
        <v>12</v>
      </c>
      <c r="D39" s="72">
        <v>600000</v>
      </c>
      <c r="E39" s="65"/>
      <c r="F39" s="74">
        <f t="shared" si="1"/>
        <v>358340789.11999995</v>
      </c>
    </row>
    <row r="40" spans="1:6">
      <c r="A40" s="30">
        <v>44928</v>
      </c>
      <c r="B40" s="32"/>
      <c r="C40" s="145" t="s">
        <v>12</v>
      </c>
      <c r="D40" s="72">
        <v>600000</v>
      </c>
      <c r="E40" s="65"/>
      <c r="F40" s="74">
        <f t="shared" si="1"/>
        <v>358940789.11999995</v>
      </c>
    </row>
    <row r="41" spans="1:6">
      <c r="A41" s="30">
        <v>44928</v>
      </c>
      <c r="B41" s="32"/>
      <c r="C41" s="145" t="s">
        <v>106</v>
      </c>
      <c r="D41" s="72">
        <v>2335000</v>
      </c>
      <c r="E41" s="65"/>
      <c r="F41" s="74">
        <f t="shared" si="1"/>
        <v>361275789.11999995</v>
      </c>
    </row>
    <row r="42" spans="1:6">
      <c r="A42" s="30">
        <v>44928</v>
      </c>
      <c r="B42" s="32"/>
      <c r="C42" s="145" t="s">
        <v>12</v>
      </c>
      <c r="D42" s="72">
        <v>585000</v>
      </c>
      <c r="E42" s="65"/>
      <c r="F42" s="74">
        <f t="shared" si="1"/>
        <v>361860789.11999995</v>
      </c>
    </row>
    <row r="43" spans="1:6">
      <c r="A43" s="30">
        <v>44928</v>
      </c>
      <c r="B43" s="32"/>
      <c r="C43" s="145" t="s">
        <v>12</v>
      </c>
      <c r="D43" s="72">
        <v>600000</v>
      </c>
      <c r="E43" s="65"/>
      <c r="F43" s="74">
        <f t="shared" si="1"/>
        <v>362460789.11999995</v>
      </c>
    </row>
    <row r="44" spans="1:6">
      <c r="A44" s="30">
        <v>44928</v>
      </c>
      <c r="B44" s="32"/>
      <c r="C44" s="145" t="s">
        <v>12</v>
      </c>
      <c r="D44" s="72">
        <v>585000</v>
      </c>
      <c r="E44" s="65"/>
      <c r="F44" s="74">
        <f t="shared" si="1"/>
        <v>363045789.11999995</v>
      </c>
    </row>
    <row r="45" spans="1:6">
      <c r="A45" s="30">
        <v>44928</v>
      </c>
      <c r="B45" s="32"/>
      <c r="C45" s="145" t="s">
        <v>12</v>
      </c>
      <c r="D45" s="72">
        <v>600000</v>
      </c>
      <c r="E45" s="65"/>
      <c r="F45" s="74">
        <f t="shared" si="1"/>
        <v>363645789.11999995</v>
      </c>
    </row>
    <row r="46" spans="1:6">
      <c r="A46" s="30">
        <v>44928</v>
      </c>
      <c r="B46" s="32"/>
      <c r="C46" s="145" t="s">
        <v>12</v>
      </c>
      <c r="D46" s="72">
        <v>1160000</v>
      </c>
      <c r="E46" s="65"/>
      <c r="F46" s="74">
        <f t="shared" si="1"/>
        <v>364805789.11999995</v>
      </c>
    </row>
    <row r="47" spans="1:6">
      <c r="A47" s="30">
        <v>44928</v>
      </c>
      <c r="B47" s="32"/>
      <c r="C47" s="145" t="s">
        <v>12</v>
      </c>
      <c r="D47" s="72">
        <v>550000</v>
      </c>
      <c r="E47" s="65"/>
      <c r="F47" s="74">
        <f t="shared" si="1"/>
        <v>365355789.11999995</v>
      </c>
    </row>
    <row r="48" spans="1:6">
      <c r="A48" s="30">
        <v>44929</v>
      </c>
      <c r="B48" s="32"/>
      <c r="C48" s="145" t="s">
        <v>12</v>
      </c>
      <c r="D48" s="72">
        <v>550000</v>
      </c>
      <c r="E48" s="65"/>
      <c r="F48" s="74">
        <f t="shared" si="1"/>
        <v>365905789.11999995</v>
      </c>
    </row>
    <row r="49" spans="1:9">
      <c r="A49" s="30">
        <v>44929</v>
      </c>
      <c r="B49" s="32"/>
      <c r="C49" s="145" t="s">
        <v>17</v>
      </c>
      <c r="D49" s="72">
        <v>550000</v>
      </c>
      <c r="E49" s="65"/>
      <c r="F49" s="74">
        <f t="shared" si="1"/>
        <v>366455789.11999995</v>
      </c>
    </row>
    <row r="50" spans="1:9">
      <c r="A50" s="30">
        <v>44929</v>
      </c>
      <c r="B50" s="32"/>
      <c r="C50" s="145" t="s">
        <v>12</v>
      </c>
      <c r="D50" s="72">
        <v>1710000</v>
      </c>
      <c r="E50" s="65"/>
      <c r="F50" s="74">
        <f t="shared" si="1"/>
        <v>368165789.11999995</v>
      </c>
    </row>
    <row r="51" spans="1:9">
      <c r="A51" s="30">
        <v>44929</v>
      </c>
      <c r="B51" s="32"/>
      <c r="C51" s="145" t="s">
        <v>12</v>
      </c>
      <c r="D51" s="72">
        <v>1200000</v>
      </c>
      <c r="E51" s="65"/>
      <c r="F51" s="74">
        <f t="shared" si="1"/>
        <v>369365789.11999995</v>
      </c>
    </row>
    <row r="52" spans="1:9">
      <c r="A52" s="30">
        <v>44929</v>
      </c>
      <c r="B52" s="32"/>
      <c r="C52" s="145" t="s">
        <v>17</v>
      </c>
      <c r="D52" s="72">
        <v>800000</v>
      </c>
      <c r="E52" s="65"/>
      <c r="F52" s="74">
        <f t="shared" si="1"/>
        <v>370165789.11999995</v>
      </c>
    </row>
    <row r="53" spans="1:9">
      <c r="A53" s="30">
        <v>44929</v>
      </c>
      <c r="B53" s="32"/>
      <c r="C53" s="145" t="s">
        <v>12</v>
      </c>
      <c r="D53" s="72">
        <v>600000</v>
      </c>
      <c r="E53" s="65"/>
      <c r="F53" s="74">
        <f t="shared" si="1"/>
        <v>370765789.11999995</v>
      </c>
    </row>
    <row r="54" spans="1:9">
      <c r="A54" s="30">
        <v>44929</v>
      </c>
      <c r="B54" s="32"/>
      <c r="C54" s="145" t="s">
        <v>12</v>
      </c>
      <c r="D54" s="72">
        <v>600000</v>
      </c>
      <c r="E54" s="65"/>
      <c r="F54" s="74">
        <f t="shared" si="1"/>
        <v>371365789.11999995</v>
      </c>
      <c r="H54" s="66"/>
      <c r="I54" s="16"/>
    </row>
    <row r="55" spans="1:9">
      <c r="A55" s="30">
        <v>44929</v>
      </c>
      <c r="B55" s="32"/>
      <c r="C55" s="145" t="s">
        <v>67</v>
      </c>
      <c r="D55" s="72">
        <v>1300000</v>
      </c>
      <c r="E55" s="65"/>
      <c r="F55" s="74">
        <f t="shared" si="1"/>
        <v>372665789.11999995</v>
      </c>
      <c r="H55" s="66"/>
      <c r="I55" s="16"/>
    </row>
    <row r="56" spans="1:9">
      <c r="A56" s="30">
        <v>44929</v>
      </c>
      <c r="B56" s="32"/>
      <c r="C56" s="145" t="s">
        <v>12</v>
      </c>
      <c r="D56" s="72">
        <v>465000</v>
      </c>
      <c r="E56" s="65"/>
      <c r="F56" s="74">
        <f t="shared" si="1"/>
        <v>373130789.11999995</v>
      </c>
      <c r="H56" s="66"/>
      <c r="I56" s="16"/>
    </row>
    <row r="57" spans="1:9">
      <c r="A57" s="30">
        <v>44929</v>
      </c>
      <c r="B57" s="32"/>
      <c r="C57" s="145" t="s">
        <v>12</v>
      </c>
      <c r="D57" s="72">
        <v>585000</v>
      </c>
      <c r="E57" s="65"/>
      <c r="F57" s="74">
        <f t="shared" si="1"/>
        <v>373715789.11999995</v>
      </c>
      <c r="H57" s="66"/>
      <c r="I57" s="16"/>
    </row>
    <row r="58" spans="1:9">
      <c r="A58" s="30">
        <v>44929</v>
      </c>
      <c r="B58" s="32"/>
      <c r="C58" s="145" t="s">
        <v>17</v>
      </c>
      <c r="D58" s="72">
        <v>950000</v>
      </c>
      <c r="E58" s="65"/>
      <c r="F58" s="74">
        <f t="shared" si="1"/>
        <v>374665789.11999995</v>
      </c>
    </row>
    <row r="59" spans="1:9">
      <c r="A59" s="30">
        <v>44929</v>
      </c>
      <c r="B59" s="32"/>
      <c r="C59" s="145" t="s">
        <v>12</v>
      </c>
      <c r="D59" s="72">
        <v>550000</v>
      </c>
      <c r="E59" s="65"/>
      <c r="F59" s="74">
        <f t="shared" si="1"/>
        <v>375215789.11999995</v>
      </c>
    </row>
    <row r="60" spans="1:9">
      <c r="A60" s="30">
        <v>44929</v>
      </c>
      <c r="B60" s="32"/>
      <c r="C60" s="145" t="s">
        <v>107</v>
      </c>
      <c r="D60" s="72">
        <v>3740000</v>
      </c>
      <c r="E60" s="65"/>
      <c r="F60" s="74">
        <f t="shared" si="1"/>
        <v>378955789.11999995</v>
      </c>
    </row>
    <row r="61" spans="1:9">
      <c r="A61" s="30">
        <v>44929</v>
      </c>
      <c r="B61" s="32"/>
      <c r="C61" s="145" t="s">
        <v>12</v>
      </c>
      <c r="D61" s="72">
        <v>465000</v>
      </c>
      <c r="E61" s="65"/>
      <c r="F61" s="74">
        <f t="shared" si="1"/>
        <v>379420789.11999995</v>
      </c>
    </row>
    <row r="62" spans="1:9">
      <c r="A62" s="30">
        <v>44929</v>
      </c>
      <c r="B62" s="32"/>
      <c r="C62" s="145" t="s">
        <v>12</v>
      </c>
      <c r="D62" s="72">
        <v>600000</v>
      </c>
      <c r="E62" s="65"/>
      <c r="F62" s="74">
        <f t="shared" si="1"/>
        <v>380020789.11999995</v>
      </c>
    </row>
    <row r="63" spans="1:9">
      <c r="A63" s="30">
        <v>44929</v>
      </c>
      <c r="B63" s="32"/>
      <c r="C63" s="145" t="s">
        <v>6</v>
      </c>
      <c r="D63" s="72">
        <v>1160000</v>
      </c>
      <c r="E63" s="65"/>
      <c r="F63" s="74">
        <f t="shared" si="1"/>
        <v>381180789.11999995</v>
      </c>
    </row>
    <row r="64" spans="1:9">
      <c r="A64" s="30">
        <v>44929</v>
      </c>
      <c r="B64" s="32"/>
      <c r="C64" s="145" t="s">
        <v>12</v>
      </c>
      <c r="D64" s="72">
        <v>1745000</v>
      </c>
      <c r="E64" s="65"/>
      <c r="F64" s="74">
        <f t="shared" si="1"/>
        <v>382925789.11999995</v>
      </c>
    </row>
    <row r="65" spans="1:9">
      <c r="A65" s="30">
        <v>44929</v>
      </c>
      <c r="B65" s="32"/>
      <c r="C65" s="145" t="s">
        <v>12</v>
      </c>
      <c r="D65" s="72">
        <v>585000</v>
      </c>
      <c r="E65" s="65"/>
      <c r="F65" s="74">
        <f t="shared" si="1"/>
        <v>383510789.11999995</v>
      </c>
    </row>
    <row r="66" spans="1:9">
      <c r="A66" s="30">
        <v>44929</v>
      </c>
      <c r="B66" s="32"/>
      <c r="C66" s="145" t="s">
        <v>12</v>
      </c>
      <c r="D66" s="72">
        <v>1150000</v>
      </c>
      <c r="E66" s="65"/>
      <c r="F66" s="74">
        <f t="shared" si="1"/>
        <v>384660789.11999995</v>
      </c>
    </row>
    <row r="67" spans="1:9">
      <c r="A67" s="30">
        <v>44930</v>
      </c>
      <c r="B67" s="32"/>
      <c r="C67" s="145" t="s">
        <v>12</v>
      </c>
      <c r="D67" s="72">
        <v>600000</v>
      </c>
      <c r="E67" s="65"/>
      <c r="F67" s="74">
        <f t="shared" si="1"/>
        <v>385260789.11999995</v>
      </c>
    </row>
    <row r="68" spans="1:9">
      <c r="A68" s="30">
        <v>44930</v>
      </c>
      <c r="B68" s="32"/>
      <c r="C68" s="145" t="s">
        <v>12</v>
      </c>
      <c r="D68" s="72">
        <v>575000</v>
      </c>
      <c r="E68" s="65"/>
      <c r="F68" s="74">
        <f t="shared" si="1"/>
        <v>385835789.11999995</v>
      </c>
    </row>
    <row r="69" spans="1:9">
      <c r="A69" s="30">
        <v>44930</v>
      </c>
      <c r="B69" s="32"/>
      <c r="C69" s="145" t="s">
        <v>12</v>
      </c>
      <c r="D69" s="72">
        <v>465000</v>
      </c>
      <c r="E69" s="65"/>
      <c r="F69" s="74">
        <f t="shared" si="1"/>
        <v>386300789.11999995</v>
      </c>
    </row>
    <row r="70" spans="1:9">
      <c r="A70" s="30">
        <v>44930</v>
      </c>
      <c r="B70" s="32"/>
      <c r="C70" s="145" t="s">
        <v>17</v>
      </c>
      <c r="D70" s="72">
        <v>600000</v>
      </c>
      <c r="E70" s="65"/>
      <c r="F70" s="74">
        <f t="shared" si="1"/>
        <v>386900789.11999995</v>
      </c>
    </row>
    <row r="71" spans="1:9">
      <c r="A71" s="30">
        <v>44930</v>
      </c>
      <c r="B71" s="32"/>
      <c r="C71" s="145" t="s">
        <v>12</v>
      </c>
      <c r="D71" s="72">
        <v>585000</v>
      </c>
      <c r="E71" s="65"/>
      <c r="F71" s="74">
        <f t="shared" si="1"/>
        <v>387485789.11999995</v>
      </c>
    </row>
    <row r="72" spans="1:9">
      <c r="A72" s="30">
        <v>44930</v>
      </c>
      <c r="B72" s="32"/>
      <c r="C72" s="145" t="s">
        <v>12</v>
      </c>
      <c r="D72" s="72">
        <v>1135000</v>
      </c>
      <c r="E72" s="65"/>
      <c r="F72" s="74">
        <f t="shared" si="1"/>
        <v>388620789.11999995</v>
      </c>
    </row>
    <row r="73" spans="1:9">
      <c r="A73" s="30">
        <v>44930</v>
      </c>
      <c r="B73" s="32"/>
      <c r="C73" s="145" t="s">
        <v>12</v>
      </c>
      <c r="D73" s="72">
        <v>600000</v>
      </c>
      <c r="E73" s="65"/>
      <c r="F73" s="74">
        <f t="shared" si="1"/>
        <v>389220789.11999995</v>
      </c>
    </row>
    <row r="74" spans="1:9">
      <c r="A74" s="30">
        <v>44930</v>
      </c>
      <c r="B74" s="32"/>
      <c r="C74" s="145" t="s">
        <v>12</v>
      </c>
      <c r="D74" s="72">
        <v>465000</v>
      </c>
      <c r="E74" s="65"/>
      <c r="F74" s="74">
        <f t="shared" ref="F74:F137" si="2">F73+D74-E74</f>
        <v>389685789.11999995</v>
      </c>
    </row>
    <row r="75" spans="1:9">
      <c r="A75" s="30">
        <v>44930</v>
      </c>
      <c r="B75" s="32"/>
      <c r="C75" s="145" t="s">
        <v>12</v>
      </c>
      <c r="D75" s="72">
        <v>585000</v>
      </c>
      <c r="E75" s="65"/>
      <c r="F75" s="74">
        <f t="shared" si="2"/>
        <v>390270789.11999995</v>
      </c>
    </row>
    <row r="76" spans="1:9">
      <c r="A76" s="30">
        <v>44930</v>
      </c>
      <c r="B76" s="32"/>
      <c r="C76" s="145" t="s">
        <v>12</v>
      </c>
      <c r="D76" s="72">
        <v>575000</v>
      </c>
      <c r="E76" s="65"/>
      <c r="F76" s="74">
        <f t="shared" si="2"/>
        <v>390845789.11999995</v>
      </c>
      <c r="H76" s="66"/>
      <c r="I76" s="16"/>
    </row>
    <row r="77" spans="1:9">
      <c r="A77" s="30">
        <v>44930</v>
      </c>
      <c r="B77" s="32"/>
      <c r="C77" s="145" t="s">
        <v>71</v>
      </c>
      <c r="D77" s="72">
        <v>10950000</v>
      </c>
      <c r="E77" s="65"/>
      <c r="F77" s="74">
        <f t="shared" si="2"/>
        <v>401795789.11999995</v>
      </c>
      <c r="H77" s="66"/>
      <c r="I77" s="16"/>
    </row>
    <row r="78" spans="1:9">
      <c r="A78" s="30">
        <v>44930</v>
      </c>
      <c r="B78" s="32"/>
      <c r="C78" s="145" t="s">
        <v>17</v>
      </c>
      <c r="D78" s="72">
        <v>550000</v>
      </c>
      <c r="E78" s="65"/>
      <c r="F78" s="74">
        <f t="shared" si="2"/>
        <v>402345789.11999995</v>
      </c>
      <c r="H78" s="66"/>
      <c r="I78" s="16"/>
    </row>
    <row r="79" spans="1:9">
      <c r="A79" s="30">
        <v>44930</v>
      </c>
      <c r="B79" s="32"/>
      <c r="C79" s="145" t="s">
        <v>12</v>
      </c>
      <c r="D79" s="72">
        <v>575000</v>
      </c>
      <c r="E79" s="65"/>
      <c r="F79" s="74">
        <f t="shared" si="2"/>
        <v>402920789.11999995</v>
      </c>
      <c r="H79" s="66"/>
      <c r="I79" s="16"/>
    </row>
    <row r="80" spans="1:9">
      <c r="A80" s="30">
        <v>44930</v>
      </c>
      <c r="B80" s="32"/>
      <c r="C80" s="145" t="s">
        <v>12</v>
      </c>
      <c r="D80" s="72">
        <v>585000</v>
      </c>
      <c r="E80" s="65"/>
      <c r="F80" s="74">
        <f t="shared" si="2"/>
        <v>403505789.11999995</v>
      </c>
    </row>
    <row r="81" spans="1:6">
      <c r="A81" s="30">
        <v>44930</v>
      </c>
      <c r="B81" s="32"/>
      <c r="C81" s="145" t="s">
        <v>12</v>
      </c>
      <c r="D81" s="72">
        <v>585000</v>
      </c>
      <c r="E81" s="65"/>
      <c r="F81" s="74">
        <f t="shared" si="2"/>
        <v>404090789.11999995</v>
      </c>
    </row>
    <row r="82" spans="1:6">
      <c r="A82" s="30">
        <v>44930</v>
      </c>
      <c r="B82" s="32"/>
      <c r="C82" s="145" t="s">
        <v>12</v>
      </c>
      <c r="D82" s="72">
        <v>1185000</v>
      </c>
      <c r="E82" s="65"/>
      <c r="F82" s="74">
        <f t="shared" si="2"/>
        <v>405275789.11999995</v>
      </c>
    </row>
    <row r="83" spans="1:6">
      <c r="A83" s="30">
        <v>44930</v>
      </c>
      <c r="B83" s="32"/>
      <c r="C83" s="145" t="s">
        <v>12</v>
      </c>
      <c r="D83" s="72">
        <v>600000</v>
      </c>
      <c r="E83" s="65"/>
      <c r="F83" s="74">
        <f t="shared" si="2"/>
        <v>405875789.11999995</v>
      </c>
    </row>
    <row r="84" spans="1:6">
      <c r="A84" s="30">
        <v>44930</v>
      </c>
      <c r="B84" s="32"/>
      <c r="C84" s="145" t="s">
        <v>12</v>
      </c>
      <c r="D84" s="72">
        <v>1015000</v>
      </c>
      <c r="E84" s="65"/>
      <c r="F84" s="74">
        <f t="shared" si="2"/>
        <v>406890789.11999995</v>
      </c>
    </row>
    <row r="85" spans="1:6">
      <c r="A85" s="30">
        <v>44930</v>
      </c>
      <c r="B85" s="32"/>
      <c r="C85" s="145" t="s">
        <v>12</v>
      </c>
      <c r="D85" s="28">
        <v>575000</v>
      </c>
      <c r="E85" s="65"/>
      <c r="F85" s="74">
        <f t="shared" si="2"/>
        <v>407465789.11999995</v>
      </c>
    </row>
    <row r="86" spans="1:6">
      <c r="A86" s="30">
        <v>44930</v>
      </c>
      <c r="B86" s="32"/>
      <c r="C86" s="145" t="s">
        <v>12</v>
      </c>
      <c r="D86" s="28">
        <v>600000</v>
      </c>
      <c r="E86" s="65"/>
      <c r="F86" s="74">
        <f t="shared" si="2"/>
        <v>408065789.11999995</v>
      </c>
    </row>
    <row r="87" spans="1:6">
      <c r="A87" s="30">
        <v>44930</v>
      </c>
      <c r="B87" s="32"/>
      <c r="C87" s="145" t="s">
        <v>12</v>
      </c>
      <c r="D87" s="28">
        <v>600000</v>
      </c>
      <c r="E87" s="65"/>
      <c r="F87" s="74">
        <f t="shared" si="2"/>
        <v>408665789.11999995</v>
      </c>
    </row>
    <row r="88" spans="1:6">
      <c r="A88" s="30">
        <v>44930</v>
      </c>
      <c r="B88" s="32"/>
      <c r="C88" s="145" t="s">
        <v>12</v>
      </c>
      <c r="D88" s="28">
        <v>2935000</v>
      </c>
      <c r="E88" s="65"/>
      <c r="F88" s="74">
        <f t="shared" si="2"/>
        <v>411600789.11999995</v>
      </c>
    </row>
    <row r="89" spans="1:6">
      <c r="A89" s="30">
        <v>44930</v>
      </c>
      <c r="B89" s="32"/>
      <c r="C89" s="145" t="s">
        <v>71</v>
      </c>
      <c r="D89" s="28">
        <v>10700000</v>
      </c>
      <c r="E89" s="65"/>
      <c r="F89" s="74">
        <f t="shared" si="2"/>
        <v>422300789.11999995</v>
      </c>
    </row>
    <row r="90" spans="1:6">
      <c r="A90" s="30">
        <v>44930</v>
      </c>
      <c r="B90" s="32"/>
      <c r="C90" s="145" t="s">
        <v>30</v>
      </c>
      <c r="D90" s="28">
        <v>300000</v>
      </c>
      <c r="E90" s="65"/>
      <c r="F90" s="74">
        <f t="shared" si="2"/>
        <v>422600789.11999995</v>
      </c>
    </row>
    <row r="91" spans="1:6">
      <c r="A91" s="30">
        <v>44930</v>
      </c>
      <c r="B91" s="32"/>
      <c r="C91" s="145" t="s">
        <v>12</v>
      </c>
      <c r="D91" s="28">
        <v>600000</v>
      </c>
      <c r="E91" s="65"/>
      <c r="F91" s="74">
        <f t="shared" si="2"/>
        <v>423200789.11999995</v>
      </c>
    </row>
    <row r="92" spans="1:6">
      <c r="A92" s="30">
        <v>44930</v>
      </c>
      <c r="B92" s="32"/>
      <c r="C92" s="145" t="s">
        <v>17</v>
      </c>
      <c r="D92" s="28">
        <v>1000000</v>
      </c>
      <c r="E92" s="65"/>
      <c r="F92" s="74">
        <f t="shared" si="2"/>
        <v>424200789.11999995</v>
      </c>
    </row>
    <row r="93" spans="1:6">
      <c r="A93" s="30">
        <v>44930</v>
      </c>
      <c r="B93" s="32"/>
      <c r="C93" s="145" t="s">
        <v>70</v>
      </c>
      <c r="D93" s="28">
        <v>12750000</v>
      </c>
      <c r="E93" s="65"/>
      <c r="F93" s="74">
        <f t="shared" si="2"/>
        <v>436950789.11999995</v>
      </c>
    </row>
    <row r="94" spans="1:6">
      <c r="A94" s="30">
        <v>44930</v>
      </c>
      <c r="B94" s="32"/>
      <c r="C94" s="145" t="s">
        <v>97</v>
      </c>
      <c r="D94" s="28">
        <v>8050000</v>
      </c>
      <c r="E94" s="65"/>
      <c r="F94" s="74">
        <f t="shared" si="2"/>
        <v>445000789.11999995</v>
      </c>
    </row>
    <row r="95" spans="1:6">
      <c r="A95" s="30">
        <v>44930</v>
      </c>
      <c r="B95" s="32"/>
      <c r="C95" s="145" t="s">
        <v>6</v>
      </c>
      <c r="D95" s="28">
        <v>1050000</v>
      </c>
      <c r="E95" s="65"/>
      <c r="F95" s="74">
        <f t="shared" si="2"/>
        <v>446050789.11999995</v>
      </c>
    </row>
    <row r="96" spans="1:6">
      <c r="A96" s="30">
        <v>44930</v>
      </c>
      <c r="B96" s="32"/>
      <c r="C96" s="145" t="s">
        <v>6</v>
      </c>
      <c r="D96" s="28">
        <v>600000</v>
      </c>
      <c r="E96" s="65"/>
      <c r="F96" s="74">
        <f t="shared" si="2"/>
        <v>446650789.11999995</v>
      </c>
    </row>
    <row r="97" spans="1:8">
      <c r="A97" s="30">
        <v>44930</v>
      </c>
      <c r="B97" s="32"/>
      <c r="C97" s="145" t="s">
        <v>30</v>
      </c>
      <c r="D97" s="28">
        <v>300000</v>
      </c>
      <c r="E97" s="65"/>
      <c r="F97" s="74">
        <f t="shared" si="2"/>
        <v>446950789.11999995</v>
      </c>
    </row>
    <row r="98" spans="1:8">
      <c r="A98" s="30">
        <v>44930</v>
      </c>
      <c r="B98" s="32"/>
      <c r="C98" s="145" t="s">
        <v>6</v>
      </c>
      <c r="D98" s="28">
        <v>2340000</v>
      </c>
      <c r="E98" s="65"/>
      <c r="F98" s="74">
        <f t="shared" si="2"/>
        <v>449290789.11999995</v>
      </c>
    </row>
    <row r="99" spans="1:8">
      <c r="A99" s="30">
        <v>44930</v>
      </c>
      <c r="B99" s="32"/>
      <c r="C99" s="145" t="s">
        <v>6</v>
      </c>
      <c r="D99" s="28">
        <v>1200000</v>
      </c>
      <c r="E99" s="65"/>
      <c r="F99" s="74">
        <f t="shared" si="2"/>
        <v>450490789.11999995</v>
      </c>
    </row>
    <row r="100" spans="1:8">
      <c r="A100" s="30">
        <v>44930</v>
      </c>
      <c r="B100" s="32"/>
      <c r="C100" s="145" t="s">
        <v>6</v>
      </c>
      <c r="D100" s="28">
        <v>600000</v>
      </c>
      <c r="E100" s="65"/>
      <c r="F100" s="74">
        <f t="shared" si="2"/>
        <v>451090789.11999995</v>
      </c>
    </row>
    <row r="101" spans="1:8">
      <c r="A101" s="30">
        <v>44930</v>
      </c>
      <c r="B101" s="32"/>
      <c r="C101" s="145" t="s">
        <v>30</v>
      </c>
      <c r="D101" s="28">
        <v>300000</v>
      </c>
      <c r="E101" s="65"/>
      <c r="F101" s="74">
        <f t="shared" si="2"/>
        <v>451390789.11999995</v>
      </c>
    </row>
    <row r="102" spans="1:8">
      <c r="A102" s="30">
        <v>44930</v>
      </c>
      <c r="B102" s="32"/>
      <c r="C102" s="145" t="s">
        <v>12</v>
      </c>
      <c r="D102" s="28">
        <v>600000</v>
      </c>
      <c r="E102" s="65"/>
      <c r="F102" s="74">
        <f t="shared" si="2"/>
        <v>451990789.11999995</v>
      </c>
    </row>
    <row r="103" spans="1:8">
      <c r="A103" s="30">
        <v>44930</v>
      </c>
      <c r="B103" s="32"/>
      <c r="C103" s="145" t="s">
        <v>6</v>
      </c>
      <c r="D103" s="28">
        <v>600000</v>
      </c>
      <c r="E103" s="65"/>
      <c r="F103" s="74">
        <f t="shared" si="2"/>
        <v>452590789.11999995</v>
      </c>
    </row>
    <row r="104" spans="1:8">
      <c r="A104" s="30">
        <v>44930</v>
      </c>
      <c r="B104" s="32"/>
      <c r="C104" s="145" t="s">
        <v>6</v>
      </c>
      <c r="D104" s="28">
        <v>600000</v>
      </c>
      <c r="E104" s="65"/>
      <c r="F104" s="74">
        <f t="shared" si="2"/>
        <v>453190789.11999995</v>
      </c>
    </row>
    <row r="105" spans="1:8">
      <c r="A105" s="30">
        <v>44930</v>
      </c>
      <c r="B105" s="32"/>
      <c r="C105" s="145" t="s">
        <v>6</v>
      </c>
      <c r="D105" s="28">
        <v>600000</v>
      </c>
      <c r="E105" s="65"/>
      <c r="F105" s="74">
        <f t="shared" si="2"/>
        <v>453790789.11999995</v>
      </c>
    </row>
    <row r="106" spans="1:8">
      <c r="A106" s="30">
        <v>44931</v>
      </c>
      <c r="B106" s="32"/>
      <c r="C106" s="145" t="s">
        <v>6</v>
      </c>
      <c r="D106" s="28">
        <v>600000</v>
      </c>
      <c r="E106" s="65"/>
      <c r="F106" s="74">
        <f t="shared" si="2"/>
        <v>454390789.11999995</v>
      </c>
    </row>
    <row r="107" spans="1:8">
      <c r="A107" s="30">
        <v>44931</v>
      </c>
      <c r="B107" s="32"/>
      <c r="C107" s="145" t="s">
        <v>6</v>
      </c>
      <c r="D107" s="28">
        <v>600000</v>
      </c>
      <c r="E107" s="65"/>
      <c r="F107" s="74">
        <f t="shared" si="2"/>
        <v>454990789.11999995</v>
      </c>
    </row>
    <row r="108" spans="1:8">
      <c r="A108" s="30">
        <v>44931</v>
      </c>
      <c r="B108" s="32"/>
      <c r="C108" s="145" t="s">
        <v>6</v>
      </c>
      <c r="D108" s="28">
        <v>600000</v>
      </c>
      <c r="E108" s="65"/>
      <c r="F108" s="74">
        <f t="shared" si="2"/>
        <v>455590789.11999995</v>
      </c>
      <c r="H108" s="66"/>
    </row>
    <row r="109" spans="1:8">
      <c r="A109" s="30">
        <v>44931</v>
      </c>
      <c r="B109" s="32"/>
      <c r="C109" s="145" t="s">
        <v>55</v>
      </c>
      <c r="D109" s="28">
        <v>700000</v>
      </c>
      <c r="E109" s="65"/>
      <c r="F109" s="74">
        <f t="shared" si="2"/>
        <v>456290789.11999995</v>
      </c>
      <c r="H109" s="16"/>
    </row>
    <row r="110" spans="1:8">
      <c r="A110" s="30">
        <v>44931</v>
      </c>
      <c r="B110" s="32"/>
      <c r="C110" s="146" t="s">
        <v>6</v>
      </c>
      <c r="D110" s="28">
        <v>465000</v>
      </c>
      <c r="E110" s="65"/>
      <c r="F110" s="74">
        <f t="shared" si="2"/>
        <v>456755789.11999995</v>
      </c>
    </row>
    <row r="111" spans="1:8">
      <c r="A111" s="30">
        <v>44931</v>
      </c>
      <c r="B111" s="32"/>
      <c r="C111" s="145" t="s">
        <v>6</v>
      </c>
      <c r="D111" s="28">
        <v>585000</v>
      </c>
      <c r="E111" s="65"/>
      <c r="F111" s="74">
        <f t="shared" si="2"/>
        <v>457340789.11999995</v>
      </c>
    </row>
    <row r="112" spans="1:8">
      <c r="A112" s="30">
        <v>44931</v>
      </c>
      <c r="B112" s="50"/>
      <c r="C112" s="145" t="s">
        <v>6</v>
      </c>
      <c r="D112" s="28">
        <v>1160000</v>
      </c>
      <c r="E112" s="65"/>
      <c r="F112" s="74">
        <f t="shared" si="2"/>
        <v>458500789.11999995</v>
      </c>
    </row>
    <row r="113" spans="1:9">
      <c r="A113" s="30">
        <v>44932</v>
      </c>
      <c r="B113" s="50"/>
      <c r="C113" s="145" t="s">
        <v>108</v>
      </c>
      <c r="D113" s="28">
        <v>4500000</v>
      </c>
      <c r="E113" s="65"/>
      <c r="F113" s="74">
        <f t="shared" si="2"/>
        <v>463000789.11999995</v>
      </c>
    </row>
    <row r="114" spans="1:9">
      <c r="A114" s="30">
        <v>44932</v>
      </c>
      <c r="B114" s="50"/>
      <c r="C114" s="145" t="s">
        <v>109</v>
      </c>
      <c r="D114" s="28">
        <v>1950000</v>
      </c>
      <c r="E114" s="65"/>
      <c r="F114" s="74">
        <f t="shared" si="2"/>
        <v>464950789.11999995</v>
      </c>
    </row>
    <row r="115" spans="1:9">
      <c r="A115" s="30">
        <v>44935</v>
      </c>
      <c r="B115" s="50"/>
      <c r="C115" s="145" t="s">
        <v>110</v>
      </c>
      <c r="D115" s="28">
        <v>4500000</v>
      </c>
      <c r="E115" s="65"/>
      <c r="F115" s="13">
        <f t="shared" si="2"/>
        <v>469450789.11999995</v>
      </c>
    </row>
    <row r="116" spans="1:9">
      <c r="A116" s="30">
        <v>44935</v>
      </c>
      <c r="B116" s="50"/>
      <c r="C116" s="145" t="s">
        <v>111</v>
      </c>
      <c r="D116" s="28">
        <v>700000</v>
      </c>
      <c r="E116" s="65"/>
      <c r="F116" s="13">
        <f t="shared" si="2"/>
        <v>470150789.11999995</v>
      </c>
    </row>
    <row r="117" spans="1:9">
      <c r="A117" s="14">
        <v>44931</v>
      </c>
      <c r="B117" s="52"/>
      <c r="C117" s="144" t="s">
        <v>71</v>
      </c>
      <c r="D117" s="33">
        <v>10950000</v>
      </c>
      <c r="E117" s="65"/>
      <c r="F117" s="13">
        <f t="shared" si="2"/>
        <v>481100789.11999995</v>
      </c>
    </row>
    <row r="118" spans="1:9">
      <c r="A118" s="14">
        <v>44931</v>
      </c>
      <c r="B118" s="52"/>
      <c r="C118" s="144" t="s">
        <v>6</v>
      </c>
      <c r="D118" s="33">
        <v>600000</v>
      </c>
      <c r="E118" s="65"/>
      <c r="F118" s="13">
        <f t="shared" si="2"/>
        <v>481700789.11999995</v>
      </c>
      <c r="H118" s="66"/>
      <c r="I118" s="16"/>
    </row>
    <row r="119" spans="1:9">
      <c r="A119" s="14">
        <v>44931</v>
      </c>
      <c r="B119" s="52"/>
      <c r="C119" s="144" t="s">
        <v>112</v>
      </c>
      <c r="D119" s="33">
        <v>2760000</v>
      </c>
      <c r="E119" s="65"/>
      <c r="F119" s="13">
        <f t="shared" si="2"/>
        <v>484460789.11999995</v>
      </c>
      <c r="I119" s="16"/>
    </row>
    <row r="120" spans="1:9">
      <c r="A120" s="14">
        <v>44931</v>
      </c>
      <c r="B120" s="52"/>
      <c r="C120" s="144" t="s">
        <v>6</v>
      </c>
      <c r="D120" s="33">
        <v>1770000</v>
      </c>
      <c r="E120" s="65"/>
      <c r="F120" s="13">
        <f t="shared" si="2"/>
        <v>486230789.11999995</v>
      </c>
    </row>
    <row r="121" spans="1:9">
      <c r="A121" s="14">
        <v>44931</v>
      </c>
      <c r="B121" s="52"/>
      <c r="C121" s="144" t="s">
        <v>6</v>
      </c>
      <c r="D121" s="33">
        <v>600000</v>
      </c>
      <c r="E121" s="65"/>
      <c r="F121" s="13">
        <f t="shared" si="2"/>
        <v>486830789.11999995</v>
      </c>
    </row>
    <row r="122" spans="1:9">
      <c r="A122" s="14">
        <v>44931</v>
      </c>
      <c r="B122" s="52"/>
      <c r="C122" s="144" t="s">
        <v>6</v>
      </c>
      <c r="D122" s="33">
        <v>600000</v>
      </c>
      <c r="E122" s="65"/>
      <c r="F122" s="13">
        <f t="shared" si="2"/>
        <v>487430789.11999995</v>
      </c>
    </row>
    <row r="123" spans="1:9">
      <c r="A123" s="14">
        <v>44931</v>
      </c>
      <c r="B123" s="52"/>
      <c r="C123" s="144" t="s">
        <v>6</v>
      </c>
      <c r="D123" s="33">
        <v>585000</v>
      </c>
      <c r="E123" s="65"/>
      <c r="F123" s="13">
        <f t="shared" si="2"/>
        <v>488015789.11999995</v>
      </c>
    </row>
    <row r="124" spans="1:9">
      <c r="A124" s="30">
        <v>44932</v>
      </c>
      <c r="B124" s="50"/>
      <c r="C124" s="145" t="s">
        <v>6</v>
      </c>
      <c r="D124" s="28">
        <v>1745000</v>
      </c>
      <c r="E124" s="65"/>
      <c r="F124" s="74">
        <f t="shared" si="2"/>
        <v>489760789.11999995</v>
      </c>
    </row>
    <row r="125" spans="1:9">
      <c r="A125" s="30">
        <v>44932</v>
      </c>
      <c r="B125" s="50"/>
      <c r="C125" s="145" t="s">
        <v>6</v>
      </c>
      <c r="D125" s="28">
        <v>585000</v>
      </c>
      <c r="E125" s="65"/>
      <c r="F125" s="74">
        <f t="shared" si="2"/>
        <v>490345789.11999995</v>
      </c>
    </row>
    <row r="126" spans="1:9">
      <c r="A126" s="30">
        <v>44932</v>
      </c>
      <c r="B126" s="50"/>
      <c r="C126" s="145" t="s">
        <v>6</v>
      </c>
      <c r="D126" s="28">
        <v>1170000</v>
      </c>
      <c r="E126" s="65"/>
      <c r="F126" s="74">
        <f t="shared" si="2"/>
        <v>491515789.11999995</v>
      </c>
    </row>
    <row r="127" spans="1:9">
      <c r="A127" s="30">
        <v>44932</v>
      </c>
      <c r="B127" s="50"/>
      <c r="C127" s="145" t="s">
        <v>6</v>
      </c>
      <c r="D127" s="28">
        <v>1160000</v>
      </c>
      <c r="E127" s="65"/>
      <c r="F127" s="74">
        <f t="shared" si="2"/>
        <v>492675789.11999995</v>
      </c>
    </row>
    <row r="128" spans="1:9">
      <c r="A128" s="30">
        <v>44932</v>
      </c>
      <c r="B128" s="50"/>
      <c r="C128" s="145" t="s">
        <v>6</v>
      </c>
      <c r="D128" s="28">
        <v>600000</v>
      </c>
      <c r="E128" s="65"/>
      <c r="F128" s="74">
        <f t="shared" si="2"/>
        <v>493275789.11999995</v>
      </c>
    </row>
    <row r="129" spans="1:9">
      <c r="A129" s="30">
        <v>44932</v>
      </c>
      <c r="B129" s="50"/>
      <c r="C129" s="145" t="s">
        <v>6</v>
      </c>
      <c r="D129" s="28">
        <v>600000</v>
      </c>
      <c r="E129" s="65"/>
      <c r="F129" s="74">
        <f t="shared" si="2"/>
        <v>493875789.11999995</v>
      </c>
      <c r="H129" s="66"/>
      <c r="I129" s="16"/>
    </row>
    <row r="130" spans="1:9">
      <c r="A130" s="30">
        <v>44932</v>
      </c>
      <c r="B130" s="50"/>
      <c r="C130" s="145" t="s">
        <v>6</v>
      </c>
      <c r="D130" s="28">
        <v>600000</v>
      </c>
      <c r="E130" s="65"/>
      <c r="F130" s="74">
        <f t="shared" si="2"/>
        <v>494475789.11999995</v>
      </c>
      <c r="H130" s="66"/>
      <c r="I130" s="16"/>
    </row>
    <row r="131" spans="1:9">
      <c r="A131" s="30">
        <v>44932</v>
      </c>
      <c r="B131" s="50"/>
      <c r="C131" s="145" t="s">
        <v>6</v>
      </c>
      <c r="D131" s="28">
        <v>575000</v>
      </c>
      <c r="E131" s="65"/>
      <c r="F131" s="74">
        <f t="shared" si="2"/>
        <v>495050789.11999995</v>
      </c>
      <c r="H131" s="66"/>
      <c r="I131" s="16"/>
    </row>
    <row r="132" spans="1:9">
      <c r="A132" s="30">
        <v>44932</v>
      </c>
      <c r="B132" s="50"/>
      <c r="C132" s="145" t="s">
        <v>6</v>
      </c>
      <c r="D132" s="28">
        <v>1065000</v>
      </c>
      <c r="E132" s="65"/>
      <c r="F132" s="74">
        <f t="shared" si="2"/>
        <v>496115789.11999995</v>
      </c>
      <c r="H132" s="66"/>
      <c r="I132" s="16"/>
    </row>
    <row r="133" spans="1:9">
      <c r="A133" s="30">
        <v>44932</v>
      </c>
      <c r="B133" s="50"/>
      <c r="C133" s="145" t="s">
        <v>71</v>
      </c>
      <c r="D133" s="28">
        <v>10950000</v>
      </c>
      <c r="E133" s="65"/>
      <c r="F133" s="74">
        <f t="shared" si="2"/>
        <v>507065789.11999995</v>
      </c>
    </row>
    <row r="134" spans="1:9">
      <c r="A134" s="30">
        <v>44932</v>
      </c>
      <c r="B134" s="50"/>
      <c r="C134" s="145" t="s">
        <v>6</v>
      </c>
      <c r="D134" s="28">
        <v>1185000</v>
      </c>
      <c r="E134" s="65"/>
      <c r="F134" s="74">
        <f t="shared" si="2"/>
        <v>508250789.11999995</v>
      </c>
    </row>
    <row r="135" spans="1:9">
      <c r="A135" s="30">
        <v>44932</v>
      </c>
      <c r="B135" s="50"/>
      <c r="C135" s="145" t="s">
        <v>6</v>
      </c>
      <c r="D135" s="28">
        <v>585000</v>
      </c>
      <c r="E135" s="65"/>
      <c r="F135" s="74">
        <f t="shared" si="2"/>
        <v>508835789.11999995</v>
      </c>
    </row>
    <row r="136" spans="1:9">
      <c r="A136" s="30">
        <v>44932</v>
      </c>
      <c r="B136" s="50"/>
      <c r="C136" s="145" t="s">
        <v>97</v>
      </c>
      <c r="D136" s="28">
        <v>8050000</v>
      </c>
      <c r="E136" s="65"/>
      <c r="F136" s="74">
        <f t="shared" si="2"/>
        <v>516885789.11999995</v>
      </c>
    </row>
    <row r="137" spans="1:9">
      <c r="A137" s="30">
        <v>44932</v>
      </c>
      <c r="B137" s="50"/>
      <c r="C137" s="145" t="s">
        <v>6</v>
      </c>
      <c r="D137" s="28">
        <v>585000</v>
      </c>
      <c r="E137" s="65"/>
      <c r="F137" s="74">
        <f t="shared" si="2"/>
        <v>517470789.11999995</v>
      </c>
    </row>
    <row r="138" spans="1:9">
      <c r="A138" s="30">
        <v>44932</v>
      </c>
      <c r="B138" s="50"/>
      <c r="C138" s="145" t="s">
        <v>6</v>
      </c>
      <c r="D138" s="28">
        <v>1745000</v>
      </c>
      <c r="E138" s="65"/>
      <c r="F138" s="74">
        <f t="shared" ref="F138:F202" si="3">F137+D138-E138</f>
        <v>519215789.11999995</v>
      </c>
    </row>
    <row r="139" spans="1:9">
      <c r="A139" s="30">
        <v>44932</v>
      </c>
      <c r="B139" s="50"/>
      <c r="C139" s="145" t="s">
        <v>71</v>
      </c>
      <c r="D139" s="28">
        <v>11700000</v>
      </c>
      <c r="E139" s="65"/>
      <c r="F139" s="74">
        <f t="shared" si="3"/>
        <v>530915789.11999995</v>
      </c>
    </row>
    <row r="140" spans="1:9">
      <c r="A140" s="30">
        <v>44932</v>
      </c>
      <c r="B140" s="50"/>
      <c r="C140" s="145" t="s">
        <v>6</v>
      </c>
      <c r="D140" s="28">
        <v>585000</v>
      </c>
      <c r="E140" s="65"/>
      <c r="F140" s="74">
        <f t="shared" si="3"/>
        <v>531500789.11999995</v>
      </c>
    </row>
    <row r="141" spans="1:9">
      <c r="A141" s="30">
        <v>44932</v>
      </c>
      <c r="B141" s="50"/>
      <c r="C141" s="145" t="s">
        <v>6</v>
      </c>
      <c r="D141" s="28">
        <v>600000</v>
      </c>
      <c r="E141" s="65"/>
      <c r="F141" s="74">
        <f t="shared" si="3"/>
        <v>532100789.11999995</v>
      </c>
    </row>
    <row r="142" spans="1:9">
      <c r="A142" s="30">
        <v>44932</v>
      </c>
      <c r="B142" s="50"/>
      <c r="C142" s="145" t="s">
        <v>14</v>
      </c>
      <c r="D142" s="28">
        <v>300000</v>
      </c>
      <c r="E142" s="65"/>
      <c r="F142" s="74">
        <f t="shared" si="3"/>
        <v>532400789.11999995</v>
      </c>
    </row>
    <row r="143" spans="1:9">
      <c r="A143" s="30">
        <v>44932</v>
      </c>
      <c r="B143" s="50"/>
      <c r="C143" s="145" t="s">
        <v>6</v>
      </c>
      <c r="D143" s="28">
        <v>600000</v>
      </c>
      <c r="E143" s="65"/>
      <c r="F143" s="74">
        <f t="shared" si="3"/>
        <v>533000789.11999995</v>
      </c>
    </row>
    <row r="144" spans="1:9">
      <c r="A144" s="30">
        <v>44932</v>
      </c>
      <c r="B144" s="50"/>
      <c r="C144" s="145" t="s">
        <v>6</v>
      </c>
      <c r="D144" s="28">
        <v>465000</v>
      </c>
      <c r="E144" s="65"/>
      <c r="F144" s="74">
        <f t="shared" si="3"/>
        <v>533465789.11999995</v>
      </c>
    </row>
    <row r="145" spans="1:9">
      <c r="A145" s="30">
        <v>44932</v>
      </c>
      <c r="B145" s="50"/>
      <c r="C145" s="145" t="s">
        <v>67</v>
      </c>
      <c r="D145" s="28">
        <v>2940000</v>
      </c>
      <c r="E145" s="65"/>
      <c r="F145" s="74">
        <f t="shared" si="3"/>
        <v>536405789.11999995</v>
      </c>
    </row>
    <row r="146" spans="1:9">
      <c r="A146" s="30">
        <v>44932</v>
      </c>
      <c r="B146" s="32"/>
      <c r="C146" s="145" t="s">
        <v>97</v>
      </c>
      <c r="D146" s="28">
        <v>8050000</v>
      </c>
      <c r="E146" s="65"/>
      <c r="F146" s="74">
        <f t="shared" si="3"/>
        <v>544455789.11999989</v>
      </c>
    </row>
    <row r="147" spans="1:9">
      <c r="A147" s="30">
        <v>44932</v>
      </c>
      <c r="B147" s="32"/>
      <c r="C147" s="145" t="s">
        <v>6</v>
      </c>
      <c r="D147" s="28">
        <v>1185000</v>
      </c>
      <c r="E147" s="65"/>
      <c r="F147" s="74">
        <f t="shared" si="3"/>
        <v>545640789.11999989</v>
      </c>
    </row>
    <row r="148" spans="1:9">
      <c r="A148" s="30">
        <v>44932</v>
      </c>
      <c r="B148" s="32"/>
      <c r="C148" s="145" t="s">
        <v>6</v>
      </c>
      <c r="D148" s="28">
        <v>465000</v>
      </c>
      <c r="E148" s="73"/>
      <c r="F148" s="74">
        <f t="shared" si="3"/>
        <v>546105789.11999989</v>
      </c>
    </row>
    <row r="149" spans="1:9">
      <c r="A149" s="30">
        <v>44932</v>
      </c>
      <c r="B149" s="32"/>
      <c r="C149" s="145" t="s">
        <v>6</v>
      </c>
      <c r="D149" s="28">
        <v>1860000</v>
      </c>
      <c r="E149" s="73"/>
      <c r="F149" s="74">
        <f t="shared" si="3"/>
        <v>547965789.11999989</v>
      </c>
      <c r="H149" s="66"/>
      <c r="I149" s="16"/>
    </row>
    <row r="150" spans="1:9">
      <c r="A150" s="30">
        <v>44933</v>
      </c>
      <c r="B150" s="32"/>
      <c r="C150" s="145" t="s">
        <v>6</v>
      </c>
      <c r="D150" s="28">
        <v>600000</v>
      </c>
      <c r="E150" s="73"/>
      <c r="F150" s="74">
        <f t="shared" si="3"/>
        <v>548565789.11999989</v>
      </c>
      <c r="H150" s="66"/>
      <c r="I150" s="16"/>
    </row>
    <row r="151" spans="1:9">
      <c r="A151" s="30">
        <v>44933</v>
      </c>
      <c r="B151" s="32"/>
      <c r="C151" s="145" t="s">
        <v>113</v>
      </c>
      <c r="D151" s="28">
        <v>15850000</v>
      </c>
      <c r="E151" s="73"/>
      <c r="F151" s="74">
        <f t="shared" si="3"/>
        <v>564415789.11999989</v>
      </c>
    </row>
    <row r="152" spans="1:9">
      <c r="A152" s="30">
        <v>44933</v>
      </c>
      <c r="B152" s="32"/>
      <c r="C152" s="145" t="s">
        <v>97</v>
      </c>
      <c r="D152" s="28">
        <v>8050000</v>
      </c>
      <c r="E152" s="73"/>
      <c r="F152" s="74">
        <f t="shared" si="3"/>
        <v>572465789.11999989</v>
      </c>
    </row>
    <row r="153" spans="1:9">
      <c r="A153" s="30">
        <v>44933</v>
      </c>
      <c r="B153" s="32"/>
      <c r="C153" s="145" t="s">
        <v>71</v>
      </c>
      <c r="D153" s="28">
        <v>10950000</v>
      </c>
      <c r="E153" s="73"/>
      <c r="F153" s="74">
        <f t="shared" si="3"/>
        <v>583415789.11999989</v>
      </c>
    </row>
    <row r="154" spans="1:9">
      <c r="A154" s="30">
        <v>44933</v>
      </c>
      <c r="B154" s="32"/>
      <c r="C154" s="145" t="s">
        <v>70</v>
      </c>
      <c r="D154" s="28">
        <v>12750000</v>
      </c>
      <c r="E154" s="65"/>
      <c r="F154" s="74">
        <f t="shared" si="3"/>
        <v>596165789.11999989</v>
      </c>
    </row>
    <row r="155" spans="1:9">
      <c r="A155" s="30">
        <v>44933</v>
      </c>
      <c r="B155" s="32"/>
      <c r="C155" s="145" t="s">
        <v>6</v>
      </c>
      <c r="D155" s="28">
        <v>465000</v>
      </c>
      <c r="E155" s="65"/>
      <c r="F155" s="74">
        <f t="shared" si="3"/>
        <v>596630789.11999989</v>
      </c>
    </row>
    <row r="156" spans="1:9">
      <c r="A156" s="30">
        <v>44933</v>
      </c>
      <c r="B156" s="32"/>
      <c r="C156" s="145" t="s">
        <v>6</v>
      </c>
      <c r="D156" s="28">
        <v>600000</v>
      </c>
      <c r="E156" s="65"/>
      <c r="F156" s="74">
        <f t="shared" si="3"/>
        <v>597230789.11999989</v>
      </c>
    </row>
    <row r="157" spans="1:9">
      <c r="A157" s="30">
        <v>44934</v>
      </c>
      <c r="B157" s="50"/>
      <c r="C157" s="145" t="s">
        <v>6</v>
      </c>
      <c r="D157" s="28">
        <v>575000</v>
      </c>
      <c r="E157" s="65"/>
      <c r="F157" s="74">
        <f t="shared" si="3"/>
        <v>597805789.11999989</v>
      </c>
      <c r="H157" s="66"/>
    </row>
    <row r="158" spans="1:9">
      <c r="A158" s="30">
        <v>44934</v>
      </c>
      <c r="B158" s="32"/>
      <c r="C158" s="145" t="s">
        <v>6</v>
      </c>
      <c r="D158" s="28">
        <v>600000</v>
      </c>
      <c r="E158" s="65"/>
      <c r="F158" s="74">
        <f t="shared" si="3"/>
        <v>598405789.11999989</v>
      </c>
    </row>
    <row r="159" spans="1:9">
      <c r="A159" s="30">
        <v>44934</v>
      </c>
      <c r="B159" s="50"/>
      <c r="C159" s="145" t="s">
        <v>6</v>
      </c>
      <c r="D159" s="28">
        <v>600000</v>
      </c>
      <c r="E159" s="65"/>
      <c r="F159" s="74">
        <f t="shared" si="3"/>
        <v>599005789.11999989</v>
      </c>
    </row>
    <row r="160" spans="1:9">
      <c r="A160" s="30">
        <v>44934</v>
      </c>
      <c r="B160" s="32"/>
      <c r="C160" s="145" t="s">
        <v>6</v>
      </c>
      <c r="D160" s="28">
        <v>585000</v>
      </c>
      <c r="E160" s="65"/>
      <c r="F160" s="74">
        <f t="shared" si="3"/>
        <v>599590789.11999989</v>
      </c>
    </row>
    <row r="161" spans="1:10">
      <c r="A161" s="30">
        <v>44934</v>
      </c>
      <c r="B161" s="32"/>
      <c r="C161" s="145" t="s">
        <v>6</v>
      </c>
      <c r="D161" s="28">
        <v>575000</v>
      </c>
      <c r="E161" s="65"/>
      <c r="F161" s="74">
        <f t="shared" si="3"/>
        <v>600165789.11999989</v>
      </c>
    </row>
    <row r="162" spans="1:10">
      <c r="A162" s="30">
        <v>44934</v>
      </c>
      <c r="B162" s="32"/>
      <c r="C162" s="145" t="s">
        <v>6</v>
      </c>
      <c r="D162" s="28">
        <v>600000</v>
      </c>
      <c r="E162" s="65"/>
      <c r="F162" s="74">
        <f t="shared" si="3"/>
        <v>600765789.11999989</v>
      </c>
    </row>
    <row r="163" spans="1:10">
      <c r="A163" s="30">
        <v>44934</v>
      </c>
      <c r="B163" s="32"/>
      <c r="C163" s="145" t="s">
        <v>6</v>
      </c>
      <c r="D163" s="28">
        <v>1200000</v>
      </c>
      <c r="E163" s="65"/>
      <c r="F163" s="74">
        <f t="shared" si="3"/>
        <v>601965789.11999989</v>
      </c>
    </row>
    <row r="164" spans="1:10">
      <c r="A164" s="14">
        <v>44937</v>
      </c>
      <c r="B164" s="15"/>
      <c r="C164" s="148" t="s">
        <v>114</v>
      </c>
      <c r="D164" s="33">
        <v>2750000</v>
      </c>
      <c r="E164" s="45"/>
      <c r="F164" s="13">
        <f t="shared" si="3"/>
        <v>604715789.11999989</v>
      </c>
    </row>
    <row r="165" spans="1:10">
      <c r="A165" s="17">
        <v>44937</v>
      </c>
      <c r="B165" s="140"/>
      <c r="C165" s="141" t="s">
        <v>115</v>
      </c>
      <c r="D165" s="141">
        <v>600000</v>
      </c>
      <c r="E165" s="45"/>
      <c r="F165" s="13">
        <f t="shared" si="3"/>
        <v>605315789.11999989</v>
      </c>
    </row>
    <row r="166" spans="1:10">
      <c r="A166" s="14">
        <v>44937</v>
      </c>
      <c r="B166" s="15"/>
      <c r="C166" s="33" t="s">
        <v>117</v>
      </c>
      <c r="D166" s="33">
        <v>6850000</v>
      </c>
      <c r="E166" s="45"/>
      <c r="F166" s="13">
        <f t="shared" si="3"/>
        <v>612165789.11999989</v>
      </c>
      <c r="H166" s="16"/>
    </row>
    <row r="167" spans="1:10">
      <c r="A167" s="14">
        <v>44937</v>
      </c>
      <c r="B167" s="15"/>
      <c r="C167" s="33" t="s">
        <v>121</v>
      </c>
      <c r="D167" s="33">
        <v>200000000</v>
      </c>
      <c r="E167" s="45"/>
      <c r="F167" s="13">
        <f t="shared" si="3"/>
        <v>812165789.11999989</v>
      </c>
      <c r="H167" s="16"/>
    </row>
    <row r="168" spans="1:10">
      <c r="A168" s="14">
        <v>44938</v>
      </c>
      <c r="B168" s="15"/>
      <c r="C168" s="33" t="s">
        <v>87</v>
      </c>
      <c r="D168" s="33">
        <v>2600000</v>
      </c>
      <c r="E168" s="45"/>
      <c r="F168" s="13">
        <f t="shared" si="3"/>
        <v>814765789.11999989</v>
      </c>
    </row>
    <row r="169" spans="1:10">
      <c r="A169" s="14">
        <v>44938</v>
      </c>
      <c r="B169" s="15"/>
      <c r="C169" s="33" t="s">
        <v>20</v>
      </c>
      <c r="D169" s="33"/>
      <c r="E169" s="45">
        <v>126020000</v>
      </c>
      <c r="F169" s="13">
        <f t="shared" si="3"/>
        <v>688745789.11999989</v>
      </c>
    </row>
    <row r="170" spans="1:10">
      <c r="A170" s="14">
        <v>44938</v>
      </c>
      <c r="B170" s="15"/>
      <c r="C170" s="33" t="s">
        <v>21</v>
      </c>
      <c r="D170" s="33"/>
      <c r="E170" s="45">
        <v>76500000</v>
      </c>
      <c r="F170" s="13">
        <f t="shared" si="3"/>
        <v>612245789.11999989</v>
      </c>
    </row>
    <row r="171" spans="1:10">
      <c r="A171" s="14">
        <v>44938</v>
      </c>
      <c r="B171" s="15"/>
      <c r="C171" s="33" t="s">
        <v>118</v>
      </c>
      <c r="D171" s="33"/>
      <c r="E171" s="45">
        <v>28000000</v>
      </c>
      <c r="F171" s="13">
        <f t="shared" si="3"/>
        <v>584245789.11999989</v>
      </c>
    </row>
    <row r="172" spans="1:10" s="19" customFormat="1">
      <c r="A172" s="14">
        <v>44938</v>
      </c>
      <c r="B172" s="32"/>
      <c r="C172" s="33" t="s">
        <v>24</v>
      </c>
      <c r="D172" s="28"/>
      <c r="E172" s="65">
        <v>1736000</v>
      </c>
      <c r="F172" s="13">
        <f t="shared" si="3"/>
        <v>582509789.11999989</v>
      </c>
      <c r="G172" s="34"/>
      <c r="J172" s="21"/>
    </row>
    <row r="173" spans="1:10">
      <c r="A173" s="14">
        <v>44938</v>
      </c>
      <c r="B173" s="15"/>
      <c r="C173" s="33" t="s">
        <v>22</v>
      </c>
      <c r="D173" s="33"/>
      <c r="E173" s="45">
        <v>25500000</v>
      </c>
      <c r="F173" s="13">
        <f t="shared" si="3"/>
        <v>557009789.11999989</v>
      </c>
    </row>
    <row r="174" spans="1:10">
      <c r="A174" s="14">
        <v>44938</v>
      </c>
      <c r="B174" s="15"/>
      <c r="C174" s="33" t="s">
        <v>74</v>
      </c>
      <c r="D174" s="33"/>
      <c r="E174" s="45">
        <v>1500000</v>
      </c>
      <c r="F174" s="13">
        <f t="shared" si="3"/>
        <v>555509789.11999989</v>
      </c>
    </row>
    <row r="175" spans="1:10">
      <c r="A175" s="14">
        <v>44938</v>
      </c>
      <c r="B175" s="15"/>
      <c r="C175" s="33" t="s">
        <v>25</v>
      </c>
      <c r="D175" s="33"/>
      <c r="E175" s="45">
        <f>4*2900</f>
        <v>11600</v>
      </c>
      <c r="F175" s="13">
        <f t="shared" si="3"/>
        <v>555498189.11999989</v>
      </c>
    </row>
    <row r="176" spans="1:10">
      <c r="A176" s="14">
        <v>44938</v>
      </c>
      <c r="B176" s="15"/>
      <c r="C176" s="33" t="s">
        <v>27</v>
      </c>
      <c r="D176" s="33">
        <v>40200000</v>
      </c>
      <c r="E176" s="45"/>
      <c r="F176" s="13">
        <f t="shared" si="3"/>
        <v>595698189.11999989</v>
      </c>
    </row>
    <row r="177" spans="1:8">
      <c r="A177" s="14">
        <v>44938</v>
      </c>
      <c r="B177" s="15"/>
      <c r="C177" s="33" t="s">
        <v>45</v>
      </c>
      <c r="D177" s="33">
        <v>2500000</v>
      </c>
      <c r="E177" s="45"/>
      <c r="F177" s="13">
        <f t="shared" si="3"/>
        <v>598198189.11999989</v>
      </c>
    </row>
    <row r="178" spans="1:8">
      <c r="A178" s="14">
        <v>44938</v>
      </c>
      <c r="B178" s="15"/>
      <c r="C178" s="33" t="s">
        <v>119</v>
      </c>
      <c r="D178" s="33"/>
      <c r="E178" s="45">
        <v>30000000</v>
      </c>
      <c r="F178" s="13">
        <f t="shared" si="3"/>
        <v>568198189.11999989</v>
      </c>
    </row>
    <row r="179" spans="1:8">
      <c r="A179" s="14">
        <v>44938</v>
      </c>
      <c r="B179" s="15"/>
      <c r="C179" s="144" t="s">
        <v>120</v>
      </c>
      <c r="D179" s="33"/>
      <c r="E179" s="45">
        <v>250000</v>
      </c>
      <c r="F179" s="13">
        <f t="shared" si="3"/>
        <v>567948189.11999989</v>
      </c>
    </row>
    <row r="180" spans="1:8">
      <c r="A180" s="14">
        <v>44939</v>
      </c>
      <c r="B180" s="15"/>
      <c r="C180" s="148" t="s">
        <v>59</v>
      </c>
      <c r="D180" s="45">
        <v>3750000</v>
      </c>
      <c r="E180" s="45"/>
      <c r="F180" s="13">
        <f t="shared" si="3"/>
        <v>571698189.11999989</v>
      </c>
    </row>
    <row r="181" spans="1:8">
      <c r="A181" s="14">
        <v>44939</v>
      </c>
      <c r="B181" s="15"/>
      <c r="C181" s="33" t="s">
        <v>122</v>
      </c>
      <c r="D181" s="45">
        <v>27900000</v>
      </c>
      <c r="E181" s="45"/>
      <c r="F181" s="13">
        <f t="shared" si="3"/>
        <v>599598189.11999989</v>
      </c>
    </row>
    <row r="182" spans="1:8">
      <c r="A182" s="14">
        <v>44943</v>
      </c>
      <c r="B182" s="15"/>
      <c r="C182" s="33" t="s">
        <v>136</v>
      </c>
      <c r="D182" s="45">
        <v>17500000</v>
      </c>
      <c r="E182" s="45"/>
      <c r="F182" s="13">
        <f t="shared" si="3"/>
        <v>617098189.11999989</v>
      </c>
    </row>
    <row r="183" spans="1:8">
      <c r="A183" s="14">
        <v>44943</v>
      </c>
      <c r="B183" s="15"/>
      <c r="C183" s="33" t="s">
        <v>123</v>
      </c>
      <c r="D183" s="45">
        <v>9650000</v>
      </c>
      <c r="E183" s="45"/>
      <c r="F183" s="13">
        <f t="shared" si="3"/>
        <v>626748189.11999989</v>
      </c>
    </row>
    <row r="184" spans="1:8">
      <c r="A184" s="14">
        <v>44943</v>
      </c>
      <c r="B184" s="15"/>
      <c r="C184" s="33" t="s">
        <v>124</v>
      </c>
      <c r="D184" s="45">
        <v>10000000</v>
      </c>
      <c r="E184" s="45"/>
      <c r="F184" s="13">
        <f t="shared" si="3"/>
        <v>636748189.11999989</v>
      </c>
    </row>
    <row r="185" spans="1:8">
      <c r="A185" s="30">
        <v>44935</v>
      </c>
      <c r="B185" s="32"/>
      <c r="C185" s="28" t="s">
        <v>6</v>
      </c>
      <c r="D185" s="28">
        <v>550000</v>
      </c>
      <c r="E185" s="65"/>
      <c r="F185" s="74">
        <f t="shared" si="3"/>
        <v>637298189.11999989</v>
      </c>
    </row>
    <row r="186" spans="1:8">
      <c r="A186" s="30">
        <v>44935</v>
      </c>
      <c r="B186" s="32"/>
      <c r="C186" s="28" t="s">
        <v>6</v>
      </c>
      <c r="D186" s="28">
        <v>550000</v>
      </c>
      <c r="E186" s="65"/>
      <c r="F186" s="74">
        <f t="shared" si="3"/>
        <v>637848189.11999989</v>
      </c>
      <c r="H186" s="66"/>
    </row>
    <row r="187" spans="1:8">
      <c r="A187" s="30">
        <v>44935</v>
      </c>
      <c r="B187" s="32"/>
      <c r="C187" s="28" t="s">
        <v>6</v>
      </c>
      <c r="D187" s="28">
        <v>585000</v>
      </c>
      <c r="E187" s="65"/>
      <c r="F187" s="74">
        <f t="shared" si="3"/>
        <v>638433189.11999989</v>
      </c>
    </row>
    <row r="188" spans="1:8">
      <c r="A188" s="30">
        <v>44935</v>
      </c>
      <c r="B188" s="32"/>
      <c r="C188" s="28" t="s">
        <v>6</v>
      </c>
      <c r="D188" s="28">
        <v>585000</v>
      </c>
      <c r="E188" s="65"/>
      <c r="F188" s="74">
        <f t="shared" si="3"/>
        <v>639018189.11999989</v>
      </c>
    </row>
    <row r="189" spans="1:8">
      <c r="A189" s="30">
        <v>44935</v>
      </c>
      <c r="B189" s="32"/>
      <c r="C189" s="28" t="s">
        <v>6</v>
      </c>
      <c r="D189" s="28">
        <v>600000</v>
      </c>
      <c r="E189" s="65"/>
      <c r="F189" s="74">
        <f t="shared" si="3"/>
        <v>639618189.11999989</v>
      </c>
    </row>
    <row r="190" spans="1:8">
      <c r="A190" s="30">
        <v>44935</v>
      </c>
      <c r="B190" s="32"/>
      <c r="C190" s="28" t="s">
        <v>6</v>
      </c>
      <c r="D190" s="28">
        <v>1135000</v>
      </c>
      <c r="E190" s="65"/>
      <c r="F190" s="74">
        <f t="shared" si="3"/>
        <v>640753189.11999989</v>
      </c>
    </row>
    <row r="191" spans="1:8">
      <c r="A191" s="30">
        <v>44935</v>
      </c>
      <c r="B191" s="32"/>
      <c r="C191" s="145" t="s">
        <v>6</v>
      </c>
      <c r="D191" s="28">
        <v>585000</v>
      </c>
      <c r="E191" s="65"/>
      <c r="F191" s="74">
        <f t="shared" si="3"/>
        <v>641338189.11999989</v>
      </c>
      <c r="H191" s="16"/>
    </row>
    <row r="192" spans="1:8">
      <c r="A192" s="30">
        <v>44935</v>
      </c>
      <c r="B192" s="50"/>
      <c r="C192" s="145" t="s">
        <v>71</v>
      </c>
      <c r="D192" s="28">
        <v>10700000</v>
      </c>
      <c r="E192" s="65"/>
      <c r="F192" s="74">
        <f t="shared" si="3"/>
        <v>652038189.11999989</v>
      </c>
      <c r="H192" s="16"/>
    </row>
    <row r="193" spans="1:8">
      <c r="A193" s="30">
        <v>44935</v>
      </c>
      <c r="B193" s="50"/>
      <c r="C193" s="146" t="s">
        <v>6</v>
      </c>
      <c r="D193" s="28">
        <v>1065000</v>
      </c>
      <c r="E193" s="65"/>
      <c r="F193" s="74">
        <f t="shared" si="3"/>
        <v>653103189.11999989</v>
      </c>
      <c r="H193" s="16"/>
    </row>
    <row r="194" spans="1:8">
      <c r="A194" s="30">
        <v>44935</v>
      </c>
      <c r="B194" s="32"/>
      <c r="C194" s="28" t="s">
        <v>71</v>
      </c>
      <c r="D194" s="108">
        <v>10950000</v>
      </c>
      <c r="E194" s="65"/>
      <c r="F194" s="74">
        <f t="shared" si="3"/>
        <v>664053189.11999989</v>
      </c>
      <c r="H194" s="16"/>
    </row>
    <row r="195" spans="1:8">
      <c r="A195" s="30">
        <v>44935</v>
      </c>
      <c r="B195" s="32"/>
      <c r="C195" s="28" t="s">
        <v>6</v>
      </c>
      <c r="D195" s="108">
        <v>1150000</v>
      </c>
      <c r="E195" s="65"/>
      <c r="F195" s="74">
        <f t="shared" si="3"/>
        <v>665203189.11999989</v>
      </c>
      <c r="H195" s="16"/>
    </row>
    <row r="196" spans="1:8">
      <c r="A196" s="30">
        <v>44935</v>
      </c>
      <c r="B196" s="32"/>
      <c r="C196" s="28" t="s">
        <v>70</v>
      </c>
      <c r="D196" s="108">
        <v>12750000</v>
      </c>
      <c r="E196" s="65"/>
      <c r="F196" s="74">
        <f t="shared" si="3"/>
        <v>677953189.11999989</v>
      </c>
    </row>
    <row r="197" spans="1:8">
      <c r="A197" s="30">
        <v>44935</v>
      </c>
      <c r="B197" s="32"/>
      <c r="C197" s="28" t="s">
        <v>6</v>
      </c>
      <c r="D197" s="108">
        <v>550000</v>
      </c>
      <c r="E197" s="65"/>
      <c r="F197" s="74">
        <f t="shared" si="3"/>
        <v>678503189.11999989</v>
      </c>
    </row>
    <row r="198" spans="1:8">
      <c r="A198" s="30">
        <v>44935</v>
      </c>
      <c r="B198" s="32"/>
      <c r="C198" s="28" t="s">
        <v>71</v>
      </c>
      <c r="D198" s="108">
        <v>11700000</v>
      </c>
      <c r="E198" s="65"/>
      <c r="F198" s="74">
        <f t="shared" si="3"/>
        <v>690203189.11999989</v>
      </c>
    </row>
    <row r="199" spans="1:8">
      <c r="A199" s="30">
        <v>44935</v>
      </c>
      <c r="B199" s="32"/>
      <c r="C199" s="28" t="s">
        <v>6</v>
      </c>
      <c r="D199" s="108">
        <v>585000</v>
      </c>
      <c r="E199" s="65"/>
      <c r="F199" s="74">
        <f t="shared" si="3"/>
        <v>690788189.11999989</v>
      </c>
      <c r="H199" s="16"/>
    </row>
    <row r="200" spans="1:8">
      <c r="A200" s="30">
        <v>44935</v>
      </c>
      <c r="B200" s="32"/>
      <c r="C200" s="28" t="s">
        <v>48</v>
      </c>
      <c r="D200" s="108">
        <v>2335000</v>
      </c>
      <c r="E200" s="65"/>
      <c r="F200" s="74">
        <f t="shared" si="3"/>
        <v>693123189.11999989</v>
      </c>
    </row>
    <row r="201" spans="1:8">
      <c r="A201" s="30">
        <v>44935</v>
      </c>
      <c r="B201" s="32"/>
      <c r="C201" s="28" t="s">
        <v>6</v>
      </c>
      <c r="D201" s="108">
        <v>1065000</v>
      </c>
      <c r="E201" s="65"/>
      <c r="F201" s="74">
        <f t="shared" si="3"/>
        <v>694188189.11999989</v>
      </c>
    </row>
    <row r="202" spans="1:8">
      <c r="A202" s="30">
        <v>44935</v>
      </c>
      <c r="B202" s="32"/>
      <c r="C202" s="28" t="s">
        <v>71</v>
      </c>
      <c r="D202" s="108">
        <v>19370000</v>
      </c>
      <c r="E202" s="65"/>
      <c r="F202" s="74">
        <f t="shared" si="3"/>
        <v>713558189.11999989</v>
      </c>
    </row>
    <row r="203" spans="1:8">
      <c r="A203" s="30">
        <v>44935</v>
      </c>
      <c r="B203" s="32"/>
      <c r="C203" s="28" t="s">
        <v>6</v>
      </c>
      <c r="D203" s="108">
        <v>550000</v>
      </c>
      <c r="E203" s="65"/>
      <c r="F203" s="74">
        <f t="shared" ref="F203:F266" si="4">F202+D203-E203</f>
        <v>714108189.11999989</v>
      </c>
    </row>
    <row r="204" spans="1:8">
      <c r="A204" s="30">
        <v>44935</v>
      </c>
      <c r="B204" s="32"/>
      <c r="C204" s="28" t="s">
        <v>9</v>
      </c>
      <c r="D204" s="108">
        <v>600000</v>
      </c>
      <c r="E204" s="65"/>
      <c r="F204" s="74">
        <f t="shared" si="4"/>
        <v>714708189.11999989</v>
      </c>
    </row>
    <row r="205" spans="1:8">
      <c r="A205" s="30">
        <v>44935</v>
      </c>
      <c r="B205" s="32"/>
      <c r="C205" s="28" t="s">
        <v>6</v>
      </c>
      <c r="D205" s="108">
        <v>585000</v>
      </c>
      <c r="E205" s="65"/>
      <c r="F205" s="74">
        <f t="shared" si="4"/>
        <v>715293189.11999989</v>
      </c>
    </row>
    <row r="206" spans="1:8">
      <c r="A206" s="30">
        <v>44935</v>
      </c>
      <c r="B206" s="32"/>
      <c r="C206" s="28" t="s">
        <v>6</v>
      </c>
      <c r="D206" s="108">
        <v>585000</v>
      </c>
      <c r="E206" s="65"/>
      <c r="F206" s="74">
        <f t="shared" si="4"/>
        <v>715878189.11999989</v>
      </c>
    </row>
    <row r="207" spans="1:8">
      <c r="A207" s="30">
        <v>44935</v>
      </c>
      <c r="B207" s="32"/>
      <c r="C207" s="28" t="s">
        <v>6</v>
      </c>
      <c r="D207" s="108">
        <v>600000</v>
      </c>
      <c r="E207" s="65"/>
      <c r="F207" s="74">
        <f t="shared" si="4"/>
        <v>716478189.11999989</v>
      </c>
    </row>
    <row r="208" spans="1:8">
      <c r="A208" s="30">
        <v>44935</v>
      </c>
      <c r="B208" s="32"/>
      <c r="C208" s="28" t="s">
        <v>6</v>
      </c>
      <c r="D208" s="108">
        <v>575000</v>
      </c>
      <c r="E208" s="65"/>
      <c r="F208" s="74">
        <f t="shared" si="4"/>
        <v>717053189.11999989</v>
      </c>
    </row>
    <row r="209" spans="1:8">
      <c r="A209" s="30">
        <v>44935</v>
      </c>
      <c r="B209" s="32"/>
      <c r="C209" s="28" t="s">
        <v>6</v>
      </c>
      <c r="D209" s="108">
        <v>1735000</v>
      </c>
      <c r="E209" s="65"/>
      <c r="F209" s="74">
        <f t="shared" si="4"/>
        <v>718788189.11999989</v>
      </c>
    </row>
    <row r="210" spans="1:8">
      <c r="A210" s="30">
        <v>44935</v>
      </c>
      <c r="B210" s="32"/>
      <c r="C210" s="28" t="s">
        <v>6</v>
      </c>
      <c r="D210" s="108">
        <v>1185000</v>
      </c>
      <c r="E210" s="65"/>
      <c r="F210" s="74">
        <f t="shared" si="4"/>
        <v>719973189.11999989</v>
      </c>
    </row>
    <row r="211" spans="1:8">
      <c r="A211" s="30">
        <v>44935</v>
      </c>
      <c r="B211" s="32"/>
      <c r="C211" s="28" t="s">
        <v>6</v>
      </c>
      <c r="D211" s="108">
        <v>550000</v>
      </c>
      <c r="E211" s="65"/>
      <c r="F211" s="74">
        <f t="shared" si="4"/>
        <v>720523189.11999989</v>
      </c>
    </row>
    <row r="212" spans="1:8">
      <c r="A212" s="30">
        <v>44935</v>
      </c>
      <c r="B212" s="32"/>
      <c r="C212" s="28" t="s">
        <v>6</v>
      </c>
      <c r="D212" s="108">
        <v>575000</v>
      </c>
      <c r="E212" s="65"/>
      <c r="F212" s="74">
        <f t="shared" si="4"/>
        <v>721098189.11999989</v>
      </c>
    </row>
    <row r="213" spans="1:8">
      <c r="A213" s="30">
        <v>44935</v>
      </c>
      <c r="B213" s="32"/>
      <c r="C213" s="28" t="s">
        <v>6</v>
      </c>
      <c r="D213" s="108">
        <v>600000</v>
      </c>
      <c r="E213" s="65"/>
      <c r="F213" s="74">
        <f t="shared" si="4"/>
        <v>721698189.11999989</v>
      </c>
    </row>
    <row r="214" spans="1:8">
      <c r="A214" s="30">
        <v>44936</v>
      </c>
      <c r="B214" s="32"/>
      <c r="C214" s="28" t="s">
        <v>6</v>
      </c>
      <c r="D214" s="108">
        <v>600000</v>
      </c>
      <c r="E214" s="65"/>
      <c r="F214" s="74">
        <f t="shared" si="4"/>
        <v>722298189.11999989</v>
      </c>
    </row>
    <row r="215" spans="1:8">
      <c r="A215" s="30">
        <v>44936</v>
      </c>
      <c r="B215" s="32"/>
      <c r="C215" s="145" t="s">
        <v>6</v>
      </c>
      <c r="D215" s="28">
        <v>1050000</v>
      </c>
      <c r="E215" s="65"/>
      <c r="F215" s="74">
        <f t="shared" si="4"/>
        <v>723348189.11999989</v>
      </c>
      <c r="H215" s="16"/>
    </row>
    <row r="216" spans="1:8">
      <c r="A216" s="30">
        <v>44936</v>
      </c>
      <c r="B216" s="50"/>
      <c r="C216" s="145" t="s">
        <v>6</v>
      </c>
      <c r="D216" s="28">
        <v>1150000</v>
      </c>
      <c r="E216" s="65"/>
      <c r="F216" s="74">
        <f t="shared" si="4"/>
        <v>724498189.11999989</v>
      </c>
      <c r="H216" s="16"/>
    </row>
    <row r="217" spans="1:8">
      <c r="A217" s="30">
        <v>44936</v>
      </c>
      <c r="B217" s="32"/>
      <c r="C217" s="72" t="s">
        <v>6</v>
      </c>
      <c r="D217" s="28">
        <v>550000</v>
      </c>
      <c r="E217" s="74"/>
      <c r="F217" s="74">
        <f t="shared" si="4"/>
        <v>725048189.11999989</v>
      </c>
      <c r="H217" s="16"/>
    </row>
    <row r="218" spans="1:8">
      <c r="A218" s="30">
        <v>44936</v>
      </c>
      <c r="B218" s="32"/>
      <c r="C218" s="72" t="s">
        <v>6</v>
      </c>
      <c r="D218" s="28">
        <v>550000</v>
      </c>
      <c r="E218" s="65"/>
      <c r="F218" s="74">
        <f t="shared" si="4"/>
        <v>725598189.11999989</v>
      </c>
      <c r="H218" s="16"/>
    </row>
    <row r="219" spans="1:8">
      <c r="A219" s="30">
        <v>44936</v>
      </c>
      <c r="B219" s="32"/>
      <c r="C219" s="28" t="s">
        <v>6</v>
      </c>
      <c r="D219" s="108">
        <v>550000</v>
      </c>
      <c r="E219" s="65"/>
      <c r="F219" s="74">
        <f t="shared" si="4"/>
        <v>726148189.11999989</v>
      </c>
      <c r="H219" s="16"/>
    </row>
    <row r="220" spans="1:8">
      <c r="A220" s="30">
        <v>44936</v>
      </c>
      <c r="B220" s="32"/>
      <c r="C220" s="28" t="s">
        <v>6</v>
      </c>
      <c r="D220" s="108">
        <v>550000</v>
      </c>
      <c r="E220" s="65"/>
      <c r="F220" s="74">
        <f t="shared" si="4"/>
        <v>726698189.11999989</v>
      </c>
      <c r="H220" s="16"/>
    </row>
    <row r="221" spans="1:8">
      <c r="A221" s="30">
        <v>44936</v>
      </c>
      <c r="B221" s="32"/>
      <c r="C221" s="28" t="s">
        <v>6</v>
      </c>
      <c r="D221" s="108">
        <v>585000</v>
      </c>
      <c r="E221" s="65"/>
      <c r="F221" s="74">
        <f t="shared" si="4"/>
        <v>727283189.11999989</v>
      </c>
    </row>
    <row r="222" spans="1:8">
      <c r="A222" s="30">
        <v>44936</v>
      </c>
      <c r="B222" s="32"/>
      <c r="C222" s="28" t="s">
        <v>6</v>
      </c>
      <c r="D222" s="108">
        <v>600000</v>
      </c>
      <c r="E222" s="65"/>
      <c r="F222" s="74">
        <f t="shared" si="4"/>
        <v>727883189.11999989</v>
      </c>
    </row>
    <row r="223" spans="1:8">
      <c r="A223" s="30">
        <v>44936</v>
      </c>
      <c r="B223" s="32"/>
      <c r="C223" s="28" t="s">
        <v>6</v>
      </c>
      <c r="D223" s="108">
        <v>1015000</v>
      </c>
      <c r="E223" s="65"/>
      <c r="F223" s="74">
        <f t="shared" si="4"/>
        <v>728898189.11999989</v>
      </c>
    </row>
    <row r="224" spans="1:8">
      <c r="A224" s="30">
        <v>44936</v>
      </c>
      <c r="B224" s="32"/>
      <c r="C224" s="28" t="s">
        <v>6</v>
      </c>
      <c r="D224" s="108">
        <v>1185000</v>
      </c>
      <c r="E224" s="65"/>
      <c r="F224" s="74">
        <f t="shared" si="4"/>
        <v>730083189.11999989</v>
      </c>
    </row>
    <row r="225" spans="1:6">
      <c r="A225" s="30">
        <v>44936</v>
      </c>
      <c r="B225" s="32"/>
      <c r="C225" s="28" t="s">
        <v>6</v>
      </c>
      <c r="D225" s="108">
        <v>575000</v>
      </c>
      <c r="E225" s="65"/>
      <c r="F225" s="74">
        <f t="shared" si="4"/>
        <v>730658189.11999989</v>
      </c>
    </row>
    <row r="226" spans="1:6">
      <c r="A226" s="30">
        <v>44936</v>
      </c>
      <c r="B226" s="32"/>
      <c r="C226" s="28" t="s">
        <v>125</v>
      </c>
      <c r="D226" s="108">
        <v>1600000</v>
      </c>
      <c r="E226" s="65"/>
      <c r="F226" s="74">
        <f t="shared" si="4"/>
        <v>732258189.11999989</v>
      </c>
    </row>
    <row r="227" spans="1:6">
      <c r="A227" s="30">
        <v>44936</v>
      </c>
      <c r="B227" s="32"/>
      <c r="C227" s="28" t="s">
        <v>71</v>
      </c>
      <c r="D227" s="108">
        <v>10700000</v>
      </c>
      <c r="E227" s="65"/>
      <c r="F227" s="74">
        <f t="shared" si="4"/>
        <v>742958189.11999989</v>
      </c>
    </row>
    <row r="228" spans="1:6">
      <c r="A228" s="30">
        <v>44936</v>
      </c>
      <c r="B228" s="32"/>
      <c r="C228" s="28" t="s">
        <v>17</v>
      </c>
      <c r="D228" s="108">
        <v>1200000</v>
      </c>
      <c r="E228" s="65"/>
      <c r="F228" s="74">
        <f t="shared" si="4"/>
        <v>744158189.11999989</v>
      </c>
    </row>
    <row r="229" spans="1:6">
      <c r="A229" s="30">
        <v>44936</v>
      </c>
      <c r="B229" s="32"/>
      <c r="C229" s="28" t="s">
        <v>19</v>
      </c>
      <c r="D229" s="108">
        <v>300000</v>
      </c>
      <c r="E229" s="65"/>
      <c r="F229" s="74">
        <f t="shared" si="4"/>
        <v>744458189.11999989</v>
      </c>
    </row>
    <row r="230" spans="1:6">
      <c r="A230" s="30">
        <v>44936</v>
      </c>
      <c r="B230" s="32"/>
      <c r="C230" s="28" t="s">
        <v>6</v>
      </c>
      <c r="D230" s="108">
        <v>465000</v>
      </c>
      <c r="E230" s="65"/>
      <c r="F230" s="74">
        <f t="shared" si="4"/>
        <v>744923189.11999989</v>
      </c>
    </row>
    <row r="231" spans="1:6">
      <c r="A231" s="30">
        <v>44936</v>
      </c>
      <c r="B231" s="32"/>
      <c r="C231" s="28" t="s">
        <v>6</v>
      </c>
      <c r="D231" s="108">
        <v>600000</v>
      </c>
      <c r="E231" s="65"/>
      <c r="F231" s="74">
        <f t="shared" si="4"/>
        <v>745523189.11999989</v>
      </c>
    </row>
    <row r="232" spans="1:6">
      <c r="A232" s="30">
        <v>44936</v>
      </c>
      <c r="B232" s="32"/>
      <c r="C232" s="28" t="s">
        <v>19</v>
      </c>
      <c r="D232" s="108">
        <v>300000</v>
      </c>
      <c r="E232" s="65"/>
      <c r="F232" s="74">
        <f t="shared" si="4"/>
        <v>745823189.11999989</v>
      </c>
    </row>
    <row r="233" spans="1:6">
      <c r="A233" s="30">
        <v>44936</v>
      </c>
      <c r="B233" s="32"/>
      <c r="C233" s="28" t="s">
        <v>6</v>
      </c>
      <c r="D233" s="108">
        <v>600000</v>
      </c>
      <c r="E233" s="65"/>
      <c r="F233" s="74">
        <f t="shared" si="4"/>
        <v>746423189.11999989</v>
      </c>
    </row>
    <row r="234" spans="1:6">
      <c r="A234" s="30">
        <v>44936</v>
      </c>
      <c r="B234" s="32"/>
      <c r="C234" s="28" t="s">
        <v>6</v>
      </c>
      <c r="D234" s="108">
        <v>465000</v>
      </c>
      <c r="E234" s="65"/>
      <c r="F234" s="74">
        <f t="shared" si="4"/>
        <v>746888189.11999989</v>
      </c>
    </row>
    <row r="235" spans="1:6">
      <c r="A235" s="30">
        <v>44936</v>
      </c>
      <c r="B235" s="32"/>
      <c r="C235" s="28" t="s">
        <v>48</v>
      </c>
      <c r="D235" s="108">
        <v>1770000</v>
      </c>
      <c r="E235" s="65"/>
      <c r="F235" s="74">
        <f t="shared" si="4"/>
        <v>748658189.11999989</v>
      </c>
    </row>
    <row r="236" spans="1:6">
      <c r="A236" s="30">
        <v>44936</v>
      </c>
      <c r="B236" s="32"/>
      <c r="C236" s="28" t="s">
        <v>6</v>
      </c>
      <c r="D236" s="108">
        <v>550000</v>
      </c>
      <c r="E236" s="65"/>
      <c r="F236" s="74">
        <f t="shared" si="4"/>
        <v>749208189.11999989</v>
      </c>
    </row>
    <row r="237" spans="1:6">
      <c r="A237" s="30">
        <v>44936</v>
      </c>
      <c r="B237" s="32"/>
      <c r="C237" s="28" t="s">
        <v>6</v>
      </c>
      <c r="D237" s="108">
        <v>550000</v>
      </c>
      <c r="E237" s="65"/>
      <c r="F237" s="74">
        <f t="shared" si="4"/>
        <v>749758189.11999989</v>
      </c>
    </row>
    <row r="238" spans="1:6">
      <c r="A238" s="30">
        <v>44936</v>
      </c>
      <c r="B238" s="32"/>
      <c r="C238" s="28" t="s">
        <v>9</v>
      </c>
      <c r="D238" s="108">
        <v>600000</v>
      </c>
      <c r="E238" s="65"/>
      <c r="F238" s="74">
        <f t="shared" si="4"/>
        <v>750358189.11999989</v>
      </c>
    </row>
    <row r="239" spans="1:6">
      <c r="A239" s="30">
        <v>44936</v>
      </c>
      <c r="B239" s="32"/>
      <c r="C239" s="28" t="s">
        <v>9</v>
      </c>
      <c r="D239" s="108">
        <v>1300000</v>
      </c>
      <c r="E239" s="65"/>
      <c r="F239" s="74">
        <f t="shared" si="4"/>
        <v>751658189.11999989</v>
      </c>
    </row>
    <row r="240" spans="1:6">
      <c r="A240" s="30">
        <v>44936</v>
      </c>
      <c r="B240" s="32"/>
      <c r="C240" s="28" t="s">
        <v>12</v>
      </c>
      <c r="D240" s="108">
        <v>600000</v>
      </c>
      <c r="E240" s="65"/>
      <c r="F240" s="74">
        <f t="shared" si="4"/>
        <v>752258189.11999989</v>
      </c>
    </row>
    <row r="241" spans="1:8">
      <c r="A241" s="30">
        <v>44936</v>
      </c>
      <c r="B241" s="32"/>
      <c r="C241" s="28" t="s">
        <v>12</v>
      </c>
      <c r="D241" s="108">
        <v>1135000</v>
      </c>
      <c r="E241" s="65"/>
      <c r="F241" s="74">
        <f t="shared" si="4"/>
        <v>753393189.11999989</v>
      </c>
    </row>
    <row r="242" spans="1:8">
      <c r="A242" s="30">
        <v>44937</v>
      </c>
      <c r="B242" s="32"/>
      <c r="C242" s="28" t="s">
        <v>12</v>
      </c>
      <c r="D242" s="108">
        <v>600000</v>
      </c>
      <c r="E242" s="65"/>
      <c r="F242" s="74">
        <f t="shared" si="4"/>
        <v>753993189.11999989</v>
      </c>
    </row>
    <row r="243" spans="1:8">
      <c r="A243" s="30">
        <v>44937</v>
      </c>
      <c r="B243" s="32"/>
      <c r="C243" s="28" t="s">
        <v>12</v>
      </c>
      <c r="D243" s="108">
        <v>600000</v>
      </c>
      <c r="E243" s="65"/>
      <c r="F243" s="74">
        <f t="shared" si="4"/>
        <v>754593189.11999989</v>
      </c>
      <c r="H243" s="16"/>
    </row>
    <row r="244" spans="1:8">
      <c r="A244" s="30">
        <v>44937</v>
      </c>
      <c r="B244" s="32"/>
      <c r="C244" s="28" t="s">
        <v>12</v>
      </c>
      <c r="D244" s="108">
        <v>550000</v>
      </c>
      <c r="E244" s="65"/>
      <c r="F244" s="74">
        <f t="shared" si="4"/>
        <v>755143189.11999989</v>
      </c>
      <c r="H244" s="16"/>
    </row>
    <row r="245" spans="1:8">
      <c r="A245" s="30">
        <v>44937</v>
      </c>
      <c r="B245" s="32"/>
      <c r="C245" s="28" t="s">
        <v>70</v>
      </c>
      <c r="D245" s="108">
        <v>6750000</v>
      </c>
      <c r="E245" s="65"/>
      <c r="F245" s="74">
        <f t="shared" si="4"/>
        <v>761893189.11999989</v>
      </c>
      <c r="H245" s="16"/>
    </row>
    <row r="246" spans="1:8">
      <c r="A246" s="30">
        <v>44937</v>
      </c>
      <c r="B246" s="32"/>
      <c r="C246" s="28" t="s">
        <v>12</v>
      </c>
      <c r="D246" s="108">
        <v>585000</v>
      </c>
      <c r="E246" s="65"/>
      <c r="F246" s="74">
        <f t="shared" si="4"/>
        <v>762478189.11999989</v>
      </c>
      <c r="H246" s="16"/>
    </row>
    <row r="247" spans="1:8">
      <c r="A247" s="30">
        <v>44937</v>
      </c>
      <c r="B247" s="32"/>
      <c r="C247" s="28" t="s">
        <v>12</v>
      </c>
      <c r="D247" s="108">
        <v>600000</v>
      </c>
      <c r="E247" s="65"/>
      <c r="F247" s="74">
        <f t="shared" si="4"/>
        <v>763078189.11999989</v>
      </c>
      <c r="H247" s="16"/>
    </row>
    <row r="248" spans="1:8">
      <c r="A248" s="30">
        <v>44937</v>
      </c>
      <c r="B248" s="32"/>
      <c r="C248" s="28" t="s">
        <v>71</v>
      </c>
      <c r="D248" s="108">
        <v>10700000</v>
      </c>
      <c r="E248" s="65"/>
      <c r="F248" s="74">
        <f t="shared" si="4"/>
        <v>773778189.11999989</v>
      </c>
    </row>
    <row r="249" spans="1:8">
      <c r="A249" s="30">
        <v>44937</v>
      </c>
      <c r="B249" s="32"/>
      <c r="C249" s="145" t="s">
        <v>12</v>
      </c>
      <c r="D249" s="28">
        <v>600000</v>
      </c>
      <c r="E249" s="65"/>
      <c r="F249" s="74">
        <f t="shared" si="4"/>
        <v>774378189.11999989</v>
      </c>
    </row>
    <row r="250" spans="1:8">
      <c r="A250" s="30">
        <v>44937</v>
      </c>
      <c r="B250" s="32"/>
      <c r="C250" s="145" t="s">
        <v>12</v>
      </c>
      <c r="D250" s="28">
        <v>600000</v>
      </c>
      <c r="E250" s="65"/>
      <c r="F250" s="74">
        <f t="shared" si="4"/>
        <v>774978189.11999989</v>
      </c>
    </row>
    <row r="251" spans="1:8">
      <c r="A251" s="30">
        <v>44937</v>
      </c>
      <c r="B251" s="32"/>
      <c r="C251" s="145" t="s">
        <v>12</v>
      </c>
      <c r="D251" s="28">
        <v>585000</v>
      </c>
      <c r="E251" s="65"/>
      <c r="F251" s="74">
        <f t="shared" si="4"/>
        <v>775563189.11999989</v>
      </c>
    </row>
    <row r="252" spans="1:8">
      <c r="A252" s="30">
        <v>44937</v>
      </c>
      <c r="B252" s="32"/>
      <c r="C252" s="145" t="s">
        <v>12</v>
      </c>
      <c r="D252" s="28">
        <v>600000</v>
      </c>
      <c r="E252" s="65"/>
      <c r="F252" s="74">
        <f t="shared" si="4"/>
        <v>776163189.11999989</v>
      </c>
    </row>
    <row r="253" spans="1:8">
      <c r="A253" s="30">
        <v>44937</v>
      </c>
      <c r="B253" s="32"/>
      <c r="C253" s="145" t="s">
        <v>48</v>
      </c>
      <c r="D253" s="28">
        <v>1770000</v>
      </c>
      <c r="E253" s="65"/>
      <c r="F253" s="74">
        <f t="shared" si="4"/>
        <v>777933189.11999989</v>
      </c>
    </row>
    <row r="254" spans="1:8">
      <c r="A254" s="30">
        <v>44937</v>
      </c>
      <c r="B254" s="32"/>
      <c r="C254" s="145" t="s">
        <v>12</v>
      </c>
      <c r="D254" s="28">
        <v>585000</v>
      </c>
      <c r="E254" s="65"/>
      <c r="F254" s="74">
        <f t="shared" si="4"/>
        <v>778518189.11999989</v>
      </c>
    </row>
    <row r="255" spans="1:8">
      <c r="A255" s="30">
        <v>44937</v>
      </c>
      <c r="B255" s="32"/>
      <c r="C255" s="145" t="s">
        <v>12</v>
      </c>
      <c r="D255" s="28">
        <v>575000</v>
      </c>
      <c r="E255" s="65"/>
      <c r="F255" s="74">
        <f t="shared" si="4"/>
        <v>779093189.11999989</v>
      </c>
    </row>
    <row r="256" spans="1:8">
      <c r="A256" s="30">
        <v>44937</v>
      </c>
      <c r="B256" s="32"/>
      <c r="C256" s="145" t="s">
        <v>12</v>
      </c>
      <c r="D256" s="28">
        <v>575000</v>
      </c>
      <c r="E256" s="65"/>
      <c r="F256" s="74">
        <f t="shared" si="4"/>
        <v>779668189.11999989</v>
      </c>
    </row>
    <row r="257" spans="1:6">
      <c r="A257" s="30">
        <v>44937</v>
      </c>
      <c r="B257" s="32"/>
      <c r="C257" s="145" t="s">
        <v>12</v>
      </c>
      <c r="D257" s="28">
        <v>600000</v>
      </c>
      <c r="E257" s="65"/>
      <c r="F257" s="74">
        <f t="shared" si="4"/>
        <v>780268189.11999989</v>
      </c>
    </row>
    <row r="258" spans="1:6">
      <c r="A258" s="30">
        <v>44937</v>
      </c>
      <c r="B258" s="32"/>
      <c r="C258" s="145" t="s">
        <v>9</v>
      </c>
      <c r="D258" s="28">
        <v>1200000</v>
      </c>
      <c r="E258" s="65"/>
      <c r="F258" s="74">
        <f t="shared" si="4"/>
        <v>781468189.11999989</v>
      </c>
    </row>
    <row r="259" spans="1:6">
      <c r="A259" s="30">
        <v>44937</v>
      </c>
      <c r="B259" s="32"/>
      <c r="C259" s="145" t="s">
        <v>12</v>
      </c>
      <c r="D259" s="28">
        <v>600000</v>
      </c>
      <c r="E259" s="65"/>
      <c r="F259" s="74">
        <f t="shared" si="4"/>
        <v>782068189.11999989</v>
      </c>
    </row>
    <row r="260" spans="1:6">
      <c r="A260" s="30">
        <v>44937</v>
      </c>
      <c r="B260" s="32"/>
      <c r="C260" s="145" t="s">
        <v>12</v>
      </c>
      <c r="D260" s="28">
        <v>550000</v>
      </c>
      <c r="E260" s="65"/>
      <c r="F260" s="74">
        <f t="shared" si="4"/>
        <v>782618189.11999989</v>
      </c>
    </row>
    <row r="261" spans="1:6">
      <c r="A261" s="30">
        <v>44937</v>
      </c>
      <c r="B261" s="32"/>
      <c r="C261" s="145" t="s">
        <v>12</v>
      </c>
      <c r="D261" s="28">
        <v>585000</v>
      </c>
      <c r="E261" s="65"/>
      <c r="F261" s="74">
        <f t="shared" si="4"/>
        <v>783203189.11999989</v>
      </c>
    </row>
    <row r="262" spans="1:6">
      <c r="A262" s="30">
        <v>44937</v>
      </c>
      <c r="B262" s="32"/>
      <c r="C262" s="145" t="s">
        <v>12</v>
      </c>
      <c r="D262" s="28">
        <v>585000</v>
      </c>
      <c r="E262" s="65"/>
      <c r="F262" s="74">
        <f t="shared" si="4"/>
        <v>783788189.11999989</v>
      </c>
    </row>
    <row r="263" spans="1:6">
      <c r="A263" s="30">
        <v>44937</v>
      </c>
      <c r="B263" s="32"/>
      <c r="C263" s="145" t="s">
        <v>12</v>
      </c>
      <c r="D263" s="28">
        <v>1185000</v>
      </c>
      <c r="E263" s="65"/>
      <c r="F263" s="74">
        <f t="shared" si="4"/>
        <v>784973189.11999989</v>
      </c>
    </row>
    <row r="264" spans="1:6">
      <c r="A264" s="30">
        <v>44937</v>
      </c>
      <c r="B264" s="32"/>
      <c r="C264" s="145" t="s">
        <v>12</v>
      </c>
      <c r="D264" s="28">
        <v>585000</v>
      </c>
      <c r="E264" s="65"/>
      <c r="F264" s="74">
        <f t="shared" si="4"/>
        <v>785558189.11999989</v>
      </c>
    </row>
    <row r="265" spans="1:6">
      <c r="A265" s="30">
        <v>44937</v>
      </c>
      <c r="B265" s="32"/>
      <c r="C265" s="145" t="s">
        <v>12</v>
      </c>
      <c r="D265" s="28">
        <v>1770000</v>
      </c>
      <c r="E265" s="65"/>
      <c r="F265" s="74">
        <f t="shared" si="4"/>
        <v>787328189.11999989</v>
      </c>
    </row>
    <row r="266" spans="1:6">
      <c r="A266" s="30">
        <v>44937</v>
      </c>
      <c r="B266" s="32"/>
      <c r="C266" s="145" t="s">
        <v>17</v>
      </c>
      <c r="D266" s="28">
        <v>600000</v>
      </c>
      <c r="E266" s="65"/>
      <c r="F266" s="74">
        <f t="shared" si="4"/>
        <v>787928189.11999989</v>
      </c>
    </row>
    <row r="267" spans="1:6">
      <c r="A267" s="30">
        <v>44937</v>
      </c>
      <c r="B267" s="32"/>
      <c r="C267" s="145" t="s">
        <v>16</v>
      </c>
      <c r="D267" s="28">
        <v>751000</v>
      </c>
      <c r="E267" s="65"/>
      <c r="F267" s="74">
        <f t="shared" ref="F267:F330" si="5">F266+D267-E267</f>
        <v>788679189.11999989</v>
      </c>
    </row>
    <row r="268" spans="1:6">
      <c r="A268" s="30">
        <v>44937</v>
      </c>
      <c r="B268" s="32"/>
      <c r="C268" s="145" t="s">
        <v>12</v>
      </c>
      <c r="D268" s="28">
        <v>585000</v>
      </c>
      <c r="E268" s="65"/>
      <c r="F268" s="74">
        <f t="shared" si="5"/>
        <v>789264189.11999989</v>
      </c>
    </row>
    <row r="269" spans="1:6">
      <c r="A269" s="30">
        <v>44937</v>
      </c>
      <c r="B269" s="32"/>
      <c r="C269" s="145" t="s">
        <v>12</v>
      </c>
      <c r="D269" s="28">
        <v>585000</v>
      </c>
      <c r="E269" s="65"/>
      <c r="F269" s="74">
        <f t="shared" si="5"/>
        <v>789849189.11999989</v>
      </c>
    </row>
    <row r="270" spans="1:6">
      <c r="A270" s="30">
        <v>44937</v>
      </c>
      <c r="B270" s="32"/>
      <c r="C270" s="145" t="s">
        <v>12</v>
      </c>
      <c r="D270" s="28">
        <v>585000</v>
      </c>
      <c r="E270" s="65"/>
      <c r="F270" s="74">
        <f t="shared" si="5"/>
        <v>790434189.11999989</v>
      </c>
    </row>
    <row r="271" spans="1:6">
      <c r="A271" s="30">
        <v>44937</v>
      </c>
      <c r="B271" s="32"/>
      <c r="C271" s="145" t="s">
        <v>48</v>
      </c>
      <c r="D271" s="28">
        <v>1785000</v>
      </c>
      <c r="E271" s="65"/>
      <c r="F271" s="74">
        <f t="shared" si="5"/>
        <v>792219189.11999989</v>
      </c>
    </row>
    <row r="272" spans="1:6">
      <c r="A272" s="30">
        <v>44937</v>
      </c>
      <c r="B272" s="32"/>
      <c r="C272" s="145" t="s">
        <v>9</v>
      </c>
      <c r="D272" s="28">
        <v>550000</v>
      </c>
      <c r="E272" s="65"/>
      <c r="F272" s="74">
        <f t="shared" si="5"/>
        <v>792769189.11999989</v>
      </c>
    </row>
    <row r="273" spans="1:6">
      <c r="A273" s="30">
        <v>44937</v>
      </c>
      <c r="B273" s="32"/>
      <c r="C273" s="145" t="s">
        <v>17</v>
      </c>
      <c r="D273" s="28">
        <v>600000</v>
      </c>
      <c r="E273" s="65"/>
      <c r="F273" s="74">
        <f t="shared" si="5"/>
        <v>793369189.11999989</v>
      </c>
    </row>
    <row r="274" spans="1:6">
      <c r="A274" s="30">
        <v>44937</v>
      </c>
      <c r="B274" s="32"/>
      <c r="C274" s="145" t="s">
        <v>58</v>
      </c>
      <c r="D274" s="28">
        <v>3899400</v>
      </c>
      <c r="E274" s="65"/>
      <c r="F274" s="74">
        <f t="shared" si="5"/>
        <v>797268589.11999989</v>
      </c>
    </row>
    <row r="275" spans="1:6">
      <c r="A275" s="30">
        <v>44937</v>
      </c>
      <c r="B275" s="32"/>
      <c r="C275" s="145" t="s">
        <v>12</v>
      </c>
      <c r="D275" s="28">
        <v>600000</v>
      </c>
      <c r="E275" s="65"/>
      <c r="F275" s="74">
        <f t="shared" si="5"/>
        <v>797868589.11999989</v>
      </c>
    </row>
    <row r="276" spans="1:6">
      <c r="A276" s="30">
        <v>44937</v>
      </c>
      <c r="B276" s="32"/>
      <c r="C276" s="145" t="s">
        <v>12</v>
      </c>
      <c r="D276" s="28">
        <v>1170000</v>
      </c>
      <c r="E276" s="65"/>
      <c r="F276" s="74">
        <f t="shared" si="5"/>
        <v>799038589.11999989</v>
      </c>
    </row>
    <row r="277" spans="1:6">
      <c r="A277" s="30">
        <v>44937</v>
      </c>
      <c r="B277" s="32"/>
      <c r="C277" s="145" t="s">
        <v>12</v>
      </c>
      <c r="D277" s="28">
        <v>1800000</v>
      </c>
      <c r="E277" s="65"/>
      <c r="F277" s="74">
        <f t="shared" si="5"/>
        <v>800838589.11999989</v>
      </c>
    </row>
    <row r="278" spans="1:6">
      <c r="A278" s="30">
        <v>44937</v>
      </c>
      <c r="B278" s="32"/>
      <c r="C278" s="145" t="s">
        <v>17</v>
      </c>
      <c r="D278" s="28">
        <v>700000</v>
      </c>
      <c r="E278" s="65"/>
      <c r="F278" s="74">
        <f t="shared" si="5"/>
        <v>801538589.11999989</v>
      </c>
    </row>
    <row r="279" spans="1:6">
      <c r="A279" s="30">
        <v>44937</v>
      </c>
      <c r="B279" s="32"/>
      <c r="C279" s="145" t="s">
        <v>12</v>
      </c>
      <c r="D279" s="28">
        <v>1050000</v>
      </c>
      <c r="E279" s="65"/>
      <c r="F279" s="74">
        <f t="shared" si="5"/>
        <v>802588589.11999989</v>
      </c>
    </row>
    <row r="280" spans="1:6">
      <c r="A280" s="30">
        <v>44937</v>
      </c>
      <c r="B280" s="32"/>
      <c r="C280" s="145" t="s">
        <v>12</v>
      </c>
      <c r="D280" s="28">
        <v>585000</v>
      </c>
      <c r="E280" s="65"/>
      <c r="F280" s="74">
        <f t="shared" si="5"/>
        <v>803173589.11999989</v>
      </c>
    </row>
    <row r="281" spans="1:6">
      <c r="A281" s="30">
        <v>44937</v>
      </c>
      <c r="B281" s="32"/>
      <c r="C281" s="145" t="s">
        <v>48</v>
      </c>
      <c r="D281" s="28">
        <v>2500000</v>
      </c>
      <c r="E281" s="65"/>
      <c r="F281" s="74">
        <f t="shared" si="5"/>
        <v>805673589.11999989</v>
      </c>
    </row>
    <row r="282" spans="1:6">
      <c r="A282" s="30">
        <v>44937</v>
      </c>
      <c r="B282" s="32"/>
      <c r="C282" s="145" t="s">
        <v>12</v>
      </c>
      <c r="D282" s="28">
        <v>585000</v>
      </c>
      <c r="E282" s="65"/>
      <c r="F282" s="74">
        <f t="shared" si="5"/>
        <v>806258589.11999989</v>
      </c>
    </row>
    <row r="283" spans="1:6">
      <c r="A283" s="30">
        <v>44937</v>
      </c>
      <c r="B283" s="32"/>
      <c r="C283" s="145" t="s">
        <v>71</v>
      </c>
      <c r="D283" s="28">
        <v>11950000</v>
      </c>
      <c r="E283" s="65"/>
      <c r="F283" s="74">
        <f t="shared" si="5"/>
        <v>818208589.11999989</v>
      </c>
    </row>
    <row r="284" spans="1:6">
      <c r="A284" s="30">
        <v>44937</v>
      </c>
      <c r="B284" s="32"/>
      <c r="C284" s="145" t="s">
        <v>6</v>
      </c>
      <c r="D284" s="28">
        <v>1200000</v>
      </c>
      <c r="E284" s="65"/>
      <c r="F284" s="74">
        <f t="shared" si="5"/>
        <v>819408589.11999989</v>
      </c>
    </row>
    <row r="285" spans="1:6">
      <c r="A285" s="30">
        <v>44937</v>
      </c>
      <c r="B285" s="32"/>
      <c r="C285" s="145" t="s">
        <v>12</v>
      </c>
      <c r="D285" s="28">
        <v>1160000</v>
      </c>
      <c r="E285" s="65"/>
      <c r="F285" s="74">
        <f t="shared" si="5"/>
        <v>820568589.11999989</v>
      </c>
    </row>
    <row r="286" spans="1:6">
      <c r="A286" s="30">
        <v>44937</v>
      </c>
      <c r="B286" s="32"/>
      <c r="C286" s="145" t="s">
        <v>9</v>
      </c>
      <c r="D286" s="28">
        <v>600000</v>
      </c>
      <c r="E286" s="65"/>
      <c r="F286" s="74">
        <f t="shared" si="5"/>
        <v>821168589.11999989</v>
      </c>
    </row>
    <row r="287" spans="1:6">
      <c r="A287" s="30">
        <v>44937</v>
      </c>
      <c r="B287" s="32"/>
      <c r="C287" s="145" t="s">
        <v>6</v>
      </c>
      <c r="D287" s="28">
        <v>1185000</v>
      </c>
      <c r="E287" s="65"/>
      <c r="F287" s="74">
        <f t="shared" si="5"/>
        <v>822353589.11999989</v>
      </c>
    </row>
    <row r="288" spans="1:6">
      <c r="A288" s="30">
        <v>44937</v>
      </c>
      <c r="B288" s="32"/>
      <c r="C288" s="145" t="s">
        <v>12</v>
      </c>
      <c r="D288" s="28">
        <v>575000</v>
      </c>
      <c r="E288" s="65"/>
      <c r="F288" s="74">
        <f t="shared" si="5"/>
        <v>822928589.11999989</v>
      </c>
    </row>
    <row r="289" spans="1:8">
      <c r="A289" s="30">
        <v>44937</v>
      </c>
      <c r="B289" s="32"/>
      <c r="C289" s="145" t="s">
        <v>17</v>
      </c>
      <c r="D289" s="28">
        <v>600000</v>
      </c>
      <c r="E289" s="65"/>
      <c r="F289" s="74">
        <f t="shared" si="5"/>
        <v>823528589.11999989</v>
      </c>
    </row>
    <row r="290" spans="1:8">
      <c r="A290" s="30">
        <v>44937</v>
      </c>
      <c r="B290" s="32"/>
      <c r="C290" s="145" t="s">
        <v>17</v>
      </c>
      <c r="D290" s="28">
        <v>600000</v>
      </c>
      <c r="E290" s="65"/>
      <c r="F290" s="74">
        <f t="shared" si="5"/>
        <v>824128589.11999989</v>
      </c>
    </row>
    <row r="291" spans="1:8">
      <c r="A291" s="30">
        <v>44938</v>
      </c>
      <c r="B291" s="32"/>
      <c r="C291" s="145" t="s">
        <v>12</v>
      </c>
      <c r="D291" s="28">
        <v>585000</v>
      </c>
      <c r="E291" s="65"/>
      <c r="F291" s="74">
        <f t="shared" si="5"/>
        <v>824713589.11999989</v>
      </c>
    </row>
    <row r="292" spans="1:8">
      <c r="A292" s="30">
        <v>44938</v>
      </c>
      <c r="B292" s="32"/>
      <c r="C292" s="145" t="s">
        <v>12</v>
      </c>
      <c r="D292" s="28">
        <v>575000</v>
      </c>
      <c r="E292" s="65"/>
      <c r="F292" s="74">
        <f t="shared" si="5"/>
        <v>825288589.11999989</v>
      </c>
      <c r="H292" s="16"/>
    </row>
    <row r="293" spans="1:8">
      <c r="A293" s="30">
        <v>44938</v>
      </c>
      <c r="B293" s="32"/>
      <c r="C293" s="145" t="s">
        <v>12</v>
      </c>
      <c r="D293" s="28">
        <v>585000</v>
      </c>
      <c r="E293" s="65"/>
      <c r="F293" s="74">
        <f t="shared" si="5"/>
        <v>825873589.11999989</v>
      </c>
      <c r="H293" s="16"/>
    </row>
    <row r="294" spans="1:8">
      <c r="A294" s="30">
        <v>44938</v>
      </c>
      <c r="B294" s="32"/>
      <c r="C294" s="145" t="s">
        <v>6</v>
      </c>
      <c r="D294" s="28">
        <v>2165000</v>
      </c>
      <c r="E294" s="65"/>
      <c r="F294" s="74">
        <f t="shared" si="5"/>
        <v>828038589.11999989</v>
      </c>
      <c r="H294" s="16"/>
    </row>
    <row r="295" spans="1:8">
      <c r="A295" s="30">
        <v>44938</v>
      </c>
      <c r="B295" s="32"/>
      <c r="C295" s="145" t="s">
        <v>17</v>
      </c>
      <c r="D295" s="28">
        <v>600000</v>
      </c>
      <c r="E295" s="65"/>
      <c r="F295" s="74">
        <f t="shared" si="5"/>
        <v>828638589.11999989</v>
      </c>
      <c r="H295" s="16"/>
    </row>
    <row r="296" spans="1:8">
      <c r="A296" s="30">
        <v>44938</v>
      </c>
      <c r="B296" s="32"/>
      <c r="C296" s="145" t="s">
        <v>17</v>
      </c>
      <c r="D296" s="28">
        <v>1300000</v>
      </c>
      <c r="E296" s="65"/>
      <c r="F296" s="74">
        <f t="shared" si="5"/>
        <v>829938589.11999989</v>
      </c>
    </row>
    <row r="297" spans="1:8">
      <c r="A297" s="30">
        <v>44938</v>
      </c>
      <c r="B297" s="32"/>
      <c r="C297" s="145" t="s">
        <v>12</v>
      </c>
      <c r="D297" s="28">
        <v>3600000</v>
      </c>
      <c r="E297" s="65"/>
      <c r="F297" s="74">
        <f t="shared" si="5"/>
        <v>833538589.11999989</v>
      </c>
    </row>
    <row r="298" spans="1:8">
      <c r="A298" s="30">
        <v>44938</v>
      </c>
      <c r="B298" s="32"/>
      <c r="C298" s="145" t="s">
        <v>12</v>
      </c>
      <c r="D298" s="28">
        <v>585000</v>
      </c>
      <c r="E298" s="65"/>
      <c r="F298" s="74">
        <f t="shared" si="5"/>
        <v>834123589.11999989</v>
      </c>
    </row>
    <row r="299" spans="1:8">
      <c r="A299" s="30">
        <v>44938</v>
      </c>
      <c r="B299" s="32"/>
      <c r="C299" s="145" t="s">
        <v>17</v>
      </c>
      <c r="D299" s="28">
        <v>700000</v>
      </c>
      <c r="E299" s="65"/>
      <c r="F299" s="74">
        <f t="shared" si="5"/>
        <v>834823589.11999989</v>
      </c>
    </row>
    <row r="300" spans="1:8">
      <c r="A300" s="30">
        <v>44938</v>
      </c>
      <c r="B300" s="32"/>
      <c r="C300" s="145" t="s">
        <v>12</v>
      </c>
      <c r="D300" s="28">
        <v>465000</v>
      </c>
      <c r="E300" s="65"/>
      <c r="F300" s="74">
        <f t="shared" si="5"/>
        <v>835288589.11999989</v>
      </c>
    </row>
    <row r="301" spans="1:8">
      <c r="A301" s="30">
        <v>44938</v>
      </c>
      <c r="B301" s="32"/>
      <c r="C301" s="145" t="s">
        <v>12</v>
      </c>
      <c r="D301" s="28">
        <v>585000</v>
      </c>
      <c r="E301" s="65"/>
      <c r="F301" s="74">
        <f t="shared" si="5"/>
        <v>835873589.11999989</v>
      </c>
    </row>
    <row r="302" spans="1:8">
      <c r="A302" s="30">
        <v>44938</v>
      </c>
      <c r="B302" s="32"/>
      <c r="C302" s="145" t="s">
        <v>17</v>
      </c>
      <c r="D302" s="28">
        <v>600000</v>
      </c>
      <c r="E302" s="65"/>
      <c r="F302" s="74">
        <f t="shared" si="5"/>
        <v>836473589.11999989</v>
      </c>
    </row>
    <row r="303" spans="1:8">
      <c r="A303" s="30">
        <v>44938</v>
      </c>
      <c r="B303" s="32"/>
      <c r="C303" s="145" t="s">
        <v>6</v>
      </c>
      <c r="D303" s="28">
        <v>1040000</v>
      </c>
      <c r="E303" s="65"/>
      <c r="F303" s="74">
        <f t="shared" si="5"/>
        <v>837513589.11999989</v>
      </c>
    </row>
    <row r="304" spans="1:8">
      <c r="A304" s="30">
        <v>44938</v>
      </c>
      <c r="B304" s="32"/>
      <c r="C304" s="145" t="s">
        <v>9</v>
      </c>
      <c r="D304" s="28">
        <v>600000</v>
      </c>
      <c r="E304" s="65"/>
      <c r="F304" s="74">
        <f t="shared" si="5"/>
        <v>838113589.11999989</v>
      </c>
    </row>
    <row r="305" spans="1:6">
      <c r="A305" s="30">
        <v>44938</v>
      </c>
      <c r="B305" s="32"/>
      <c r="C305" s="145" t="s">
        <v>12</v>
      </c>
      <c r="D305" s="28">
        <v>585000</v>
      </c>
      <c r="E305" s="65"/>
      <c r="F305" s="74">
        <f t="shared" si="5"/>
        <v>838698589.11999989</v>
      </c>
    </row>
    <row r="306" spans="1:6">
      <c r="A306" s="30">
        <v>44938</v>
      </c>
      <c r="B306" s="32"/>
      <c r="C306" s="145" t="s">
        <v>12</v>
      </c>
      <c r="D306" s="28">
        <v>575000</v>
      </c>
      <c r="E306" s="65"/>
      <c r="F306" s="74">
        <f t="shared" si="5"/>
        <v>839273589.11999989</v>
      </c>
    </row>
    <row r="307" spans="1:6">
      <c r="A307" s="30">
        <v>44938</v>
      </c>
      <c r="B307" s="32"/>
      <c r="C307" s="145" t="s">
        <v>48</v>
      </c>
      <c r="D307" s="28">
        <v>1770000</v>
      </c>
      <c r="E307" s="65"/>
      <c r="F307" s="74">
        <f t="shared" si="5"/>
        <v>841043589.11999989</v>
      </c>
    </row>
    <row r="308" spans="1:6">
      <c r="A308" s="30">
        <v>44938</v>
      </c>
      <c r="B308" s="32"/>
      <c r="C308" s="145" t="s">
        <v>17</v>
      </c>
      <c r="D308" s="28">
        <v>700000</v>
      </c>
      <c r="E308" s="65"/>
      <c r="F308" s="74">
        <f t="shared" si="5"/>
        <v>841743589.11999989</v>
      </c>
    </row>
    <row r="309" spans="1:6">
      <c r="A309" s="30">
        <v>44938</v>
      </c>
      <c r="B309" s="32"/>
      <c r="C309" s="145" t="s">
        <v>126</v>
      </c>
      <c r="D309" s="28">
        <v>600000</v>
      </c>
      <c r="E309" s="65"/>
      <c r="F309" s="74">
        <f t="shared" si="5"/>
        <v>842343589.11999989</v>
      </c>
    </row>
    <row r="310" spans="1:6">
      <c r="A310" s="30">
        <v>44938</v>
      </c>
      <c r="B310" s="32"/>
      <c r="C310" s="145" t="s">
        <v>12</v>
      </c>
      <c r="D310" s="28">
        <v>600000</v>
      </c>
      <c r="E310" s="65"/>
      <c r="F310" s="74">
        <f t="shared" si="5"/>
        <v>842943589.11999989</v>
      </c>
    </row>
    <row r="311" spans="1:6">
      <c r="A311" s="30">
        <v>44938</v>
      </c>
      <c r="B311" s="32"/>
      <c r="C311" s="145" t="s">
        <v>9</v>
      </c>
      <c r="D311" s="28">
        <v>1150000</v>
      </c>
      <c r="E311" s="65"/>
      <c r="F311" s="74">
        <f t="shared" si="5"/>
        <v>844093589.11999989</v>
      </c>
    </row>
    <row r="312" spans="1:6">
      <c r="A312" s="30">
        <v>44938</v>
      </c>
      <c r="B312" s="32"/>
      <c r="C312" s="145" t="s">
        <v>70</v>
      </c>
      <c r="D312" s="28">
        <v>12500000</v>
      </c>
      <c r="E312" s="65"/>
      <c r="F312" s="74">
        <f t="shared" si="5"/>
        <v>856593589.11999989</v>
      </c>
    </row>
    <row r="313" spans="1:6">
      <c r="A313" s="30">
        <v>44938</v>
      </c>
      <c r="B313" s="32"/>
      <c r="C313" s="145" t="s">
        <v>12</v>
      </c>
      <c r="D313" s="28">
        <v>585000</v>
      </c>
      <c r="E313" s="65"/>
      <c r="F313" s="74">
        <f t="shared" si="5"/>
        <v>857178589.11999989</v>
      </c>
    </row>
    <row r="314" spans="1:6">
      <c r="A314" s="30">
        <v>44938</v>
      </c>
      <c r="B314" s="32"/>
      <c r="C314" s="145" t="s">
        <v>71</v>
      </c>
      <c r="D314" s="28">
        <v>10950000</v>
      </c>
      <c r="E314" s="65"/>
      <c r="F314" s="74">
        <f t="shared" si="5"/>
        <v>868128589.11999989</v>
      </c>
    </row>
    <row r="315" spans="1:6">
      <c r="A315" s="30">
        <v>44938</v>
      </c>
      <c r="B315" s="32"/>
      <c r="C315" s="145" t="s">
        <v>17</v>
      </c>
      <c r="D315" s="28">
        <v>1400000</v>
      </c>
      <c r="E315" s="65"/>
      <c r="F315" s="74">
        <f t="shared" si="5"/>
        <v>869528589.11999989</v>
      </c>
    </row>
    <row r="316" spans="1:6">
      <c r="A316" s="30">
        <v>44938</v>
      </c>
      <c r="B316" s="32"/>
      <c r="C316" s="145" t="s">
        <v>12</v>
      </c>
      <c r="D316" s="28">
        <v>600000</v>
      </c>
      <c r="E316" s="65"/>
      <c r="F316" s="74">
        <f t="shared" si="5"/>
        <v>870128589.11999989</v>
      </c>
    </row>
    <row r="317" spans="1:6">
      <c r="A317" s="30">
        <v>44938</v>
      </c>
      <c r="B317" s="32"/>
      <c r="C317" s="145" t="s">
        <v>17</v>
      </c>
      <c r="D317" s="28">
        <v>750000</v>
      </c>
      <c r="E317" s="65"/>
      <c r="F317" s="74">
        <f t="shared" si="5"/>
        <v>870878589.11999989</v>
      </c>
    </row>
    <row r="318" spans="1:6">
      <c r="A318" s="30">
        <v>44938</v>
      </c>
      <c r="B318" s="32"/>
      <c r="C318" s="145" t="s">
        <v>6</v>
      </c>
      <c r="D318" s="28">
        <v>2925000</v>
      </c>
      <c r="E318" s="65"/>
      <c r="F318" s="74">
        <f t="shared" si="5"/>
        <v>873803589.11999989</v>
      </c>
    </row>
    <row r="319" spans="1:6">
      <c r="A319" s="30">
        <v>44938</v>
      </c>
      <c r="B319" s="32"/>
      <c r="C319" s="145" t="s">
        <v>9</v>
      </c>
      <c r="D319" s="28">
        <v>2400000</v>
      </c>
      <c r="E319" s="65"/>
      <c r="F319" s="74">
        <f t="shared" si="5"/>
        <v>876203589.11999989</v>
      </c>
    </row>
    <row r="320" spans="1:6">
      <c r="A320" s="30">
        <v>44938</v>
      </c>
      <c r="B320" s="32"/>
      <c r="C320" s="145" t="s">
        <v>12</v>
      </c>
      <c r="D320" s="28">
        <v>585000</v>
      </c>
      <c r="E320" s="65"/>
      <c r="F320" s="74">
        <f t="shared" si="5"/>
        <v>876788589.11999989</v>
      </c>
    </row>
    <row r="321" spans="1:6">
      <c r="A321" s="30">
        <v>44938</v>
      </c>
      <c r="B321" s="32"/>
      <c r="C321" s="145" t="s">
        <v>71</v>
      </c>
      <c r="D321" s="28">
        <v>10950000</v>
      </c>
      <c r="E321" s="65"/>
      <c r="F321" s="74">
        <f t="shared" si="5"/>
        <v>887738589.11999989</v>
      </c>
    </row>
    <row r="322" spans="1:6">
      <c r="A322" s="30">
        <v>44938</v>
      </c>
      <c r="B322" s="32"/>
      <c r="C322" s="145" t="s">
        <v>12</v>
      </c>
      <c r="D322" s="28">
        <v>585000</v>
      </c>
      <c r="E322" s="65"/>
      <c r="F322" s="74">
        <f t="shared" si="5"/>
        <v>888323589.11999989</v>
      </c>
    </row>
    <row r="323" spans="1:6">
      <c r="A323" s="30">
        <v>44938</v>
      </c>
      <c r="B323" s="32"/>
      <c r="C323" s="145" t="s">
        <v>98</v>
      </c>
      <c r="D323" s="28">
        <v>18750000</v>
      </c>
      <c r="E323" s="65"/>
      <c r="F323" s="74">
        <f t="shared" si="5"/>
        <v>907073589.11999989</v>
      </c>
    </row>
    <row r="324" spans="1:6">
      <c r="A324" s="30">
        <v>44938</v>
      </c>
      <c r="B324" s="32"/>
      <c r="C324" s="145" t="s">
        <v>6</v>
      </c>
      <c r="D324" s="28">
        <v>1725000</v>
      </c>
      <c r="E324" s="65"/>
      <c r="F324" s="74">
        <f t="shared" si="5"/>
        <v>908798589.11999989</v>
      </c>
    </row>
    <row r="325" spans="1:6">
      <c r="A325" s="30">
        <v>44938</v>
      </c>
      <c r="B325" s="32"/>
      <c r="C325" s="145" t="s">
        <v>17</v>
      </c>
      <c r="D325" s="28">
        <v>600000</v>
      </c>
      <c r="E325" s="65"/>
      <c r="F325" s="74">
        <f t="shared" si="5"/>
        <v>909398589.11999989</v>
      </c>
    </row>
    <row r="326" spans="1:6">
      <c r="A326" s="30">
        <v>44938</v>
      </c>
      <c r="B326" s="32"/>
      <c r="C326" s="145" t="s">
        <v>17</v>
      </c>
      <c r="D326" s="28">
        <v>600000</v>
      </c>
      <c r="E326" s="65"/>
      <c r="F326" s="74">
        <f t="shared" si="5"/>
        <v>909998589.11999989</v>
      </c>
    </row>
    <row r="327" spans="1:6">
      <c r="A327" s="30">
        <v>44938</v>
      </c>
      <c r="B327" s="32"/>
      <c r="C327" s="145" t="s">
        <v>12</v>
      </c>
      <c r="D327" s="28">
        <v>600000</v>
      </c>
      <c r="E327" s="65"/>
      <c r="F327" s="74">
        <f t="shared" si="5"/>
        <v>910598589.11999989</v>
      </c>
    </row>
    <row r="328" spans="1:6">
      <c r="A328" s="30">
        <v>44938</v>
      </c>
      <c r="B328" s="32"/>
      <c r="C328" s="145" t="s">
        <v>127</v>
      </c>
      <c r="D328" s="28">
        <v>11700000</v>
      </c>
      <c r="E328" s="65"/>
      <c r="F328" s="74">
        <f t="shared" si="5"/>
        <v>922298589.11999989</v>
      </c>
    </row>
    <row r="329" spans="1:6">
      <c r="A329" s="30">
        <v>44938</v>
      </c>
      <c r="B329" s="32"/>
      <c r="C329" s="145" t="s">
        <v>12</v>
      </c>
      <c r="D329" s="28">
        <v>600000</v>
      </c>
      <c r="E329" s="65"/>
      <c r="F329" s="74">
        <f t="shared" si="5"/>
        <v>922898589.11999989</v>
      </c>
    </row>
    <row r="330" spans="1:6">
      <c r="A330" s="30">
        <v>44938</v>
      </c>
      <c r="B330" s="32"/>
      <c r="C330" s="145" t="s">
        <v>17</v>
      </c>
      <c r="D330" s="28">
        <v>700000</v>
      </c>
      <c r="E330" s="65"/>
      <c r="F330" s="74">
        <f t="shared" si="5"/>
        <v>923598589.11999989</v>
      </c>
    </row>
    <row r="331" spans="1:6">
      <c r="A331" s="30">
        <v>44938</v>
      </c>
      <c r="B331" s="32"/>
      <c r="C331" s="145" t="s">
        <v>12</v>
      </c>
      <c r="D331" s="28">
        <v>600000</v>
      </c>
      <c r="E331" s="65"/>
      <c r="F331" s="74">
        <f t="shared" ref="F331:F394" si="6">F330+D331-E331</f>
        <v>924198589.11999989</v>
      </c>
    </row>
    <row r="332" spans="1:6">
      <c r="A332" s="30">
        <v>44938</v>
      </c>
      <c r="B332" s="32"/>
      <c r="C332" s="145" t="s">
        <v>12</v>
      </c>
      <c r="D332" s="28">
        <v>465000</v>
      </c>
      <c r="E332" s="65"/>
      <c r="F332" s="74">
        <f t="shared" si="6"/>
        <v>924663589.11999989</v>
      </c>
    </row>
    <row r="333" spans="1:6">
      <c r="A333" s="30">
        <v>44938</v>
      </c>
      <c r="B333" s="32"/>
      <c r="C333" s="145" t="s">
        <v>12</v>
      </c>
      <c r="D333" s="28">
        <v>600000</v>
      </c>
      <c r="E333" s="65"/>
      <c r="F333" s="74">
        <f t="shared" si="6"/>
        <v>925263589.11999989</v>
      </c>
    </row>
    <row r="334" spans="1:6">
      <c r="A334" s="30">
        <v>44938</v>
      </c>
      <c r="B334" s="32"/>
      <c r="C334" s="145" t="s">
        <v>18</v>
      </c>
      <c r="D334" s="28">
        <v>1015000</v>
      </c>
      <c r="E334" s="65"/>
      <c r="F334" s="74">
        <f t="shared" si="6"/>
        <v>926278589.11999989</v>
      </c>
    </row>
    <row r="335" spans="1:6">
      <c r="A335" s="30">
        <v>44939</v>
      </c>
      <c r="B335" s="32"/>
      <c r="C335" s="145" t="s">
        <v>12</v>
      </c>
      <c r="D335" s="28">
        <v>1050000</v>
      </c>
      <c r="E335" s="65"/>
      <c r="F335" s="74">
        <f t="shared" si="6"/>
        <v>927328589.11999989</v>
      </c>
    </row>
    <row r="336" spans="1:6">
      <c r="A336" s="30">
        <v>44939</v>
      </c>
      <c r="B336" s="32"/>
      <c r="C336" s="145" t="s">
        <v>12</v>
      </c>
      <c r="D336" s="28">
        <v>465000</v>
      </c>
      <c r="E336" s="65"/>
      <c r="F336" s="74">
        <f t="shared" si="6"/>
        <v>927793589.11999989</v>
      </c>
    </row>
    <row r="337" spans="1:8">
      <c r="A337" s="30">
        <v>44939</v>
      </c>
      <c r="B337" s="32"/>
      <c r="C337" s="145" t="s">
        <v>12</v>
      </c>
      <c r="D337" s="28">
        <v>465000</v>
      </c>
      <c r="E337" s="65"/>
      <c r="F337" s="74">
        <f t="shared" si="6"/>
        <v>928258589.11999989</v>
      </c>
      <c r="H337" s="16"/>
    </row>
    <row r="338" spans="1:8">
      <c r="A338" s="30">
        <v>44939</v>
      </c>
      <c r="B338" s="32"/>
      <c r="C338" s="145" t="s">
        <v>88</v>
      </c>
      <c r="D338" s="28">
        <v>645000</v>
      </c>
      <c r="E338" s="65"/>
      <c r="F338" s="74">
        <f t="shared" si="6"/>
        <v>928903589.11999989</v>
      </c>
      <c r="H338" s="16"/>
    </row>
    <row r="339" spans="1:8">
      <c r="A339" s="30">
        <v>44939</v>
      </c>
      <c r="B339" s="32"/>
      <c r="C339" s="145" t="s">
        <v>17</v>
      </c>
      <c r="D339" s="28">
        <v>600000</v>
      </c>
      <c r="E339" s="65"/>
      <c r="F339" s="74">
        <f t="shared" si="6"/>
        <v>929503589.11999989</v>
      </c>
      <c r="H339" s="16"/>
    </row>
    <row r="340" spans="1:8">
      <c r="A340" s="30">
        <v>44939</v>
      </c>
      <c r="B340" s="32"/>
      <c r="C340" s="145" t="s">
        <v>17</v>
      </c>
      <c r="D340" s="28">
        <v>600000</v>
      </c>
      <c r="E340" s="65"/>
      <c r="F340" s="74">
        <f t="shared" si="6"/>
        <v>930103589.11999989</v>
      </c>
      <c r="H340" s="16"/>
    </row>
    <row r="341" spans="1:8">
      <c r="A341" s="30">
        <v>44939</v>
      </c>
      <c r="B341" s="32"/>
      <c r="C341" s="145" t="s">
        <v>6</v>
      </c>
      <c r="D341" s="28">
        <v>1065000</v>
      </c>
      <c r="E341" s="65"/>
      <c r="F341" s="74">
        <f t="shared" si="6"/>
        <v>931168589.11999989</v>
      </c>
      <c r="H341" s="16"/>
    </row>
    <row r="342" spans="1:8">
      <c r="A342" s="30">
        <v>44939</v>
      </c>
      <c r="B342" s="32"/>
      <c r="C342" s="145" t="s">
        <v>128</v>
      </c>
      <c r="D342" s="28">
        <v>7800000</v>
      </c>
      <c r="E342" s="65"/>
      <c r="F342" s="74">
        <f t="shared" si="6"/>
        <v>938968589.11999989</v>
      </c>
      <c r="H342" s="16"/>
    </row>
    <row r="343" spans="1:8">
      <c r="A343" s="30">
        <v>44939</v>
      </c>
      <c r="B343" s="32"/>
      <c r="C343" s="145" t="s">
        <v>17</v>
      </c>
      <c r="D343" s="28">
        <v>600000</v>
      </c>
      <c r="E343" s="65"/>
      <c r="F343" s="74">
        <f t="shared" si="6"/>
        <v>939568589.11999989</v>
      </c>
    </row>
    <row r="344" spans="1:8">
      <c r="A344" s="30">
        <v>44939</v>
      </c>
      <c r="B344" s="32"/>
      <c r="C344" s="145" t="s">
        <v>6</v>
      </c>
      <c r="D344" s="28">
        <v>1135000</v>
      </c>
      <c r="E344" s="65"/>
      <c r="F344" s="74">
        <f t="shared" si="6"/>
        <v>940703589.11999989</v>
      </c>
    </row>
    <row r="345" spans="1:8">
      <c r="A345" s="30">
        <v>44939</v>
      </c>
      <c r="B345" s="32"/>
      <c r="C345" s="145" t="s">
        <v>6</v>
      </c>
      <c r="D345" s="28">
        <v>1100000</v>
      </c>
      <c r="E345" s="65"/>
      <c r="F345" s="74">
        <f t="shared" si="6"/>
        <v>941803589.11999989</v>
      </c>
    </row>
    <row r="346" spans="1:8">
      <c r="A346" s="30">
        <v>44939</v>
      </c>
      <c r="B346" s="32"/>
      <c r="C346" s="145" t="s">
        <v>6</v>
      </c>
      <c r="D346" s="28">
        <v>600000</v>
      </c>
      <c r="E346" s="65"/>
      <c r="F346" s="74">
        <f t="shared" si="6"/>
        <v>942403589.11999989</v>
      </c>
    </row>
    <row r="347" spans="1:8">
      <c r="A347" s="30">
        <v>44939</v>
      </c>
      <c r="B347" s="32"/>
      <c r="C347" s="145" t="s">
        <v>12</v>
      </c>
      <c r="D347" s="28">
        <v>465000</v>
      </c>
      <c r="E347" s="65"/>
      <c r="F347" s="74">
        <f t="shared" si="6"/>
        <v>942868589.11999989</v>
      </c>
    </row>
    <row r="348" spans="1:8">
      <c r="A348" s="30">
        <v>44939</v>
      </c>
      <c r="B348" s="32"/>
      <c r="C348" s="145" t="s">
        <v>6</v>
      </c>
      <c r="D348" s="28">
        <v>1050000</v>
      </c>
      <c r="E348" s="65"/>
      <c r="F348" s="74">
        <f t="shared" si="6"/>
        <v>943918589.11999989</v>
      </c>
    </row>
    <row r="349" spans="1:8">
      <c r="A349" s="30">
        <v>44939</v>
      </c>
      <c r="B349" s="32"/>
      <c r="C349" s="145" t="s">
        <v>19</v>
      </c>
      <c r="D349" s="28">
        <v>300000</v>
      </c>
      <c r="E349" s="65"/>
      <c r="F349" s="74">
        <f t="shared" si="6"/>
        <v>944218589.11999989</v>
      </c>
    </row>
    <row r="350" spans="1:8">
      <c r="A350" s="30">
        <v>44939</v>
      </c>
      <c r="B350" s="32"/>
      <c r="C350" s="145" t="s">
        <v>6</v>
      </c>
      <c r="D350" s="28">
        <v>600000</v>
      </c>
      <c r="E350" s="65"/>
      <c r="F350" s="74">
        <f t="shared" si="6"/>
        <v>944818589.11999989</v>
      </c>
    </row>
    <row r="351" spans="1:8">
      <c r="A351" s="30">
        <v>44939</v>
      </c>
      <c r="B351" s="32"/>
      <c r="C351" s="145" t="s">
        <v>70</v>
      </c>
      <c r="D351" s="28">
        <v>11500000</v>
      </c>
      <c r="E351" s="65"/>
      <c r="F351" s="74">
        <f t="shared" si="6"/>
        <v>956318589.11999989</v>
      </c>
    </row>
    <row r="352" spans="1:8">
      <c r="A352" s="30">
        <v>44939</v>
      </c>
      <c r="B352" s="32"/>
      <c r="C352" s="145" t="s">
        <v>17</v>
      </c>
      <c r="D352" s="28">
        <v>550000</v>
      </c>
      <c r="E352" s="65"/>
      <c r="F352" s="74">
        <f t="shared" si="6"/>
        <v>956868589.11999989</v>
      </c>
    </row>
    <row r="353" spans="1:6">
      <c r="A353" s="30">
        <v>44939</v>
      </c>
      <c r="B353" s="32"/>
      <c r="C353" s="145" t="s">
        <v>99</v>
      </c>
      <c r="D353" s="28">
        <v>13500000</v>
      </c>
      <c r="E353" s="65"/>
      <c r="F353" s="74">
        <f t="shared" si="6"/>
        <v>970368589.11999989</v>
      </c>
    </row>
    <row r="354" spans="1:6">
      <c r="A354" s="30">
        <v>44939</v>
      </c>
      <c r="B354" s="32"/>
      <c r="C354" s="145" t="s">
        <v>71</v>
      </c>
      <c r="D354" s="28">
        <v>8900000</v>
      </c>
      <c r="E354" s="65"/>
      <c r="F354" s="74">
        <f t="shared" si="6"/>
        <v>979268589.11999989</v>
      </c>
    </row>
    <row r="355" spans="1:6">
      <c r="A355" s="30">
        <v>44939</v>
      </c>
      <c r="B355" s="32"/>
      <c r="C355" s="145" t="s">
        <v>6</v>
      </c>
      <c r="D355" s="28">
        <v>1135000</v>
      </c>
      <c r="E355" s="65"/>
      <c r="F355" s="74">
        <f t="shared" si="6"/>
        <v>980403589.11999989</v>
      </c>
    </row>
    <row r="356" spans="1:6">
      <c r="A356" s="30">
        <v>44939</v>
      </c>
      <c r="B356" s="32"/>
      <c r="C356" s="145" t="s">
        <v>17</v>
      </c>
      <c r="D356" s="28">
        <v>1200000</v>
      </c>
      <c r="E356" s="65"/>
      <c r="F356" s="74">
        <f t="shared" si="6"/>
        <v>981603589.11999989</v>
      </c>
    </row>
    <row r="357" spans="1:6">
      <c r="A357" s="30">
        <v>44939</v>
      </c>
      <c r="B357" s="32"/>
      <c r="C357" s="145" t="s">
        <v>6</v>
      </c>
      <c r="D357" s="28">
        <v>600000</v>
      </c>
      <c r="E357" s="65"/>
      <c r="F357" s="74">
        <f t="shared" si="6"/>
        <v>982203589.11999989</v>
      </c>
    </row>
    <row r="358" spans="1:6">
      <c r="A358" s="30">
        <v>44939</v>
      </c>
      <c r="B358" s="32"/>
      <c r="C358" s="145" t="s">
        <v>6</v>
      </c>
      <c r="D358" s="28">
        <v>575000</v>
      </c>
      <c r="E358" s="65"/>
      <c r="F358" s="74">
        <f t="shared" si="6"/>
        <v>982778589.11999989</v>
      </c>
    </row>
    <row r="359" spans="1:6">
      <c r="A359" s="30">
        <v>44939</v>
      </c>
      <c r="B359" s="32"/>
      <c r="C359" s="145" t="s">
        <v>17</v>
      </c>
      <c r="D359" s="28">
        <v>500000</v>
      </c>
      <c r="E359" s="65"/>
      <c r="F359" s="74">
        <f t="shared" si="6"/>
        <v>983278589.11999989</v>
      </c>
    </row>
    <row r="360" spans="1:6">
      <c r="A360" s="30">
        <v>44939</v>
      </c>
      <c r="B360" s="32"/>
      <c r="C360" s="145" t="s">
        <v>42</v>
      </c>
      <c r="D360" s="28">
        <v>1575000</v>
      </c>
      <c r="E360" s="65"/>
      <c r="F360" s="74">
        <f t="shared" si="6"/>
        <v>984853589.11999989</v>
      </c>
    </row>
    <row r="361" spans="1:6">
      <c r="A361" s="30">
        <v>44939</v>
      </c>
      <c r="B361" s="32"/>
      <c r="C361" s="145" t="s">
        <v>6</v>
      </c>
      <c r="D361" s="28">
        <v>600000</v>
      </c>
      <c r="E361" s="65"/>
      <c r="F361" s="74">
        <f t="shared" si="6"/>
        <v>985453589.11999989</v>
      </c>
    </row>
    <row r="362" spans="1:6">
      <c r="A362" s="30">
        <v>44939</v>
      </c>
      <c r="B362" s="32"/>
      <c r="C362" s="145" t="s">
        <v>41</v>
      </c>
      <c r="D362" s="28">
        <v>2160000</v>
      </c>
      <c r="E362" s="65"/>
      <c r="F362" s="74">
        <f t="shared" si="6"/>
        <v>987613589.11999989</v>
      </c>
    </row>
    <row r="363" spans="1:6">
      <c r="A363" s="30">
        <v>44939</v>
      </c>
      <c r="B363" s="32"/>
      <c r="C363" s="145" t="s">
        <v>129</v>
      </c>
      <c r="D363" s="28">
        <v>500000</v>
      </c>
      <c r="E363" s="65"/>
      <c r="F363" s="74">
        <f t="shared" si="6"/>
        <v>988113589.11999989</v>
      </c>
    </row>
    <row r="364" spans="1:6">
      <c r="A364" s="30">
        <v>44939</v>
      </c>
      <c r="B364" s="32"/>
      <c r="C364" s="145" t="s">
        <v>9</v>
      </c>
      <c r="D364" s="28">
        <v>550000</v>
      </c>
      <c r="E364" s="65"/>
      <c r="F364" s="74">
        <f t="shared" si="6"/>
        <v>988663589.11999989</v>
      </c>
    </row>
    <row r="365" spans="1:6">
      <c r="A365" s="30">
        <v>44939</v>
      </c>
      <c r="B365" s="32"/>
      <c r="C365" s="145" t="s">
        <v>71</v>
      </c>
      <c r="D365" s="28">
        <v>10700000</v>
      </c>
      <c r="E365" s="65"/>
      <c r="F365" s="74">
        <f t="shared" si="6"/>
        <v>999363589.11999989</v>
      </c>
    </row>
    <row r="366" spans="1:6">
      <c r="A366" s="30">
        <v>44940</v>
      </c>
      <c r="B366" s="32"/>
      <c r="C366" s="145" t="s">
        <v>9</v>
      </c>
      <c r="D366" s="28">
        <v>600000</v>
      </c>
      <c r="E366" s="65"/>
      <c r="F366" s="74">
        <f t="shared" si="6"/>
        <v>999963589.11999989</v>
      </c>
    </row>
    <row r="367" spans="1:6">
      <c r="A367" s="30">
        <v>44940</v>
      </c>
      <c r="B367" s="32"/>
      <c r="C367" s="145" t="s">
        <v>12</v>
      </c>
      <c r="D367" s="28">
        <v>575000</v>
      </c>
      <c r="E367" s="65"/>
      <c r="F367" s="74">
        <f t="shared" si="6"/>
        <v>1000538589.1199999</v>
      </c>
    </row>
    <row r="368" spans="1:6">
      <c r="A368" s="30">
        <v>44940</v>
      </c>
      <c r="B368" s="32"/>
      <c r="C368" s="145" t="s">
        <v>130</v>
      </c>
      <c r="D368" s="28">
        <v>1000000</v>
      </c>
      <c r="E368" s="65"/>
      <c r="F368" s="74">
        <f t="shared" si="6"/>
        <v>1001538589.1199999</v>
      </c>
    </row>
    <row r="369" spans="1:8">
      <c r="A369" s="30">
        <v>44940</v>
      </c>
      <c r="B369" s="32"/>
      <c r="C369" s="145" t="s">
        <v>48</v>
      </c>
      <c r="D369" s="28">
        <v>1350000</v>
      </c>
      <c r="E369" s="65"/>
      <c r="F369" s="74">
        <f t="shared" si="6"/>
        <v>1002888589.1199999</v>
      </c>
    </row>
    <row r="370" spans="1:8">
      <c r="A370" s="30">
        <v>44940</v>
      </c>
      <c r="B370" s="32"/>
      <c r="C370" s="145" t="s">
        <v>127</v>
      </c>
      <c r="D370" s="28">
        <v>9150000</v>
      </c>
      <c r="E370" s="65"/>
      <c r="F370" s="74">
        <f t="shared" si="6"/>
        <v>1012038589.1199999</v>
      </c>
      <c r="H370" s="16"/>
    </row>
    <row r="371" spans="1:8">
      <c r="A371" s="30">
        <v>44940</v>
      </c>
      <c r="B371" s="32"/>
      <c r="C371" s="145" t="s">
        <v>70</v>
      </c>
      <c r="D371" s="28">
        <v>12750000</v>
      </c>
      <c r="E371" s="65"/>
      <c r="F371" s="74">
        <f t="shared" si="6"/>
        <v>1024788589.1199999</v>
      </c>
      <c r="H371" s="16"/>
    </row>
    <row r="372" spans="1:8">
      <c r="A372" s="30">
        <v>44940</v>
      </c>
      <c r="B372" s="32"/>
      <c r="C372" s="145" t="s">
        <v>127</v>
      </c>
      <c r="D372" s="28">
        <v>10950000</v>
      </c>
      <c r="E372" s="65"/>
      <c r="F372" s="74">
        <f t="shared" si="6"/>
        <v>1035738589.1199999</v>
      </c>
      <c r="H372" s="16"/>
    </row>
    <row r="373" spans="1:8">
      <c r="A373" s="30">
        <v>44940</v>
      </c>
      <c r="B373" s="32"/>
      <c r="C373" s="145" t="s">
        <v>9</v>
      </c>
      <c r="D373" s="28">
        <v>600000</v>
      </c>
      <c r="E373" s="65"/>
      <c r="F373" s="74">
        <f t="shared" si="6"/>
        <v>1036338589.1199999</v>
      </c>
      <c r="H373" s="16"/>
    </row>
    <row r="374" spans="1:8">
      <c r="A374" s="30">
        <v>44940</v>
      </c>
      <c r="B374" s="32"/>
      <c r="C374" s="145" t="s">
        <v>9</v>
      </c>
      <c r="D374" s="28">
        <v>1450000</v>
      </c>
      <c r="E374" s="65"/>
      <c r="F374" s="74">
        <f t="shared" si="6"/>
        <v>1037788589.1199999</v>
      </c>
      <c r="H374" s="16"/>
    </row>
    <row r="375" spans="1:8">
      <c r="A375" s="30">
        <v>44940</v>
      </c>
      <c r="B375" s="32"/>
      <c r="C375" s="145" t="s">
        <v>6</v>
      </c>
      <c r="D375" s="28">
        <v>1200000</v>
      </c>
      <c r="E375" s="65"/>
      <c r="F375" s="74">
        <f t="shared" si="6"/>
        <v>1038988589.1199999</v>
      </c>
    </row>
    <row r="376" spans="1:8">
      <c r="A376" s="30">
        <v>44940</v>
      </c>
      <c r="B376" s="32"/>
      <c r="C376" s="145" t="s">
        <v>9</v>
      </c>
      <c r="D376" s="28">
        <v>600000</v>
      </c>
      <c r="E376" s="65"/>
      <c r="F376" s="74">
        <f t="shared" si="6"/>
        <v>1039588589.1199999</v>
      </c>
    </row>
    <row r="377" spans="1:8">
      <c r="A377" s="30">
        <v>44940</v>
      </c>
      <c r="B377" s="32"/>
      <c r="C377" s="145" t="s">
        <v>71</v>
      </c>
      <c r="D377" s="28">
        <v>11950000</v>
      </c>
      <c r="E377" s="65"/>
      <c r="F377" s="74">
        <f t="shared" si="6"/>
        <v>1051538589.1199999</v>
      </c>
    </row>
    <row r="378" spans="1:8">
      <c r="A378" s="30">
        <v>44940</v>
      </c>
      <c r="B378" s="32"/>
      <c r="C378" s="145" t="s">
        <v>6</v>
      </c>
      <c r="D378" s="28">
        <v>600000</v>
      </c>
      <c r="E378" s="65"/>
      <c r="F378" s="74">
        <f t="shared" si="6"/>
        <v>1052138589.1199999</v>
      </c>
    </row>
    <row r="379" spans="1:8">
      <c r="A379" s="30">
        <v>44940</v>
      </c>
      <c r="B379" s="32"/>
      <c r="C379" s="145" t="s">
        <v>71</v>
      </c>
      <c r="D379" s="28">
        <v>10700000</v>
      </c>
      <c r="E379" s="65"/>
      <c r="F379" s="74">
        <f t="shared" si="6"/>
        <v>1062838589.1199999</v>
      </c>
    </row>
    <row r="380" spans="1:8">
      <c r="A380" s="30">
        <v>44940</v>
      </c>
      <c r="B380" s="32"/>
      <c r="C380" s="145" t="s">
        <v>70</v>
      </c>
      <c r="D380" s="28">
        <v>12500000</v>
      </c>
      <c r="E380" s="65"/>
      <c r="F380" s="74">
        <f t="shared" si="6"/>
        <v>1075338589.1199999</v>
      </c>
    </row>
    <row r="381" spans="1:8">
      <c r="A381" s="30">
        <v>44940</v>
      </c>
      <c r="B381" s="32"/>
      <c r="C381" s="145" t="s">
        <v>12</v>
      </c>
      <c r="D381" s="28">
        <v>575000</v>
      </c>
      <c r="E381" s="65"/>
      <c r="F381" s="74">
        <f t="shared" si="6"/>
        <v>1075913589.1199999</v>
      </c>
      <c r="H381" s="16"/>
    </row>
    <row r="382" spans="1:8">
      <c r="A382" s="30">
        <v>44940</v>
      </c>
      <c r="B382" s="32"/>
      <c r="C382" s="145" t="s">
        <v>132</v>
      </c>
      <c r="D382" s="28">
        <v>1700000</v>
      </c>
      <c r="E382" s="65"/>
      <c r="F382" s="74">
        <f t="shared" si="6"/>
        <v>1077613589.1199999</v>
      </c>
    </row>
    <row r="383" spans="1:8">
      <c r="A383" s="30">
        <v>44940</v>
      </c>
      <c r="B383" s="32"/>
      <c r="C383" s="145" t="s">
        <v>97</v>
      </c>
      <c r="D383" s="28">
        <v>8050000</v>
      </c>
      <c r="E383" s="65"/>
      <c r="F383" s="74">
        <f t="shared" si="6"/>
        <v>1085663589.1199999</v>
      </c>
    </row>
    <row r="384" spans="1:8">
      <c r="A384" s="30">
        <v>44940</v>
      </c>
      <c r="B384" s="32"/>
      <c r="C384" s="145" t="s">
        <v>12</v>
      </c>
      <c r="D384" s="28">
        <v>575000</v>
      </c>
      <c r="E384" s="65"/>
      <c r="F384" s="74">
        <f t="shared" si="6"/>
        <v>1086238589.1199999</v>
      </c>
    </row>
    <row r="385" spans="1:9">
      <c r="A385" s="30">
        <v>44940</v>
      </c>
      <c r="B385" s="32"/>
      <c r="C385" s="145" t="s">
        <v>131</v>
      </c>
      <c r="D385" s="28">
        <v>12250000</v>
      </c>
      <c r="E385" s="65"/>
      <c r="F385" s="74">
        <f t="shared" si="6"/>
        <v>1098488589.1199999</v>
      </c>
    </row>
    <row r="386" spans="1:9">
      <c r="A386" s="30">
        <v>44940</v>
      </c>
      <c r="B386" s="32"/>
      <c r="C386" s="145" t="s">
        <v>71</v>
      </c>
      <c r="D386" s="28">
        <v>10000000</v>
      </c>
      <c r="E386" s="65"/>
      <c r="F386" s="74">
        <f t="shared" si="6"/>
        <v>1108488589.1199999</v>
      </c>
    </row>
    <row r="387" spans="1:9">
      <c r="A387" s="30">
        <v>44940</v>
      </c>
      <c r="B387" s="32"/>
      <c r="C387" s="145" t="s">
        <v>128</v>
      </c>
      <c r="D387" s="28">
        <v>8750000</v>
      </c>
      <c r="E387" s="65"/>
      <c r="F387" s="74">
        <f t="shared" si="6"/>
        <v>1117238589.1199999</v>
      </c>
    </row>
    <row r="388" spans="1:9">
      <c r="A388" s="30">
        <v>44940</v>
      </c>
      <c r="B388" s="32"/>
      <c r="C388" s="145" t="s">
        <v>71</v>
      </c>
      <c r="D388" s="28">
        <v>10950000</v>
      </c>
      <c r="E388" s="65"/>
      <c r="F388" s="74">
        <f t="shared" si="6"/>
        <v>1128188589.1199999</v>
      </c>
    </row>
    <row r="389" spans="1:9">
      <c r="A389" s="30">
        <v>44940</v>
      </c>
      <c r="B389" s="32"/>
      <c r="C389" s="145" t="s">
        <v>127</v>
      </c>
      <c r="D389" s="28">
        <v>10700000</v>
      </c>
      <c r="E389" s="65"/>
      <c r="F389" s="74">
        <f t="shared" si="6"/>
        <v>1138888589.1199999</v>
      </c>
    </row>
    <row r="390" spans="1:9">
      <c r="A390" s="30">
        <v>44942</v>
      </c>
      <c r="B390" s="32"/>
      <c r="C390" s="145" t="s">
        <v>72</v>
      </c>
      <c r="D390" s="28">
        <v>1000000</v>
      </c>
      <c r="E390" s="65"/>
      <c r="F390" s="74">
        <f t="shared" si="6"/>
        <v>1139888589.1199999</v>
      </c>
    </row>
    <row r="391" spans="1:9">
      <c r="A391" s="30">
        <v>44942</v>
      </c>
      <c r="B391" s="32"/>
      <c r="C391" s="145" t="s">
        <v>12</v>
      </c>
      <c r="D391" s="28">
        <v>600000</v>
      </c>
      <c r="E391" s="65"/>
      <c r="F391" s="74">
        <f t="shared" si="6"/>
        <v>1140488589.1199999</v>
      </c>
    </row>
    <row r="392" spans="1:9">
      <c r="A392" s="30">
        <v>44942</v>
      </c>
      <c r="B392" s="32"/>
      <c r="C392" s="145" t="s">
        <v>18</v>
      </c>
      <c r="D392" s="28">
        <v>1600000</v>
      </c>
      <c r="E392" s="65"/>
      <c r="F392" s="74">
        <f t="shared" si="6"/>
        <v>1142088589.1199999</v>
      </c>
    </row>
    <row r="393" spans="1:9">
      <c r="A393" s="30">
        <v>44942</v>
      </c>
      <c r="B393" s="32"/>
      <c r="C393" s="145" t="s">
        <v>12</v>
      </c>
      <c r="D393" s="28">
        <v>600000</v>
      </c>
      <c r="E393" s="65"/>
      <c r="F393" s="74">
        <f t="shared" si="6"/>
        <v>1142688589.1199999</v>
      </c>
    </row>
    <row r="394" spans="1:9">
      <c r="A394" s="30">
        <v>44942</v>
      </c>
      <c r="B394" s="32"/>
      <c r="C394" s="145" t="s">
        <v>71</v>
      </c>
      <c r="D394" s="28">
        <v>10700000</v>
      </c>
      <c r="E394" s="65"/>
      <c r="F394" s="74">
        <f t="shared" si="6"/>
        <v>1153388589.1199999</v>
      </c>
    </row>
    <row r="395" spans="1:9">
      <c r="A395" s="30">
        <v>44942</v>
      </c>
      <c r="B395" s="32"/>
      <c r="C395" s="145" t="s">
        <v>72</v>
      </c>
      <c r="D395" s="28">
        <v>3000000</v>
      </c>
      <c r="E395" s="65"/>
      <c r="F395" s="74">
        <f t="shared" ref="F395:F458" si="7">F394+D395-E395</f>
        <v>1156388589.1199999</v>
      </c>
    </row>
    <row r="396" spans="1:9">
      <c r="A396" s="30">
        <v>44942</v>
      </c>
      <c r="B396" s="32"/>
      <c r="C396" s="145" t="s">
        <v>70</v>
      </c>
      <c r="D396" s="28">
        <v>11500000</v>
      </c>
      <c r="E396" s="65"/>
      <c r="F396" s="74">
        <f t="shared" si="7"/>
        <v>1167888589.1199999</v>
      </c>
    </row>
    <row r="397" spans="1:9">
      <c r="A397" s="30">
        <v>44942</v>
      </c>
      <c r="B397" s="32"/>
      <c r="C397" s="145" t="s">
        <v>12</v>
      </c>
      <c r="D397" s="28">
        <v>2100000</v>
      </c>
      <c r="E397" s="65"/>
      <c r="F397" s="74">
        <f t="shared" si="7"/>
        <v>1169988589.1199999</v>
      </c>
    </row>
    <row r="398" spans="1:9">
      <c r="A398" s="30">
        <v>44942</v>
      </c>
      <c r="B398" s="32"/>
      <c r="C398" s="145" t="s">
        <v>12</v>
      </c>
      <c r="D398" s="28">
        <v>1015000</v>
      </c>
      <c r="E398" s="65"/>
      <c r="F398" s="74">
        <f t="shared" si="7"/>
        <v>1171003589.1199999</v>
      </c>
      <c r="H398" s="66"/>
      <c r="I398" s="16"/>
    </row>
    <row r="399" spans="1:9">
      <c r="A399" s="30">
        <v>44942</v>
      </c>
      <c r="B399" s="32"/>
      <c r="C399" s="145" t="s">
        <v>12</v>
      </c>
      <c r="D399" s="28">
        <v>1050000</v>
      </c>
      <c r="E399" s="65"/>
      <c r="F399" s="74">
        <f t="shared" si="7"/>
        <v>1172053589.1199999</v>
      </c>
      <c r="H399" s="66"/>
      <c r="I399" s="16"/>
    </row>
    <row r="400" spans="1:9">
      <c r="A400" s="30">
        <v>44942</v>
      </c>
      <c r="B400" s="32"/>
      <c r="C400" s="145" t="s">
        <v>97</v>
      </c>
      <c r="D400" s="28">
        <v>7800000</v>
      </c>
      <c r="E400" s="65"/>
      <c r="F400" s="74">
        <f t="shared" si="7"/>
        <v>1179853589.1199999</v>
      </c>
      <c r="H400" s="66"/>
      <c r="I400" s="16"/>
    </row>
    <row r="401" spans="1:9">
      <c r="A401" s="30">
        <v>44942</v>
      </c>
      <c r="B401" s="32"/>
      <c r="C401" s="145" t="s">
        <v>133</v>
      </c>
      <c r="D401" s="28">
        <v>1200000</v>
      </c>
      <c r="E401" s="65"/>
      <c r="F401" s="74">
        <f t="shared" si="7"/>
        <v>1181053589.1199999</v>
      </c>
      <c r="H401" s="66"/>
      <c r="I401" s="16"/>
    </row>
    <row r="402" spans="1:9">
      <c r="A402" s="30">
        <v>44943</v>
      </c>
      <c r="B402" s="32"/>
      <c r="C402" s="145" t="s">
        <v>17</v>
      </c>
      <c r="D402" s="28">
        <v>600000</v>
      </c>
      <c r="E402" s="65"/>
      <c r="F402" s="74">
        <f t="shared" si="7"/>
        <v>1181653589.1199999</v>
      </c>
    </row>
    <row r="403" spans="1:9">
      <c r="A403" s="30">
        <v>44943</v>
      </c>
      <c r="B403" s="32"/>
      <c r="C403" s="145" t="s">
        <v>12</v>
      </c>
      <c r="D403" s="28">
        <v>550000</v>
      </c>
      <c r="E403" s="65"/>
      <c r="F403" s="74">
        <f t="shared" si="7"/>
        <v>1182203589.1199999</v>
      </c>
    </row>
    <row r="404" spans="1:9">
      <c r="A404" s="30">
        <v>44943</v>
      </c>
      <c r="B404" s="32"/>
      <c r="C404" s="145" t="s">
        <v>12</v>
      </c>
      <c r="D404" s="28">
        <v>585000</v>
      </c>
      <c r="E404" s="65"/>
      <c r="F404" s="74">
        <f t="shared" si="7"/>
        <v>1182788589.1199999</v>
      </c>
    </row>
    <row r="405" spans="1:9">
      <c r="A405" s="30">
        <v>44943</v>
      </c>
      <c r="B405" s="32"/>
      <c r="C405" s="145" t="s">
        <v>12</v>
      </c>
      <c r="D405" s="28">
        <v>585000</v>
      </c>
      <c r="E405" s="65"/>
      <c r="F405" s="74">
        <f t="shared" si="7"/>
        <v>1183373589.1199999</v>
      </c>
      <c r="H405" s="16"/>
    </row>
    <row r="406" spans="1:9">
      <c r="A406" s="30">
        <v>44943</v>
      </c>
      <c r="B406" s="32"/>
      <c r="C406" s="145" t="s">
        <v>12</v>
      </c>
      <c r="D406" s="28">
        <v>585000</v>
      </c>
      <c r="E406" s="65"/>
      <c r="F406" s="74">
        <f t="shared" si="7"/>
        <v>1183958589.1199999</v>
      </c>
    </row>
    <row r="407" spans="1:9">
      <c r="A407" s="14">
        <v>44944</v>
      </c>
      <c r="B407" s="15"/>
      <c r="C407" s="33" t="s">
        <v>20</v>
      </c>
      <c r="D407" s="33"/>
      <c r="E407" s="45">
        <v>143409400</v>
      </c>
      <c r="F407" s="13">
        <f t="shared" si="7"/>
        <v>1040549189.1199999</v>
      </c>
    </row>
    <row r="408" spans="1:9">
      <c r="A408" s="14">
        <v>44944</v>
      </c>
      <c r="B408" s="15"/>
      <c r="C408" s="33" t="s">
        <v>21</v>
      </c>
      <c r="D408" s="33"/>
      <c r="E408" s="45">
        <v>176250000</v>
      </c>
      <c r="F408" s="13">
        <f t="shared" si="7"/>
        <v>864299189.11999989</v>
      </c>
      <c r="H408" s="16"/>
    </row>
    <row r="409" spans="1:9">
      <c r="A409" s="14">
        <v>44944</v>
      </c>
      <c r="B409" s="15"/>
      <c r="C409" s="33" t="s">
        <v>118</v>
      </c>
      <c r="D409" s="33"/>
      <c r="E409" s="45">
        <v>73000000</v>
      </c>
      <c r="F409" s="13">
        <f t="shared" si="7"/>
        <v>791299189.11999989</v>
      </c>
      <c r="H409" s="16"/>
    </row>
    <row r="410" spans="1:9">
      <c r="A410" s="14">
        <v>44944</v>
      </c>
      <c r="B410" s="15"/>
      <c r="C410" s="33" t="s">
        <v>22</v>
      </c>
      <c r="D410" s="33"/>
      <c r="E410" s="45">
        <v>60300000</v>
      </c>
      <c r="F410" s="13">
        <f t="shared" si="7"/>
        <v>730999189.11999989</v>
      </c>
    </row>
    <row r="411" spans="1:9">
      <c r="A411" s="14">
        <v>44944</v>
      </c>
      <c r="B411" s="15"/>
      <c r="C411" s="33" t="s">
        <v>25</v>
      </c>
      <c r="D411" s="33"/>
      <c r="E411" s="45">
        <f>4*2900</f>
        <v>11600</v>
      </c>
      <c r="F411" s="13">
        <f t="shared" si="7"/>
        <v>730987589.11999989</v>
      </c>
    </row>
    <row r="412" spans="1:9">
      <c r="A412" s="14">
        <v>44944</v>
      </c>
      <c r="B412" s="15"/>
      <c r="C412" s="144" t="s">
        <v>27</v>
      </c>
      <c r="D412" s="33">
        <v>72245000</v>
      </c>
      <c r="E412" s="45"/>
      <c r="F412" s="13">
        <f t="shared" si="7"/>
        <v>803232589.11999989</v>
      </c>
    </row>
    <row r="413" spans="1:9">
      <c r="A413" s="14">
        <v>44944</v>
      </c>
      <c r="B413" s="15"/>
      <c r="C413" s="144" t="s">
        <v>45</v>
      </c>
      <c r="D413" s="33">
        <v>9250000</v>
      </c>
      <c r="E413" s="45"/>
      <c r="F413" s="13">
        <f t="shared" si="7"/>
        <v>812482589.11999989</v>
      </c>
    </row>
    <row r="414" spans="1:9">
      <c r="A414" s="14">
        <v>44946</v>
      </c>
      <c r="B414" s="15"/>
      <c r="C414" s="144" t="s">
        <v>137</v>
      </c>
      <c r="D414" s="33">
        <v>5050000</v>
      </c>
      <c r="E414" s="45"/>
      <c r="F414" s="13">
        <f t="shared" si="7"/>
        <v>817532589.11999989</v>
      </c>
    </row>
    <row r="415" spans="1:9">
      <c r="A415" s="14">
        <v>44950</v>
      </c>
      <c r="B415" s="15"/>
      <c r="C415" s="144" t="s">
        <v>138</v>
      </c>
      <c r="D415" s="33">
        <v>1900000</v>
      </c>
      <c r="E415" s="45"/>
      <c r="F415" s="13">
        <f t="shared" si="7"/>
        <v>819432589.11999989</v>
      </c>
      <c r="H415" s="16"/>
    </row>
    <row r="416" spans="1:9">
      <c r="A416" s="30">
        <v>44943</v>
      </c>
      <c r="B416" s="32"/>
      <c r="C416" s="145" t="s">
        <v>71</v>
      </c>
      <c r="D416" s="28">
        <v>10950000</v>
      </c>
      <c r="E416" s="65"/>
      <c r="F416" s="74">
        <f t="shared" si="7"/>
        <v>830382589.11999989</v>
      </c>
      <c r="H416" s="16"/>
    </row>
    <row r="417" spans="1:8">
      <c r="A417" s="30">
        <v>44943</v>
      </c>
      <c r="B417" s="32"/>
      <c r="C417" s="145" t="s">
        <v>17</v>
      </c>
      <c r="D417" s="28">
        <v>1300000</v>
      </c>
      <c r="E417" s="65"/>
      <c r="F417" s="74">
        <f t="shared" si="7"/>
        <v>831682589.11999989</v>
      </c>
      <c r="H417" s="16"/>
    </row>
    <row r="418" spans="1:8">
      <c r="A418" s="30">
        <v>44943</v>
      </c>
      <c r="B418" s="32"/>
      <c r="C418" s="145" t="s">
        <v>18</v>
      </c>
      <c r="D418" s="28">
        <v>1015000</v>
      </c>
      <c r="E418" s="65"/>
      <c r="F418" s="74">
        <f t="shared" si="7"/>
        <v>832697589.11999989</v>
      </c>
    </row>
    <row r="419" spans="1:8">
      <c r="A419" s="30">
        <v>44943</v>
      </c>
      <c r="B419" s="32"/>
      <c r="C419" s="145" t="s">
        <v>17</v>
      </c>
      <c r="D419" s="28">
        <v>600000</v>
      </c>
      <c r="E419" s="65"/>
      <c r="F419" s="74">
        <f t="shared" si="7"/>
        <v>833297589.11999989</v>
      </c>
    </row>
    <row r="420" spans="1:8">
      <c r="A420" s="30">
        <v>44943</v>
      </c>
      <c r="B420" s="32"/>
      <c r="C420" s="145" t="s">
        <v>18</v>
      </c>
      <c r="D420" s="28">
        <v>2370000</v>
      </c>
      <c r="E420" s="65"/>
      <c r="F420" s="74">
        <f t="shared" si="7"/>
        <v>835667589.11999989</v>
      </c>
    </row>
    <row r="421" spans="1:8">
      <c r="A421" s="30">
        <v>44944</v>
      </c>
      <c r="B421" s="32"/>
      <c r="C421" s="145" t="s">
        <v>12</v>
      </c>
      <c r="D421" s="28">
        <v>585000</v>
      </c>
      <c r="E421" s="65"/>
      <c r="F421" s="74">
        <f t="shared" si="7"/>
        <v>836252589.11999989</v>
      </c>
      <c r="H421" s="16"/>
    </row>
    <row r="422" spans="1:8">
      <c r="A422" s="30">
        <v>44944</v>
      </c>
      <c r="B422" s="32"/>
      <c r="C422" s="145" t="s">
        <v>18</v>
      </c>
      <c r="D422" s="28">
        <v>1185000</v>
      </c>
      <c r="E422" s="65"/>
      <c r="F422" s="74">
        <f t="shared" si="7"/>
        <v>837437589.11999989</v>
      </c>
      <c r="H422" s="16"/>
    </row>
    <row r="423" spans="1:8">
      <c r="A423" s="30">
        <v>44944</v>
      </c>
      <c r="B423" s="32"/>
      <c r="C423" s="145" t="s">
        <v>12</v>
      </c>
      <c r="D423" s="28">
        <v>1160000</v>
      </c>
      <c r="E423" s="65"/>
      <c r="F423" s="74">
        <f t="shared" si="7"/>
        <v>838597589.11999989</v>
      </c>
      <c r="H423" s="16"/>
    </row>
    <row r="424" spans="1:8">
      <c r="A424" s="30">
        <v>44944</v>
      </c>
      <c r="B424" s="32"/>
      <c r="C424" s="145" t="s">
        <v>30</v>
      </c>
      <c r="D424" s="28">
        <v>300000</v>
      </c>
      <c r="E424" s="65"/>
      <c r="F424" s="74">
        <f t="shared" si="7"/>
        <v>838897589.11999989</v>
      </c>
    </row>
    <row r="425" spans="1:8">
      <c r="A425" s="30">
        <v>44944</v>
      </c>
      <c r="B425" s="32"/>
      <c r="C425" s="145" t="s">
        <v>12</v>
      </c>
      <c r="D425" s="28">
        <v>600000</v>
      </c>
      <c r="E425" s="65"/>
      <c r="F425" s="74">
        <f t="shared" si="7"/>
        <v>839497589.11999989</v>
      </c>
    </row>
    <row r="426" spans="1:8">
      <c r="A426" s="14">
        <v>44945</v>
      </c>
      <c r="B426" s="15"/>
      <c r="C426" s="144" t="s">
        <v>17</v>
      </c>
      <c r="D426" s="33">
        <v>600000</v>
      </c>
      <c r="E426" s="45"/>
      <c r="F426" s="13">
        <f t="shared" si="7"/>
        <v>840097589.11999989</v>
      </c>
    </row>
    <row r="427" spans="1:8">
      <c r="A427" s="30">
        <v>44946</v>
      </c>
      <c r="B427" s="32"/>
      <c r="C427" s="145" t="s">
        <v>12</v>
      </c>
      <c r="D427" s="28">
        <v>600000</v>
      </c>
      <c r="E427" s="65"/>
      <c r="F427" s="74">
        <f t="shared" si="7"/>
        <v>840697589.11999989</v>
      </c>
      <c r="H427" s="16"/>
    </row>
    <row r="428" spans="1:8">
      <c r="A428" s="30">
        <v>44946</v>
      </c>
      <c r="B428" s="32"/>
      <c r="C428" s="145" t="s">
        <v>97</v>
      </c>
      <c r="D428" s="28">
        <v>8050000</v>
      </c>
      <c r="E428" s="65"/>
      <c r="F428" s="74">
        <f t="shared" si="7"/>
        <v>848747589.11999989</v>
      </c>
      <c r="H428" s="16"/>
    </row>
    <row r="429" spans="1:8">
      <c r="A429" s="30">
        <v>44946</v>
      </c>
      <c r="B429" s="32"/>
      <c r="C429" s="145" t="s">
        <v>12</v>
      </c>
      <c r="D429" s="28">
        <v>1050000</v>
      </c>
      <c r="E429" s="65"/>
      <c r="F429" s="74">
        <f t="shared" si="7"/>
        <v>849797589.11999989</v>
      </c>
      <c r="H429" s="16"/>
    </row>
    <row r="430" spans="1:8">
      <c r="A430" s="30">
        <v>44946</v>
      </c>
      <c r="B430" s="32"/>
      <c r="C430" s="145" t="s">
        <v>17</v>
      </c>
      <c r="D430" s="28">
        <v>600000</v>
      </c>
      <c r="E430" s="65"/>
      <c r="F430" s="74">
        <f t="shared" si="7"/>
        <v>850397589.11999989</v>
      </c>
    </row>
    <row r="431" spans="1:8">
      <c r="A431" s="30">
        <v>44946</v>
      </c>
      <c r="B431" s="32"/>
      <c r="C431" s="145" t="s">
        <v>17</v>
      </c>
      <c r="D431" s="28">
        <v>700000</v>
      </c>
      <c r="E431" s="65"/>
      <c r="F431" s="74">
        <f t="shared" si="7"/>
        <v>851097589.11999989</v>
      </c>
    </row>
    <row r="432" spans="1:8">
      <c r="A432" s="30">
        <v>44946</v>
      </c>
      <c r="B432" s="32"/>
      <c r="C432" s="145" t="s">
        <v>17</v>
      </c>
      <c r="D432" s="28">
        <v>550000</v>
      </c>
      <c r="E432" s="65"/>
      <c r="F432" s="74">
        <f t="shared" si="7"/>
        <v>851647589.11999989</v>
      </c>
    </row>
    <row r="433" spans="1:8">
      <c r="A433" s="30">
        <v>44946</v>
      </c>
      <c r="B433" s="32"/>
      <c r="C433" s="145" t="s">
        <v>70</v>
      </c>
      <c r="D433" s="28">
        <v>11750000</v>
      </c>
      <c r="E433" s="65"/>
      <c r="F433" s="74">
        <f t="shared" si="7"/>
        <v>863397589.11999989</v>
      </c>
      <c r="H433" s="16"/>
    </row>
    <row r="434" spans="1:8">
      <c r="A434" s="30">
        <v>44947</v>
      </c>
      <c r="B434" s="32"/>
      <c r="C434" s="145" t="s">
        <v>17</v>
      </c>
      <c r="D434" s="28">
        <v>550000</v>
      </c>
      <c r="E434" s="65"/>
      <c r="F434" s="74">
        <f t="shared" si="7"/>
        <v>863947589.11999989</v>
      </c>
      <c r="H434" s="16"/>
    </row>
    <row r="435" spans="1:8">
      <c r="A435" s="30">
        <v>44947</v>
      </c>
      <c r="B435" s="32"/>
      <c r="C435" s="145" t="s">
        <v>12</v>
      </c>
      <c r="D435" s="28">
        <v>465000</v>
      </c>
      <c r="E435" s="65"/>
      <c r="F435" s="74">
        <f t="shared" si="7"/>
        <v>864412589.11999989</v>
      </c>
    </row>
    <row r="436" spans="1:8">
      <c r="A436" s="30">
        <v>44947</v>
      </c>
      <c r="B436" s="32"/>
      <c r="C436" s="145" t="s">
        <v>12</v>
      </c>
      <c r="D436" s="28">
        <v>600000</v>
      </c>
      <c r="E436" s="65"/>
      <c r="F436" s="74">
        <f t="shared" si="7"/>
        <v>865012589.11999989</v>
      </c>
    </row>
    <row r="437" spans="1:8">
      <c r="A437" s="30">
        <v>44947</v>
      </c>
      <c r="B437" s="32"/>
      <c r="C437" s="145" t="s">
        <v>12</v>
      </c>
      <c r="D437" s="28">
        <v>585000</v>
      </c>
      <c r="E437" s="65"/>
      <c r="F437" s="74">
        <f t="shared" si="7"/>
        <v>865597589.11999989</v>
      </c>
    </row>
    <row r="438" spans="1:8">
      <c r="A438" s="30">
        <v>44947</v>
      </c>
      <c r="B438" s="32"/>
      <c r="C438" s="145" t="s">
        <v>12</v>
      </c>
      <c r="D438" s="28">
        <v>585000</v>
      </c>
      <c r="E438" s="65"/>
      <c r="F438" s="74">
        <f t="shared" si="7"/>
        <v>866182589.11999989</v>
      </c>
    </row>
    <row r="439" spans="1:8">
      <c r="A439" s="14">
        <v>44950</v>
      </c>
      <c r="B439" s="15"/>
      <c r="C439" s="144" t="s">
        <v>18</v>
      </c>
      <c r="D439" s="33">
        <v>1015000</v>
      </c>
      <c r="E439" s="45"/>
      <c r="F439" s="13">
        <f t="shared" si="7"/>
        <v>867197589.11999989</v>
      </c>
    </row>
    <row r="440" spans="1:8">
      <c r="A440" s="14">
        <v>44951</v>
      </c>
      <c r="B440" s="15"/>
      <c r="C440" s="144" t="s">
        <v>139</v>
      </c>
      <c r="D440" s="33">
        <v>6350000</v>
      </c>
      <c r="E440" s="45"/>
      <c r="F440" s="13">
        <f t="shared" si="7"/>
        <v>873547589.11999989</v>
      </c>
    </row>
    <row r="441" spans="1:8">
      <c r="A441" s="14">
        <v>44952</v>
      </c>
      <c r="B441" s="15"/>
      <c r="C441" s="144" t="s">
        <v>140</v>
      </c>
      <c r="D441" s="33">
        <v>3150000</v>
      </c>
      <c r="E441" s="45"/>
      <c r="F441" s="13">
        <f t="shared" si="7"/>
        <v>876697589.11999989</v>
      </c>
    </row>
    <row r="442" spans="1:8">
      <c r="A442" s="14">
        <v>44952</v>
      </c>
      <c r="B442" s="15"/>
      <c r="C442" s="144" t="s">
        <v>141</v>
      </c>
      <c r="D442" s="33">
        <v>3500000</v>
      </c>
      <c r="E442" s="45"/>
      <c r="F442" s="13">
        <f t="shared" si="7"/>
        <v>880197589.11999989</v>
      </c>
    </row>
    <row r="443" spans="1:8">
      <c r="A443" s="14">
        <v>44952</v>
      </c>
      <c r="B443" s="15"/>
      <c r="C443" s="144" t="s">
        <v>142</v>
      </c>
      <c r="D443" s="33"/>
      <c r="E443" s="45">
        <v>7500000</v>
      </c>
      <c r="F443" s="13">
        <f t="shared" si="7"/>
        <v>872697589.11999989</v>
      </c>
      <c r="H443" s="16"/>
    </row>
    <row r="444" spans="1:8">
      <c r="A444" s="14">
        <v>44952</v>
      </c>
      <c r="B444" s="15"/>
      <c r="C444" s="154" t="s">
        <v>143</v>
      </c>
      <c r="D444" s="33"/>
      <c r="E444" s="45">
        <v>1000000</v>
      </c>
      <c r="F444" s="13">
        <f t="shared" si="7"/>
        <v>871697589.11999989</v>
      </c>
    </row>
    <row r="445" spans="1:8">
      <c r="A445" s="14">
        <v>44956</v>
      </c>
      <c r="B445" s="15"/>
      <c r="C445" s="33" t="s">
        <v>144</v>
      </c>
      <c r="D445" s="33"/>
      <c r="E445" s="45">
        <v>40000000</v>
      </c>
      <c r="F445" s="13">
        <f t="shared" si="7"/>
        <v>831697589.11999989</v>
      </c>
    </row>
    <row r="446" spans="1:8">
      <c r="A446" s="14">
        <v>44950</v>
      </c>
      <c r="B446" s="15"/>
      <c r="C446" s="144" t="s">
        <v>12</v>
      </c>
      <c r="D446" s="33">
        <v>550000</v>
      </c>
      <c r="E446" s="45"/>
      <c r="F446" s="13">
        <f t="shared" si="7"/>
        <v>832247589.11999989</v>
      </c>
    </row>
    <row r="447" spans="1:8">
      <c r="A447" s="14">
        <v>44950</v>
      </c>
      <c r="B447" s="15"/>
      <c r="C447" s="144" t="s">
        <v>133</v>
      </c>
      <c r="D447" s="33">
        <v>2910000</v>
      </c>
      <c r="E447" s="45"/>
      <c r="F447" s="13">
        <f t="shared" si="7"/>
        <v>835157589.11999989</v>
      </c>
    </row>
    <row r="448" spans="1:8">
      <c r="A448" s="14">
        <v>44950</v>
      </c>
      <c r="B448" s="15"/>
      <c r="C448" s="144" t="s">
        <v>147</v>
      </c>
      <c r="D448" s="33">
        <v>8900000</v>
      </c>
      <c r="E448" s="45"/>
      <c r="F448" s="13">
        <f t="shared" si="7"/>
        <v>844057589.11999989</v>
      </c>
    </row>
    <row r="449" spans="1:6">
      <c r="A449" s="14">
        <v>44951</v>
      </c>
      <c r="B449" s="15"/>
      <c r="C449" s="144" t="s">
        <v>12</v>
      </c>
      <c r="D449" s="33">
        <v>585000</v>
      </c>
      <c r="E449" s="45"/>
      <c r="F449" s="13">
        <f t="shared" si="7"/>
        <v>844642589.11999989</v>
      </c>
    </row>
    <row r="450" spans="1:6">
      <c r="A450" s="14">
        <v>44951</v>
      </c>
      <c r="B450" s="15"/>
      <c r="C450" s="144" t="s">
        <v>17</v>
      </c>
      <c r="D450" s="33">
        <v>700000</v>
      </c>
      <c r="E450" s="45"/>
      <c r="F450" s="13">
        <f t="shared" si="7"/>
        <v>845342589.11999989</v>
      </c>
    </row>
    <row r="451" spans="1:6">
      <c r="A451" s="14">
        <v>44951</v>
      </c>
      <c r="B451" s="15"/>
      <c r="C451" s="144" t="s">
        <v>12</v>
      </c>
      <c r="D451" s="33">
        <v>600000</v>
      </c>
      <c r="E451" s="45"/>
      <c r="F451" s="13">
        <f t="shared" si="7"/>
        <v>845942589.11999989</v>
      </c>
    </row>
    <row r="452" spans="1:6">
      <c r="A452" s="14">
        <v>44951</v>
      </c>
      <c r="B452" s="15"/>
      <c r="C452" s="144" t="s">
        <v>17</v>
      </c>
      <c r="D452" s="33">
        <v>750000</v>
      </c>
      <c r="E452" s="45"/>
      <c r="F452" s="13">
        <f t="shared" si="7"/>
        <v>846692589.11999989</v>
      </c>
    </row>
    <row r="453" spans="1:6">
      <c r="A453" s="14">
        <v>44951</v>
      </c>
      <c r="B453" s="15"/>
      <c r="C453" s="144" t="s">
        <v>12</v>
      </c>
      <c r="D453" s="33">
        <v>1050000</v>
      </c>
      <c r="E453" s="45"/>
      <c r="F453" s="13">
        <f t="shared" si="7"/>
        <v>847742589.11999989</v>
      </c>
    </row>
    <row r="454" spans="1:6">
      <c r="A454" s="14">
        <v>44951</v>
      </c>
      <c r="B454" s="15"/>
      <c r="C454" s="144" t="s">
        <v>12</v>
      </c>
      <c r="D454" s="33">
        <v>600000</v>
      </c>
      <c r="E454" s="45"/>
      <c r="F454" s="13">
        <f t="shared" si="7"/>
        <v>848342589.11999989</v>
      </c>
    </row>
    <row r="455" spans="1:6">
      <c r="A455" s="14">
        <v>44951</v>
      </c>
      <c r="B455" s="15"/>
      <c r="C455" s="144" t="s">
        <v>146</v>
      </c>
      <c r="D455" s="33">
        <v>8050000</v>
      </c>
      <c r="E455" s="45"/>
      <c r="F455" s="13">
        <f t="shared" si="7"/>
        <v>856392589.11999989</v>
      </c>
    </row>
    <row r="456" spans="1:6">
      <c r="A456" s="14">
        <v>44951</v>
      </c>
      <c r="B456" s="15"/>
      <c r="C456" s="144" t="s">
        <v>133</v>
      </c>
      <c r="D456" s="33">
        <v>3335000</v>
      </c>
      <c r="E456" s="45"/>
      <c r="F456" s="13">
        <f t="shared" si="7"/>
        <v>859727589.11999989</v>
      </c>
    </row>
    <row r="457" spans="1:6">
      <c r="A457" s="14">
        <v>44951</v>
      </c>
      <c r="B457" s="15"/>
      <c r="C457" s="144" t="s">
        <v>148</v>
      </c>
      <c r="D457" s="33">
        <v>7275000</v>
      </c>
      <c r="E457" s="45"/>
      <c r="F457" s="13">
        <f t="shared" si="7"/>
        <v>867002589.11999989</v>
      </c>
    </row>
    <row r="458" spans="1:6">
      <c r="A458" s="14">
        <v>44951</v>
      </c>
      <c r="B458" s="15"/>
      <c r="C458" s="144" t="s">
        <v>146</v>
      </c>
      <c r="D458" s="33">
        <v>7800000</v>
      </c>
      <c r="E458" s="45"/>
      <c r="F458" s="13">
        <f t="shared" si="7"/>
        <v>874802589.11999989</v>
      </c>
    </row>
    <row r="459" spans="1:6">
      <c r="A459" s="14">
        <v>44951</v>
      </c>
      <c r="B459" s="15"/>
      <c r="C459" s="144" t="s">
        <v>133</v>
      </c>
      <c r="D459" s="33">
        <v>6929700</v>
      </c>
      <c r="E459" s="45"/>
      <c r="F459" s="13">
        <f t="shared" ref="F459:F497" si="8">F458+D459-E459</f>
        <v>881732289.11999989</v>
      </c>
    </row>
    <row r="460" spans="1:6">
      <c r="A460" s="14">
        <v>44951</v>
      </c>
      <c r="B460" s="15"/>
      <c r="C460" s="144" t="s">
        <v>146</v>
      </c>
      <c r="D460" s="33">
        <v>8050000</v>
      </c>
      <c r="E460" s="45"/>
      <c r="F460" s="13">
        <f t="shared" si="8"/>
        <v>889782289.11999989</v>
      </c>
    </row>
    <row r="461" spans="1:6">
      <c r="A461" s="14">
        <v>44952</v>
      </c>
      <c r="B461" s="15"/>
      <c r="C461" s="144" t="s">
        <v>12</v>
      </c>
      <c r="D461" s="33">
        <v>585000</v>
      </c>
      <c r="E461" s="45"/>
      <c r="F461" s="13">
        <f t="shared" si="8"/>
        <v>890367289.11999989</v>
      </c>
    </row>
    <row r="462" spans="1:6">
      <c r="A462" s="14">
        <v>44952</v>
      </c>
      <c r="B462" s="15"/>
      <c r="C462" s="144" t="s">
        <v>149</v>
      </c>
      <c r="D462" s="33">
        <v>12750000</v>
      </c>
      <c r="E462" s="45"/>
      <c r="F462" s="13">
        <f t="shared" si="8"/>
        <v>903117289.11999989</v>
      </c>
    </row>
    <row r="463" spans="1:6">
      <c r="A463" s="14">
        <v>44952</v>
      </c>
      <c r="B463" s="15"/>
      <c r="C463" s="144" t="s">
        <v>17</v>
      </c>
      <c r="D463" s="33">
        <v>1250000</v>
      </c>
      <c r="E463" s="45"/>
      <c r="F463" s="13">
        <f t="shared" si="8"/>
        <v>904367289.11999989</v>
      </c>
    </row>
    <row r="464" spans="1:6">
      <c r="A464" s="14">
        <v>44952</v>
      </c>
      <c r="B464" s="15"/>
      <c r="C464" s="144" t="s">
        <v>133</v>
      </c>
      <c r="D464" s="33">
        <v>1700000</v>
      </c>
      <c r="E464" s="45"/>
      <c r="F464" s="13">
        <f t="shared" si="8"/>
        <v>906067289.11999989</v>
      </c>
    </row>
    <row r="465" spans="1:6">
      <c r="A465" s="14">
        <v>44952</v>
      </c>
      <c r="B465" s="15"/>
      <c r="C465" s="144" t="s">
        <v>12</v>
      </c>
      <c r="D465" s="33">
        <v>585000</v>
      </c>
      <c r="E465" s="45"/>
      <c r="F465" s="13">
        <f t="shared" si="8"/>
        <v>906652289.11999989</v>
      </c>
    </row>
    <row r="466" spans="1:6">
      <c r="A466" s="14">
        <v>44952</v>
      </c>
      <c r="B466" s="15"/>
      <c r="C466" s="144" t="s">
        <v>12</v>
      </c>
      <c r="D466" s="33">
        <v>465000</v>
      </c>
      <c r="E466" s="45"/>
      <c r="F466" s="13">
        <f t="shared" si="8"/>
        <v>907117289.11999989</v>
      </c>
    </row>
    <row r="467" spans="1:6">
      <c r="A467" s="14">
        <v>44952</v>
      </c>
      <c r="B467" s="15"/>
      <c r="C467" s="144" t="s">
        <v>12</v>
      </c>
      <c r="D467" s="33">
        <v>1050000</v>
      </c>
      <c r="E467" s="45"/>
      <c r="F467" s="13">
        <f t="shared" si="8"/>
        <v>908167289.11999989</v>
      </c>
    </row>
    <row r="468" spans="1:6">
      <c r="A468" s="14">
        <v>44952</v>
      </c>
      <c r="B468" s="15"/>
      <c r="C468" s="144" t="s">
        <v>150</v>
      </c>
      <c r="D468" s="33">
        <v>12565000</v>
      </c>
      <c r="E468" s="45"/>
      <c r="F468" s="13">
        <f t="shared" si="8"/>
        <v>920732289.11999989</v>
      </c>
    </row>
    <row r="469" spans="1:6">
      <c r="A469" s="14">
        <v>44953</v>
      </c>
      <c r="B469" s="15"/>
      <c r="C469" s="144" t="s">
        <v>12</v>
      </c>
      <c r="D469" s="33">
        <v>575000</v>
      </c>
      <c r="E469" s="45"/>
      <c r="F469" s="13">
        <f t="shared" si="8"/>
        <v>921307289.11999989</v>
      </c>
    </row>
    <row r="470" spans="1:6">
      <c r="A470" s="14">
        <v>44953</v>
      </c>
      <c r="B470" s="15"/>
      <c r="C470" s="144" t="s">
        <v>12</v>
      </c>
      <c r="D470" s="33">
        <v>585000</v>
      </c>
      <c r="E470" s="45"/>
      <c r="F470" s="13">
        <f t="shared" si="8"/>
        <v>921892289.11999989</v>
      </c>
    </row>
    <row r="471" spans="1:6">
      <c r="A471" s="14">
        <v>44953</v>
      </c>
      <c r="B471" s="15"/>
      <c r="C471" s="144" t="s">
        <v>12</v>
      </c>
      <c r="D471" s="33">
        <v>465000</v>
      </c>
      <c r="E471" s="45"/>
      <c r="F471" s="13">
        <f t="shared" si="8"/>
        <v>922357289.11999989</v>
      </c>
    </row>
    <row r="472" spans="1:6">
      <c r="A472" s="14">
        <v>44953</v>
      </c>
      <c r="B472" s="15"/>
      <c r="C472" s="144" t="s">
        <v>12</v>
      </c>
      <c r="D472" s="33">
        <v>1135000</v>
      </c>
      <c r="E472" s="45"/>
      <c r="F472" s="13">
        <f t="shared" si="8"/>
        <v>923492289.11999989</v>
      </c>
    </row>
    <row r="473" spans="1:6">
      <c r="A473" s="14">
        <v>44953</v>
      </c>
      <c r="B473" s="15"/>
      <c r="C473" s="144" t="s">
        <v>12</v>
      </c>
      <c r="D473" s="33">
        <v>585000</v>
      </c>
      <c r="E473" s="45"/>
      <c r="F473" s="13">
        <f t="shared" si="8"/>
        <v>924077289.11999989</v>
      </c>
    </row>
    <row r="474" spans="1:6">
      <c r="A474" s="14">
        <v>44953</v>
      </c>
      <c r="B474" s="15"/>
      <c r="C474" s="144" t="s">
        <v>12</v>
      </c>
      <c r="D474" s="33">
        <v>575000</v>
      </c>
      <c r="E474" s="45"/>
      <c r="F474" s="13">
        <f t="shared" si="8"/>
        <v>924652289.11999989</v>
      </c>
    </row>
    <row r="475" spans="1:6">
      <c r="A475" s="14">
        <v>44953</v>
      </c>
      <c r="B475" s="15"/>
      <c r="C475" s="144" t="s">
        <v>12</v>
      </c>
      <c r="D475" s="33">
        <v>550000</v>
      </c>
      <c r="E475" s="45"/>
      <c r="F475" s="13">
        <f t="shared" si="8"/>
        <v>925202289.11999989</v>
      </c>
    </row>
    <row r="476" spans="1:6">
      <c r="A476" s="14">
        <v>44953</v>
      </c>
      <c r="B476" s="15"/>
      <c r="C476" s="144" t="s">
        <v>133</v>
      </c>
      <c r="D476" s="33">
        <v>1565000</v>
      </c>
      <c r="E476" s="45"/>
      <c r="F476" s="13">
        <f t="shared" si="8"/>
        <v>926767289.11999989</v>
      </c>
    </row>
    <row r="477" spans="1:6">
      <c r="A477" s="14">
        <v>44955</v>
      </c>
      <c r="B477" s="15"/>
      <c r="C477" s="144" t="s">
        <v>48</v>
      </c>
      <c r="D477" s="33">
        <v>1150000</v>
      </c>
      <c r="E477" s="45"/>
      <c r="F477" s="13">
        <f t="shared" si="8"/>
        <v>927917289.11999989</v>
      </c>
    </row>
    <row r="478" spans="1:6">
      <c r="A478" s="14">
        <v>44955</v>
      </c>
      <c r="B478" s="15"/>
      <c r="C478" s="144" t="s">
        <v>17</v>
      </c>
      <c r="D478" s="33">
        <v>600000</v>
      </c>
      <c r="E478" s="45"/>
      <c r="F478" s="13">
        <f t="shared" si="8"/>
        <v>928517289.11999989</v>
      </c>
    </row>
    <row r="479" spans="1:6">
      <c r="A479" s="14">
        <v>44956</v>
      </c>
      <c r="B479" s="15"/>
      <c r="C479" s="144" t="s">
        <v>12</v>
      </c>
      <c r="D479" s="33">
        <v>1185000</v>
      </c>
      <c r="E479" s="45"/>
      <c r="F479" s="13">
        <f t="shared" si="8"/>
        <v>929702289.11999989</v>
      </c>
    </row>
    <row r="480" spans="1:6">
      <c r="A480" s="14">
        <v>44956</v>
      </c>
      <c r="B480" s="15"/>
      <c r="C480" s="144" t="s">
        <v>12</v>
      </c>
      <c r="D480" s="33">
        <v>585000</v>
      </c>
      <c r="E480" s="45"/>
      <c r="F480" s="13">
        <f t="shared" si="8"/>
        <v>930287289.11999989</v>
      </c>
    </row>
    <row r="481" spans="1:6">
      <c r="A481" s="14">
        <v>44956</v>
      </c>
      <c r="B481" s="15"/>
      <c r="C481" s="144" t="s">
        <v>6</v>
      </c>
      <c r="D481" s="33">
        <v>600000</v>
      </c>
      <c r="E481" s="45"/>
      <c r="F481" s="13">
        <f t="shared" si="8"/>
        <v>930887289.11999989</v>
      </c>
    </row>
    <row r="482" spans="1:6">
      <c r="A482" s="14">
        <v>44956</v>
      </c>
      <c r="B482" s="15"/>
      <c r="C482" s="144" t="s">
        <v>17</v>
      </c>
      <c r="D482" s="33">
        <v>750000</v>
      </c>
      <c r="E482" s="45"/>
      <c r="F482" s="13">
        <f t="shared" si="8"/>
        <v>931637289.11999989</v>
      </c>
    </row>
    <row r="483" spans="1:6">
      <c r="A483" s="14">
        <v>44956</v>
      </c>
      <c r="B483" s="15"/>
      <c r="C483" s="144" t="s">
        <v>30</v>
      </c>
      <c r="D483" s="33">
        <v>300000</v>
      </c>
      <c r="E483" s="45"/>
      <c r="F483" s="13">
        <f t="shared" si="8"/>
        <v>931937289.11999989</v>
      </c>
    </row>
    <row r="484" spans="1:6">
      <c r="A484" s="14">
        <v>44957</v>
      </c>
      <c r="B484" s="15"/>
      <c r="C484" s="144" t="s">
        <v>12</v>
      </c>
      <c r="D484" s="33">
        <v>600000</v>
      </c>
      <c r="E484" s="45"/>
      <c r="F484" s="13">
        <f t="shared" si="8"/>
        <v>932537289.11999989</v>
      </c>
    </row>
    <row r="485" spans="1:6">
      <c r="A485" s="14">
        <v>44957</v>
      </c>
      <c r="B485" s="15"/>
      <c r="C485" s="144" t="s">
        <v>72</v>
      </c>
      <c r="D485" s="33">
        <v>1000000</v>
      </c>
      <c r="E485" s="45"/>
      <c r="F485" s="13">
        <f t="shared" si="8"/>
        <v>933537289.11999989</v>
      </c>
    </row>
    <row r="486" spans="1:6">
      <c r="A486" s="14">
        <v>44957</v>
      </c>
      <c r="B486" s="15"/>
      <c r="C486" s="144" t="s">
        <v>147</v>
      </c>
      <c r="D486" s="33">
        <v>9150000</v>
      </c>
      <c r="E486" s="45"/>
      <c r="F486" s="13">
        <f t="shared" si="8"/>
        <v>942687289.11999989</v>
      </c>
    </row>
    <row r="487" spans="1:6">
      <c r="A487" s="14">
        <v>44957</v>
      </c>
      <c r="B487" s="15"/>
      <c r="C487" s="144" t="s">
        <v>147</v>
      </c>
      <c r="D487" s="33">
        <v>9900000</v>
      </c>
      <c r="E487" s="45"/>
      <c r="F487" s="13">
        <f t="shared" si="8"/>
        <v>952587289.11999989</v>
      </c>
    </row>
    <row r="488" spans="1:6">
      <c r="A488" s="14">
        <v>44957</v>
      </c>
      <c r="B488" s="15"/>
      <c r="C488" s="144" t="s">
        <v>12</v>
      </c>
      <c r="D488" s="33">
        <v>585000</v>
      </c>
      <c r="E488" s="45"/>
      <c r="F488" s="13">
        <f t="shared" si="8"/>
        <v>953172289.11999989</v>
      </c>
    </row>
    <row r="489" spans="1:6">
      <c r="A489" s="14">
        <v>44957</v>
      </c>
      <c r="B489" s="15"/>
      <c r="C489" s="144" t="s">
        <v>149</v>
      </c>
      <c r="D489" s="33">
        <v>12500000</v>
      </c>
      <c r="E489" s="45"/>
      <c r="F489" s="13">
        <f t="shared" si="8"/>
        <v>965672289.11999989</v>
      </c>
    </row>
    <row r="490" spans="1:6">
      <c r="A490" s="14">
        <v>44957</v>
      </c>
      <c r="B490" s="15"/>
      <c r="C490" s="144" t="s">
        <v>30</v>
      </c>
      <c r="D490" s="33">
        <v>300000</v>
      </c>
      <c r="E490" s="45"/>
      <c r="F490" s="13">
        <f t="shared" si="8"/>
        <v>965972289.11999989</v>
      </c>
    </row>
    <row r="491" spans="1:6">
      <c r="A491" s="14">
        <v>44957</v>
      </c>
      <c r="B491" s="15"/>
      <c r="C491" s="144" t="s">
        <v>149</v>
      </c>
      <c r="D491" s="33">
        <v>12750000</v>
      </c>
      <c r="E491" s="45"/>
      <c r="F491" s="13">
        <f t="shared" si="8"/>
        <v>978722289.11999989</v>
      </c>
    </row>
    <row r="492" spans="1:6">
      <c r="A492" s="14">
        <v>44957</v>
      </c>
      <c r="B492" s="15"/>
      <c r="C492" s="144" t="s">
        <v>48</v>
      </c>
      <c r="D492" s="33">
        <v>1300000</v>
      </c>
      <c r="E492" s="45"/>
      <c r="F492" s="13">
        <f t="shared" si="8"/>
        <v>980022289.11999989</v>
      </c>
    </row>
    <row r="493" spans="1:6">
      <c r="A493" s="14">
        <v>44957</v>
      </c>
      <c r="B493" s="15"/>
      <c r="C493" s="144" t="s">
        <v>12</v>
      </c>
      <c r="D493" s="33">
        <v>1015000</v>
      </c>
      <c r="E493" s="45"/>
      <c r="F493" s="13">
        <f t="shared" si="8"/>
        <v>981037289.11999989</v>
      </c>
    </row>
    <row r="494" spans="1:6">
      <c r="A494" s="14">
        <v>44957</v>
      </c>
      <c r="B494" s="15"/>
      <c r="C494" s="144" t="s">
        <v>12</v>
      </c>
      <c r="D494" s="33">
        <v>1185000</v>
      </c>
      <c r="E494" s="45"/>
      <c r="F494" s="13">
        <f t="shared" si="8"/>
        <v>982222289.11999989</v>
      </c>
    </row>
    <row r="495" spans="1:6">
      <c r="A495" s="14">
        <v>44957</v>
      </c>
      <c r="B495" s="15"/>
      <c r="C495" s="144" t="s">
        <v>36</v>
      </c>
      <c r="D495" s="33"/>
      <c r="E495" s="45">
        <v>25000</v>
      </c>
      <c r="F495" s="13">
        <f t="shared" si="8"/>
        <v>982197289.11999989</v>
      </c>
    </row>
    <row r="496" spans="1:6">
      <c r="A496" s="14">
        <v>44957</v>
      </c>
      <c r="B496" s="15"/>
      <c r="C496" s="144" t="s">
        <v>37</v>
      </c>
      <c r="D496" s="33">
        <v>982812.01</v>
      </c>
      <c r="E496" s="45"/>
      <c r="F496" s="13">
        <f t="shared" si="8"/>
        <v>983180101.12999988</v>
      </c>
    </row>
    <row r="497" spans="1:8">
      <c r="A497" s="14">
        <v>44957</v>
      </c>
      <c r="B497" s="15"/>
      <c r="C497" s="144" t="s">
        <v>38</v>
      </c>
      <c r="D497" s="33"/>
      <c r="E497" s="45">
        <v>196562.4</v>
      </c>
      <c r="F497" s="13">
        <f t="shared" si="8"/>
        <v>982983538.7299999</v>
      </c>
    </row>
    <row r="498" spans="1:8">
      <c r="A498" s="255" t="s">
        <v>33</v>
      </c>
      <c r="B498" s="256"/>
      <c r="C498" s="257"/>
      <c r="D498" s="56">
        <f>SUM(D5:D497)</f>
        <v>1463892912.01</v>
      </c>
      <c r="E498" s="56">
        <f>SUM(E5:E497)</f>
        <v>793475162.39999998</v>
      </c>
      <c r="F498" s="48"/>
    </row>
    <row r="499" spans="1:8">
      <c r="A499" s="15"/>
      <c r="B499" s="15"/>
      <c r="C499" s="144" t="s">
        <v>5</v>
      </c>
      <c r="D499" s="33"/>
      <c r="E499" s="45"/>
      <c r="F499" s="13">
        <f>F497</f>
        <v>982983538.7299999</v>
      </c>
    </row>
    <row r="500" spans="1:8">
      <c r="A500" s="14">
        <v>44958</v>
      </c>
      <c r="B500" s="15"/>
      <c r="C500" s="145" t="s">
        <v>151</v>
      </c>
      <c r="D500" s="33">
        <v>3500000</v>
      </c>
      <c r="E500" s="45"/>
      <c r="F500" s="13">
        <f t="shared" ref="F500:F564" si="9">F499+D500-E500</f>
        <v>986483538.7299999</v>
      </c>
    </row>
    <row r="501" spans="1:8">
      <c r="A501" s="14">
        <v>44958</v>
      </c>
      <c r="B501" s="15"/>
      <c r="C501" s="144" t="s">
        <v>153</v>
      </c>
      <c r="D501" s="28">
        <v>4700000</v>
      </c>
      <c r="E501" s="45"/>
      <c r="F501" s="13">
        <f t="shared" si="9"/>
        <v>991183538.7299999</v>
      </c>
    </row>
    <row r="502" spans="1:8">
      <c r="A502" s="14">
        <v>44959</v>
      </c>
      <c r="B502" s="15"/>
      <c r="C502" s="144" t="s">
        <v>152</v>
      </c>
      <c r="D502" s="28">
        <v>2350000</v>
      </c>
      <c r="E502" s="45"/>
      <c r="F502" s="13">
        <f t="shared" si="9"/>
        <v>993533538.7299999</v>
      </c>
    </row>
    <row r="503" spans="1:8">
      <c r="A503" s="14">
        <v>44960</v>
      </c>
      <c r="B503" s="15"/>
      <c r="C503" s="33" t="s">
        <v>20</v>
      </c>
      <c r="D503" s="28"/>
      <c r="E503" s="45">
        <v>44839700</v>
      </c>
      <c r="F503" s="13">
        <f t="shared" si="9"/>
        <v>948693838.7299999</v>
      </c>
    </row>
    <row r="504" spans="1:8">
      <c r="A504" s="14">
        <v>44960</v>
      </c>
      <c r="B504" s="15"/>
      <c r="C504" s="33" t="s">
        <v>21</v>
      </c>
      <c r="D504" s="33"/>
      <c r="E504" s="45">
        <v>73000000</v>
      </c>
      <c r="F504" s="13">
        <f t="shared" si="9"/>
        <v>875693838.7299999</v>
      </c>
    </row>
    <row r="505" spans="1:8">
      <c r="A505" s="14">
        <v>44960</v>
      </c>
      <c r="B505" s="15"/>
      <c r="C505" s="33" t="s">
        <v>118</v>
      </c>
      <c r="D505" s="33"/>
      <c r="E505" s="45">
        <v>29950000</v>
      </c>
      <c r="F505" s="13">
        <f t="shared" si="9"/>
        <v>845743838.7299999</v>
      </c>
    </row>
    <row r="506" spans="1:8">
      <c r="A506" s="14">
        <v>44960</v>
      </c>
      <c r="B506" s="15"/>
      <c r="C506" s="33" t="s">
        <v>22</v>
      </c>
      <c r="D506" s="33"/>
      <c r="E506" s="45">
        <v>18700000</v>
      </c>
      <c r="F506" s="13">
        <f t="shared" si="9"/>
        <v>827043838.7299999</v>
      </c>
    </row>
    <row r="507" spans="1:8">
      <c r="A507" s="14">
        <v>44960</v>
      </c>
      <c r="B507" s="15"/>
      <c r="C507" s="33" t="s">
        <v>25</v>
      </c>
      <c r="D507" s="33"/>
      <c r="E507" s="45">
        <f>4*2900</f>
        <v>11600</v>
      </c>
      <c r="F507" s="13">
        <f t="shared" si="9"/>
        <v>827032238.7299999</v>
      </c>
    </row>
    <row r="508" spans="1:8">
      <c r="A508" s="14">
        <v>44960</v>
      </c>
      <c r="B508" s="15"/>
      <c r="C508" s="144" t="s">
        <v>52</v>
      </c>
      <c r="D508" s="33"/>
      <c r="E508" s="45">
        <v>1800000</v>
      </c>
      <c r="F508" s="13">
        <f t="shared" si="9"/>
        <v>825232238.7299999</v>
      </c>
      <c r="H508" s="99"/>
    </row>
    <row r="509" spans="1:8">
      <c r="A509" s="14">
        <v>44960</v>
      </c>
      <c r="B509" s="15"/>
      <c r="C509" s="154" t="s">
        <v>143</v>
      </c>
      <c r="D509" s="33"/>
      <c r="E509" s="45">
        <v>492750000</v>
      </c>
      <c r="F509" s="13">
        <f t="shared" si="9"/>
        <v>332482238.7299999</v>
      </c>
      <c r="H509" s="66"/>
    </row>
    <row r="510" spans="1:8">
      <c r="A510" s="14">
        <v>44960</v>
      </c>
      <c r="B510" s="15"/>
      <c r="C510" s="144" t="s">
        <v>155</v>
      </c>
      <c r="D510" s="33"/>
      <c r="E510" s="45">
        <v>14000000</v>
      </c>
      <c r="F510" s="13">
        <f t="shared" si="9"/>
        <v>318482238.7299999</v>
      </c>
      <c r="H510" s="16"/>
    </row>
    <row r="511" spans="1:8">
      <c r="A511" s="14">
        <v>44960</v>
      </c>
      <c r="B511" s="15"/>
      <c r="C511" s="144" t="s">
        <v>27</v>
      </c>
      <c r="D511" s="33">
        <v>42242000</v>
      </c>
      <c r="E511" s="45"/>
      <c r="F511" s="13">
        <f t="shared" si="9"/>
        <v>360724238.7299999</v>
      </c>
      <c r="H511" s="16"/>
    </row>
    <row r="512" spans="1:8">
      <c r="A512" s="14">
        <v>44960</v>
      </c>
      <c r="B512" s="15"/>
      <c r="C512" s="144" t="s">
        <v>45</v>
      </c>
      <c r="D512" s="33">
        <v>1150000</v>
      </c>
      <c r="E512" s="45"/>
      <c r="F512" s="13">
        <f>F511+D512-E512</f>
        <v>361874238.7299999</v>
      </c>
    </row>
    <row r="513" spans="1:8">
      <c r="A513" s="14">
        <v>44963</v>
      </c>
      <c r="B513" s="15"/>
      <c r="C513" s="147" t="s">
        <v>156</v>
      </c>
      <c r="D513" s="33"/>
      <c r="E513" s="45">
        <v>3500000</v>
      </c>
      <c r="F513" s="13">
        <f t="shared" si="9"/>
        <v>358374238.7299999</v>
      </c>
    </row>
    <row r="514" spans="1:8">
      <c r="A514" s="14">
        <v>44963</v>
      </c>
      <c r="B514" s="15"/>
      <c r="C514" s="144" t="s">
        <v>157</v>
      </c>
      <c r="D514" s="33">
        <v>5050000</v>
      </c>
      <c r="E514" s="45"/>
      <c r="F514" s="13">
        <f t="shared" si="9"/>
        <v>363424238.7299999</v>
      </c>
      <c r="H514" s="16"/>
    </row>
    <row r="515" spans="1:8">
      <c r="A515" s="14">
        <v>44963</v>
      </c>
      <c r="B515" s="15"/>
      <c r="C515" s="144" t="s">
        <v>158</v>
      </c>
      <c r="D515" s="33">
        <v>4400000</v>
      </c>
      <c r="E515" s="45"/>
      <c r="F515" s="13">
        <f t="shared" si="9"/>
        <v>367824238.7299999</v>
      </c>
    </row>
    <row r="516" spans="1:8">
      <c r="A516" s="14">
        <v>44960</v>
      </c>
      <c r="B516" s="15"/>
      <c r="C516" s="144" t="s">
        <v>24</v>
      </c>
      <c r="D516" s="33"/>
      <c r="E516" s="45">
        <v>751000</v>
      </c>
      <c r="F516" s="13">
        <f t="shared" si="9"/>
        <v>367073238.7299999</v>
      </c>
    </row>
    <row r="517" spans="1:8">
      <c r="A517" s="14">
        <v>44958</v>
      </c>
      <c r="B517" s="15"/>
      <c r="C517" s="144" t="s">
        <v>12</v>
      </c>
      <c r="D517" s="33">
        <v>600000</v>
      </c>
      <c r="E517" s="45"/>
      <c r="F517" s="13">
        <f t="shared" si="9"/>
        <v>367673238.7299999</v>
      </c>
    </row>
    <row r="518" spans="1:8">
      <c r="A518" s="14">
        <v>44958</v>
      </c>
      <c r="B518" s="15"/>
      <c r="C518" s="144" t="s">
        <v>12</v>
      </c>
      <c r="D518" s="33">
        <v>585000</v>
      </c>
      <c r="E518" s="45"/>
      <c r="F518" s="13">
        <f t="shared" si="9"/>
        <v>368258238.7299999</v>
      </c>
    </row>
    <row r="519" spans="1:8">
      <c r="A519" s="14">
        <v>44958</v>
      </c>
      <c r="B519" s="15"/>
      <c r="C519" s="144" t="s">
        <v>12</v>
      </c>
      <c r="D519" s="33">
        <v>1100000</v>
      </c>
      <c r="E519" s="45"/>
      <c r="F519" s="13">
        <f t="shared" si="9"/>
        <v>369358238.7299999</v>
      </c>
    </row>
    <row r="520" spans="1:8">
      <c r="A520" s="14">
        <v>44958</v>
      </c>
      <c r="B520" s="15"/>
      <c r="C520" s="144" t="s">
        <v>12</v>
      </c>
      <c r="D520" s="33">
        <v>585000</v>
      </c>
      <c r="E520" s="45"/>
      <c r="F520" s="13">
        <f t="shared" si="9"/>
        <v>369943238.7299999</v>
      </c>
    </row>
    <row r="521" spans="1:8">
      <c r="A521" s="14">
        <v>44958</v>
      </c>
      <c r="B521" s="15"/>
      <c r="C521" s="144" t="s">
        <v>12</v>
      </c>
      <c r="D521" s="33">
        <v>600000</v>
      </c>
      <c r="E521" s="45"/>
      <c r="F521" s="13">
        <f t="shared" si="9"/>
        <v>370543238.7299999</v>
      </c>
    </row>
    <row r="522" spans="1:8">
      <c r="A522" s="14">
        <v>44958</v>
      </c>
      <c r="B522" s="15"/>
      <c r="C522" s="144" t="s">
        <v>12</v>
      </c>
      <c r="D522" s="33">
        <v>465000</v>
      </c>
      <c r="E522" s="45"/>
      <c r="F522" s="13">
        <f t="shared" si="9"/>
        <v>371008238.7299999</v>
      </c>
    </row>
    <row r="523" spans="1:8">
      <c r="A523" s="14">
        <v>44958</v>
      </c>
      <c r="B523" s="15"/>
      <c r="C523" s="144" t="s">
        <v>12</v>
      </c>
      <c r="D523" s="33">
        <v>585000</v>
      </c>
      <c r="E523" s="45"/>
      <c r="F523" s="13">
        <f t="shared" si="9"/>
        <v>371593238.7299999</v>
      </c>
    </row>
    <row r="524" spans="1:8">
      <c r="A524" s="14">
        <v>44958</v>
      </c>
      <c r="B524" s="15"/>
      <c r="C524" s="144" t="s">
        <v>12</v>
      </c>
      <c r="D524" s="33">
        <v>1200000</v>
      </c>
      <c r="E524" s="45"/>
      <c r="F524" s="13">
        <f t="shared" si="9"/>
        <v>372793238.7299999</v>
      </c>
    </row>
    <row r="525" spans="1:8">
      <c r="A525" s="14">
        <v>44958</v>
      </c>
      <c r="B525" s="15"/>
      <c r="C525" s="144" t="s">
        <v>12</v>
      </c>
      <c r="D525" s="33">
        <v>600000</v>
      </c>
      <c r="E525" s="45"/>
      <c r="F525" s="13">
        <f t="shared" si="9"/>
        <v>373393238.7299999</v>
      </c>
    </row>
    <row r="526" spans="1:8">
      <c r="A526" s="14">
        <v>44958</v>
      </c>
      <c r="B526" s="15"/>
      <c r="C526" s="144" t="s">
        <v>12</v>
      </c>
      <c r="D526" s="33">
        <v>600000</v>
      </c>
      <c r="E526" s="45"/>
      <c r="F526" s="13">
        <f t="shared" si="9"/>
        <v>373993238.7299999</v>
      </c>
    </row>
    <row r="527" spans="1:8">
      <c r="A527" s="14">
        <v>44958</v>
      </c>
      <c r="B527" s="15"/>
      <c r="C527" s="144" t="s">
        <v>12</v>
      </c>
      <c r="D527" s="33">
        <v>600000</v>
      </c>
      <c r="E527" s="45"/>
      <c r="F527" s="13">
        <f t="shared" si="9"/>
        <v>374593238.7299999</v>
      </c>
    </row>
    <row r="528" spans="1:8">
      <c r="A528" s="14">
        <v>44958</v>
      </c>
      <c r="B528" s="15"/>
      <c r="C528" s="144" t="s">
        <v>12</v>
      </c>
      <c r="D528" s="33">
        <v>585000</v>
      </c>
      <c r="E528" s="45"/>
      <c r="F528" s="13">
        <f t="shared" si="9"/>
        <v>375178238.7299999</v>
      </c>
    </row>
    <row r="529" spans="1:6">
      <c r="A529" s="14">
        <v>44958</v>
      </c>
      <c r="B529" s="15"/>
      <c r="C529" s="144" t="s">
        <v>12</v>
      </c>
      <c r="D529" s="33">
        <v>585000</v>
      </c>
      <c r="E529" s="45"/>
      <c r="F529" s="13">
        <f t="shared" si="9"/>
        <v>375763238.7299999</v>
      </c>
    </row>
    <row r="530" spans="1:6">
      <c r="A530" s="14">
        <v>44958</v>
      </c>
      <c r="B530" s="15"/>
      <c r="C530" s="144" t="s">
        <v>12</v>
      </c>
      <c r="D530" s="33">
        <v>585000</v>
      </c>
      <c r="E530" s="45"/>
      <c r="F530" s="13">
        <f t="shared" si="9"/>
        <v>376348238.7299999</v>
      </c>
    </row>
    <row r="531" spans="1:6">
      <c r="A531" s="14">
        <v>44958</v>
      </c>
      <c r="B531" s="15"/>
      <c r="C531" s="144" t="s">
        <v>12</v>
      </c>
      <c r="D531" s="33">
        <v>1170000</v>
      </c>
      <c r="E531" s="45"/>
      <c r="F531" s="13">
        <f t="shared" si="9"/>
        <v>377518238.7299999</v>
      </c>
    </row>
    <row r="532" spans="1:6">
      <c r="A532" s="14">
        <v>44958</v>
      </c>
      <c r="B532" s="15"/>
      <c r="C532" s="144" t="s">
        <v>12</v>
      </c>
      <c r="D532" s="33">
        <v>465000</v>
      </c>
      <c r="E532" s="45"/>
      <c r="F532" s="13">
        <f t="shared" si="9"/>
        <v>377983238.7299999</v>
      </c>
    </row>
    <row r="533" spans="1:6">
      <c r="A533" s="14">
        <v>44958</v>
      </c>
      <c r="B533" s="15"/>
      <c r="C533" s="144" t="s">
        <v>12</v>
      </c>
      <c r="D533" s="33">
        <v>550000</v>
      </c>
      <c r="E533" s="45"/>
      <c r="F533" s="13">
        <f t="shared" si="9"/>
        <v>378533238.7299999</v>
      </c>
    </row>
    <row r="534" spans="1:6">
      <c r="A534" s="14">
        <v>44958</v>
      </c>
      <c r="B534" s="15"/>
      <c r="C534" s="144" t="s">
        <v>17</v>
      </c>
      <c r="D534" s="33">
        <v>600000</v>
      </c>
      <c r="E534" s="45"/>
      <c r="F534" s="13">
        <f t="shared" si="9"/>
        <v>379133238.7299999</v>
      </c>
    </row>
    <row r="535" spans="1:6">
      <c r="A535" s="14">
        <v>44958</v>
      </c>
      <c r="B535" s="15"/>
      <c r="C535" s="144" t="s">
        <v>18</v>
      </c>
      <c r="D535" s="33">
        <v>2335000</v>
      </c>
      <c r="E535" s="45"/>
      <c r="F535" s="13">
        <f t="shared" si="9"/>
        <v>381468238.7299999</v>
      </c>
    </row>
    <row r="536" spans="1:6">
      <c r="A536" s="14">
        <v>44958</v>
      </c>
      <c r="B536" s="15"/>
      <c r="C536" s="144" t="s">
        <v>12</v>
      </c>
      <c r="D536" s="33">
        <v>575000</v>
      </c>
      <c r="E536" s="45"/>
      <c r="F536" s="13">
        <f t="shared" si="9"/>
        <v>382043238.7299999</v>
      </c>
    </row>
    <row r="537" spans="1:6">
      <c r="A537" s="14">
        <v>44958</v>
      </c>
      <c r="B537" s="15"/>
      <c r="C537" s="144" t="s">
        <v>12</v>
      </c>
      <c r="D537" s="33">
        <v>1745000</v>
      </c>
      <c r="E537" s="45"/>
      <c r="F537" s="13">
        <f t="shared" si="9"/>
        <v>383788238.7299999</v>
      </c>
    </row>
    <row r="538" spans="1:6">
      <c r="A538" s="14">
        <v>44958</v>
      </c>
      <c r="B538" s="15"/>
      <c r="C538" s="144" t="s">
        <v>12</v>
      </c>
      <c r="D538" s="33">
        <v>585000</v>
      </c>
      <c r="E538" s="45"/>
      <c r="F538" s="13">
        <f t="shared" si="9"/>
        <v>384373238.7299999</v>
      </c>
    </row>
    <row r="539" spans="1:6">
      <c r="A539" s="14">
        <v>44958</v>
      </c>
      <c r="B539" s="15"/>
      <c r="C539" s="144" t="s">
        <v>12</v>
      </c>
      <c r="D539" s="33">
        <v>1150000</v>
      </c>
      <c r="E539" s="45"/>
      <c r="F539" s="13">
        <f t="shared" si="9"/>
        <v>385523238.7299999</v>
      </c>
    </row>
    <row r="540" spans="1:6">
      <c r="A540" s="14">
        <v>44958</v>
      </c>
      <c r="B540" s="15"/>
      <c r="C540" s="144" t="s">
        <v>12</v>
      </c>
      <c r="D540" s="33">
        <v>465000</v>
      </c>
      <c r="E540" s="45"/>
      <c r="F540" s="13">
        <f t="shared" si="9"/>
        <v>385988238.7299999</v>
      </c>
    </row>
    <row r="541" spans="1:6">
      <c r="A541" s="14">
        <v>44958</v>
      </c>
      <c r="B541" s="15"/>
      <c r="C541" s="144" t="s">
        <v>17</v>
      </c>
      <c r="D541" s="33">
        <v>550000</v>
      </c>
      <c r="E541" s="45"/>
      <c r="F541" s="13">
        <f t="shared" si="9"/>
        <v>386538238.7299999</v>
      </c>
    </row>
    <row r="542" spans="1:6">
      <c r="A542" s="14">
        <v>44958</v>
      </c>
      <c r="B542" s="15"/>
      <c r="C542" s="144" t="s">
        <v>12</v>
      </c>
      <c r="D542" s="28">
        <v>585000</v>
      </c>
      <c r="E542" s="45"/>
      <c r="F542" s="13">
        <f t="shared" si="9"/>
        <v>387123238.7299999</v>
      </c>
    </row>
    <row r="543" spans="1:6">
      <c r="A543" s="14">
        <v>44958</v>
      </c>
      <c r="B543" s="15"/>
      <c r="C543" s="145" t="s">
        <v>17</v>
      </c>
      <c r="D543" s="33">
        <v>600000</v>
      </c>
      <c r="E543" s="45"/>
      <c r="F543" s="13">
        <f t="shared" si="9"/>
        <v>387723238.7299999</v>
      </c>
    </row>
    <row r="544" spans="1:6">
      <c r="A544" s="14">
        <v>44958</v>
      </c>
      <c r="B544" s="15"/>
      <c r="C544" s="144" t="s">
        <v>12</v>
      </c>
      <c r="D544" s="28">
        <v>465000</v>
      </c>
      <c r="E544" s="45"/>
      <c r="F544" s="13">
        <f t="shared" si="9"/>
        <v>388188238.7299999</v>
      </c>
    </row>
    <row r="545" spans="1:6">
      <c r="A545" s="14">
        <v>44958</v>
      </c>
      <c r="B545" s="15"/>
      <c r="C545" s="145" t="s">
        <v>12</v>
      </c>
      <c r="D545" s="33">
        <v>550000</v>
      </c>
      <c r="E545" s="45"/>
      <c r="F545" s="13">
        <f t="shared" si="9"/>
        <v>388738238.7299999</v>
      </c>
    </row>
    <row r="546" spans="1:6">
      <c r="A546" s="14">
        <v>44958</v>
      </c>
      <c r="B546" s="15"/>
      <c r="C546" s="144" t="s">
        <v>12</v>
      </c>
      <c r="D546" s="39">
        <v>585000</v>
      </c>
      <c r="E546" s="45"/>
      <c r="F546" s="13">
        <f t="shared" si="9"/>
        <v>389323238.7299999</v>
      </c>
    </row>
    <row r="547" spans="1:6">
      <c r="A547" s="14">
        <v>44958</v>
      </c>
      <c r="B547" s="15"/>
      <c r="C547" s="144" t="s">
        <v>18</v>
      </c>
      <c r="D547" s="39">
        <v>1185000</v>
      </c>
      <c r="E547" s="45"/>
      <c r="F547" s="13">
        <f t="shared" si="9"/>
        <v>390508238.7299999</v>
      </c>
    </row>
    <row r="548" spans="1:6">
      <c r="A548" s="14">
        <v>44958</v>
      </c>
      <c r="B548" s="15"/>
      <c r="C548" s="144" t="s">
        <v>12</v>
      </c>
      <c r="D548" s="39">
        <v>585000</v>
      </c>
      <c r="E548" s="45"/>
      <c r="F548" s="13">
        <f t="shared" si="9"/>
        <v>391093238.7299999</v>
      </c>
    </row>
    <row r="549" spans="1:6">
      <c r="A549" s="14">
        <v>44959</v>
      </c>
      <c r="B549" s="15"/>
      <c r="C549" s="144" t="s">
        <v>18</v>
      </c>
      <c r="D549" s="39">
        <v>1185000</v>
      </c>
      <c r="E549" s="45"/>
      <c r="F549" s="13">
        <f t="shared" si="9"/>
        <v>392278238.7299999</v>
      </c>
    </row>
    <row r="550" spans="1:6">
      <c r="A550" s="14">
        <v>44959</v>
      </c>
      <c r="B550" s="15"/>
      <c r="C550" s="144" t="s">
        <v>12</v>
      </c>
      <c r="D550" s="39">
        <v>1160000</v>
      </c>
      <c r="E550" s="45"/>
      <c r="F550" s="13">
        <f t="shared" si="9"/>
        <v>393438238.7299999</v>
      </c>
    </row>
    <row r="551" spans="1:6">
      <c r="A551" s="14">
        <v>44959</v>
      </c>
      <c r="B551" s="15"/>
      <c r="C551" s="144" t="s">
        <v>12</v>
      </c>
      <c r="D551" s="39">
        <v>1160000</v>
      </c>
      <c r="E551" s="45"/>
      <c r="F551" s="13">
        <f t="shared" si="9"/>
        <v>394598238.7299999</v>
      </c>
    </row>
    <row r="552" spans="1:6">
      <c r="A552" s="14">
        <v>44959</v>
      </c>
      <c r="B552" s="15"/>
      <c r="C552" s="144" t="s">
        <v>12</v>
      </c>
      <c r="D552" s="39">
        <v>600000</v>
      </c>
      <c r="E552" s="45"/>
      <c r="F552" s="13">
        <f t="shared" si="9"/>
        <v>395198238.7299999</v>
      </c>
    </row>
    <row r="553" spans="1:6">
      <c r="A553" s="14">
        <v>44959</v>
      </c>
      <c r="B553" s="15"/>
      <c r="C553" s="144" t="s">
        <v>12</v>
      </c>
      <c r="D553" s="39">
        <v>550000</v>
      </c>
      <c r="E553" s="45"/>
      <c r="F553" s="13">
        <f t="shared" si="9"/>
        <v>395748238.7299999</v>
      </c>
    </row>
    <row r="554" spans="1:6">
      <c r="A554" s="14">
        <v>44959</v>
      </c>
      <c r="B554" s="15"/>
      <c r="C554" s="144" t="s">
        <v>12</v>
      </c>
      <c r="D554" s="39">
        <v>600000</v>
      </c>
      <c r="E554" s="45"/>
      <c r="F554" s="13">
        <f t="shared" si="9"/>
        <v>396348238.7299999</v>
      </c>
    </row>
    <row r="555" spans="1:6">
      <c r="A555" s="14">
        <v>44959</v>
      </c>
      <c r="B555" s="15"/>
      <c r="C555" s="144" t="s">
        <v>12</v>
      </c>
      <c r="D555" s="39">
        <v>600000</v>
      </c>
      <c r="E555" s="45"/>
      <c r="F555" s="13">
        <f t="shared" si="9"/>
        <v>396948238.7299999</v>
      </c>
    </row>
    <row r="556" spans="1:6">
      <c r="A556" s="14">
        <v>44959</v>
      </c>
      <c r="B556" s="15"/>
      <c r="C556" s="144" t="s">
        <v>12</v>
      </c>
      <c r="D556" s="39">
        <v>1185000</v>
      </c>
      <c r="E556" s="45"/>
      <c r="F556" s="13">
        <f t="shared" si="9"/>
        <v>398133238.7299999</v>
      </c>
    </row>
    <row r="557" spans="1:6">
      <c r="A557" s="14">
        <v>44959</v>
      </c>
      <c r="B557" s="15"/>
      <c r="C557" s="144" t="s">
        <v>12</v>
      </c>
      <c r="D557" s="39">
        <v>1170000</v>
      </c>
      <c r="E557" s="45"/>
      <c r="F557" s="13">
        <f t="shared" si="9"/>
        <v>399303238.7299999</v>
      </c>
    </row>
    <row r="558" spans="1:6">
      <c r="A558" s="14">
        <v>44959</v>
      </c>
      <c r="B558" s="15"/>
      <c r="C558" s="144" t="s">
        <v>12</v>
      </c>
      <c r="D558" s="39">
        <v>1015000</v>
      </c>
      <c r="E558" s="45"/>
      <c r="F558" s="13">
        <f t="shared" si="9"/>
        <v>400318238.7299999</v>
      </c>
    </row>
    <row r="559" spans="1:6">
      <c r="A559" s="14">
        <v>44959</v>
      </c>
      <c r="B559" s="15"/>
      <c r="C559" s="144" t="s">
        <v>30</v>
      </c>
      <c r="D559" s="39">
        <v>300000</v>
      </c>
      <c r="E559" s="45"/>
      <c r="F559" s="13">
        <f t="shared" si="9"/>
        <v>400618238.7299999</v>
      </c>
    </row>
    <row r="560" spans="1:6">
      <c r="A560" s="14">
        <v>44959</v>
      </c>
      <c r="B560" s="15"/>
      <c r="C560" s="144" t="s">
        <v>12</v>
      </c>
      <c r="D560" s="39">
        <v>1735000</v>
      </c>
      <c r="E560" s="45"/>
      <c r="F560" s="13">
        <f t="shared" si="9"/>
        <v>402353238.7299999</v>
      </c>
    </row>
    <row r="561" spans="1:6">
      <c r="A561" s="14">
        <v>44959</v>
      </c>
      <c r="B561" s="15"/>
      <c r="C561" s="144" t="s">
        <v>12</v>
      </c>
      <c r="D561" s="39">
        <v>1745000</v>
      </c>
      <c r="E561" s="45"/>
      <c r="F561" s="13">
        <f t="shared" si="9"/>
        <v>404098238.7299999</v>
      </c>
    </row>
    <row r="562" spans="1:6">
      <c r="A562" s="14">
        <v>44959</v>
      </c>
      <c r="B562" s="15"/>
      <c r="C562" s="144" t="s">
        <v>12</v>
      </c>
      <c r="D562" s="39">
        <v>1065000</v>
      </c>
      <c r="E562" s="45"/>
      <c r="F562" s="13">
        <f t="shared" si="9"/>
        <v>405163238.7299999</v>
      </c>
    </row>
    <row r="563" spans="1:6">
      <c r="A563" s="14">
        <v>44959</v>
      </c>
      <c r="B563" s="15"/>
      <c r="C563" s="144" t="s">
        <v>145</v>
      </c>
      <c r="D563" s="39">
        <v>12250000</v>
      </c>
      <c r="E563" s="45"/>
      <c r="F563" s="13">
        <f t="shared" si="9"/>
        <v>417413238.7299999</v>
      </c>
    </row>
    <row r="564" spans="1:6">
      <c r="A564" s="14">
        <v>44959</v>
      </c>
      <c r="B564" s="15"/>
      <c r="C564" s="144" t="s">
        <v>12</v>
      </c>
      <c r="D564" s="39">
        <v>1735000</v>
      </c>
      <c r="E564" s="45"/>
      <c r="F564" s="13">
        <f t="shared" si="9"/>
        <v>419148238.7299999</v>
      </c>
    </row>
    <row r="565" spans="1:6">
      <c r="A565" s="14">
        <v>44959</v>
      </c>
      <c r="B565" s="15"/>
      <c r="C565" s="144" t="s">
        <v>17</v>
      </c>
      <c r="D565" s="39">
        <v>600000</v>
      </c>
      <c r="E565" s="45"/>
      <c r="F565" s="13">
        <f t="shared" ref="F565:F628" si="10">F564+D565-E565</f>
        <v>419748238.7299999</v>
      </c>
    </row>
    <row r="566" spans="1:6">
      <c r="A566" s="14">
        <v>44959</v>
      </c>
      <c r="B566" s="15"/>
      <c r="C566" s="144" t="s">
        <v>12</v>
      </c>
      <c r="D566" s="39">
        <v>585000</v>
      </c>
      <c r="E566" s="45"/>
      <c r="F566" s="13">
        <f t="shared" si="10"/>
        <v>420333238.7299999</v>
      </c>
    </row>
    <row r="567" spans="1:6">
      <c r="A567" s="14">
        <v>44959</v>
      </c>
      <c r="B567" s="15"/>
      <c r="C567" s="144" t="s">
        <v>17</v>
      </c>
      <c r="D567" s="39">
        <v>650000</v>
      </c>
      <c r="E567" s="45"/>
      <c r="F567" s="13">
        <f t="shared" si="10"/>
        <v>420983238.7299999</v>
      </c>
    </row>
    <row r="568" spans="1:6">
      <c r="A568" s="14">
        <v>44959</v>
      </c>
      <c r="B568" s="15"/>
      <c r="C568" s="144" t="s">
        <v>12</v>
      </c>
      <c r="D568" s="39">
        <v>585000</v>
      </c>
      <c r="E568" s="45"/>
      <c r="F568" s="13">
        <f t="shared" si="10"/>
        <v>421568238.7299999</v>
      </c>
    </row>
    <row r="569" spans="1:6">
      <c r="A569" s="14">
        <v>44959</v>
      </c>
      <c r="B569" s="15"/>
      <c r="C569" s="144" t="s">
        <v>12</v>
      </c>
      <c r="D569" s="39">
        <v>600000</v>
      </c>
      <c r="E569" s="45"/>
      <c r="F569" s="13">
        <f t="shared" si="10"/>
        <v>422168238.7299999</v>
      </c>
    </row>
    <row r="570" spans="1:6">
      <c r="A570" s="14">
        <v>44959</v>
      </c>
      <c r="B570" s="15"/>
      <c r="C570" s="144" t="s">
        <v>12</v>
      </c>
      <c r="D570" s="39">
        <v>465000</v>
      </c>
      <c r="E570" s="45"/>
      <c r="F570" s="13">
        <f t="shared" si="10"/>
        <v>422633238.7299999</v>
      </c>
    </row>
    <row r="571" spans="1:6">
      <c r="A571" s="14">
        <v>44959</v>
      </c>
      <c r="B571" s="15"/>
      <c r="C571" s="144" t="s">
        <v>12</v>
      </c>
      <c r="D571" s="39">
        <v>600000</v>
      </c>
      <c r="E571" s="45"/>
      <c r="F571" s="13">
        <f t="shared" si="10"/>
        <v>423233238.7299999</v>
      </c>
    </row>
    <row r="572" spans="1:6">
      <c r="A572" s="14">
        <v>44959</v>
      </c>
      <c r="B572" s="15"/>
      <c r="C572" s="144" t="s">
        <v>12</v>
      </c>
      <c r="D572" s="39">
        <v>465000</v>
      </c>
      <c r="E572" s="45"/>
      <c r="F572" s="13">
        <f t="shared" si="10"/>
        <v>423698238.7299999</v>
      </c>
    </row>
    <row r="573" spans="1:6">
      <c r="A573" s="14">
        <v>44959</v>
      </c>
      <c r="B573" s="15"/>
      <c r="C573" s="144" t="s">
        <v>17</v>
      </c>
      <c r="D573" s="39">
        <v>550000</v>
      </c>
      <c r="E573" s="45"/>
      <c r="F573" s="13">
        <f t="shared" si="10"/>
        <v>424248238.7299999</v>
      </c>
    </row>
    <row r="574" spans="1:6">
      <c r="A574" s="14">
        <v>44960</v>
      </c>
      <c r="B574" s="15"/>
      <c r="C574" s="144" t="s">
        <v>12</v>
      </c>
      <c r="D574" s="39">
        <v>585000</v>
      </c>
      <c r="E574" s="45"/>
      <c r="F574" s="13">
        <f t="shared" si="10"/>
        <v>424833238.7299999</v>
      </c>
    </row>
    <row r="575" spans="1:6">
      <c r="A575" s="14">
        <v>44960</v>
      </c>
      <c r="B575" s="15"/>
      <c r="C575" s="144" t="s">
        <v>12</v>
      </c>
      <c r="D575" s="39">
        <v>585000</v>
      </c>
      <c r="E575" s="45"/>
      <c r="F575" s="13">
        <f t="shared" si="10"/>
        <v>425418238.7299999</v>
      </c>
    </row>
    <row r="576" spans="1:6">
      <c r="A576" s="14">
        <v>44960</v>
      </c>
      <c r="B576" s="15"/>
      <c r="C576" s="144" t="s">
        <v>18</v>
      </c>
      <c r="D576" s="39">
        <v>2745000</v>
      </c>
      <c r="E576" s="45"/>
      <c r="F576" s="13">
        <f t="shared" si="10"/>
        <v>428163238.7299999</v>
      </c>
    </row>
    <row r="577" spans="1:6">
      <c r="A577" s="14">
        <v>44960</v>
      </c>
      <c r="B577" s="15"/>
      <c r="C577" s="144" t="s">
        <v>12</v>
      </c>
      <c r="D577" s="39">
        <v>465000</v>
      </c>
      <c r="E577" s="45"/>
      <c r="F577" s="13">
        <f t="shared" si="10"/>
        <v>428628238.7299999</v>
      </c>
    </row>
    <row r="578" spans="1:6">
      <c r="A578" s="14">
        <v>44960</v>
      </c>
      <c r="B578" s="15"/>
      <c r="C578" s="144" t="s">
        <v>12</v>
      </c>
      <c r="D578" s="39">
        <v>575000</v>
      </c>
      <c r="E578" s="45"/>
      <c r="F578" s="13">
        <f t="shared" si="10"/>
        <v>429203238.7299999</v>
      </c>
    </row>
    <row r="579" spans="1:6">
      <c r="A579" s="14">
        <v>44960</v>
      </c>
      <c r="B579" s="15"/>
      <c r="C579" s="144" t="s">
        <v>12</v>
      </c>
      <c r="D579" s="39">
        <v>600000</v>
      </c>
      <c r="E579" s="45"/>
      <c r="F579" s="13">
        <f t="shared" si="10"/>
        <v>429803238.7299999</v>
      </c>
    </row>
    <row r="580" spans="1:6">
      <c r="A580" s="14">
        <v>44960</v>
      </c>
      <c r="B580" s="15"/>
      <c r="C580" s="144" t="s">
        <v>12</v>
      </c>
      <c r="D580" s="39">
        <v>585000</v>
      </c>
      <c r="E580" s="45"/>
      <c r="F580" s="13">
        <f t="shared" si="10"/>
        <v>430388238.7299999</v>
      </c>
    </row>
    <row r="581" spans="1:6">
      <c r="A581" s="14">
        <v>44960</v>
      </c>
      <c r="B581" s="15"/>
      <c r="C581" s="144" t="s">
        <v>149</v>
      </c>
      <c r="D581" s="39">
        <v>12750000</v>
      </c>
      <c r="E581" s="45"/>
      <c r="F581" s="13">
        <f t="shared" si="10"/>
        <v>443138238.7299999</v>
      </c>
    </row>
    <row r="582" spans="1:6">
      <c r="A582" s="14">
        <v>44960</v>
      </c>
      <c r="B582" s="15"/>
      <c r="C582" s="144" t="s">
        <v>12</v>
      </c>
      <c r="D582" s="39">
        <v>1185000</v>
      </c>
      <c r="E582" s="45"/>
      <c r="F582" s="13">
        <f t="shared" si="10"/>
        <v>444323238.7299999</v>
      </c>
    </row>
    <row r="583" spans="1:6">
      <c r="A583" s="14">
        <v>44960</v>
      </c>
      <c r="B583" s="15"/>
      <c r="C583" s="144" t="s">
        <v>12</v>
      </c>
      <c r="D583" s="39">
        <v>575000</v>
      </c>
      <c r="E583" s="45"/>
      <c r="F583" s="13">
        <f t="shared" si="10"/>
        <v>444898238.7299999</v>
      </c>
    </row>
    <row r="584" spans="1:6">
      <c r="A584" s="14">
        <v>44960</v>
      </c>
      <c r="B584" s="15"/>
      <c r="C584" s="144" t="s">
        <v>12</v>
      </c>
      <c r="D584" s="39">
        <v>600000</v>
      </c>
      <c r="E584" s="45"/>
      <c r="F584" s="13">
        <f t="shared" si="10"/>
        <v>445498238.7299999</v>
      </c>
    </row>
    <row r="585" spans="1:6">
      <c r="A585" s="14">
        <v>44960</v>
      </c>
      <c r="B585" s="15"/>
      <c r="C585" s="144" t="s">
        <v>12</v>
      </c>
      <c r="D585" s="39">
        <v>600000</v>
      </c>
      <c r="E585" s="45"/>
      <c r="F585" s="13">
        <f t="shared" si="10"/>
        <v>446098238.7299999</v>
      </c>
    </row>
    <row r="586" spans="1:6">
      <c r="A586" s="14">
        <v>44960</v>
      </c>
      <c r="B586" s="15"/>
      <c r="C586" s="144" t="s">
        <v>12</v>
      </c>
      <c r="D586" s="39">
        <v>585000</v>
      </c>
      <c r="E586" s="45"/>
      <c r="F586" s="13">
        <f t="shared" si="10"/>
        <v>446683238.7299999</v>
      </c>
    </row>
    <row r="587" spans="1:6">
      <c r="A587" s="14">
        <v>44960</v>
      </c>
      <c r="B587" s="15"/>
      <c r="C587" s="144" t="s">
        <v>149</v>
      </c>
      <c r="D587" s="39">
        <v>12750000</v>
      </c>
      <c r="E587" s="45"/>
      <c r="F587" s="13">
        <f t="shared" si="10"/>
        <v>459433238.7299999</v>
      </c>
    </row>
    <row r="588" spans="1:6">
      <c r="A588" s="14">
        <v>44960</v>
      </c>
      <c r="B588" s="15"/>
      <c r="C588" s="144" t="s">
        <v>30</v>
      </c>
      <c r="D588" s="39">
        <v>300000</v>
      </c>
      <c r="E588" s="45"/>
      <c r="F588" s="13">
        <f t="shared" si="10"/>
        <v>459733238.7299999</v>
      </c>
    </row>
    <row r="589" spans="1:6">
      <c r="A589" s="14">
        <v>44960</v>
      </c>
      <c r="B589" s="15"/>
      <c r="C589" s="144" t="s">
        <v>12</v>
      </c>
      <c r="D589" s="39">
        <v>600000</v>
      </c>
      <c r="E589" s="45"/>
      <c r="F589" s="13">
        <f t="shared" si="10"/>
        <v>460333238.7299999</v>
      </c>
    </row>
    <row r="590" spans="1:6">
      <c r="A590" s="14">
        <v>44960</v>
      </c>
      <c r="B590" s="15"/>
      <c r="C590" s="144" t="s">
        <v>12</v>
      </c>
      <c r="D590" s="39">
        <v>585000</v>
      </c>
      <c r="E590" s="45"/>
      <c r="F590" s="13">
        <f t="shared" si="10"/>
        <v>460918238.7299999</v>
      </c>
    </row>
    <row r="591" spans="1:6">
      <c r="A591" s="14">
        <v>44960</v>
      </c>
      <c r="B591" s="15"/>
      <c r="C591" s="144" t="s">
        <v>12</v>
      </c>
      <c r="D591" s="39">
        <v>585000</v>
      </c>
      <c r="E591" s="45"/>
      <c r="F591" s="13">
        <f t="shared" si="10"/>
        <v>461503238.7299999</v>
      </c>
    </row>
    <row r="592" spans="1:6">
      <c r="A592" s="14">
        <v>44960</v>
      </c>
      <c r="B592" s="15"/>
      <c r="C592" s="144" t="s">
        <v>12</v>
      </c>
      <c r="D592" s="39">
        <v>1015000</v>
      </c>
      <c r="E592" s="45"/>
      <c r="F592" s="13">
        <f t="shared" si="10"/>
        <v>462518238.7299999</v>
      </c>
    </row>
    <row r="593" spans="1:6">
      <c r="A593" s="14">
        <v>44960</v>
      </c>
      <c r="B593" s="15"/>
      <c r="C593" s="144" t="s">
        <v>12</v>
      </c>
      <c r="D593" s="39">
        <v>1160000</v>
      </c>
      <c r="E593" s="45"/>
      <c r="F593" s="13">
        <f t="shared" si="10"/>
        <v>463678238.7299999</v>
      </c>
    </row>
    <row r="594" spans="1:6">
      <c r="A594" s="14">
        <v>44961</v>
      </c>
      <c r="B594" s="15"/>
      <c r="C594" s="144" t="s">
        <v>12</v>
      </c>
      <c r="D594" s="39">
        <v>1185000</v>
      </c>
      <c r="E594" s="45"/>
      <c r="F594" s="13">
        <f t="shared" si="10"/>
        <v>464863238.7299999</v>
      </c>
    </row>
    <row r="595" spans="1:6">
      <c r="A595" s="14">
        <v>44961</v>
      </c>
      <c r="B595" s="15"/>
      <c r="C595" s="144" t="s">
        <v>12</v>
      </c>
      <c r="D595" s="39">
        <v>600000</v>
      </c>
      <c r="E595" s="45"/>
      <c r="F595" s="13">
        <f t="shared" si="10"/>
        <v>465463238.7299999</v>
      </c>
    </row>
    <row r="596" spans="1:6">
      <c r="A596" s="14">
        <v>44961</v>
      </c>
      <c r="B596" s="15"/>
      <c r="C596" s="144" t="s">
        <v>12</v>
      </c>
      <c r="D596" s="39">
        <v>1160000</v>
      </c>
      <c r="E596" s="45"/>
      <c r="F596" s="13">
        <f t="shared" si="10"/>
        <v>466623238.7299999</v>
      </c>
    </row>
    <row r="597" spans="1:6">
      <c r="A597" s="14">
        <v>44961</v>
      </c>
      <c r="B597" s="15"/>
      <c r="C597" s="144" t="s">
        <v>12</v>
      </c>
      <c r="D597" s="39">
        <v>600000</v>
      </c>
      <c r="E597" s="45"/>
      <c r="F597" s="13">
        <f t="shared" si="10"/>
        <v>467223238.7299999</v>
      </c>
    </row>
    <row r="598" spans="1:6">
      <c r="A598" s="14">
        <v>44961</v>
      </c>
      <c r="B598" s="15"/>
      <c r="C598" s="144" t="s">
        <v>12</v>
      </c>
      <c r="D598" s="39">
        <v>1590000</v>
      </c>
      <c r="E598" s="45"/>
      <c r="F598" s="13">
        <f t="shared" si="10"/>
        <v>468813238.7299999</v>
      </c>
    </row>
    <row r="599" spans="1:6">
      <c r="A599" s="14">
        <v>44961</v>
      </c>
      <c r="B599" s="15"/>
      <c r="C599" s="144" t="s">
        <v>12</v>
      </c>
      <c r="D599" s="39">
        <v>600000</v>
      </c>
      <c r="E599" s="45"/>
      <c r="F599" s="13">
        <f t="shared" si="10"/>
        <v>469413238.7299999</v>
      </c>
    </row>
    <row r="600" spans="1:6">
      <c r="A600" s="14">
        <v>44961</v>
      </c>
      <c r="B600" s="15"/>
      <c r="C600" s="144" t="s">
        <v>12</v>
      </c>
      <c r="D600" s="39">
        <v>585000</v>
      </c>
      <c r="E600" s="45"/>
      <c r="F600" s="13">
        <f t="shared" si="10"/>
        <v>469998238.7299999</v>
      </c>
    </row>
    <row r="601" spans="1:6">
      <c r="A601" s="14">
        <v>44961</v>
      </c>
      <c r="B601" s="15"/>
      <c r="C601" s="144" t="s">
        <v>12</v>
      </c>
      <c r="D601" s="39">
        <v>465000</v>
      </c>
      <c r="E601" s="45"/>
      <c r="F601" s="13">
        <f t="shared" si="10"/>
        <v>470463238.7299999</v>
      </c>
    </row>
    <row r="602" spans="1:6">
      <c r="A602" s="14">
        <v>44962</v>
      </c>
      <c r="B602" s="15"/>
      <c r="C602" s="144" t="s">
        <v>12</v>
      </c>
      <c r="D602" s="39">
        <v>600000</v>
      </c>
      <c r="E602" s="45"/>
      <c r="F602" s="13">
        <f t="shared" si="10"/>
        <v>471063238.7299999</v>
      </c>
    </row>
    <row r="603" spans="1:6">
      <c r="A603" s="14">
        <v>44962</v>
      </c>
      <c r="B603" s="15"/>
      <c r="C603" s="144" t="s">
        <v>12</v>
      </c>
      <c r="D603" s="39">
        <v>575000</v>
      </c>
      <c r="E603" s="45"/>
      <c r="F603" s="13">
        <f t="shared" si="10"/>
        <v>471638238.7299999</v>
      </c>
    </row>
    <row r="604" spans="1:6">
      <c r="A604" s="14">
        <v>44962</v>
      </c>
      <c r="B604" s="15"/>
      <c r="C604" s="144" t="s">
        <v>12</v>
      </c>
      <c r="D604" s="39">
        <v>585000</v>
      </c>
      <c r="E604" s="45"/>
      <c r="F604" s="13">
        <f t="shared" si="10"/>
        <v>472223238.7299999</v>
      </c>
    </row>
    <row r="605" spans="1:6">
      <c r="A605" s="14">
        <v>44962</v>
      </c>
      <c r="B605" s="15"/>
      <c r="C605" s="144" t="s">
        <v>12</v>
      </c>
      <c r="D605" s="39">
        <v>585000</v>
      </c>
      <c r="E605" s="45"/>
      <c r="F605" s="13">
        <f t="shared" si="10"/>
        <v>472808238.7299999</v>
      </c>
    </row>
    <row r="606" spans="1:6">
      <c r="A606" s="14">
        <v>44963</v>
      </c>
      <c r="B606" s="15"/>
      <c r="C606" s="144" t="s">
        <v>12</v>
      </c>
      <c r="D606" s="39">
        <v>600000</v>
      </c>
      <c r="E606" s="45"/>
      <c r="F606" s="13">
        <f t="shared" si="10"/>
        <v>473408238.7299999</v>
      </c>
    </row>
    <row r="607" spans="1:6">
      <c r="A607" s="14">
        <v>44963</v>
      </c>
      <c r="B607" s="15"/>
      <c r="C607" s="144" t="s">
        <v>12</v>
      </c>
      <c r="D607" s="39">
        <v>585000</v>
      </c>
      <c r="E607" s="45"/>
      <c r="F607" s="13">
        <f t="shared" si="10"/>
        <v>473993238.7299999</v>
      </c>
    </row>
    <row r="608" spans="1:6">
      <c r="A608" s="14">
        <v>44963</v>
      </c>
      <c r="B608" s="15"/>
      <c r="C608" s="144" t="s">
        <v>12</v>
      </c>
      <c r="D608" s="39">
        <v>575000</v>
      </c>
      <c r="E608" s="45"/>
      <c r="F608" s="13">
        <f t="shared" si="10"/>
        <v>474568238.7299999</v>
      </c>
    </row>
    <row r="609" spans="1:8">
      <c r="A609" s="14">
        <v>44966</v>
      </c>
      <c r="B609" s="15"/>
      <c r="C609" s="144" t="s">
        <v>159</v>
      </c>
      <c r="D609" s="39">
        <v>2800000</v>
      </c>
      <c r="E609" s="45"/>
      <c r="F609" s="13">
        <f t="shared" si="10"/>
        <v>477368238.7299999</v>
      </c>
    </row>
    <row r="610" spans="1:8">
      <c r="A610" s="14">
        <v>44966</v>
      </c>
      <c r="B610" s="15"/>
      <c r="C610" s="144" t="s">
        <v>160</v>
      </c>
      <c r="D610" s="39">
        <v>3500000</v>
      </c>
      <c r="E610" s="45"/>
      <c r="F610" s="13">
        <f t="shared" si="10"/>
        <v>480868238.7299999</v>
      </c>
      <c r="H610" s="16"/>
    </row>
    <row r="611" spans="1:8">
      <c r="A611" s="14">
        <v>44966</v>
      </c>
      <c r="B611" s="15"/>
      <c r="C611" s="144" t="s">
        <v>151</v>
      </c>
      <c r="D611" s="39">
        <v>6000000</v>
      </c>
      <c r="E611" s="45"/>
      <c r="F611" s="13">
        <f t="shared" si="10"/>
        <v>486868238.7299999</v>
      </c>
    </row>
    <row r="612" spans="1:8">
      <c r="A612" s="14">
        <v>44967</v>
      </c>
      <c r="B612" s="15"/>
      <c r="C612" s="33" t="s">
        <v>20</v>
      </c>
      <c r="D612" s="39"/>
      <c r="E612" s="45">
        <v>64145000</v>
      </c>
      <c r="F612" s="13">
        <f t="shared" si="10"/>
        <v>422723238.7299999</v>
      </c>
    </row>
    <row r="613" spans="1:8">
      <c r="A613" s="14">
        <v>44967</v>
      </c>
      <c r="B613" s="15"/>
      <c r="C613" s="33" t="s">
        <v>21</v>
      </c>
      <c r="D613" s="39"/>
      <c r="E613" s="45">
        <v>17000000</v>
      </c>
      <c r="F613" s="13">
        <f t="shared" si="10"/>
        <v>405723238.7299999</v>
      </c>
    </row>
    <row r="614" spans="1:8">
      <c r="A614" s="14">
        <v>44967</v>
      </c>
      <c r="B614" s="15"/>
      <c r="C614" s="33" t="s">
        <v>118</v>
      </c>
      <c r="D614" s="39"/>
      <c r="E614" s="45">
        <v>7750000</v>
      </c>
      <c r="F614" s="13">
        <f t="shared" si="10"/>
        <v>397973238.7299999</v>
      </c>
    </row>
    <row r="615" spans="1:8">
      <c r="A615" s="14">
        <v>44967</v>
      </c>
      <c r="B615" s="15"/>
      <c r="C615" s="33" t="s">
        <v>22</v>
      </c>
      <c r="D615" s="39"/>
      <c r="E615" s="45">
        <v>6300000</v>
      </c>
      <c r="F615" s="13">
        <f t="shared" si="10"/>
        <v>391673238.7299999</v>
      </c>
    </row>
    <row r="616" spans="1:8">
      <c r="A616" s="14">
        <v>44967</v>
      </c>
      <c r="B616" s="15"/>
      <c r="C616" s="33" t="s">
        <v>25</v>
      </c>
      <c r="D616" s="39"/>
      <c r="E616" s="45">
        <f>4*2900</f>
        <v>11600</v>
      </c>
      <c r="F616" s="13">
        <f t="shared" si="10"/>
        <v>391661638.7299999</v>
      </c>
    </row>
    <row r="617" spans="1:8">
      <c r="A617" s="14">
        <v>44967</v>
      </c>
      <c r="B617" s="15"/>
      <c r="C617" s="144" t="s">
        <v>52</v>
      </c>
      <c r="D617" s="39"/>
      <c r="E617" s="45">
        <v>600000</v>
      </c>
      <c r="F617" s="13">
        <f t="shared" si="10"/>
        <v>391061638.7299999</v>
      </c>
    </row>
    <row r="618" spans="1:8">
      <c r="A618" s="14">
        <v>44967</v>
      </c>
      <c r="B618" s="15"/>
      <c r="C618" s="144" t="s">
        <v>27</v>
      </c>
      <c r="D618" s="39">
        <v>9600000</v>
      </c>
      <c r="E618" s="45"/>
      <c r="F618" s="13">
        <f t="shared" si="10"/>
        <v>400661638.7299999</v>
      </c>
    </row>
    <row r="619" spans="1:8">
      <c r="A619" s="14">
        <v>44967</v>
      </c>
      <c r="B619" s="15"/>
      <c r="C619" s="144" t="s">
        <v>45</v>
      </c>
      <c r="D619" s="39">
        <v>2100000</v>
      </c>
      <c r="E619" s="45"/>
      <c r="F619" s="13">
        <f t="shared" si="10"/>
        <v>402761638.7299999</v>
      </c>
    </row>
    <row r="620" spans="1:8">
      <c r="A620" s="14">
        <v>44967</v>
      </c>
      <c r="B620" s="15"/>
      <c r="C620" s="144" t="s">
        <v>162</v>
      </c>
      <c r="D620" s="28">
        <v>3500000</v>
      </c>
      <c r="E620" s="45"/>
      <c r="F620" s="13">
        <f t="shared" si="10"/>
        <v>406261638.7299999</v>
      </c>
    </row>
    <row r="621" spans="1:8">
      <c r="A621" s="14">
        <v>44967</v>
      </c>
      <c r="B621" s="15"/>
      <c r="C621" s="144" t="s">
        <v>50</v>
      </c>
      <c r="D621" s="33">
        <v>5950000</v>
      </c>
      <c r="E621" s="45"/>
      <c r="F621" s="13">
        <f t="shared" si="10"/>
        <v>412211638.7299999</v>
      </c>
    </row>
    <row r="622" spans="1:8">
      <c r="A622" s="14">
        <v>44970</v>
      </c>
      <c r="B622" s="15"/>
      <c r="C622" s="144" t="s">
        <v>163</v>
      </c>
      <c r="D622" s="33">
        <v>3350000</v>
      </c>
      <c r="E622" s="45"/>
      <c r="F622" s="13">
        <f t="shared" si="10"/>
        <v>415561638.7299999</v>
      </c>
    </row>
    <row r="623" spans="1:8">
      <c r="A623" s="14">
        <v>44970</v>
      </c>
      <c r="B623" s="15"/>
      <c r="C623" s="144" t="s">
        <v>164</v>
      </c>
      <c r="D623" s="33">
        <v>4500000</v>
      </c>
      <c r="E623" s="45"/>
      <c r="F623" s="13">
        <f t="shared" si="10"/>
        <v>420061638.7299999</v>
      </c>
    </row>
    <row r="624" spans="1:8">
      <c r="A624" s="14">
        <v>44970</v>
      </c>
      <c r="B624" s="15"/>
      <c r="C624" s="145" t="s">
        <v>165</v>
      </c>
      <c r="D624" s="33"/>
      <c r="E624" s="45">
        <v>30000000</v>
      </c>
      <c r="F624" s="13">
        <f t="shared" si="10"/>
        <v>390061638.7299999</v>
      </c>
    </row>
    <row r="625" spans="1:9">
      <c r="A625" s="14">
        <v>44971</v>
      </c>
      <c r="B625" s="15"/>
      <c r="C625" s="144" t="s">
        <v>162</v>
      </c>
      <c r="D625" s="33">
        <v>3250000</v>
      </c>
      <c r="E625" s="45"/>
      <c r="F625" s="13">
        <f t="shared" si="10"/>
        <v>393311638.7299999</v>
      </c>
    </row>
    <row r="626" spans="1:9">
      <c r="A626" s="14">
        <v>44963</v>
      </c>
      <c r="B626" s="15"/>
      <c r="C626" s="145" t="s">
        <v>6</v>
      </c>
      <c r="D626" s="33">
        <v>600000</v>
      </c>
      <c r="E626" s="45"/>
      <c r="F626" s="13">
        <f t="shared" si="10"/>
        <v>393911638.7299999</v>
      </c>
      <c r="H626" s="57"/>
      <c r="I626" s="66"/>
    </row>
    <row r="627" spans="1:9">
      <c r="A627" s="14">
        <v>44963</v>
      </c>
      <c r="B627" s="15"/>
      <c r="C627" s="145" t="s">
        <v>6</v>
      </c>
      <c r="D627" s="33">
        <v>600000</v>
      </c>
      <c r="E627" s="45"/>
      <c r="F627" s="13">
        <f t="shared" si="10"/>
        <v>394511638.7299999</v>
      </c>
      <c r="H627" s="57"/>
      <c r="I627" s="66"/>
    </row>
    <row r="628" spans="1:9">
      <c r="A628" s="14">
        <v>44963</v>
      </c>
      <c r="B628" s="15"/>
      <c r="C628" s="144" t="s">
        <v>6</v>
      </c>
      <c r="D628" s="28">
        <v>575000</v>
      </c>
      <c r="E628" s="45"/>
      <c r="F628" s="13">
        <f t="shared" si="10"/>
        <v>395086638.7299999</v>
      </c>
      <c r="H628" s="57"/>
      <c r="I628" s="66"/>
    </row>
    <row r="629" spans="1:9">
      <c r="A629" s="14">
        <v>44963</v>
      </c>
      <c r="B629" s="15"/>
      <c r="C629" s="145" t="s">
        <v>6</v>
      </c>
      <c r="D629" s="33">
        <v>550000</v>
      </c>
      <c r="E629" s="45"/>
      <c r="F629" s="13">
        <f t="shared" ref="F629:F693" si="11">F628+D629-E629</f>
        <v>395636638.7299999</v>
      </c>
      <c r="H629" s="57"/>
      <c r="I629" s="66"/>
    </row>
    <row r="630" spans="1:9">
      <c r="A630" s="14">
        <v>44963</v>
      </c>
      <c r="B630" s="15"/>
      <c r="C630" s="145" t="s">
        <v>6</v>
      </c>
      <c r="D630" s="33">
        <v>600000</v>
      </c>
      <c r="E630" s="45"/>
      <c r="F630" s="13">
        <f t="shared" si="11"/>
        <v>396236638.7299999</v>
      </c>
      <c r="H630" s="57"/>
      <c r="I630" s="66"/>
    </row>
    <row r="631" spans="1:9">
      <c r="A631" s="14">
        <v>44963</v>
      </c>
      <c r="B631" s="15"/>
      <c r="C631" s="144" t="s">
        <v>6</v>
      </c>
      <c r="D631" s="33">
        <v>575000</v>
      </c>
      <c r="E631" s="45"/>
      <c r="F631" s="13">
        <f t="shared" si="11"/>
        <v>396811638.7299999</v>
      </c>
      <c r="H631" s="57"/>
      <c r="I631" s="66"/>
    </row>
    <row r="632" spans="1:9">
      <c r="A632" s="14">
        <v>44963</v>
      </c>
      <c r="B632" s="15"/>
      <c r="C632" s="144" t="s">
        <v>6</v>
      </c>
      <c r="D632" s="33">
        <v>465000</v>
      </c>
      <c r="E632" s="45"/>
      <c r="F632" s="13">
        <f t="shared" si="11"/>
        <v>397276638.7299999</v>
      </c>
      <c r="H632" s="57"/>
      <c r="I632" s="66"/>
    </row>
    <row r="633" spans="1:9">
      <c r="A633" s="14">
        <v>44963</v>
      </c>
      <c r="B633" s="15"/>
      <c r="C633" s="144" t="s">
        <v>6</v>
      </c>
      <c r="D633" s="33">
        <v>600000</v>
      </c>
      <c r="E633" s="45"/>
      <c r="F633" s="13">
        <f t="shared" si="11"/>
        <v>397876638.7299999</v>
      </c>
      <c r="H633" s="57"/>
      <c r="I633" s="66"/>
    </row>
    <row r="634" spans="1:9">
      <c r="A634" s="14">
        <v>44963</v>
      </c>
      <c r="B634" s="15"/>
      <c r="C634" s="144" t="s">
        <v>6</v>
      </c>
      <c r="D634" s="33">
        <v>600000</v>
      </c>
      <c r="E634" s="45"/>
      <c r="F634" s="13">
        <f t="shared" si="11"/>
        <v>398476638.7299999</v>
      </c>
      <c r="H634" s="57"/>
      <c r="I634" s="66"/>
    </row>
    <row r="635" spans="1:9">
      <c r="A635" s="14">
        <v>44963</v>
      </c>
      <c r="B635" s="15"/>
      <c r="C635" s="144" t="s">
        <v>6</v>
      </c>
      <c r="D635" s="33">
        <v>1185000</v>
      </c>
      <c r="E635" s="45"/>
      <c r="F635" s="13">
        <f t="shared" si="11"/>
        <v>399661638.7299999</v>
      </c>
      <c r="H635" s="57"/>
      <c r="I635" s="66"/>
    </row>
    <row r="636" spans="1:9">
      <c r="A636" s="14">
        <v>44963</v>
      </c>
      <c r="B636" s="15"/>
      <c r="C636" s="144" t="s">
        <v>6</v>
      </c>
      <c r="D636" s="33">
        <v>1160000</v>
      </c>
      <c r="E636" s="45"/>
      <c r="F636" s="13">
        <f t="shared" si="11"/>
        <v>400821638.7299999</v>
      </c>
      <c r="H636" s="57"/>
      <c r="I636" s="66"/>
    </row>
    <row r="637" spans="1:9">
      <c r="A637" s="14">
        <v>44963</v>
      </c>
      <c r="B637" s="15"/>
      <c r="C637" s="144" t="s">
        <v>6</v>
      </c>
      <c r="D637" s="33">
        <v>585000</v>
      </c>
      <c r="E637" s="45"/>
      <c r="F637" s="13">
        <f t="shared" si="11"/>
        <v>401406638.7299999</v>
      </c>
      <c r="H637" s="57"/>
      <c r="I637" s="66"/>
    </row>
    <row r="638" spans="1:9">
      <c r="A638" s="14">
        <v>44963</v>
      </c>
      <c r="B638" s="15"/>
      <c r="C638" s="144" t="s">
        <v>6</v>
      </c>
      <c r="D638" s="33">
        <v>585000</v>
      </c>
      <c r="E638" s="45"/>
      <c r="F638" s="13">
        <f t="shared" si="11"/>
        <v>401991638.7299999</v>
      </c>
      <c r="H638" s="57"/>
      <c r="I638" s="66"/>
    </row>
    <row r="639" spans="1:9">
      <c r="A639" s="14">
        <v>44963</v>
      </c>
      <c r="B639" s="15"/>
      <c r="C639" s="144" t="s">
        <v>6</v>
      </c>
      <c r="D639" s="33">
        <v>585000</v>
      </c>
      <c r="E639" s="45"/>
      <c r="F639" s="13">
        <f t="shared" si="11"/>
        <v>402576638.7299999</v>
      </c>
      <c r="H639" s="57"/>
      <c r="I639" s="66"/>
    </row>
    <row r="640" spans="1:9">
      <c r="A640" s="14">
        <v>44963</v>
      </c>
      <c r="B640" s="15"/>
      <c r="C640" s="144" t="s">
        <v>6</v>
      </c>
      <c r="D640" s="33">
        <v>1065000</v>
      </c>
      <c r="E640" s="45"/>
      <c r="F640" s="13">
        <f t="shared" si="11"/>
        <v>403641638.7299999</v>
      </c>
      <c r="H640" s="57"/>
      <c r="I640" s="66"/>
    </row>
    <row r="641" spans="1:9">
      <c r="A641" s="14">
        <v>44963</v>
      </c>
      <c r="B641" s="15"/>
      <c r="C641" s="144" t="s">
        <v>6</v>
      </c>
      <c r="D641" s="33">
        <v>600000</v>
      </c>
      <c r="E641" s="45"/>
      <c r="F641" s="13">
        <f t="shared" si="11"/>
        <v>404241638.7299999</v>
      </c>
      <c r="H641" s="57"/>
      <c r="I641" s="66"/>
    </row>
    <row r="642" spans="1:9">
      <c r="A642" s="14">
        <v>44963</v>
      </c>
      <c r="B642" s="15"/>
      <c r="C642" s="144" t="s">
        <v>6</v>
      </c>
      <c r="D642" s="33">
        <v>600000</v>
      </c>
      <c r="E642" s="45"/>
      <c r="F642" s="13">
        <f t="shared" si="11"/>
        <v>404841638.7299999</v>
      </c>
      <c r="H642" s="57"/>
      <c r="I642" s="66"/>
    </row>
    <row r="643" spans="1:9">
      <c r="A643" s="14">
        <v>44963</v>
      </c>
      <c r="B643" s="15"/>
      <c r="C643" s="144" t="s">
        <v>6</v>
      </c>
      <c r="D643" s="33">
        <v>600000</v>
      </c>
      <c r="E643" s="45"/>
      <c r="F643" s="13">
        <f t="shared" si="11"/>
        <v>405441638.7299999</v>
      </c>
      <c r="H643" s="57"/>
      <c r="I643" s="66"/>
    </row>
    <row r="644" spans="1:9">
      <c r="A644" s="14">
        <v>44963</v>
      </c>
      <c r="B644" s="15"/>
      <c r="C644" s="144" t="s">
        <v>6</v>
      </c>
      <c r="D644" s="33">
        <v>575000</v>
      </c>
      <c r="E644" s="45"/>
      <c r="F644" s="13">
        <f t="shared" si="11"/>
        <v>406016638.7299999</v>
      </c>
      <c r="H644" s="57"/>
      <c r="I644" s="66"/>
    </row>
    <row r="645" spans="1:9">
      <c r="A645" s="14">
        <v>44963</v>
      </c>
      <c r="B645" s="15"/>
      <c r="C645" s="144" t="s">
        <v>6</v>
      </c>
      <c r="D645" s="33">
        <v>585000</v>
      </c>
      <c r="E645" s="45"/>
      <c r="F645" s="13">
        <f t="shared" si="11"/>
        <v>406601638.7299999</v>
      </c>
      <c r="H645" s="57"/>
      <c r="I645" s="66"/>
    </row>
    <row r="646" spans="1:9">
      <c r="A646" s="14">
        <v>44964</v>
      </c>
      <c r="B646" s="15"/>
      <c r="C646" s="144" t="s">
        <v>6</v>
      </c>
      <c r="D646" s="33">
        <v>600000</v>
      </c>
      <c r="E646" s="45"/>
      <c r="F646" s="13">
        <f t="shared" si="11"/>
        <v>407201638.7299999</v>
      </c>
      <c r="H646" s="57"/>
      <c r="I646" s="66"/>
    </row>
    <row r="647" spans="1:9">
      <c r="A647" s="14">
        <v>44964</v>
      </c>
      <c r="B647" s="15"/>
      <c r="C647" s="144" t="s">
        <v>6</v>
      </c>
      <c r="D647" s="33">
        <v>550000</v>
      </c>
      <c r="E647" s="45"/>
      <c r="F647" s="13">
        <f t="shared" si="11"/>
        <v>407751638.7299999</v>
      </c>
      <c r="H647" s="57"/>
      <c r="I647" s="66"/>
    </row>
    <row r="648" spans="1:9">
      <c r="A648" s="14">
        <v>44964</v>
      </c>
      <c r="B648" s="15"/>
      <c r="C648" s="144" t="s">
        <v>6</v>
      </c>
      <c r="D648" s="33">
        <v>1100000</v>
      </c>
      <c r="E648" s="45"/>
      <c r="F648" s="13">
        <f t="shared" si="11"/>
        <v>408851638.7299999</v>
      </c>
      <c r="H648" s="57"/>
      <c r="I648" s="66"/>
    </row>
    <row r="649" spans="1:9">
      <c r="A649" s="14">
        <v>44964</v>
      </c>
      <c r="B649" s="15"/>
      <c r="C649" s="144" t="s">
        <v>6</v>
      </c>
      <c r="D649" s="33">
        <v>600000</v>
      </c>
      <c r="E649" s="45"/>
      <c r="F649" s="13">
        <f t="shared" si="11"/>
        <v>409451638.7299999</v>
      </c>
      <c r="H649" s="57"/>
      <c r="I649" s="66"/>
    </row>
    <row r="650" spans="1:9">
      <c r="A650" s="14">
        <v>44964</v>
      </c>
      <c r="B650" s="15"/>
      <c r="C650" s="144" t="s">
        <v>6</v>
      </c>
      <c r="D650" s="33">
        <v>575000</v>
      </c>
      <c r="E650" s="45"/>
      <c r="F650" s="13">
        <f t="shared" si="11"/>
        <v>410026638.7299999</v>
      </c>
      <c r="H650" s="57"/>
      <c r="I650" s="66"/>
    </row>
    <row r="651" spans="1:9">
      <c r="A651" s="14">
        <v>44964</v>
      </c>
      <c r="B651" s="15"/>
      <c r="C651" s="144" t="s">
        <v>6</v>
      </c>
      <c r="D651" s="33">
        <v>1745000</v>
      </c>
      <c r="E651" s="45"/>
      <c r="F651" s="13">
        <f t="shared" si="11"/>
        <v>411771638.7299999</v>
      </c>
      <c r="H651" s="57"/>
      <c r="I651" s="66"/>
    </row>
    <row r="652" spans="1:9">
      <c r="A652" s="14">
        <v>44964</v>
      </c>
      <c r="B652" s="15"/>
      <c r="C652" s="144" t="s">
        <v>6</v>
      </c>
      <c r="D652" s="33">
        <v>585000</v>
      </c>
      <c r="E652" s="45"/>
      <c r="F652" s="13">
        <f t="shared" si="11"/>
        <v>412356638.7299999</v>
      </c>
      <c r="H652" s="57"/>
      <c r="I652" s="66"/>
    </row>
    <row r="653" spans="1:9">
      <c r="A653" s="14">
        <v>44964</v>
      </c>
      <c r="B653" s="15"/>
      <c r="C653" s="144" t="s">
        <v>6</v>
      </c>
      <c r="D653" s="33">
        <v>1160000</v>
      </c>
      <c r="E653" s="45"/>
      <c r="F653" s="13">
        <f t="shared" si="11"/>
        <v>413516638.7299999</v>
      </c>
      <c r="H653" s="57"/>
      <c r="I653" s="66"/>
    </row>
    <row r="654" spans="1:9">
      <c r="A654" s="14">
        <v>44964</v>
      </c>
      <c r="B654" s="15"/>
      <c r="C654" s="144" t="s">
        <v>6</v>
      </c>
      <c r="D654" s="33">
        <v>1170000</v>
      </c>
      <c r="E654" s="45"/>
      <c r="F654" s="13">
        <f t="shared" si="11"/>
        <v>414686638.7299999</v>
      </c>
      <c r="H654" s="57"/>
      <c r="I654" s="66"/>
    </row>
    <row r="655" spans="1:9">
      <c r="A655" s="14">
        <v>44964</v>
      </c>
      <c r="B655" s="15"/>
      <c r="C655" s="144" t="s">
        <v>48</v>
      </c>
      <c r="D655" s="33">
        <v>2370000</v>
      </c>
      <c r="E655" s="45"/>
      <c r="F655" s="13">
        <f t="shared" si="11"/>
        <v>417056638.7299999</v>
      </c>
      <c r="H655" s="57"/>
      <c r="I655" s="66"/>
    </row>
    <row r="656" spans="1:9">
      <c r="A656" s="14">
        <v>44964</v>
      </c>
      <c r="B656" s="15"/>
      <c r="C656" s="144" t="s">
        <v>6</v>
      </c>
      <c r="D656" s="33">
        <v>585000</v>
      </c>
      <c r="E656" s="45"/>
      <c r="F656" s="13">
        <f t="shared" si="11"/>
        <v>417641638.7299999</v>
      </c>
      <c r="H656" s="57"/>
      <c r="I656" s="66"/>
    </row>
    <row r="657" spans="1:9">
      <c r="A657" s="14">
        <v>44964</v>
      </c>
      <c r="B657" s="15"/>
      <c r="C657" s="144" t="s">
        <v>9</v>
      </c>
      <c r="D657" s="33">
        <v>750000</v>
      </c>
      <c r="E657" s="45"/>
      <c r="F657" s="13">
        <f t="shared" si="11"/>
        <v>418391638.7299999</v>
      </c>
      <c r="H657" s="57"/>
      <c r="I657" s="66"/>
    </row>
    <row r="658" spans="1:9">
      <c r="A658" s="14">
        <v>44964</v>
      </c>
      <c r="B658" s="15"/>
      <c r="C658" s="144" t="s">
        <v>6</v>
      </c>
      <c r="D658" s="33">
        <v>1770000</v>
      </c>
      <c r="E658" s="45"/>
      <c r="F658" s="13">
        <f t="shared" si="11"/>
        <v>420161638.7299999</v>
      </c>
      <c r="H658" s="57"/>
      <c r="I658" s="66"/>
    </row>
    <row r="659" spans="1:9">
      <c r="A659" s="14">
        <v>44964</v>
      </c>
      <c r="B659" s="15"/>
      <c r="C659" s="144" t="s">
        <v>48</v>
      </c>
      <c r="D659" s="33">
        <v>1300000</v>
      </c>
      <c r="E659" s="45"/>
      <c r="F659" s="13">
        <f t="shared" si="11"/>
        <v>421461638.7299999</v>
      </c>
      <c r="H659" s="57"/>
      <c r="I659" s="66"/>
    </row>
    <row r="660" spans="1:9">
      <c r="A660" s="14">
        <v>44964</v>
      </c>
      <c r="B660" s="15"/>
      <c r="C660" s="144" t="s">
        <v>6</v>
      </c>
      <c r="D660" s="33">
        <v>1185000</v>
      </c>
      <c r="E660" s="45"/>
      <c r="F660" s="13">
        <f t="shared" si="11"/>
        <v>422646638.7299999</v>
      </c>
      <c r="H660" s="57"/>
      <c r="I660" s="66"/>
    </row>
    <row r="661" spans="1:9">
      <c r="A661" s="14">
        <v>44965</v>
      </c>
      <c r="B661" s="15"/>
      <c r="C661" s="144" t="s">
        <v>6</v>
      </c>
      <c r="D661" s="33">
        <v>600000</v>
      </c>
      <c r="E661" s="45"/>
      <c r="F661" s="13">
        <f t="shared" si="11"/>
        <v>423246638.7299999</v>
      </c>
      <c r="H661" s="57"/>
      <c r="I661" s="66"/>
    </row>
    <row r="662" spans="1:9">
      <c r="A662" s="14">
        <v>44965</v>
      </c>
      <c r="B662" s="15"/>
      <c r="C662" s="144" t="s">
        <v>6</v>
      </c>
      <c r="D662" s="33">
        <v>2165000</v>
      </c>
      <c r="E662" s="45"/>
      <c r="F662" s="13">
        <f t="shared" si="11"/>
        <v>425411638.7299999</v>
      </c>
      <c r="H662" s="57"/>
      <c r="I662" s="66"/>
    </row>
    <row r="663" spans="1:9">
      <c r="A663" s="14">
        <v>44965</v>
      </c>
      <c r="B663" s="15"/>
      <c r="C663" s="144" t="s">
        <v>6</v>
      </c>
      <c r="D663" s="33">
        <v>1750000</v>
      </c>
      <c r="E663" s="45"/>
      <c r="F663" s="13">
        <f t="shared" si="11"/>
        <v>427161638.7299999</v>
      </c>
      <c r="H663" s="57"/>
      <c r="I663" s="66"/>
    </row>
    <row r="664" spans="1:9">
      <c r="A664" s="14">
        <v>44965</v>
      </c>
      <c r="B664" s="15"/>
      <c r="C664" s="144" t="s">
        <v>6</v>
      </c>
      <c r="D664" s="33">
        <v>1040000</v>
      </c>
      <c r="E664" s="45"/>
      <c r="F664" s="13">
        <f t="shared" si="11"/>
        <v>428201638.7299999</v>
      </c>
      <c r="H664" s="57"/>
      <c r="I664" s="66"/>
    </row>
    <row r="665" spans="1:9">
      <c r="A665" s="14">
        <v>44965</v>
      </c>
      <c r="B665" s="15"/>
      <c r="C665" s="144" t="s">
        <v>6</v>
      </c>
      <c r="D665" s="33">
        <v>1725000</v>
      </c>
      <c r="E665" s="45"/>
      <c r="F665" s="13">
        <f t="shared" si="11"/>
        <v>429926638.7299999</v>
      </c>
      <c r="H665" s="57"/>
      <c r="I665" s="66"/>
    </row>
    <row r="666" spans="1:9">
      <c r="A666" s="14">
        <v>44965</v>
      </c>
      <c r="B666" s="15"/>
      <c r="C666" s="144" t="s">
        <v>6</v>
      </c>
      <c r="D666" s="33">
        <v>1135000</v>
      </c>
      <c r="E666" s="45"/>
      <c r="F666" s="13">
        <f t="shared" si="11"/>
        <v>431061638.7299999</v>
      </c>
      <c r="H666" s="57"/>
      <c r="I666" s="66"/>
    </row>
    <row r="667" spans="1:9">
      <c r="A667" s="14">
        <v>44965</v>
      </c>
      <c r="B667" s="15"/>
      <c r="C667" s="144" t="s">
        <v>99</v>
      </c>
      <c r="D667" s="33">
        <v>13250000</v>
      </c>
      <c r="E667" s="45"/>
      <c r="F667" s="13">
        <f t="shared" si="11"/>
        <v>444311638.7299999</v>
      </c>
      <c r="H667" s="57"/>
      <c r="I667" s="66"/>
    </row>
    <row r="668" spans="1:9">
      <c r="A668" s="14">
        <v>44965</v>
      </c>
      <c r="B668" s="15"/>
      <c r="C668" s="144" t="s">
        <v>6</v>
      </c>
      <c r="D668" s="33">
        <v>585000</v>
      </c>
      <c r="E668" s="45"/>
      <c r="F668" s="13">
        <f t="shared" si="11"/>
        <v>444896638.7299999</v>
      </c>
      <c r="H668" s="57"/>
      <c r="I668" s="66"/>
    </row>
    <row r="669" spans="1:9">
      <c r="A669" s="14">
        <v>44965</v>
      </c>
      <c r="B669" s="15"/>
      <c r="C669" s="144" t="s">
        <v>19</v>
      </c>
      <c r="D669" s="33">
        <v>300000</v>
      </c>
      <c r="E669" s="45"/>
      <c r="F669" s="13">
        <f t="shared" si="11"/>
        <v>445196638.7299999</v>
      </c>
      <c r="H669" s="57"/>
      <c r="I669" s="66"/>
    </row>
    <row r="670" spans="1:9">
      <c r="A670" s="14">
        <v>44965</v>
      </c>
      <c r="B670" s="15"/>
      <c r="C670" s="144" t="s">
        <v>6</v>
      </c>
      <c r="D670" s="28">
        <v>1135000</v>
      </c>
      <c r="E670" s="45"/>
      <c r="F670" s="13">
        <f t="shared" si="11"/>
        <v>446331638.7299999</v>
      </c>
      <c r="H670" s="57"/>
      <c r="I670" s="66"/>
    </row>
    <row r="671" spans="1:9">
      <c r="A671" s="14">
        <v>44965</v>
      </c>
      <c r="B671" s="15"/>
      <c r="C671" s="145" t="s">
        <v>6</v>
      </c>
      <c r="D671" s="33">
        <v>600000</v>
      </c>
      <c r="E671" s="45"/>
      <c r="F671" s="13">
        <f t="shared" si="11"/>
        <v>446931638.7299999</v>
      </c>
      <c r="H671" s="57"/>
      <c r="I671" s="66"/>
    </row>
    <row r="672" spans="1:9">
      <c r="A672" s="14">
        <v>44965</v>
      </c>
      <c r="B672" s="15"/>
      <c r="C672" s="145" t="s">
        <v>6</v>
      </c>
      <c r="D672" s="33">
        <v>600000</v>
      </c>
      <c r="E672" s="45"/>
      <c r="F672" s="13">
        <f t="shared" si="11"/>
        <v>447531638.7299999</v>
      </c>
      <c r="H672" s="57"/>
      <c r="I672" s="66"/>
    </row>
    <row r="673" spans="1:9">
      <c r="A673" s="14">
        <v>44965</v>
      </c>
      <c r="B673" s="15"/>
      <c r="C673" s="144" t="s">
        <v>6</v>
      </c>
      <c r="D673" s="33">
        <v>1135000</v>
      </c>
      <c r="E673" s="45"/>
      <c r="F673" s="13">
        <f t="shared" si="11"/>
        <v>448666638.7299999</v>
      </c>
      <c r="H673" s="57"/>
      <c r="I673" s="66"/>
    </row>
    <row r="674" spans="1:9">
      <c r="A674" s="14">
        <v>44965</v>
      </c>
      <c r="B674" s="15"/>
      <c r="C674" s="144" t="s">
        <v>6</v>
      </c>
      <c r="D674" s="33">
        <v>585000</v>
      </c>
      <c r="E674" s="45"/>
      <c r="F674" s="13">
        <f t="shared" si="11"/>
        <v>449251638.7299999</v>
      </c>
      <c r="H674" s="57"/>
      <c r="I674" s="66"/>
    </row>
    <row r="675" spans="1:9">
      <c r="A675" s="14">
        <v>44965</v>
      </c>
      <c r="B675" s="15"/>
      <c r="C675" s="144" t="s">
        <v>19</v>
      </c>
      <c r="D675" s="33">
        <v>300000</v>
      </c>
      <c r="E675" s="45"/>
      <c r="F675" s="13">
        <f t="shared" si="11"/>
        <v>449551638.7299999</v>
      </c>
      <c r="H675" s="57"/>
      <c r="I675" s="66"/>
    </row>
    <row r="676" spans="1:9">
      <c r="A676" s="14">
        <v>44965</v>
      </c>
      <c r="B676" s="15"/>
      <c r="C676" s="144" t="s">
        <v>9</v>
      </c>
      <c r="D676" s="33">
        <v>700000</v>
      </c>
      <c r="E676" s="45"/>
      <c r="F676" s="13">
        <f t="shared" si="11"/>
        <v>450251638.7299999</v>
      </c>
      <c r="H676" s="57"/>
      <c r="I676" s="66"/>
    </row>
    <row r="677" spans="1:9">
      <c r="A677" s="14">
        <v>44965</v>
      </c>
      <c r="B677" s="15"/>
      <c r="C677" s="144" t="s">
        <v>70</v>
      </c>
      <c r="D677" s="33">
        <v>9400000</v>
      </c>
      <c r="E677" s="45"/>
      <c r="F677" s="13">
        <f t="shared" si="11"/>
        <v>459651638.7299999</v>
      </c>
      <c r="H677" s="57"/>
      <c r="I677" s="66"/>
    </row>
    <row r="678" spans="1:9">
      <c r="A678" s="14">
        <v>44965</v>
      </c>
      <c r="B678" s="15"/>
      <c r="C678" s="144" t="s">
        <v>6</v>
      </c>
      <c r="D678" s="33">
        <v>465000</v>
      </c>
      <c r="E678" s="45"/>
      <c r="F678" s="13">
        <f t="shared" si="11"/>
        <v>460116638.7299999</v>
      </c>
      <c r="H678" s="57"/>
      <c r="I678" s="66"/>
    </row>
    <row r="679" spans="1:9">
      <c r="A679" s="14">
        <v>44965</v>
      </c>
      <c r="B679" s="15"/>
      <c r="C679" s="144" t="s">
        <v>6</v>
      </c>
      <c r="D679" s="33">
        <v>585000</v>
      </c>
      <c r="E679" s="45"/>
      <c r="F679" s="13">
        <f t="shared" si="11"/>
        <v>460701638.7299999</v>
      </c>
      <c r="H679" s="57"/>
      <c r="I679" s="66"/>
    </row>
    <row r="680" spans="1:9">
      <c r="A680" s="14">
        <v>44965</v>
      </c>
      <c r="B680" s="15"/>
      <c r="C680" s="144" t="s">
        <v>6</v>
      </c>
      <c r="D680" s="33">
        <v>575000</v>
      </c>
      <c r="E680" s="45"/>
      <c r="F680" s="13">
        <f t="shared" si="11"/>
        <v>461276638.7299999</v>
      </c>
      <c r="H680" s="57"/>
      <c r="I680" s="66"/>
    </row>
    <row r="681" spans="1:9">
      <c r="A681" s="14">
        <v>44966</v>
      </c>
      <c r="B681" s="15"/>
      <c r="C681" s="144" t="s">
        <v>6</v>
      </c>
      <c r="D681" s="33">
        <v>585000</v>
      </c>
      <c r="E681" s="45"/>
      <c r="F681" s="13">
        <f t="shared" si="11"/>
        <v>461861638.7299999</v>
      </c>
      <c r="H681" s="57"/>
      <c r="I681" s="66"/>
    </row>
    <row r="682" spans="1:9">
      <c r="A682" s="14">
        <v>44966</v>
      </c>
      <c r="B682" s="15"/>
      <c r="C682" s="144" t="s">
        <v>6</v>
      </c>
      <c r="D682" s="33">
        <v>600000</v>
      </c>
      <c r="E682" s="45"/>
      <c r="F682" s="13">
        <f t="shared" si="11"/>
        <v>462461638.7299999</v>
      </c>
      <c r="H682" s="57"/>
      <c r="I682" s="66"/>
    </row>
    <row r="683" spans="1:9">
      <c r="A683" s="14">
        <v>44966</v>
      </c>
      <c r="B683" s="15"/>
      <c r="C683" s="144" t="s">
        <v>6</v>
      </c>
      <c r="D683" s="33">
        <v>600000</v>
      </c>
      <c r="E683" s="45"/>
      <c r="F683" s="13">
        <f t="shared" si="11"/>
        <v>463061638.7299999</v>
      </c>
      <c r="H683" s="57"/>
      <c r="I683" s="66"/>
    </row>
    <row r="684" spans="1:9">
      <c r="A684" s="14">
        <v>44966</v>
      </c>
      <c r="B684" s="15"/>
      <c r="C684" s="144" t="s">
        <v>6</v>
      </c>
      <c r="D684" s="33">
        <v>550000</v>
      </c>
      <c r="E684" s="45"/>
      <c r="F684" s="13">
        <f t="shared" si="11"/>
        <v>463611638.7299999</v>
      </c>
      <c r="H684" s="57"/>
      <c r="I684" s="66"/>
    </row>
    <row r="685" spans="1:9">
      <c r="A685" s="14">
        <v>44966</v>
      </c>
      <c r="B685" s="15"/>
      <c r="C685" s="144" t="s">
        <v>6</v>
      </c>
      <c r="D685" s="33">
        <v>585000</v>
      </c>
      <c r="E685" s="45"/>
      <c r="F685" s="13">
        <f t="shared" si="11"/>
        <v>464196638.7299999</v>
      </c>
      <c r="H685" s="57"/>
      <c r="I685" s="66"/>
    </row>
    <row r="686" spans="1:9">
      <c r="A686" s="14">
        <v>44966</v>
      </c>
      <c r="B686" s="15"/>
      <c r="C686" s="144" t="s">
        <v>6</v>
      </c>
      <c r="D686" s="33">
        <v>585000</v>
      </c>
      <c r="E686" s="45"/>
      <c r="F686" s="13">
        <f t="shared" si="11"/>
        <v>464781638.7299999</v>
      </c>
      <c r="H686" s="57"/>
      <c r="I686" s="66"/>
    </row>
    <row r="687" spans="1:9">
      <c r="A687" s="14">
        <v>44966</v>
      </c>
      <c r="B687" s="15"/>
      <c r="C687" s="144" t="s">
        <v>97</v>
      </c>
      <c r="D687" s="33">
        <v>8300000</v>
      </c>
      <c r="E687" s="45"/>
      <c r="F687" s="13">
        <f t="shared" si="11"/>
        <v>473081638.7299999</v>
      </c>
      <c r="H687" s="57"/>
      <c r="I687" s="66"/>
    </row>
    <row r="688" spans="1:9">
      <c r="A688" s="14">
        <v>44966</v>
      </c>
      <c r="B688" s="15"/>
      <c r="C688" s="144" t="s">
        <v>6</v>
      </c>
      <c r="D688" s="33">
        <v>575000</v>
      </c>
      <c r="E688" s="45"/>
      <c r="F688" s="13">
        <f t="shared" si="11"/>
        <v>473656638.7299999</v>
      </c>
      <c r="H688" s="57"/>
      <c r="I688" s="66"/>
    </row>
    <row r="689" spans="1:9">
      <c r="A689" s="14">
        <v>44966</v>
      </c>
      <c r="B689" s="15"/>
      <c r="C689" s="144" t="s">
        <v>6</v>
      </c>
      <c r="D689" s="33">
        <v>600000</v>
      </c>
      <c r="E689" s="45"/>
      <c r="F689" s="13">
        <f t="shared" si="11"/>
        <v>474256638.7299999</v>
      </c>
      <c r="H689" s="57"/>
      <c r="I689" s="66"/>
    </row>
    <row r="690" spans="1:9">
      <c r="A690" s="14">
        <v>44966</v>
      </c>
      <c r="B690" s="15"/>
      <c r="C690" s="144" t="s">
        <v>6</v>
      </c>
      <c r="D690" s="33">
        <v>550000</v>
      </c>
      <c r="E690" s="45"/>
      <c r="F690" s="13">
        <f t="shared" si="11"/>
        <v>474806638.7299999</v>
      </c>
      <c r="H690" s="57"/>
      <c r="I690" s="66"/>
    </row>
    <row r="691" spans="1:9">
      <c r="A691" s="14">
        <v>44966</v>
      </c>
      <c r="B691" s="15"/>
      <c r="C691" s="144" t="s">
        <v>6</v>
      </c>
      <c r="D691" s="33">
        <v>1200000</v>
      </c>
      <c r="E691" s="45"/>
      <c r="F691" s="13">
        <f t="shared" si="11"/>
        <v>476006638.7299999</v>
      </c>
      <c r="H691" s="57"/>
      <c r="I691" s="66"/>
    </row>
    <row r="692" spans="1:9">
      <c r="A692" s="14">
        <v>44967</v>
      </c>
      <c r="B692" s="15"/>
      <c r="C692" s="144" t="s">
        <v>48</v>
      </c>
      <c r="D692" s="33">
        <v>1185000</v>
      </c>
      <c r="E692" s="45"/>
      <c r="F692" s="13">
        <f t="shared" si="11"/>
        <v>477191638.7299999</v>
      </c>
      <c r="H692" s="57"/>
      <c r="I692" s="66"/>
    </row>
    <row r="693" spans="1:9">
      <c r="A693" s="14">
        <v>44967</v>
      </c>
      <c r="B693" s="15"/>
      <c r="C693" s="144" t="s">
        <v>9</v>
      </c>
      <c r="D693" s="33">
        <v>600000</v>
      </c>
      <c r="E693" s="45"/>
      <c r="F693" s="13">
        <f t="shared" si="11"/>
        <v>477791638.7299999</v>
      </c>
      <c r="H693" s="57"/>
      <c r="I693" s="66"/>
    </row>
    <row r="694" spans="1:9">
      <c r="A694" s="14">
        <v>44967</v>
      </c>
      <c r="B694" s="15"/>
      <c r="C694" s="144" t="s">
        <v>6</v>
      </c>
      <c r="D694" s="33">
        <v>600000</v>
      </c>
      <c r="E694" s="45"/>
      <c r="F694" s="13">
        <f t="shared" ref="F694:F906" si="12">F693+D694-E694</f>
        <v>478391638.7299999</v>
      </c>
      <c r="H694" s="57"/>
      <c r="I694" s="66"/>
    </row>
    <row r="695" spans="1:9">
      <c r="A695" s="14">
        <v>44967</v>
      </c>
      <c r="B695" s="15"/>
      <c r="C695" s="144" t="s">
        <v>9</v>
      </c>
      <c r="D695" s="33">
        <v>700000</v>
      </c>
      <c r="E695" s="45"/>
      <c r="F695" s="13">
        <f t="shared" si="12"/>
        <v>479091638.7299999</v>
      </c>
      <c r="H695" s="57"/>
      <c r="I695" s="66"/>
    </row>
    <row r="696" spans="1:9">
      <c r="A696" s="14">
        <v>44967</v>
      </c>
      <c r="B696" s="15"/>
      <c r="C696" s="144" t="s">
        <v>9</v>
      </c>
      <c r="D696" s="33">
        <v>550000</v>
      </c>
      <c r="E696" s="45"/>
      <c r="F696" s="13">
        <f t="shared" si="12"/>
        <v>479641638.7299999</v>
      </c>
      <c r="H696" s="57"/>
      <c r="I696" s="66"/>
    </row>
    <row r="697" spans="1:9">
      <c r="A697" s="14">
        <v>44967</v>
      </c>
      <c r="B697" s="15"/>
      <c r="C697" s="144" t="s">
        <v>70</v>
      </c>
      <c r="D697" s="33">
        <v>13000000</v>
      </c>
      <c r="E697" s="45"/>
      <c r="F697" s="13">
        <f t="shared" si="12"/>
        <v>492641638.7299999</v>
      </c>
      <c r="H697" s="57"/>
      <c r="I697" s="66"/>
    </row>
    <row r="698" spans="1:9">
      <c r="A698" s="14">
        <v>44967</v>
      </c>
      <c r="B698" s="15"/>
      <c r="C698" s="144" t="s">
        <v>6</v>
      </c>
      <c r="D698" s="33">
        <v>1050000</v>
      </c>
      <c r="E698" s="45"/>
      <c r="F698" s="13">
        <f t="shared" si="12"/>
        <v>493691638.7299999</v>
      </c>
      <c r="H698" s="57"/>
      <c r="I698" s="66"/>
    </row>
    <row r="699" spans="1:9">
      <c r="A699" s="14">
        <v>44967</v>
      </c>
      <c r="B699" s="15"/>
      <c r="C699" s="144" t="s">
        <v>6</v>
      </c>
      <c r="D699" s="33">
        <v>550000</v>
      </c>
      <c r="E699" s="45"/>
      <c r="F699" s="13">
        <f t="shared" si="12"/>
        <v>494241638.7299999</v>
      </c>
      <c r="H699" s="57"/>
      <c r="I699" s="66"/>
    </row>
    <row r="700" spans="1:9">
      <c r="A700" s="14">
        <v>44967</v>
      </c>
      <c r="B700" s="15"/>
      <c r="C700" s="144" t="s">
        <v>6</v>
      </c>
      <c r="D700" s="33">
        <v>1170000</v>
      </c>
      <c r="E700" s="45"/>
      <c r="F700" s="13">
        <f t="shared" si="12"/>
        <v>495411638.7299999</v>
      </c>
      <c r="H700" s="57"/>
      <c r="I700" s="66"/>
    </row>
    <row r="701" spans="1:9">
      <c r="A701" s="14">
        <v>44967</v>
      </c>
      <c r="B701" s="15"/>
      <c r="C701" s="144" t="s">
        <v>6</v>
      </c>
      <c r="D701" s="33">
        <v>585000</v>
      </c>
      <c r="E701" s="45"/>
      <c r="F701" s="13">
        <f t="shared" si="12"/>
        <v>495996638.7299999</v>
      </c>
      <c r="H701" s="57"/>
      <c r="I701" s="66"/>
    </row>
    <row r="702" spans="1:9">
      <c r="A702" s="14">
        <v>44967</v>
      </c>
      <c r="B702" s="15"/>
      <c r="C702" s="144" t="s">
        <v>9</v>
      </c>
      <c r="D702" s="33">
        <v>600000</v>
      </c>
      <c r="E702" s="45"/>
      <c r="F702" s="13">
        <f t="shared" si="12"/>
        <v>496596638.7299999</v>
      </c>
      <c r="H702" s="57"/>
      <c r="I702" s="66"/>
    </row>
    <row r="703" spans="1:9">
      <c r="A703" s="14">
        <v>44967</v>
      </c>
      <c r="B703" s="15"/>
      <c r="C703" s="145" t="s">
        <v>6</v>
      </c>
      <c r="D703" s="33">
        <v>1135000</v>
      </c>
      <c r="E703" s="45"/>
      <c r="F703" s="13">
        <f t="shared" si="12"/>
        <v>497731638.7299999</v>
      </c>
      <c r="H703" s="57"/>
      <c r="I703" s="66"/>
    </row>
    <row r="704" spans="1:9">
      <c r="A704" s="14">
        <v>44967</v>
      </c>
      <c r="B704" s="15"/>
      <c r="C704" s="146" t="s">
        <v>6</v>
      </c>
      <c r="D704" s="33">
        <v>1200000</v>
      </c>
      <c r="E704" s="45"/>
      <c r="F704" s="13">
        <f t="shared" si="12"/>
        <v>498931638.7299999</v>
      </c>
      <c r="H704" s="57"/>
      <c r="I704" s="66"/>
    </row>
    <row r="705" spans="1:9">
      <c r="A705" s="14">
        <v>44967</v>
      </c>
      <c r="B705" s="15"/>
      <c r="C705" s="146" t="s">
        <v>6</v>
      </c>
      <c r="D705" s="33">
        <v>550000</v>
      </c>
      <c r="E705" s="45"/>
      <c r="F705" s="13">
        <f t="shared" si="12"/>
        <v>499481638.7299999</v>
      </c>
      <c r="H705" s="57"/>
      <c r="I705" s="66"/>
    </row>
    <row r="706" spans="1:9">
      <c r="A706" s="14">
        <v>44967</v>
      </c>
      <c r="B706" s="15"/>
      <c r="C706" s="146" t="s">
        <v>9</v>
      </c>
      <c r="D706" s="33">
        <v>700000</v>
      </c>
      <c r="E706" s="45"/>
      <c r="F706" s="13">
        <f t="shared" si="12"/>
        <v>500181638.7299999</v>
      </c>
      <c r="H706" s="57"/>
      <c r="I706" s="66"/>
    </row>
    <row r="707" spans="1:9">
      <c r="A707" s="14">
        <v>44967</v>
      </c>
      <c r="B707" s="15"/>
      <c r="C707" s="146" t="s">
        <v>166</v>
      </c>
      <c r="D707" s="33">
        <v>25000000</v>
      </c>
      <c r="E707" s="45"/>
      <c r="F707" s="13">
        <f t="shared" si="12"/>
        <v>525181638.7299999</v>
      </c>
      <c r="H707" s="57"/>
      <c r="I707" s="66"/>
    </row>
    <row r="708" spans="1:9">
      <c r="A708" s="14">
        <v>44967</v>
      </c>
      <c r="B708" s="15"/>
      <c r="C708" s="146" t="s">
        <v>9</v>
      </c>
      <c r="D708" s="33">
        <v>750000</v>
      </c>
      <c r="E708" s="45"/>
      <c r="F708" s="13">
        <f t="shared" si="12"/>
        <v>525931638.7299999</v>
      </c>
      <c r="H708" s="57"/>
      <c r="I708" s="66"/>
    </row>
    <row r="709" spans="1:9">
      <c r="A709" s="14">
        <v>44967</v>
      </c>
      <c r="B709" s="15"/>
      <c r="C709" s="146" t="s">
        <v>9</v>
      </c>
      <c r="D709" s="33">
        <v>750000</v>
      </c>
      <c r="E709" s="45"/>
      <c r="F709" s="13">
        <f t="shared" si="12"/>
        <v>526681638.7299999</v>
      </c>
      <c r="H709" s="57"/>
      <c r="I709" s="66"/>
    </row>
    <row r="710" spans="1:9">
      <c r="A710" s="14">
        <v>44968</v>
      </c>
      <c r="B710" s="15"/>
      <c r="C710" s="146" t="s">
        <v>6</v>
      </c>
      <c r="D710" s="33">
        <v>600000</v>
      </c>
      <c r="E710" s="45"/>
      <c r="F710" s="13">
        <f t="shared" si="12"/>
        <v>527281638.7299999</v>
      </c>
      <c r="H710" s="57"/>
      <c r="I710" s="66"/>
    </row>
    <row r="711" spans="1:9">
      <c r="A711" s="14">
        <v>44968</v>
      </c>
      <c r="B711" s="15"/>
      <c r="C711" s="146" t="s">
        <v>70</v>
      </c>
      <c r="D711" s="33">
        <v>13000000</v>
      </c>
      <c r="E711" s="45"/>
      <c r="F711" s="13">
        <f t="shared" si="12"/>
        <v>540281638.7299999</v>
      </c>
      <c r="H711" s="57"/>
      <c r="I711" s="66"/>
    </row>
    <row r="712" spans="1:9">
      <c r="A712" s="14">
        <v>44968</v>
      </c>
      <c r="B712" s="15"/>
      <c r="C712" s="146" t="s">
        <v>6</v>
      </c>
      <c r="D712" s="33">
        <v>1170000</v>
      </c>
      <c r="E712" s="45"/>
      <c r="F712" s="13">
        <f t="shared" si="12"/>
        <v>541451638.7299999</v>
      </c>
      <c r="H712" s="57"/>
      <c r="I712" s="66"/>
    </row>
    <row r="713" spans="1:9">
      <c r="A713" s="14">
        <v>44968</v>
      </c>
      <c r="B713" s="15"/>
      <c r="C713" s="146" t="s">
        <v>6</v>
      </c>
      <c r="D713" s="33">
        <v>600000</v>
      </c>
      <c r="E713" s="45"/>
      <c r="F713" s="13">
        <f t="shared" si="12"/>
        <v>542051638.7299999</v>
      </c>
      <c r="H713" s="57"/>
      <c r="I713" s="66"/>
    </row>
    <row r="714" spans="1:9">
      <c r="A714" s="14">
        <v>44968</v>
      </c>
      <c r="B714" s="15"/>
      <c r="C714" s="144" t="s">
        <v>19</v>
      </c>
      <c r="D714" s="33">
        <v>300000</v>
      </c>
      <c r="E714" s="45"/>
      <c r="F714" s="13">
        <f t="shared" si="12"/>
        <v>542351638.7299999</v>
      </c>
      <c r="H714" s="57"/>
      <c r="I714" s="66"/>
    </row>
    <row r="715" spans="1:9">
      <c r="A715" s="14">
        <v>44968</v>
      </c>
      <c r="B715" s="15"/>
      <c r="C715" s="144" t="s">
        <v>70</v>
      </c>
      <c r="D715" s="33">
        <v>13000000</v>
      </c>
      <c r="E715" s="45"/>
      <c r="F715" s="13">
        <f t="shared" si="12"/>
        <v>555351638.7299999</v>
      </c>
      <c r="H715" s="57"/>
      <c r="I715" s="66"/>
    </row>
    <row r="716" spans="1:9">
      <c r="A716" s="14">
        <v>44968</v>
      </c>
      <c r="B716" s="15"/>
      <c r="C716" s="144" t="s">
        <v>99</v>
      </c>
      <c r="D716" s="33">
        <v>12250000</v>
      </c>
      <c r="E716" s="45"/>
      <c r="F716" s="13">
        <f t="shared" si="12"/>
        <v>567601638.7299999</v>
      </c>
      <c r="H716" s="57"/>
      <c r="I716" s="66"/>
    </row>
    <row r="717" spans="1:9">
      <c r="A717" s="14">
        <v>44969</v>
      </c>
      <c r="B717" s="15"/>
      <c r="C717" s="144" t="s">
        <v>6</v>
      </c>
      <c r="D717" s="33">
        <v>465000</v>
      </c>
      <c r="E717" s="45"/>
      <c r="F717" s="13">
        <f t="shared" si="12"/>
        <v>568066638.7299999</v>
      </c>
      <c r="H717" s="57"/>
      <c r="I717" s="66"/>
    </row>
    <row r="718" spans="1:9">
      <c r="A718" s="14">
        <v>44969</v>
      </c>
      <c r="B718" s="15"/>
      <c r="C718" s="144" t="s">
        <v>6</v>
      </c>
      <c r="D718" s="33">
        <v>575000</v>
      </c>
      <c r="E718" s="45"/>
      <c r="F718" s="13">
        <f t="shared" si="12"/>
        <v>568641638.7299999</v>
      </c>
      <c r="H718" s="57"/>
      <c r="I718" s="66"/>
    </row>
    <row r="719" spans="1:9">
      <c r="A719" s="14">
        <v>44970</v>
      </c>
      <c r="B719" s="15"/>
      <c r="C719" s="144" t="s">
        <v>6</v>
      </c>
      <c r="D719" s="33">
        <v>1200000</v>
      </c>
      <c r="E719" s="45"/>
      <c r="F719" s="13">
        <f t="shared" si="12"/>
        <v>569841638.7299999</v>
      </c>
      <c r="H719" s="57"/>
      <c r="I719" s="66"/>
    </row>
    <row r="720" spans="1:9">
      <c r="A720" s="14">
        <v>44970</v>
      </c>
      <c r="B720" s="15"/>
      <c r="C720" s="144" t="s">
        <v>6</v>
      </c>
      <c r="D720" s="33">
        <v>600000</v>
      </c>
      <c r="E720" s="45"/>
      <c r="F720" s="13">
        <f t="shared" si="12"/>
        <v>570441638.7299999</v>
      </c>
      <c r="H720" s="57"/>
      <c r="I720" s="66"/>
    </row>
    <row r="721" spans="1:9">
      <c r="A721" s="14">
        <v>44970</v>
      </c>
      <c r="B721" s="15"/>
      <c r="C721" s="144" t="s">
        <v>6</v>
      </c>
      <c r="D721" s="33">
        <v>575000</v>
      </c>
      <c r="E721" s="45"/>
      <c r="F721" s="13">
        <f t="shared" si="12"/>
        <v>571016638.7299999</v>
      </c>
      <c r="H721" s="57"/>
      <c r="I721" s="66"/>
    </row>
    <row r="722" spans="1:9">
      <c r="A722" s="14">
        <v>44970</v>
      </c>
      <c r="B722" s="15"/>
      <c r="C722" s="144" t="s">
        <v>6</v>
      </c>
      <c r="D722" s="33">
        <v>600000</v>
      </c>
      <c r="E722" s="45"/>
      <c r="F722" s="13">
        <f t="shared" si="12"/>
        <v>571616638.7299999</v>
      </c>
      <c r="H722" s="57"/>
      <c r="I722" s="66"/>
    </row>
    <row r="723" spans="1:9">
      <c r="A723" s="14">
        <v>44970</v>
      </c>
      <c r="B723" s="15"/>
      <c r="C723" s="144" t="s">
        <v>6</v>
      </c>
      <c r="D723" s="33">
        <v>585000</v>
      </c>
      <c r="E723" s="45"/>
      <c r="F723" s="13">
        <f t="shared" si="12"/>
        <v>572201638.7299999</v>
      </c>
      <c r="H723" s="57"/>
      <c r="I723" s="66"/>
    </row>
    <row r="724" spans="1:9">
      <c r="A724" s="14">
        <v>44970</v>
      </c>
      <c r="B724" s="15"/>
      <c r="C724" s="144" t="s">
        <v>12</v>
      </c>
      <c r="D724" s="33">
        <v>1185000</v>
      </c>
      <c r="E724" s="45"/>
      <c r="F724" s="13">
        <f t="shared" si="12"/>
        <v>573386638.7299999</v>
      </c>
      <c r="H724" s="57"/>
      <c r="I724" s="66"/>
    </row>
    <row r="725" spans="1:9">
      <c r="A725" s="14">
        <v>44972</v>
      </c>
      <c r="B725" s="15"/>
      <c r="C725" s="144" t="s">
        <v>167</v>
      </c>
      <c r="D725" s="33">
        <v>1750000</v>
      </c>
      <c r="E725" s="45"/>
      <c r="F725" s="13">
        <f t="shared" si="12"/>
        <v>575136638.7299999</v>
      </c>
      <c r="I725" s="66"/>
    </row>
    <row r="726" spans="1:9">
      <c r="A726" s="14">
        <v>44973</v>
      </c>
      <c r="B726" s="15"/>
      <c r="C726" s="144" t="s">
        <v>168</v>
      </c>
      <c r="D726" s="33">
        <v>1950000</v>
      </c>
      <c r="E726" s="45"/>
      <c r="F726" s="13">
        <f t="shared" si="12"/>
        <v>577086638.7299999</v>
      </c>
    </row>
    <row r="727" spans="1:9">
      <c r="A727" s="14">
        <v>44974</v>
      </c>
      <c r="B727" s="15"/>
      <c r="C727" s="144" t="s">
        <v>169</v>
      </c>
      <c r="D727" s="33">
        <v>3050000</v>
      </c>
      <c r="E727" s="45"/>
      <c r="F727" s="13">
        <f t="shared" si="12"/>
        <v>580136638.7299999</v>
      </c>
    </row>
    <row r="728" spans="1:9">
      <c r="A728" s="14">
        <v>44977</v>
      </c>
      <c r="B728" s="15"/>
      <c r="C728" s="144" t="s">
        <v>170</v>
      </c>
      <c r="D728" s="33">
        <v>4300000</v>
      </c>
      <c r="E728" s="45"/>
      <c r="F728" s="13">
        <f t="shared" si="12"/>
        <v>584436638.7299999</v>
      </c>
    </row>
    <row r="729" spans="1:9">
      <c r="A729" s="14">
        <v>44977</v>
      </c>
      <c r="B729" s="15"/>
      <c r="C729" s="144" t="s">
        <v>171</v>
      </c>
      <c r="D729" s="33">
        <v>3250000</v>
      </c>
      <c r="E729" s="45"/>
      <c r="F729" s="13">
        <f t="shared" si="12"/>
        <v>587686638.7299999</v>
      </c>
    </row>
    <row r="730" spans="1:9">
      <c r="A730" s="14">
        <v>44978</v>
      </c>
      <c r="B730" s="15"/>
      <c r="C730" s="144" t="s">
        <v>173</v>
      </c>
      <c r="D730" s="33">
        <v>5850000</v>
      </c>
      <c r="E730" s="45"/>
      <c r="F730" s="13">
        <f t="shared" si="12"/>
        <v>593536638.7299999</v>
      </c>
    </row>
    <row r="731" spans="1:9">
      <c r="A731" s="14">
        <v>44979</v>
      </c>
      <c r="B731" s="15"/>
      <c r="C731" s="144" t="s">
        <v>174</v>
      </c>
      <c r="D731" s="33">
        <v>1900000</v>
      </c>
      <c r="E731" s="45"/>
      <c r="F731" s="13">
        <f t="shared" si="12"/>
        <v>595436638.7299999</v>
      </c>
    </row>
    <row r="732" spans="1:9">
      <c r="A732" s="14">
        <v>44970</v>
      </c>
      <c r="B732" s="15"/>
      <c r="C732" s="144" t="s">
        <v>17</v>
      </c>
      <c r="D732" s="33">
        <v>600000</v>
      </c>
      <c r="E732" s="45"/>
      <c r="F732" s="13">
        <f t="shared" si="12"/>
        <v>596036638.7299999</v>
      </c>
    </row>
    <row r="733" spans="1:9">
      <c r="A733" s="14">
        <v>44970</v>
      </c>
      <c r="B733" s="15"/>
      <c r="C733" s="144" t="s">
        <v>12</v>
      </c>
      <c r="D733" s="33">
        <v>575000</v>
      </c>
      <c r="E733" s="45"/>
      <c r="F733" s="13">
        <f t="shared" si="12"/>
        <v>596611638.7299999</v>
      </c>
    </row>
    <row r="734" spans="1:9">
      <c r="A734" s="14">
        <v>44970</v>
      </c>
      <c r="B734" s="15"/>
      <c r="C734" s="144" t="s">
        <v>12</v>
      </c>
      <c r="D734" s="33">
        <v>465000</v>
      </c>
      <c r="E734" s="45"/>
      <c r="F734" s="13">
        <f t="shared" si="12"/>
        <v>597076638.7299999</v>
      </c>
    </row>
    <row r="735" spans="1:9">
      <c r="A735" s="14">
        <v>44970</v>
      </c>
      <c r="B735" s="15"/>
      <c r="C735" s="144" t="s">
        <v>12</v>
      </c>
      <c r="D735" s="33">
        <v>550000</v>
      </c>
      <c r="E735" s="45"/>
      <c r="F735" s="13">
        <f t="shared" si="12"/>
        <v>597626638.7299999</v>
      </c>
    </row>
    <row r="736" spans="1:9">
      <c r="A736" s="14">
        <v>44970</v>
      </c>
      <c r="B736" s="15"/>
      <c r="C736" s="144" t="s">
        <v>149</v>
      </c>
      <c r="D736" s="33">
        <v>9400000</v>
      </c>
      <c r="E736" s="45"/>
      <c r="F736" s="13">
        <f t="shared" si="12"/>
        <v>607026638.7299999</v>
      </c>
    </row>
    <row r="737" spans="1:9">
      <c r="A737" s="14">
        <v>44970</v>
      </c>
      <c r="B737" s="15"/>
      <c r="C737" s="144" t="s">
        <v>17</v>
      </c>
      <c r="D737" s="33">
        <v>600000</v>
      </c>
      <c r="E737" s="45"/>
      <c r="F737" s="13">
        <f t="shared" si="12"/>
        <v>607626638.7299999</v>
      </c>
    </row>
    <row r="738" spans="1:9">
      <c r="A738" s="14">
        <v>44970</v>
      </c>
      <c r="B738" s="15"/>
      <c r="C738" s="144" t="s">
        <v>6</v>
      </c>
      <c r="D738" s="33">
        <v>600000</v>
      </c>
      <c r="E738" s="45"/>
      <c r="F738" s="13">
        <f t="shared" si="12"/>
        <v>608226638.7299999</v>
      </c>
      <c r="I738" s="16"/>
    </row>
    <row r="739" spans="1:9">
      <c r="A739" s="14">
        <v>44970</v>
      </c>
      <c r="B739" s="15"/>
      <c r="C739" s="144" t="s">
        <v>12</v>
      </c>
      <c r="D739" s="33">
        <v>585000</v>
      </c>
      <c r="E739" s="45"/>
      <c r="F739" s="13">
        <f t="shared" si="12"/>
        <v>608811638.7299999</v>
      </c>
      <c r="I739" s="16"/>
    </row>
    <row r="740" spans="1:9">
      <c r="A740" s="14">
        <v>44970</v>
      </c>
      <c r="B740" s="15"/>
      <c r="C740" s="144" t="s">
        <v>12</v>
      </c>
      <c r="D740" s="33">
        <v>550000</v>
      </c>
      <c r="E740" s="45"/>
      <c r="F740" s="13">
        <f t="shared" si="12"/>
        <v>609361638.7299999</v>
      </c>
      <c r="I740" s="16"/>
    </row>
    <row r="741" spans="1:9">
      <c r="A741" s="14">
        <v>44970</v>
      </c>
      <c r="B741" s="15"/>
      <c r="C741" s="144" t="s">
        <v>145</v>
      </c>
      <c r="D741" s="33">
        <v>13500000</v>
      </c>
      <c r="E741" s="45"/>
      <c r="F741" s="13">
        <f t="shared" si="12"/>
        <v>622861638.7299999</v>
      </c>
      <c r="I741" s="16"/>
    </row>
    <row r="742" spans="1:9">
      <c r="A742" s="14">
        <v>44970</v>
      </c>
      <c r="B742" s="15"/>
      <c r="C742" s="144" t="s">
        <v>149</v>
      </c>
      <c r="D742" s="33">
        <v>12750000</v>
      </c>
      <c r="E742" s="45"/>
      <c r="F742" s="13">
        <f t="shared" si="12"/>
        <v>635611638.7299999</v>
      </c>
      <c r="I742" s="16"/>
    </row>
    <row r="743" spans="1:9">
      <c r="A743" s="14">
        <v>44970</v>
      </c>
      <c r="B743" s="15"/>
      <c r="C743" s="144" t="s">
        <v>6</v>
      </c>
      <c r="D743" s="33">
        <v>600000</v>
      </c>
      <c r="E743" s="45"/>
      <c r="F743" s="13">
        <f t="shared" si="12"/>
        <v>636211638.7299999</v>
      </c>
      <c r="I743" s="16"/>
    </row>
    <row r="744" spans="1:9">
      <c r="A744" s="14">
        <v>44970</v>
      </c>
      <c r="B744" s="15"/>
      <c r="C744" s="144" t="s">
        <v>12</v>
      </c>
      <c r="D744" s="33">
        <v>1150000</v>
      </c>
      <c r="E744" s="45"/>
      <c r="F744" s="13">
        <f t="shared" si="12"/>
        <v>637361638.7299999</v>
      </c>
      <c r="I744" s="16"/>
    </row>
    <row r="745" spans="1:9">
      <c r="A745" s="14">
        <v>44970</v>
      </c>
      <c r="B745" s="15"/>
      <c r="C745" s="144" t="s">
        <v>12</v>
      </c>
      <c r="D745" s="33">
        <v>1187500</v>
      </c>
      <c r="E745" s="45"/>
      <c r="F745" s="13">
        <f t="shared" si="12"/>
        <v>638549138.7299999</v>
      </c>
      <c r="I745" s="16"/>
    </row>
    <row r="746" spans="1:9">
      <c r="A746" s="14">
        <v>44970</v>
      </c>
      <c r="B746" s="15"/>
      <c r="C746" s="144" t="s">
        <v>48</v>
      </c>
      <c r="D746" s="33">
        <v>1185000</v>
      </c>
      <c r="E746" s="45"/>
      <c r="F746" s="13">
        <f t="shared" si="12"/>
        <v>639734138.7299999</v>
      </c>
      <c r="I746" s="16"/>
    </row>
    <row r="747" spans="1:9">
      <c r="A747" s="14">
        <v>44970</v>
      </c>
      <c r="B747" s="15"/>
      <c r="C747" s="144" t="s">
        <v>6</v>
      </c>
      <c r="D747" s="33">
        <v>465000</v>
      </c>
      <c r="E747" s="45"/>
      <c r="F747" s="13">
        <f t="shared" si="12"/>
        <v>640199138.7299999</v>
      </c>
      <c r="I747" s="16"/>
    </row>
    <row r="748" spans="1:9">
      <c r="A748" s="14">
        <v>44971</v>
      </c>
      <c r="B748" s="15"/>
      <c r="C748" s="144" t="s">
        <v>6</v>
      </c>
      <c r="D748" s="33">
        <v>600000</v>
      </c>
      <c r="E748" s="45"/>
      <c r="F748" s="13">
        <f t="shared" si="12"/>
        <v>640799138.7299999</v>
      </c>
      <c r="I748" s="16"/>
    </row>
    <row r="749" spans="1:9">
      <c r="A749" s="14">
        <v>44971</v>
      </c>
      <c r="B749" s="15"/>
      <c r="C749" s="144" t="s">
        <v>6</v>
      </c>
      <c r="D749" s="33">
        <v>600000</v>
      </c>
      <c r="E749" s="45"/>
      <c r="F749" s="13">
        <f t="shared" si="12"/>
        <v>641399138.7299999</v>
      </c>
      <c r="I749" s="16"/>
    </row>
    <row r="750" spans="1:9">
      <c r="A750" s="14">
        <v>44971</v>
      </c>
      <c r="B750" s="15"/>
      <c r="C750" s="144" t="s">
        <v>48</v>
      </c>
      <c r="D750" s="33">
        <v>2200000</v>
      </c>
      <c r="E750" s="45"/>
      <c r="F750" s="13">
        <f t="shared" si="12"/>
        <v>643599138.7299999</v>
      </c>
      <c r="I750" s="16"/>
    </row>
    <row r="751" spans="1:9">
      <c r="A751" s="14">
        <v>44971</v>
      </c>
      <c r="B751" s="15"/>
      <c r="C751" s="144" t="s">
        <v>6</v>
      </c>
      <c r="D751" s="33">
        <v>600000</v>
      </c>
      <c r="E751" s="45"/>
      <c r="F751" s="13">
        <f t="shared" si="12"/>
        <v>644199138.7299999</v>
      </c>
      <c r="I751" s="16"/>
    </row>
    <row r="752" spans="1:9">
      <c r="A752" s="14">
        <v>44971</v>
      </c>
      <c r="B752" s="15"/>
      <c r="C752" s="144" t="s">
        <v>6</v>
      </c>
      <c r="D752" s="33">
        <v>600000</v>
      </c>
      <c r="E752" s="45"/>
      <c r="F752" s="13">
        <f t="shared" si="12"/>
        <v>644799138.7299999</v>
      </c>
      <c r="I752" s="16"/>
    </row>
    <row r="753" spans="1:9">
      <c r="A753" s="14">
        <v>44971</v>
      </c>
      <c r="B753" s="15"/>
      <c r="C753" s="144" t="s">
        <v>12</v>
      </c>
      <c r="D753" s="33">
        <v>465000</v>
      </c>
      <c r="E753" s="45"/>
      <c r="F753" s="13">
        <f t="shared" si="12"/>
        <v>645264138.7299999</v>
      </c>
      <c r="I753" s="16"/>
    </row>
    <row r="754" spans="1:9">
      <c r="A754" s="14">
        <v>44971</v>
      </c>
      <c r="B754" s="15"/>
      <c r="C754" s="144" t="s">
        <v>97</v>
      </c>
      <c r="D754" s="33">
        <v>8050000</v>
      </c>
      <c r="E754" s="45"/>
      <c r="F754" s="13">
        <f t="shared" si="12"/>
        <v>653314138.7299999</v>
      </c>
      <c r="I754" s="16"/>
    </row>
    <row r="755" spans="1:9">
      <c r="A755" s="14">
        <v>44971</v>
      </c>
      <c r="B755" s="15"/>
      <c r="C755" s="144" t="s">
        <v>12</v>
      </c>
      <c r="D755" s="33">
        <v>575000</v>
      </c>
      <c r="E755" s="45"/>
      <c r="F755" s="13">
        <f t="shared" si="12"/>
        <v>653889138.7299999</v>
      </c>
      <c r="I755" s="16"/>
    </row>
    <row r="756" spans="1:9">
      <c r="A756" s="14">
        <v>44971</v>
      </c>
      <c r="B756" s="15"/>
      <c r="C756" s="144" t="s">
        <v>6</v>
      </c>
      <c r="D756" s="33">
        <v>600000</v>
      </c>
      <c r="E756" s="45"/>
      <c r="F756" s="13">
        <f t="shared" si="12"/>
        <v>654489138.7299999</v>
      </c>
      <c r="I756" s="16"/>
    </row>
    <row r="757" spans="1:9">
      <c r="A757" s="14">
        <v>44971</v>
      </c>
      <c r="B757" s="15"/>
      <c r="C757" s="144" t="s">
        <v>97</v>
      </c>
      <c r="D757" s="33">
        <v>7800000</v>
      </c>
      <c r="E757" s="45"/>
      <c r="F757" s="13">
        <f t="shared" si="12"/>
        <v>662289138.7299999</v>
      </c>
      <c r="I757" s="16"/>
    </row>
    <row r="758" spans="1:9">
      <c r="A758" s="14">
        <v>44971</v>
      </c>
      <c r="B758" s="15"/>
      <c r="C758" s="144" t="s">
        <v>12</v>
      </c>
      <c r="D758" s="33">
        <v>585000</v>
      </c>
      <c r="E758" s="45"/>
      <c r="F758" s="13">
        <f t="shared" si="12"/>
        <v>662874138.7299999</v>
      </c>
      <c r="I758" s="16"/>
    </row>
    <row r="759" spans="1:9">
      <c r="A759" s="14">
        <v>44971</v>
      </c>
      <c r="B759" s="15"/>
      <c r="C759" s="144" t="s">
        <v>12</v>
      </c>
      <c r="D759" s="33">
        <v>1050000</v>
      </c>
      <c r="E759" s="45"/>
      <c r="F759" s="13">
        <f t="shared" si="12"/>
        <v>663924138.7299999</v>
      </c>
      <c r="I759" s="16"/>
    </row>
    <row r="760" spans="1:9">
      <c r="A760" s="14">
        <v>44971</v>
      </c>
      <c r="B760" s="15"/>
      <c r="C760" s="144" t="s">
        <v>6</v>
      </c>
      <c r="D760" s="33">
        <v>2935000</v>
      </c>
      <c r="E760" s="45"/>
      <c r="F760" s="13">
        <f t="shared" si="12"/>
        <v>666859138.7299999</v>
      </c>
      <c r="I760" s="16"/>
    </row>
    <row r="761" spans="1:9">
      <c r="A761" s="14">
        <v>44971</v>
      </c>
      <c r="B761" s="15"/>
      <c r="C761" s="144"/>
      <c r="D761" s="33">
        <v>5000000</v>
      </c>
      <c r="E761" s="45"/>
      <c r="F761" s="13">
        <f t="shared" si="12"/>
        <v>671859138.7299999</v>
      </c>
      <c r="I761" s="16"/>
    </row>
    <row r="762" spans="1:9">
      <c r="A762" s="14">
        <v>44972</v>
      </c>
      <c r="B762" s="15"/>
      <c r="C762" s="144" t="s">
        <v>12</v>
      </c>
      <c r="D762" s="33">
        <v>1065000</v>
      </c>
      <c r="E762" s="45"/>
      <c r="F762" s="13">
        <f t="shared" si="12"/>
        <v>672924138.7299999</v>
      </c>
      <c r="I762" s="16"/>
    </row>
    <row r="763" spans="1:9">
      <c r="A763" s="14">
        <v>44972</v>
      </c>
      <c r="B763" s="15"/>
      <c r="C763" s="144" t="s">
        <v>17</v>
      </c>
      <c r="D763" s="33">
        <v>700000</v>
      </c>
      <c r="E763" s="45"/>
      <c r="F763" s="13">
        <f t="shared" si="12"/>
        <v>673624138.7299999</v>
      </c>
      <c r="I763" s="16"/>
    </row>
    <row r="764" spans="1:9">
      <c r="A764" s="14">
        <v>44972</v>
      </c>
      <c r="B764" s="15"/>
      <c r="C764" s="144" t="s">
        <v>99</v>
      </c>
      <c r="D764" s="33">
        <v>12250000</v>
      </c>
      <c r="E764" s="45"/>
      <c r="F764" s="13">
        <f t="shared" si="12"/>
        <v>685874138.7299999</v>
      </c>
      <c r="I764" s="16"/>
    </row>
    <row r="765" spans="1:9">
      <c r="A765" s="14">
        <v>44972</v>
      </c>
      <c r="B765" s="15"/>
      <c r="C765" s="144" t="s">
        <v>6</v>
      </c>
      <c r="D765" s="33">
        <v>600000</v>
      </c>
      <c r="E765" s="45"/>
      <c r="F765" s="13">
        <f t="shared" si="12"/>
        <v>686474138.7299999</v>
      </c>
      <c r="I765" s="16"/>
    </row>
    <row r="766" spans="1:9">
      <c r="A766" s="14">
        <v>44972</v>
      </c>
      <c r="B766" s="15"/>
      <c r="C766" s="144" t="s">
        <v>6</v>
      </c>
      <c r="D766" s="33">
        <v>600000</v>
      </c>
      <c r="E766" s="45"/>
      <c r="F766" s="13">
        <f t="shared" si="12"/>
        <v>687074138.7299999</v>
      </c>
      <c r="I766" s="16"/>
    </row>
    <row r="767" spans="1:9">
      <c r="A767" s="14">
        <v>44972</v>
      </c>
      <c r="B767" s="15"/>
      <c r="C767" s="144" t="s">
        <v>12</v>
      </c>
      <c r="D767" s="33">
        <v>585000</v>
      </c>
      <c r="E767" s="45"/>
      <c r="F767" s="13">
        <f t="shared" si="12"/>
        <v>687659138.7299999</v>
      </c>
      <c r="I767" s="16"/>
    </row>
    <row r="768" spans="1:9">
      <c r="A768" s="14">
        <v>44972</v>
      </c>
      <c r="B768" s="15"/>
      <c r="C768" s="144" t="s">
        <v>6</v>
      </c>
      <c r="D768" s="33">
        <v>600000</v>
      </c>
      <c r="E768" s="45"/>
      <c r="F768" s="13">
        <f t="shared" si="12"/>
        <v>688259138.7299999</v>
      </c>
      <c r="I768" s="16"/>
    </row>
    <row r="769" spans="1:9">
      <c r="A769" s="14">
        <v>44972</v>
      </c>
      <c r="B769" s="15"/>
      <c r="C769" s="144" t="s">
        <v>12</v>
      </c>
      <c r="D769" s="33">
        <v>465000</v>
      </c>
      <c r="E769" s="45"/>
      <c r="F769" s="13">
        <f t="shared" si="12"/>
        <v>688724138.7299999</v>
      </c>
      <c r="I769" s="16"/>
    </row>
    <row r="770" spans="1:9">
      <c r="A770" s="14">
        <v>44973</v>
      </c>
      <c r="B770" s="15"/>
      <c r="C770" s="144" t="s">
        <v>12</v>
      </c>
      <c r="D770" s="33">
        <v>1050000</v>
      </c>
      <c r="E770" s="45"/>
      <c r="F770" s="13">
        <f t="shared" si="12"/>
        <v>689774138.7299999</v>
      </c>
      <c r="I770" s="16"/>
    </row>
    <row r="771" spans="1:9">
      <c r="A771" s="14">
        <v>44973</v>
      </c>
      <c r="B771" s="15"/>
      <c r="C771" s="144" t="s">
        <v>71</v>
      </c>
      <c r="D771" s="33">
        <v>11950000</v>
      </c>
      <c r="E771" s="45"/>
      <c r="F771" s="13">
        <f t="shared" si="12"/>
        <v>701724138.7299999</v>
      </c>
      <c r="I771" s="16"/>
    </row>
    <row r="772" spans="1:9">
      <c r="A772" s="14">
        <v>44973</v>
      </c>
      <c r="B772" s="15"/>
      <c r="C772" s="144" t="s">
        <v>12</v>
      </c>
      <c r="D772" s="33">
        <v>1050000</v>
      </c>
      <c r="E772" s="45"/>
      <c r="F772" s="13">
        <f t="shared" si="12"/>
        <v>702774138.7299999</v>
      </c>
      <c r="I772" s="16"/>
    </row>
    <row r="773" spans="1:9">
      <c r="A773" s="14">
        <v>44973</v>
      </c>
      <c r="B773" s="15"/>
      <c r="C773" s="144" t="s">
        <v>9</v>
      </c>
      <c r="D773" s="33">
        <v>600000</v>
      </c>
      <c r="E773" s="45"/>
      <c r="F773" s="13">
        <f t="shared" si="12"/>
        <v>703374138.7299999</v>
      </c>
      <c r="I773" s="16"/>
    </row>
    <row r="774" spans="1:9">
      <c r="A774" s="14">
        <v>44973</v>
      </c>
      <c r="B774" s="15"/>
      <c r="C774" s="144" t="s">
        <v>71</v>
      </c>
      <c r="D774" s="33">
        <v>10700000</v>
      </c>
      <c r="E774" s="45"/>
      <c r="F774" s="13">
        <f t="shared" si="12"/>
        <v>714074138.7299999</v>
      </c>
      <c r="I774" s="16"/>
    </row>
    <row r="775" spans="1:9">
      <c r="A775" s="14">
        <v>44973</v>
      </c>
      <c r="B775" s="15"/>
      <c r="C775" s="144" t="s">
        <v>12</v>
      </c>
      <c r="D775" s="33">
        <v>465000</v>
      </c>
      <c r="E775" s="45"/>
      <c r="F775" s="13">
        <f t="shared" si="12"/>
        <v>714539138.7299999</v>
      </c>
      <c r="I775" s="16"/>
    </row>
    <row r="776" spans="1:9">
      <c r="A776" s="14">
        <v>44973</v>
      </c>
      <c r="B776" s="15"/>
      <c r="C776" s="144" t="s">
        <v>6</v>
      </c>
      <c r="D776" s="33">
        <v>600000</v>
      </c>
      <c r="E776" s="45"/>
      <c r="F776" s="13">
        <f t="shared" si="12"/>
        <v>715139138.7299999</v>
      </c>
      <c r="I776" s="16"/>
    </row>
    <row r="777" spans="1:9">
      <c r="A777" s="14">
        <v>44973</v>
      </c>
      <c r="B777" s="15"/>
      <c r="C777" s="144" t="s">
        <v>6</v>
      </c>
      <c r="D777" s="33">
        <v>600000</v>
      </c>
      <c r="E777" s="45"/>
      <c r="F777" s="13">
        <f t="shared" si="12"/>
        <v>715739138.7299999</v>
      </c>
      <c r="I777" s="16"/>
    </row>
    <row r="778" spans="1:9">
      <c r="A778" s="14">
        <v>44974</v>
      </c>
      <c r="B778" s="15"/>
      <c r="C778" s="144" t="s">
        <v>12</v>
      </c>
      <c r="D778" s="33">
        <v>585000</v>
      </c>
      <c r="E778" s="45"/>
      <c r="F778" s="13">
        <f t="shared" si="12"/>
        <v>716324138.7299999</v>
      </c>
      <c r="I778" s="16"/>
    </row>
    <row r="779" spans="1:9">
      <c r="A779" s="14">
        <v>44974</v>
      </c>
      <c r="B779" s="15"/>
      <c r="C779" s="144" t="s">
        <v>12</v>
      </c>
      <c r="D779" s="33">
        <v>585000</v>
      </c>
      <c r="E779" s="45"/>
      <c r="F779" s="13">
        <f t="shared" si="12"/>
        <v>716909138.7299999</v>
      </c>
      <c r="I779" s="16"/>
    </row>
    <row r="780" spans="1:9">
      <c r="A780" s="14">
        <v>44974</v>
      </c>
      <c r="B780" s="15"/>
      <c r="C780" s="144" t="s">
        <v>6</v>
      </c>
      <c r="D780" s="33">
        <v>600000</v>
      </c>
      <c r="E780" s="45"/>
      <c r="F780" s="13">
        <f t="shared" si="12"/>
        <v>717509138.7299999</v>
      </c>
      <c r="I780" s="16"/>
    </row>
    <row r="781" spans="1:9">
      <c r="A781" s="14">
        <v>44974</v>
      </c>
      <c r="B781" s="15"/>
      <c r="C781" s="144" t="s">
        <v>12</v>
      </c>
      <c r="D781" s="33">
        <v>465000</v>
      </c>
      <c r="E781" s="45"/>
      <c r="F781" s="13">
        <f t="shared" si="12"/>
        <v>717974138.7299999</v>
      </c>
      <c r="I781" s="16"/>
    </row>
    <row r="782" spans="1:9">
      <c r="A782" s="14">
        <v>44974</v>
      </c>
      <c r="B782" s="15"/>
      <c r="C782" s="144" t="s">
        <v>6</v>
      </c>
      <c r="D782" s="33">
        <v>1135000</v>
      </c>
      <c r="E782" s="45"/>
      <c r="F782" s="13">
        <f t="shared" si="12"/>
        <v>719109138.7299999</v>
      </c>
      <c r="I782" s="16"/>
    </row>
    <row r="783" spans="1:9">
      <c r="A783" s="14">
        <v>44974</v>
      </c>
      <c r="B783" s="15"/>
      <c r="C783" s="144" t="s">
        <v>48</v>
      </c>
      <c r="D783" s="33">
        <v>1015000</v>
      </c>
      <c r="E783" s="45"/>
      <c r="F783" s="13">
        <f t="shared" si="12"/>
        <v>720124138.7299999</v>
      </c>
      <c r="I783" s="16"/>
    </row>
    <row r="784" spans="1:9">
      <c r="A784" s="14">
        <v>44974</v>
      </c>
      <c r="B784" s="15"/>
      <c r="C784" s="144" t="s">
        <v>71</v>
      </c>
      <c r="D784" s="33">
        <v>12200000</v>
      </c>
      <c r="E784" s="45"/>
      <c r="F784" s="13">
        <f t="shared" si="12"/>
        <v>732324138.7299999</v>
      </c>
      <c r="I784" s="16"/>
    </row>
    <row r="785" spans="1:9">
      <c r="A785" s="14">
        <v>44974</v>
      </c>
      <c r="B785" s="15"/>
      <c r="C785" s="144" t="s">
        <v>76</v>
      </c>
      <c r="D785" s="33">
        <v>7624000</v>
      </c>
      <c r="E785" s="45"/>
      <c r="F785" s="13">
        <f t="shared" si="12"/>
        <v>739948138.7299999</v>
      </c>
      <c r="I785" s="16"/>
    </row>
    <row r="786" spans="1:9">
      <c r="A786" s="14">
        <v>44974</v>
      </c>
      <c r="B786" s="15"/>
      <c r="C786" s="144" t="s">
        <v>48</v>
      </c>
      <c r="D786" s="33">
        <v>1300000</v>
      </c>
      <c r="E786" s="45"/>
      <c r="F786" s="13">
        <f t="shared" si="12"/>
        <v>741248138.7299999</v>
      </c>
      <c r="I786" s="16"/>
    </row>
    <row r="787" spans="1:9">
      <c r="A787" s="14">
        <v>44974</v>
      </c>
      <c r="B787" s="15"/>
      <c r="C787" s="144" t="s">
        <v>12</v>
      </c>
      <c r="D787" s="33">
        <v>585000</v>
      </c>
      <c r="E787" s="45"/>
      <c r="F787" s="13">
        <f t="shared" si="12"/>
        <v>741833138.7299999</v>
      </c>
      <c r="I787" s="16"/>
    </row>
    <row r="788" spans="1:9">
      <c r="A788" s="14">
        <v>44975</v>
      </c>
      <c r="B788" s="15"/>
      <c r="C788" s="144" t="s">
        <v>12</v>
      </c>
      <c r="D788" s="33">
        <v>1100000</v>
      </c>
      <c r="E788" s="45"/>
      <c r="F788" s="13">
        <f t="shared" si="12"/>
        <v>742933138.7299999</v>
      </c>
      <c r="I788" s="16"/>
    </row>
    <row r="789" spans="1:9">
      <c r="A789" s="14">
        <v>44976</v>
      </c>
      <c r="B789" s="15"/>
      <c r="C789" s="144" t="s">
        <v>12</v>
      </c>
      <c r="D789" s="33">
        <v>575000</v>
      </c>
      <c r="E789" s="45"/>
      <c r="F789" s="13">
        <f t="shared" si="12"/>
        <v>743508138.7299999</v>
      </c>
      <c r="I789" s="16"/>
    </row>
    <row r="790" spans="1:9">
      <c r="A790" s="14">
        <v>44976</v>
      </c>
      <c r="B790" s="15"/>
      <c r="C790" s="144" t="s">
        <v>12</v>
      </c>
      <c r="D790" s="33">
        <v>550000</v>
      </c>
      <c r="E790" s="45"/>
      <c r="F790" s="13">
        <f t="shared" si="12"/>
        <v>744058138.7299999</v>
      </c>
      <c r="I790" s="16"/>
    </row>
    <row r="791" spans="1:9">
      <c r="A791" s="14">
        <v>44976</v>
      </c>
      <c r="B791" s="15"/>
      <c r="C791" s="144" t="s">
        <v>12</v>
      </c>
      <c r="D791" s="33">
        <v>550000</v>
      </c>
      <c r="E791" s="45"/>
      <c r="F791" s="13">
        <f t="shared" si="12"/>
        <v>744608138.7299999</v>
      </c>
      <c r="I791" s="16"/>
    </row>
    <row r="792" spans="1:9">
      <c r="A792" s="14">
        <v>44977</v>
      </c>
      <c r="B792" s="15"/>
      <c r="C792" s="144" t="s">
        <v>12</v>
      </c>
      <c r="D792" s="33">
        <v>585000</v>
      </c>
      <c r="E792" s="45"/>
      <c r="F792" s="13">
        <f t="shared" si="12"/>
        <v>745193138.7299999</v>
      </c>
      <c r="I792" s="16"/>
    </row>
    <row r="793" spans="1:9">
      <c r="A793" s="14">
        <v>44977</v>
      </c>
      <c r="B793" s="15"/>
      <c r="C793" s="144" t="s">
        <v>12</v>
      </c>
      <c r="D793" s="33">
        <v>575000</v>
      </c>
      <c r="E793" s="45"/>
      <c r="F793" s="13">
        <f t="shared" si="12"/>
        <v>745768138.7299999</v>
      </c>
      <c r="I793" s="16"/>
    </row>
    <row r="794" spans="1:9">
      <c r="A794" s="14">
        <v>44977</v>
      </c>
      <c r="B794" s="15"/>
      <c r="C794" s="144" t="s">
        <v>17</v>
      </c>
      <c r="D794" s="33">
        <v>1150000</v>
      </c>
      <c r="E794" s="45"/>
      <c r="F794" s="13">
        <f t="shared" si="12"/>
        <v>746918138.7299999</v>
      </c>
      <c r="I794" s="16"/>
    </row>
    <row r="795" spans="1:9">
      <c r="A795" s="14">
        <v>44980</v>
      </c>
      <c r="B795" s="15"/>
      <c r="C795" s="144" t="s">
        <v>176</v>
      </c>
      <c r="D795" s="33">
        <v>3100000</v>
      </c>
      <c r="E795" s="45"/>
      <c r="F795" s="13">
        <f t="shared" si="12"/>
        <v>750018138.7299999</v>
      </c>
      <c r="H795" s="16"/>
      <c r="I795" s="16"/>
    </row>
    <row r="796" spans="1:9">
      <c r="A796" s="14">
        <v>44980</v>
      </c>
      <c r="B796" s="15"/>
      <c r="C796" s="144" t="s">
        <v>177</v>
      </c>
      <c r="D796" s="33">
        <v>2000000</v>
      </c>
      <c r="E796" s="45"/>
      <c r="F796" s="13">
        <f t="shared" si="12"/>
        <v>752018138.7299999</v>
      </c>
      <c r="I796" s="16"/>
    </row>
    <row r="797" spans="1:9">
      <c r="A797" s="14">
        <v>44981</v>
      </c>
      <c r="B797" s="15"/>
      <c r="C797" s="144" t="s">
        <v>178</v>
      </c>
      <c r="D797" s="33">
        <v>1250000</v>
      </c>
      <c r="E797" s="45"/>
      <c r="F797" s="13">
        <f t="shared" si="12"/>
        <v>753268138.7299999</v>
      </c>
      <c r="I797" s="16"/>
    </row>
    <row r="798" spans="1:9">
      <c r="A798" s="14">
        <v>44984</v>
      </c>
      <c r="B798" s="15"/>
      <c r="C798" s="144" t="s">
        <v>168</v>
      </c>
      <c r="D798" s="33">
        <v>1900000</v>
      </c>
      <c r="E798" s="45"/>
      <c r="F798" s="13">
        <f t="shared" si="12"/>
        <v>755168138.7299999</v>
      </c>
      <c r="I798" s="16"/>
    </row>
    <row r="799" spans="1:9">
      <c r="A799" s="14">
        <v>44977</v>
      </c>
      <c r="B799" s="15"/>
      <c r="C799" s="144" t="s">
        <v>9</v>
      </c>
      <c r="D799" s="33">
        <v>700000</v>
      </c>
      <c r="E799" s="45"/>
      <c r="F799" s="13">
        <f t="shared" si="12"/>
        <v>755868138.7299999</v>
      </c>
      <c r="I799" s="16"/>
    </row>
    <row r="800" spans="1:9">
      <c r="A800" s="14">
        <v>44977</v>
      </c>
      <c r="B800" s="15"/>
      <c r="C800" s="144" t="s">
        <v>9</v>
      </c>
      <c r="D800" s="33">
        <v>600000</v>
      </c>
      <c r="E800" s="45"/>
      <c r="F800" s="13">
        <f t="shared" si="12"/>
        <v>756468138.7299999</v>
      </c>
      <c r="I800" s="16"/>
    </row>
    <row r="801" spans="1:9">
      <c r="A801" s="14">
        <v>44977</v>
      </c>
      <c r="B801" s="15"/>
      <c r="C801" s="144" t="s">
        <v>9</v>
      </c>
      <c r="D801" s="33">
        <v>700000</v>
      </c>
      <c r="E801" s="45"/>
      <c r="F801" s="13">
        <f t="shared" si="12"/>
        <v>757168138.7299999</v>
      </c>
      <c r="I801" s="16"/>
    </row>
    <row r="802" spans="1:9">
      <c r="A802" s="14">
        <v>44977</v>
      </c>
      <c r="B802" s="15"/>
      <c r="C802" s="144" t="s">
        <v>19</v>
      </c>
      <c r="D802" s="33">
        <v>300000</v>
      </c>
      <c r="E802" s="45"/>
      <c r="F802" s="13">
        <f t="shared" si="12"/>
        <v>757468138.7299999</v>
      </c>
      <c r="I802" s="16"/>
    </row>
    <row r="803" spans="1:9">
      <c r="A803" s="14">
        <v>44977</v>
      </c>
      <c r="B803" s="15"/>
      <c r="C803" s="144" t="s">
        <v>48</v>
      </c>
      <c r="D803" s="33">
        <v>2335000</v>
      </c>
      <c r="E803" s="45"/>
      <c r="F803" s="13">
        <f t="shared" si="12"/>
        <v>759803138.7299999</v>
      </c>
      <c r="I803" s="16"/>
    </row>
    <row r="804" spans="1:9">
      <c r="A804" s="14">
        <v>44977</v>
      </c>
      <c r="B804" s="15"/>
      <c r="C804" s="144" t="s">
        <v>9</v>
      </c>
      <c r="D804" s="33">
        <v>550000</v>
      </c>
      <c r="E804" s="45"/>
      <c r="F804" s="13">
        <f t="shared" si="12"/>
        <v>760353138.7299999</v>
      </c>
      <c r="I804" s="16"/>
    </row>
    <row r="805" spans="1:9">
      <c r="A805" s="14">
        <v>44977</v>
      </c>
      <c r="B805" s="15"/>
      <c r="C805" s="144" t="s">
        <v>6</v>
      </c>
      <c r="D805" s="33">
        <v>1850000</v>
      </c>
      <c r="E805" s="45"/>
      <c r="F805" s="13">
        <f t="shared" si="12"/>
        <v>762203138.7299999</v>
      </c>
      <c r="I805" s="16"/>
    </row>
    <row r="806" spans="1:9">
      <c r="A806" s="14">
        <v>44977</v>
      </c>
      <c r="B806" s="15"/>
      <c r="C806" s="144" t="s">
        <v>6</v>
      </c>
      <c r="D806" s="33">
        <v>1100000</v>
      </c>
      <c r="E806" s="45"/>
      <c r="F806" s="13">
        <f t="shared" si="12"/>
        <v>763303138.7299999</v>
      </c>
      <c r="I806" s="16"/>
    </row>
    <row r="807" spans="1:9">
      <c r="A807" s="14">
        <v>44977</v>
      </c>
      <c r="B807" s="15"/>
      <c r="C807" s="144" t="s">
        <v>6</v>
      </c>
      <c r="D807" s="33">
        <v>600000</v>
      </c>
      <c r="E807" s="45"/>
      <c r="F807" s="13">
        <f t="shared" si="12"/>
        <v>763903138.7299999</v>
      </c>
      <c r="I807" s="16"/>
    </row>
    <row r="808" spans="1:9">
      <c r="A808" s="14">
        <v>44977</v>
      </c>
      <c r="B808" s="15"/>
      <c r="C808" s="144" t="s">
        <v>179</v>
      </c>
      <c r="D808" s="33">
        <v>750000</v>
      </c>
      <c r="E808" s="45"/>
      <c r="F808" s="13">
        <f t="shared" si="12"/>
        <v>764653138.7299999</v>
      </c>
      <c r="I808" s="16"/>
    </row>
    <row r="809" spans="1:9">
      <c r="A809" s="14">
        <v>44978</v>
      </c>
      <c r="B809" s="15"/>
      <c r="C809" s="144" t="s">
        <v>9</v>
      </c>
      <c r="D809" s="33">
        <v>700000</v>
      </c>
      <c r="E809" s="45"/>
      <c r="F809" s="13">
        <f t="shared" si="12"/>
        <v>765353138.7299999</v>
      </c>
      <c r="I809" s="16"/>
    </row>
    <row r="810" spans="1:9">
      <c r="A810" s="14">
        <v>44978</v>
      </c>
      <c r="B810" s="15"/>
      <c r="C810" s="144" t="s">
        <v>99</v>
      </c>
      <c r="D810" s="33">
        <v>13000000</v>
      </c>
      <c r="E810" s="45"/>
      <c r="F810" s="13">
        <f t="shared" si="12"/>
        <v>778353138.7299999</v>
      </c>
      <c r="I810" s="16"/>
    </row>
    <row r="811" spans="1:9">
      <c r="A811" s="14">
        <v>44978</v>
      </c>
      <c r="B811" s="15"/>
      <c r="C811" s="144" t="s">
        <v>9</v>
      </c>
      <c r="D811" s="33">
        <v>750000</v>
      </c>
      <c r="E811" s="45"/>
      <c r="F811" s="13">
        <f t="shared" si="12"/>
        <v>779103138.7299999</v>
      </c>
      <c r="I811" s="16"/>
    </row>
    <row r="812" spans="1:9">
      <c r="A812" s="14">
        <v>44978</v>
      </c>
      <c r="B812" s="15"/>
      <c r="C812" s="144" t="s">
        <v>6</v>
      </c>
      <c r="D812" s="33">
        <v>600000</v>
      </c>
      <c r="E812" s="45"/>
      <c r="F812" s="13">
        <f t="shared" si="12"/>
        <v>779703138.7299999</v>
      </c>
      <c r="I812" s="16"/>
    </row>
    <row r="813" spans="1:9">
      <c r="A813" s="14">
        <v>44978</v>
      </c>
      <c r="B813" s="15"/>
      <c r="C813" s="144" t="s">
        <v>6</v>
      </c>
      <c r="D813" s="33">
        <v>585000</v>
      </c>
      <c r="E813" s="45"/>
      <c r="F813" s="13">
        <f t="shared" si="12"/>
        <v>780288138.7299999</v>
      </c>
      <c r="I813" s="16"/>
    </row>
    <row r="814" spans="1:9">
      <c r="A814" s="14">
        <v>44978</v>
      </c>
      <c r="B814" s="15"/>
      <c r="C814" s="144" t="s">
        <v>6</v>
      </c>
      <c r="D814" s="33">
        <v>1050000</v>
      </c>
      <c r="E814" s="45"/>
      <c r="F814" s="13">
        <f t="shared" si="12"/>
        <v>781338138.7299999</v>
      </c>
      <c r="I814" s="16"/>
    </row>
    <row r="815" spans="1:9">
      <c r="A815" s="14">
        <v>44978</v>
      </c>
      <c r="B815" s="15"/>
      <c r="C815" s="144" t="s">
        <v>6</v>
      </c>
      <c r="D815" s="33">
        <v>1065000</v>
      </c>
      <c r="E815" s="45"/>
      <c r="F815" s="13">
        <f t="shared" si="12"/>
        <v>782403138.7299999</v>
      </c>
      <c r="I815" s="16"/>
    </row>
    <row r="816" spans="1:9">
      <c r="A816" s="14">
        <v>44978</v>
      </c>
      <c r="B816" s="15"/>
      <c r="C816" s="144" t="s">
        <v>6</v>
      </c>
      <c r="D816" s="33">
        <v>585000</v>
      </c>
      <c r="E816" s="45"/>
      <c r="F816" s="13">
        <f t="shared" si="12"/>
        <v>782988138.7299999</v>
      </c>
      <c r="I816" s="16"/>
    </row>
    <row r="817" spans="1:9">
      <c r="A817" s="14">
        <v>44978</v>
      </c>
      <c r="B817" s="15"/>
      <c r="C817" s="144" t="s">
        <v>6</v>
      </c>
      <c r="D817" s="33">
        <v>585000</v>
      </c>
      <c r="E817" s="45"/>
      <c r="F817" s="13">
        <f t="shared" si="12"/>
        <v>783573138.7299999</v>
      </c>
      <c r="I817" s="16"/>
    </row>
    <row r="818" spans="1:9">
      <c r="A818" s="14">
        <v>44978</v>
      </c>
      <c r="B818" s="15"/>
      <c r="C818" s="144" t="s">
        <v>6</v>
      </c>
      <c r="D818" s="33">
        <v>585000</v>
      </c>
      <c r="E818" s="45"/>
      <c r="F818" s="13">
        <f t="shared" si="12"/>
        <v>784158138.7299999</v>
      </c>
      <c r="I818" s="16"/>
    </row>
    <row r="819" spans="1:9">
      <c r="A819" s="14">
        <v>44978</v>
      </c>
      <c r="B819" s="15"/>
      <c r="C819" s="144" t="s">
        <v>6</v>
      </c>
      <c r="D819" s="33">
        <v>585000</v>
      </c>
      <c r="E819" s="45"/>
      <c r="F819" s="13">
        <f t="shared" si="12"/>
        <v>784743138.7299999</v>
      </c>
      <c r="I819" s="16"/>
    </row>
    <row r="820" spans="1:9">
      <c r="A820" s="14">
        <v>44979</v>
      </c>
      <c r="B820" s="15"/>
      <c r="C820" s="144" t="s">
        <v>6</v>
      </c>
      <c r="D820" s="33">
        <v>600000</v>
      </c>
      <c r="E820" s="45"/>
      <c r="F820" s="13">
        <f t="shared" si="12"/>
        <v>785343138.7299999</v>
      </c>
      <c r="I820" s="16"/>
    </row>
    <row r="821" spans="1:9">
      <c r="A821" s="14">
        <v>44979</v>
      </c>
      <c r="B821" s="15"/>
      <c r="C821" s="144" t="s">
        <v>6</v>
      </c>
      <c r="D821" s="33">
        <v>585000</v>
      </c>
      <c r="E821" s="45"/>
      <c r="F821" s="13">
        <f t="shared" si="12"/>
        <v>785928138.7299999</v>
      </c>
      <c r="I821" s="16"/>
    </row>
    <row r="822" spans="1:9">
      <c r="A822" s="14">
        <v>44980</v>
      </c>
      <c r="B822" s="15"/>
      <c r="C822" s="144" t="s">
        <v>6</v>
      </c>
      <c r="D822" s="33">
        <v>585000</v>
      </c>
      <c r="E822" s="45"/>
      <c r="F822" s="13">
        <f t="shared" si="12"/>
        <v>786513138.7299999</v>
      </c>
      <c r="I822" s="16"/>
    </row>
    <row r="823" spans="1:9">
      <c r="A823" s="14">
        <v>44980</v>
      </c>
      <c r="B823" s="15"/>
      <c r="C823" s="144" t="s">
        <v>6</v>
      </c>
      <c r="D823" s="33">
        <v>575000</v>
      </c>
      <c r="E823" s="45"/>
      <c r="F823" s="13">
        <f t="shared" si="12"/>
        <v>787088138.7299999</v>
      </c>
      <c r="I823" s="16"/>
    </row>
    <row r="824" spans="1:9">
      <c r="A824" s="14">
        <v>44980</v>
      </c>
      <c r="B824" s="15"/>
      <c r="C824" s="144" t="s">
        <v>19</v>
      </c>
      <c r="D824" s="33">
        <v>300000</v>
      </c>
      <c r="E824" s="45"/>
      <c r="F824" s="13">
        <f t="shared" si="12"/>
        <v>787388138.7299999</v>
      </c>
      <c r="I824" s="16"/>
    </row>
    <row r="825" spans="1:9">
      <c r="A825" s="14">
        <v>44980</v>
      </c>
      <c r="B825" s="15"/>
      <c r="C825" s="144" t="s">
        <v>6</v>
      </c>
      <c r="D825" s="33">
        <v>1170000</v>
      </c>
      <c r="E825" s="45"/>
      <c r="F825" s="13">
        <f t="shared" si="12"/>
        <v>788558138.7299999</v>
      </c>
      <c r="I825" s="16"/>
    </row>
    <row r="826" spans="1:9">
      <c r="A826" s="14">
        <v>44981</v>
      </c>
      <c r="B826" s="15"/>
      <c r="C826" s="144" t="s">
        <v>6</v>
      </c>
      <c r="D826" s="33">
        <v>1050000</v>
      </c>
      <c r="E826" s="45"/>
      <c r="F826" s="13">
        <f t="shared" si="12"/>
        <v>789608138.7299999</v>
      </c>
      <c r="I826" s="16"/>
    </row>
    <row r="827" spans="1:9">
      <c r="A827" s="14">
        <v>44981</v>
      </c>
      <c r="B827" s="15"/>
      <c r="C827" s="144" t="s">
        <v>6</v>
      </c>
      <c r="D827" s="33">
        <v>1015000</v>
      </c>
      <c r="E827" s="45"/>
      <c r="F827" s="13">
        <f t="shared" si="12"/>
        <v>790623138.7299999</v>
      </c>
      <c r="I827" s="16"/>
    </row>
    <row r="828" spans="1:9">
      <c r="A828" s="14">
        <v>44981</v>
      </c>
      <c r="B828" s="15"/>
      <c r="C828" s="144" t="s">
        <v>6</v>
      </c>
      <c r="D828" s="33">
        <v>585000</v>
      </c>
      <c r="E828" s="45"/>
      <c r="F828" s="13">
        <f t="shared" si="12"/>
        <v>791208138.7299999</v>
      </c>
      <c r="I828" s="16"/>
    </row>
    <row r="829" spans="1:9">
      <c r="A829" s="14">
        <v>44981</v>
      </c>
      <c r="B829" s="15"/>
      <c r="C829" s="144" t="s">
        <v>6</v>
      </c>
      <c r="D829" s="33">
        <v>575000</v>
      </c>
      <c r="E829" s="45"/>
      <c r="F829" s="13">
        <f t="shared" si="12"/>
        <v>791783138.7299999</v>
      </c>
      <c r="I829" s="16"/>
    </row>
    <row r="830" spans="1:9">
      <c r="A830" s="14">
        <v>44981</v>
      </c>
      <c r="B830" s="15"/>
      <c r="C830" s="144" t="s">
        <v>6</v>
      </c>
      <c r="D830" s="33">
        <v>1170000</v>
      </c>
      <c r="E830" s="45"/>
      <c r="F830" s="13">
        <f t="shared" si="12"/>
        <v>792953138.7299999</v>
      </c>
      <c r="I830" s="16"/>
    </row>
    <row r="831" spans="1:9">
      <c r="A831" s="14">
        <v>44981</v>
      </c>
      <c r="B831" s="15"/>
      <c r="C831" s="144" t="s">
        <v>6</v>
      </c>
      <c r="D831" s="33">
        <v>585000</v>
      </c>
      <c r="E831" s="45"/>
      <c r="F831" s="13">
        <f t="shared" si="12"/>
        <v>793538138.7299999</v>
      </c>
      <c r="I831" s="16"/>
    </row>
    <row r="832" spans="1:9">
      <c r="A832" s="14">
        <v>44981</v>
      </c>
      <c r="B832" s="15"/>
      <c r="C832" s="144" t="s">
        <v>6</v>
      </c>
      <c r="D832" s="33">
        <v>585000</v>
      </c>
      <c r="E832" s="45"/>
      <c r="F832" s="13">
        <f t="shared" si="12"/>
        <v>794123138.7299999</v>
      </c>
      <c r="I832" s="16"/>
    </row>
    <row r="833" spans="1:9">
      <c r="A833" s="14">
        <v>44981</v>
      </c>
      <c r="B833" s="15"/>
      <c r="C833" s="144" t="s">
        <v>71</v>
      </c>
      <c r="D833" s="33">
        <v>12200000</v>
      </c>
      <c r="E833" s="45"/>
      <c r="F833" s="13">
        <f t="shared" si="12"/>
        <v>806323138.7299999</v>
      </c>
      <c r="I833" s="16"/>
    </row>
    <row r="834" spans="1:9">
      <c r="A834" s="14">
        <v>44981</v>
      </c>
      <c r="B834" s="15"/>
      <c r="C834" s="144" t="s">
        <v>6</v>
      </c>
      <c r="D834" s="33">
        <v>1100000</v>
      </c>
      <c r="E834" s="45"/>
      <c r="F834" s="13">
        <f t="shared" si="12"/>
        <v>807423138.7299999</v>
      </c>
      <c r="I834" s="16"/>
    </row>
    <row r="835" spans="1:9">
      <c r="A835" s="14">
        <v>44981</v>
      </c>
      <c r="B835" s="15"/>
      <c r="C835" s="144" t="s">
        <v>6</v>
      </c>
      <c r="D835" s="33">
        <v>600000</v>
      </c>
      <c r="E835" s="45"/>
      <c r="F835" s="13">
        <f t="shared" si="12"/>
        <v>808023138.7299999</v>
      </c>
      <c r="I835" s="16"/>
    </row>
    <row r="836" spans="1:9">
      <c r="A836" s="14">
        <v>44981</v>
      </c>
      <c r="B836" s="15"/>
      <c r="C836" s="144" t="s">
        <v>6</v>
      </c>
      <c r="D836" s="33">
        <v>1710000</v>
      </c>
      <c r="E836" s="45"/>
      <c r="F836" s="13">
        <f t="shared" si="12"/>
        <v>809733138.7299999</v>
      </c>
      <c r="I836" s="16"/>
    </row>
    <row r="837" spans="1:9">
      <c r="A837" s="14">
        <v>44981</v>
      </c>
      <c r="B837" s="15"/>
      <c r="C837" s="144" t="s">
        <v>6</v>
      </c>
      <c r="D837" s="33">
        <v>585000</v>
      </c>
      <c r="E837" s="45"/>
      <c r="F837" s="13">
        <f t="shared" si="12"/>
        <v>810318138.7299999</v>
      </c>
      <c r="I837" s="16"/>
    </row>
    <row r="838" spans="1:9">
      <c r="A838" s="14">
        <v>44981</v>
      </c>
      <c r="B838" s="15"/>
      <c r="C838" s="144" t="s">
        <v>71</v>
      </c>
      <c r="D838" s="33">
        <v>12200000</v>
      </c>
      <c r="E838" s="45"/>
      <c r="F838" s="13">
        <f t="shared" si="12"/>
        <v>822518138.7299999</v>
      </c>
      <c r="I838" s="16"/>
    </row>
    <row r="839" spans="1:9">
      <c r="A839" s="14">
        <v>44981</v>
      </c>
      <c r="B839" s="15"/>
      <c r="C839" s="144" t="s">
        <v>6</v>
      </c>
      <c r="D839" s="33">
        <v>550000</v>
      </c>
      <c r="E839" s="45"/>
      <c r="F839" s="13">
        <f t="shared" si="12"/>
        <v>823068138.7299999</v>
      </c>
      <c r="I839" s="16"/>
    </row>
    <row r="840" spans="1:9">
      <c r="A840" s="14">
        <v>44981</v>
      </c>
      <c r="B840" s="15"/>
      <c r="C840" s="144" t="s">
        <v>12</v>
      </c>
      <c r="D840" s="33">
        <v>600000</v>
      </c>
      <c r="E840" s="45"/>
      <c r="F840" s="13">
        <f t="shared" si="12"/>
        <v>823668138.7299999</v>
      </c>
      <c r="I840" s="16"/>
    </row>
    <row r="841" spans="1:9">
      <c r="A841" s="14">
        <v>44981</v>
      </c>
      <c r="B841" s="15"/>
      <c r="C841" s="144" t="s">
        <v>6</v>
      </c>
      <c r="D841" s="33">
        <v>575000</v>
      </c>
      <c r="E841" s="45"/>
      <c r="F841" s="13">
        <f t="shared" si="12"/>
        <v>824243138.7299999</v>
      </c>
      <c r="I841" s="16"/>
    </row>
    <row r="842" spans="1:9">
      <c r="A842" s="14">
        <v>44981</v>
      </c>
      <c r="B842" s="15"/>
      <c r="C842" s="144" t="s">
        <v>6</v>
      </c>
      <c r="D842" s="33">
        <v>575000</v>
      </c>
      <c r="E842" s="45"/>
      <c r="F842" s="13">
        <f t="shared" si="12"/>
        <v>824818138.7299999</v>
      </c>
      <c r="I842" s="16"/>
    </row>
    <row r="843" spans="1:9">
      <c r="A843" s="14">
        <v>44981</v>
      </c>
      <c r="B843" s="15"/>
      <c r="C843" s="144" t="s">
        <v>6</v>
      </c>
      <c r="D843" s="33">
        <v>585000</v>
      </c>
      <c r="E843" s="45"/>
      <c r="F843" s="13">
        <f t="shared" si="12"/>
        <v>825403138.7299999</v>
      </c>
      <c r="I843" s="16"/>
    </row>
    <row r="844" spans="1:9">
      <c r="A844" s="14">
        <v>44981</v>
      </c>
      <c r="B844" s="15"/>
      <c r="C844" s="144" t="s">
        <v>9</v>
      </c>
      <c r="D844" s="33">
        <v>600000</v>
      </c>
      <c r="E844" s="45"/>
      <c r="F844" s="13">
        <f t="shared" si="12"/>
        <v>826003138.7299999</v>
      </c>
      <c r="I844" s="16"/>
    </row>
    <row r="845" spans="1:9">
      <c r="A845" s="14">
        <v>44981</v>
      </c>
      <c r="B845" s="15"/>
      <c r="C845" s="144" t="s">
        <v>6</v>
      </c>
      <c r="D845" s="33">
        <v>550000</v>
      </c>
      <c r="E845" s="45"/>
      <c r="F845" s="13">
        <f t="shared" si="12"/>
        <v>826553138.7299999</v>
      </c>
      <c r="I845" s="16"/>
    </row>
    <row r="846" spans="1:9">
      <c r="A846" s="14">
        <v>44982</v>
      </c>
      <c r="B846" s="15"/>
      <c r="C846" s="144" t="s">
        <v>6</v>
      </c>
      <c r="D846" s="33">
        <v>585000</v>
      </c>
      <c r="E846" s="45"/>
      <c r="F846" s="13">
        <f t="shared" si="12"/>
        <v>827138138.7299999</v>
      </c>
      <c r="I846" s="16"/>
    </row>
    <row r="847" spans="1:9">
      <c r="A847" s="14">
        <v>44982</v>
      </c>
      <c r="B847" s="15"/>
      <c r="C847" s="144" t="s">
        <v>97</v>
      </c>
      <c r="D847" s="33">
        <v>8300000</v>
      </c>
      <c r="E847" s="45"/>
      <c r="F847" s="13">
        <f t="shared" si="12"/>
        <v>835438138.7299999</v>
      </c>
      <c r="I847" s="16"/>
    </row>
    <row r="848" spans="1:9">
      <c r="A848" s="14">
        <v>44982</v>
      </c>
      <c r="B848" s="15"/>
      <c r="C848" s="144" t="s">
        <v>6</v>
      </c>
      <c r="D848" s="33">
        <v>585000</v>
      </c>
      <c r="E848" s="45"/>
      <c r="F848" s="13">
        <f t="shared" si="12"/>
        <v>836023138.7299999</v>
      </c>
      <c r="I848" s="16"/>
    </row>
    <row r="849" spans="1:9">
      <c r="A849" s="14">
        <v>44983</v>
      </c>
      <c r="B849" s="15"/>
      <c r="C849" s="144" t="s">
        <v>6</v>
      </c>
      <c r="D849" s="33">
        <v>1100000</v>
      </c>
      <c r="E849" s="45"/>
      <c r="F849" s="13">
        <f t="shared" si="12"/>
        <v>837123138.7299999</v>
      </c>
      <c r="I849" s="16"/>
    </row>
    <row r="850" spans="1:9">
      <c r="A850" s="14">
        <v>44983</v>
      </c>
      <c r="B850" s="15"/>
      <c r="C850" s="144" t="s">
        <v>48</v>
      </c>
      <c r="D850" s="33">
        <v>2200000</v>
      </c>
      <c r="E850" s="45"/>
      <c r="F850" s="13">
        <f t="shared" si="12"/>
        <v>839323138.7299999</v>
      </c>
      <c r="I850" s="16"/>
    </row>
    <row r="851" spans="1:9">
      <c r="A851" s="14">
        <v>44983</v>
      </c>
      <c r="B851" s="15"/>
      <c r="C851" s="144" t="s">
        <v>6</v>
      </c>
      <c r="D851" s="33">
        <v>600000</v>
      </c>
      <c r="E851" s="45"/>
      <c r="F851" s="13">
        <f t="shared" si="12"/>
        <v>839923138.7299999</v>
      </c>
      <c r="I851" s="16"/>
    </row>
    <row r="852" spans="1:9">
      <c r="A852" s="14">
        <v>44983</v>
      </c>
      <c r="B852" s="15"/>
      <c r="C852" s="144" t="s">
        <v>6</v>
      </c>
      <c r="D852" s="33">
        <v>550000</v>
      </c>
      <c r="E852" s="45"/>
      <c r="F852" s="13">
        <f t="shared" si="12"/>
        <v>840473138.7299999</v>
      </c>
      <c r="I852" s="16"/>
    </row>
    <row r="853" spans="1:9">
      <c r="A853" s="14">
        <v>44984</v>
      </c>
      <c r="B853" s="15"/>
      <c r="C853" s="144" t="s">
        <v>9</v>
      </c>
      <c r="D853" s="33">
        <v>1750000</v>
      </c>
      <c r="E853" s="45"/>
      <c r="F853" s="13">
        <f t="shared" si="12"/>
        <v>842223138.7299999</v>
      </c>
      <c r="I853" s="16"/>
    </row>
    <row r="854" spans="1:9">
      <c r="A854" s="14">
        <v>44984</v>
      </c>
      <c r="B854" s="15"/>
      <c r="C854" s="144" t="s">
        <v>6</v>
      </c>
      <c r="D854" s="33">
        <v>585000</v>
      </c>
      <c r="E854" s="45"/>
      <c r="F854" s="13">
        <f t="shared" si="12"/>
        <v>842808138.7299999</v>
      </c>
      <c r="I854" s="16"/>
    </row>
    <row r="855" spans="1:9">
      <c r="A855" s="14">
        <v>44984</v>
      </c>
      <c r="B855" s="15"/>
      <c r="C855" s="144" t="s">
        <v>6</v>
      </c>
      <c r="D855" s="33">
        <v>465000</v>
      </c>
      <c r="E855" s="45"/>
      <c r="F855" s="13">
        <f t="shared" si="12"/>
        <v>843273138.7299999</v>
      </c>
      <c r="I855" s="16"/>
    </row>
    <row r="856" spans="1:9">
      <c r="A856" s="14">
        <v>44984</v>
      </c>
      <c r="B856" s="15"/>
      <c r="C856" s="144" t="s">
        <v>6</v>
      </c>
      <c r="D856" s="33">
        <v>575000</v>
      </c>
      <c r="E856" s="45"/>
      <c r="F856" s="13">
        <f t="shared" si="12"/>
        <v>843848138.7299999</v>
      </c>
      <c r="I856" s="16"/>
    </row>
    <row r="857" spans="1:9">
      <c r="A857" s="14">
        <v>44985</v>
      </c>
      <c r="B857" s="15"/>
      <c r="C857" s="33" t="s">
        <v>20</v>
      </c>
      <c r="D857" s="33"/>
      <c r="E857" s="45">
        <v>147552500</v>
      </c>
      <c r="F857" s="13">
        <f t="shared" si="12"/>
        <v>696295638.7299999</v>
      </c>
      <c r="I857" s="16"/>
    </row>
    <row r="858" spans="1:9">
      <c r="A858" s="14">
        <v>44985</v>
      </c>
      <c r="B858" s="15"/>
      <c r="C858" s="33" t="s">
        <v>21</v>
      </c>
      <c r="D858" s="33"/>
      <c r="E858" s="45">
        <v>118500000</v>
      </c>
      <c r="F858" s="13">
        <f t="shared" si="12"/>
        <v>577795638.7299999</v>
      </c>
      <c r="I858" s="16"/>
    </row>
    <row r="859" spans="1:9">
      <c r="A859" s="14">
        <v>44985</v>
      </c>
      <c r="B859" s="15"/>
      <c r="C859" s="33" t="s">
        <v>118</v>
      </c>
      <c r="D859" s="33"/>
      <c r="E859" s="45">
        <v>47750000</v>
      </c>
      <c r="F859" s="13">
        <f t="shared" si="12"/>
        <v>530045638.7299999</v>
      </c>
      <c r="H859" s="16"/>
      <c r="I859" s="16"/>
    </row>
    <row r="860" spans="1:9">
      <c r="A860" s="14">
        <v>44985</v>
      </c>
      <c r="B860" s="15"/>
      <c r="C860" s="33" t="s">
        <v>24</v>
      </c>
      <c r="D860" s="33"/>
      <c r="E860" s="45">
        <v>2184000</v>
      </c>
      <c r="F860" s="13">
        <f t="shared" si="12"/>
        <v>527861638.7299999</v>
      </c>
      <c r="I860" s="16"/>
    </row>
    <row r="861" spans="1:9">
      <c r="A861" s="14">
        <v>44985</v>
      </c>
      <c r="B861" s="15"/>
      <c r="C861" s="33" t="s">
        <v>22</v>
      </c>
      <c r="D861" s="33"/>
      <c r="E861" s="45">
        <v>36900000</v>
      </c>
      <c r="F861" s="13">
        <f t="shared" si="12"/>
        <v>490961638.7299999</v>
      </c>
      <c r="I861" s="16"/>
    </row>
    <row r="862" spans="1:9">
      <c r="A862" s="14">
        <v>44985</v>
      </c>
      <c r="B862" s="15"/>
      <c r="C862" s="33" t="s">
        <v>74</v>
      </c>
      <c r="D862" s="33"/>
      <c r="E862" s="45">
        <v>1500000</v>
      </c>
      <c r="F862" s="13">
        <f t="shared" si="12"/>
        <v>489461638.7299999</v>
      </c>
      <c r="I862" s="16"/>
    </row>
    <row r="863" spans="1:9">
      <c r="A863" s="14">
        <v>44985</v>
      </c>
      <c r="B863" s="15"/>
      <c r="C863" s="33" t="s">
        <v>25</v>
      </c>
      <c r="D863" s="33"/>
      <c r="E863" s="45">
        <f>4*2900</f>
        <v>11600</v>
      </c>
      <c r="F863" s="13">
        <f t="shared" si="12"/>
        <v>489450038.7299999</v>
      </c>
      <c r="I863" s="16"/>
    </row>
    <row r="864" spans="1:9">
      <c r="A864" s="14">
        <v>44985</v>
      </c>
      <c r="B864" s="15"/>
      <c r="C864" s="33" t="s">
        <v>27</v>
      </c>
      <c r="D864" s="33">
        <v>72150001</v>
      </c>
      <c r="E864" s="45"/>
      <c r="F864" s="13">
        <f t="shared" si="12"/>
        <v>561600039.7299999</v>
      </c>
      <c r="I864" s="16"/>
    </row>
    <row r="865" spans="1:9">
      <c r="A865" s="14">
        <v>44985</v>
      </c>
      <c r="B865" s="15"/>
      <c r="C865" s="33" t="s">
        <v>45</v>
      </c>
      <c r="D865" s="33">
        <v>3850000</v>
      </c>
      <c r="E865" s="45"/>
      <c r="F865" s="13">
        <f t="shared" si="12"/>
        <v>565450039.7299999</v>
      </c>
      <c r="I865" s="16"/>
    </row>
    <row r="866" spans="1:9">
      <c r="A866" s="14">
        <v>44985</v>
      </c>
      <c r="B866" s="15"/>
      <c r="C866" s="33" t="s">
        <v>91</v>
      </c>
      <c r="D866" s="33">
        <v>3500000</v>
      </c>
      <c r="E866" s="45"/>
      <c r="F866" s="13">
        <f t="shared" si="12"/>
        <v>568950039.7299999</v>
      </c>
      <c r="I866" s="16"/>
    </row>
    <row r="867" spans="1:9">
      <c r="A867" s="14">
        <v>44985</v>
      </c>
      <c r="B867" s="15"/>
      <c r="C867" s="144" t="s">
        <v>180</v>
      </c>
      <c r="D867" s="33">
        <v>1200000</v>
      </c>
      <c r="E867" s="45"/>
      <c r="F867" s="13">
        <f t="shared" si="12"/>
        <v>570150039.7299999</v>
      </c>
      <c r="I867" s="16"/>
    </row>
    <row r="868" spans="1:9">
      <c r="A868" s="14">
        <v>44984</v>
      </c>
      <c r="B868" s="15"/>
      <c r="C868" s="144" t="s">
        <v>12</v>
      </c>
      <c r="D868" s="33">
        <v>575000</v>
      </c>
      <c r="E868" s="45"/>
      <c r="F868" s="13">
        <f t="shared" si="12"/>
        <v>570725039.7299999</v>
      </c>
      <c r="I868" s="16"/>
    </row>
    <row r="869" spans="1:9">
      <c r="A869" s="14">
        <v>44984</v>
      </c>
      <c r="B869" s="15"/>
      <c r="C869" s="144" t="s">
        <v>6</v>
      </c>
      <c r="D869" s="33">
        <v>600000</v>
      </c>
      <c r="E869" s="45"/>
      <c r="F869" s="13">
        <f t="shared" si="12"/>
        <v>571325039.7299999</v>
      </c>
      <c r="I869" s="16"/>
    </row>
    <row r="870" spans="1:9">
      <c r="A870" s="14">
        <v>44984</v>
      </c>
      <c r="B870" s="15"/>
      <c r="C870" s="144" t="s">
        <v>12</v>
      </c>
      <c r="D870" s="33">
        <v>465000</v>
      </c>
      <c r="E870" s="45"/>
      <c r="F870" s="13">
        <f t="shared" si="12"/>
        <v>571790039.7299999</v>
      </c>
      <c r="I870" s="16"/>
    </row>
    <row r="871" spans="1:9">
      <c r="A871" s="14">
        <v>44984</v>
      </c>
      <c r="B871" s="15"/>
      <c r="C871" s="144" t="s">
        <v>12</v>
      </c>
      <c r="D871" s="33">
        <v>465000</v>
      </c>
      <c r="E871" s="45"/>
      <c r="F871" s="13">
        <f t="shared" si="12"/>
        <v>572255039.7299999</v>
      </c>
      <c r="I871" s="16"/>
    </row>
    <row r="872" spans="1:9">
      <c r="A872" s="14">
        <v>44984</v>
      </c>
      <c r="B872" s="15"/>
      <c r="C872" s="144" t="s">
        <v>12</v>
      </c>
      <c r="D872" s="33">
        <v>930000</v>
      </c>
      <c r="E872" s="45"/>
      <c r="F872" s="13">
        <f t="shared" si="12"/>
        <v>573185039.7299999</v>
      </c>
      <c r="I872" s="16"/>
    </row>
    <row r="873" spans="1:9">
      <c r="A873" s="14">
        <v>44984</v>
      </c>
      <c r="B873" s="15"/>
      <c r="C873" s="144" t="s">
        <v>17</v>
      </c>
      <c r="D873" s="33">
        <v>600000</v>
      </c>
      <c r="E873" s="45"/>
      <c r="F873" s="13">
        <f t="shared" si="12"/>
        <v>573785039.7299999</v>
      </c>
      <c r="I873" s="16"/>
    </row>
    <row r="874" spans="1:9">
      <c r="A874" s="14">
        <v>44984</v>
      </c>
      <c r="B874" s="15"/>
      <c r="C874" s="144" t="s">
        <v>9</v>
      </c>
      <c r="D874" s="33">
        <v>600000</v>
      </c>
      <c r="E874" s="45"/>
      <c r="F874" s="13">
        <f t="shared" si="12"/>
        <v>574385039.7299999</v>
      </c>
      <c r="I874" s="16"/>
    </row>
    <row r="875" spans="1:9">
      <c r="A875" s="14">
        <v>44985</v>
      </c>
      <c r="B875" s="15"/>
      <c r="C875" s="144" t="s">
        <v>12</v>
      </c>
      <c r="D875" s="33">
        <v>585000</v>
      </c>
      <c r="E875" s="45"/>
      <c r="F875" s="13">
        <f t="shared" si="12"/>
        <v>574970039.7299999</v>
      </c>
      <c r="I875" s="16"/>
    </row>
    <row r="876" spans="1:9">
      <c r="A876" s="14">
        <v>44985</v>
      </c>
      <c r="B876" s="15"/>
      <c r="C876" s="144" t="s">
        <v>12</v>
      </c>
      <c r="D876" s="33">
        <v>465000</v>
      </c>
      <c r="E876" s="45"/>
      <c r="F876" s="13">
        <f t="shared" si="12"/>
        <v>575435039.7299999</v>
      </c>
      <c r="I876" s="16"/>
    </row>
    <row r="877" spans="1:9">
      <c r="A877" s="14">
        <v>44985</v>
      </c>
      <c r="B877" s="15"/>
      <c r="C877" s="144" t="s">
        <v>12</v>
      </c>
      <c r="D877" s="33">
        <v>585000</v>
      </c>
      <c r="E877" s="45"/>
      <c r="F877" s="13">
        <f t="shared" si="12"/>
        <v>576020039.7299999</v>
      </c>
      <c r="I877" s="16"/>
    </row>
    <row r="878" spans="1:9">
      <c r="A878" s="14">
        <v>44985</v>
      </c>
      <c r="B878" s="15"/>
      <c r="C878" s="144" t="s">
        <v>12</v>
      </c>
      <c r="D878" s="33">
        <v>1135000</v>
      </c>
      <c r="E878" s="45"/>
      <c r="F878" s="13">
        <f t="shared" si="12"/>
        <v>577155039.7299999</v>
      </c>
      <c r="I878" s="16"/>
    </row>
    <row r="879" spans="1:9">
      <c r="A879" s="14">
        <v>44985</v>
      </c>
      <c r="B879" s="15"/>
      <c r="C879" s="144" t="s">
        <v>12</v>
      </c>
      <c r="D879" s="33">
        <v>600000</v>
      </c>
      <c r="E879" s="45"/>
      <c r="F879" s="13">
        <f t="shared" si="12"/>
        <v>577755039.7299999</v>
      </c>
      <c r="I879" s="16"/>
    </row>
    <row r="880" spans="1:9">
      <c r="A880" s="14">
        <v>44985</v>
      </c>
      <c r="B880" s="15"/>
      <c r="C880" s="144" t="s">
        <v>18</v>
      </c>
      <c r="D880" s="33">
        <v>1950000</v>
      </c>
      <c r="E880" s="45"/>
      <c r="F880" s="13">
        <f t="shared" si="12"/>
        <v>579705039.7299999</v>
      </c>
      <c r="I880" s="16"/>
    </row>
    <row r="881" spans="1:9">
      <c r="A881" s="14">
        <v>44985</v>
      </c>
      <c r="B881" s="15"/>
      <c r="C881" s="144" t="s">
        <v>12</v>
      </c>
      <c r="D881" s="33">
        <v>575000</v>
      </c>
      <c r="E881" s="45"/>
      <c r="F881" s="13">
        <f t="shared" si="12"/>
        <v>580280039.7299999</v>
      </c>
      <c r="I881" s="16"/>
    </row>
    <row r="882" spans="1:9">
      <c r="A882" s="14">
        <v>44985</v>
      </c>
      <c r="B882" s="15"/>
      <c r="C882" s="144" t="s">
        <v>12</v>
      </c>
      <c r="D882" s="33">
        <v>1735000</v>
      </c>
      <c r="E882" s="45"/>
      <c r="F882" s="13">
        <f t="shared" si="12"/>
        <v>582015039.7299999</v>
      </c>
      <c r="I882" s="16"/>
    </row>
    <row r="883" spans="1:9">
      <c r="A883" s="14">
        <v>44985</v>
      </c>
      <c r="B883" s="15"/>
      <c r="C883" s="144" t="s">
        <v>12</v>
      </c>
      <c r="D883" s="33">
        <v>600000</v>
      </c>
      <c r="E883" s="45"/>
      <c r="F883" s="13">
        <f t="shared" si="12"/>
        <v>582615039.7299999</v>
      </c>
      <c r="I883" s="16"/>
    </row>
    <row r="884" spans="1:9">
      <c r="A884" s="14">
        <v>44985</v>
      </c>
      <c r="B884" s="15"/>
      <c r="C884" s="144" t="s">
        <v>17</v>
      </c>
      <c r="D884" s="33">
        <v>750000</v>
      </c>
      <c r="E884" s="45"/>
      <c r="F884" s="13">
        <f t="shared" si="12"/>
        <v>583365039.7299999</v>
      </c>
      <c r="I884" s="16"/>
    </row>
    <row r="885" spans="1:9">
      <c r="A885" s="14">
        <v>44985</v>
      </c>
      <c r="B885" s="15"/>
      <c r="C885" s="144" t="s">
        <v>12</v>
      </c>
      <c r="D885" s="33">
        <v>585000</v>
      </c>
      <c r="E885" s="45"/>
      <c r="F885" s="13">
        <f t="shared" si="12"/>
        <v>583950039.7299999</v>
      </c>
      <c r="I885" s="16"/>
    </row>
    <row r="886" spans="1:9">
      <c r="A886" s="14">
        <v>44985</v>
      </c>
      <c r="B886" s="15"/>
      <c r="C886" s="144" t="s">
        <v>18</v>
      </c>
      <c r="D886" s="33">
        <v>1770000</v>
      </c>
      <c r="E886" s="45"/>
      <c r="F886" s="13">
        <f t="shared" si="12"/>
        <v>585720039.7299999</v>
      </c>
      <c r="I886" s="16"/>
    </row>
    <row r="887" spans="1:9">
      <c r="A887" s="14">
        <v>44985</v>
      </c>
      <c r="B887" s="15"/>
      <c r="C887" s="144" t="s">
        <v>12</v>
      </c>
      <c r="D887" s="33">
        <v>585000</v>
      </c>
      <c r="E887" s="45"/>
      <c r="F887" s="13">
        <f t="shared" si="12"/>
        <v>586305039.7299999</v>
      </c>
      <c r="I887" s="16"/>
    </row>
    <row r="888" spans="1:9">
      <c r="A888" s="14">
        <v>44985</v>
      </c>
      <c r="B888" s="15"/>
      <c r="C888" s="144" t="s">
        <v>12</v>
      </c>
      <c r="D888" s="33">
        <v>1200000</v>
      </c>
      <c r="E888" s="45"/>
      <c r="F888" s="13">
        <f t="shared" si="12"/>
        <v>587505039.7299999</v>
      </c>
      <c r="I888" s="16"/>
    </row>
    <row r="889" spans="1:9">
      <c r="A889" s="14">
        <v>44985</v>
      </c>
      <c r="B889" s="15"/>
      <c r="C889" s="144" t="s">
        <v>12</v>
      </c>
      <c r="D889" s="33">
        <v>585000</v>
      </c>
      <c r="E889" s="45"/>
      <c r="F889" s="13">
        <f t="shared" si="12"/>
        <v>588090039.7299999</v>
      </c>
      <c r="I889" s="16"/>
    </row>
    <row r="890" spans="1:9">
      <c r="A890" s="14">
        <v>44985</v>
      </c>
      <c r="B890" s="15"/>
      <c r="C890" s="144" t="s">
        <v>12</v>
      </c>
      <c r="D890" s="33">
        <v>1015000</v>
      </c>
      <c r="E890" s="45"/>
      <c r="F890" s="13">
        <f t="shared" si="12"/>
        <v>589105039.7299999</v>
      </c>
      <c r="I890" s="16"/>
    </row>
    <row r="891" spans="1:9">
      <c r="A891" s="14">
        <v>44985</v>
      </c>
      <c r="B891" s="15"/>
      <c r="C891" s="144" t="s">
        <v>12</v>
      </c>
      <c r="D891" s="33">
        <v>575000</v>
      </c>
      <c r="E891" s="45"/>
      <c r="F891" s="13">
        <f t="shared" si="12"/>
        <v>589680039.7299999</v>
      </c>
      <c r="I891" s="16"/>
    </row>
    <row r="892" spans="1:9">
      <c r="A892" s="14">
        <v>44985</v>
      </c>
      <c r="B892" s="15"/>
      <c r="C892" s="144" t="s">
        <v>12</v>
      </c>
      <c r="D892" s="33">
        <v>465000</v>
      </c>
      <c r="E892" s="45"/>
      <c r="F892" s="13">
        <f t="shared" si="12"/>
        <v>590145039.7299999</v>
      </c>
      <c r="I892" s="16"/>
    </row>
    <row r="893" spans="1:9">
      <c r="A893" s="14">
        <v>44985</v>
      </c>
      <c r="B893" s="15"/>
      <c r="C893" s="144" t="s">
        <v>17</v>
      </c>
      <c r="D893" s="33">
        <v>600000</v>
      </c>
      <c r="E893" s="45"/>
      <c r="F893" s="13">
        <f t="shared" si="12"/>
        <v>590745039.7299999</v>
      </c>
      <c r="I893" s="16"/>
    </row>
    <row r="894" spans="1:9">
      <c r="A894" s="14">
        <v>44985</v>
      </c>
      <c r="B894" s="15"/>
      <c r="C894" s="144" t="s">
        <v>12</v>
      </c>
      <c r="D894" s="33">
        <v>1185000</v>
      </c>
      <c r="E894" s="45"/>
      <c r="F894" s="13">
        <f t="shared" si="12"/>
        <v>591930039.7299999</v>
      </c>
      <c r="I894" s="16"/>
    </row>
    <row r="895" spans="1:9">
      <c r="A895" s="14">
        <v>44985</v>
      </c>
      <c r="B895" s="15"/>
      <c r="C895" s="144" t="s">
        <v>12</v>
      </c>
      <c r="D895" s="33">
        <v>585000</v>
      </c>
      <c r="E895" s="45"/>
      <c r="F895" s="13">
        <f t="shared" si="12"/>
        <v>592515039.7299999</v>
      </c>
      <c r="I895" s="16"/>
    </row>
    <row r="896" spans="1:9">
      <c r="A896" s="14">
        <v>44985</v>
      </c>
      <c r="B896" s="15"/>
      <c r="C896" s="144" t="s">
        <v>12</v>
      </c>
      <c r="D896" s="33">
        <v>575000</v>
      </c>
      <c r="E896" s="45"/>
      <c r="F896" s="13">
        <f t="shared" si="12"/>
        <v>593090039.7299999</v>
      </c>
      <c r="I896" s="16"/>
    </row>
    <row r="897" spans="1:9">
      <c r="A897" s="14">
        <v>44985</v>
      </c>
      <c r="B897" s="15"/>
      <c r="C897" s="144" t="s">
        <v>12</v>
      </c>
      <c r="D897" s="33">
        <v>1735000</v>
      </c>
      <c r="E897" s="45"/>
      <c r="F897" s="13">
        <f t="shared" si="12"/>
        <v>594825039.7299999</v>
      </c>
      <c r="I897" s="16"/>
    </row>
    <row r="898" spans="1:9">
      <c r="A898" s="14">
        <v>44985</v>
      </c>
      <c r="B898" s="15"/>
      <c r="C898" s="144" t="s">
        <v>17</v>
      </c>
      <c r="D898" s="33">
        <v>550000</v>
      </c>
      <c r="E898" s="45"/>
      <c r="F898" s="13">
        <f t="shared" si="12"/>
        <v>595375039.7299999</v>
      </c>
      <c r="I898" s="16"/>
    </row>
    <row r="899" spans="1:9">
      <c r="A899" s="14">
        <v>44985</v>
      </c>
      <c r="B899" s="15"/>
      <c r="C899" s="144" t="s">
        <v>12</v>
      </c>
      <c r="D899" s="33">
        <v>575000</v>
      </c>
      <c r="E899" s="45"/>
      <c r="F899" s="13">
        <f t="shared" si="12"/>
        <v>595950039.7299999</v>
      </c>
      <c r="I899" s="16"/>
    </row>
    <row r="900" spans="1:9">
      <c r="A900" s="14">
        <v>44985</v>
      </c>
      <c r="B900" s="15"/>
      <c r="C900" s="144" t="s">
        <v>12</v>
      </c>
      <c r="D900" s="33">
        <v>2340000</v>
      </c>
      <c r="E900" s="45"/>
      <c r="F900" s="13">
        <f t="shared" si="12"/>
        <v>598290039.7299999</v>
      </c>
      <c r="I900" s="16"/>
    </row>
    <row r="901" spans="1:9">
      <c r="A901" s="14">
        <v>44985</v>
      </c>
      <c r="B901" s="15"/>
      <c r="C901" s="144" t="s">
        <v>12</v>
      </c>
      <c r="D901" s="33">
        <v>600000</v>
      </c>
      <c r="E901" s="45"/>
      <c r="F901" s="13">
        <f t="shared" si="12"/>
        <v>598890039.7299999</v>
      </c>
      <c r="I901" s="16"/>
    </row>
    <row r="902" spans="1:9">
      <c r="A902" s="14">
        <v>44985</v>
      </c>
      <c r="B902" s="15"/>
      <c r="C902" s="144" t="s">
        <v>12</v>
      </c>
      <c r="D902" s="33">
        <v>1065000</v>
      </c>
      <c r="E902" s="45"/>
      <c r="F902" s="13">
        <f t="shared" si="12"/>
        <v>599955039.7299999</v>
      </c>
      <c r="I902" s="16"/>
    </row>
    <row r="903" spans="1:9">
      <c r="A903" s="14">
        <v>44985</v>
      </c>
      <c r="B903" s="15"/>
      <c r="C903" s="144" t="s">
        <v>12</v>
      </c>
      <c r="D903" s="33">
        <v>600000</v>
      </c>
      <c r="E903" s="45"/>
      <c r="F903" s="13">
        <f t="shared" si="12"/>
        <v>600555039.7299999</v>
      </c>
      <c r="I903" s="16"/>
    </row>
    <row r="904" spans="1:9">
      <c r="A904" s="14">
        <v>44620</v>
      </c>
      <c r="B904" s="15"/>
      <c r="C904" s="144" t="s">
        <v>36</v>
      </c>
      <c r="D904" s="33"/>
      <c r="E904" s="45">
        <v>25000</v>
      </c>
      <c r="F904" s="13">
        <f t="shared" si="12"/>
        <v>600530039.7299999</v>
      </c>
    </row>
    <row r="905" spans="1:9">
      <c r="A905" s="14">
        <v>44620</v>
      </c>
      <c r="B905" s="15"/>
      <c r="C905" s="144" t="s">
        <v>37</v>
      </c>
      <c r="D905" s="33">
        <v>701598.29</v>
      </c>
      <c r="E905" s="45"/>
      <c r="F905" s="13">
        <f t="shared" si="12"/>
        <v>601231638.01999986</v>
      </c>
      <c r="H905" s="57"/>
      <c r="I905" s="57"/>
    </row>
    <row r="906" spans="1:9">
      <c r="A906" s="14">
        <v>44620</v>
      </c>
      <c r="B906" s="15"/>
      <c r="C906" s="144" t="s">
        <v>38</v>
      </c>
      <c r="D906" s="33"/>
      <c r="E906" s="45">
        <v>140319.66</v>
      </c>
      <c r="F906" s="13">
        <f t="shared" si="12"/>
        <v>601091318.3599999</v>
      </c>
      <c r="H906" s="57"/>
      <c r="I906" s="57"/>
    </row>
    <row r="907" spans="1:9">
      <c r="A907" s="255" t="s">
        <v>33</v>
      </c>
      <c r="B907" s="256"/>
      <c r="C907" s="257"/>
      <c r="D907" s="56">
        <f>SUM(D500:D906)</f>
        <v>777780099.28999996</v>
      </c>
      <c r="E907" s="56">
        <f>SUM(E500:E906)</f>
        <v>1159672319.6600001</v>
      </c>
      <c r="F907" s="48"/>
      <c r="H907" s="57"/>
      <c r="I907" s="57"/>
    </row>
    <row r="908" spans="1:9">
      <c r="A908" s="15"/>
      <c r="B908" s="15"/>
      <c r="C908" s="144" t="s">
        <v>5</v>
      </c>
      <c r="D908" s="33"/>
      <c r="E908" s="45"/>
      <c r="F908" s="13">
        <f>F906</f>
        <v>601091318.3599999</v>
      </c>
      <c r="H908" s="57"/>
      <c r="I908" s="57"/>
    </row>
    <row r="909" spans="1:9">
      <c r="A909" s="14">
        <v>44986</v>
      </c>
      <c r="B909" s="15"/>
      <c r="C909" s="145" t="s">
        <v>181</v>
      </c>
      <c r="D909" s="33">
        <v>5950000</v>
      </c>
      <c r="E909" s="45"/>
      <c r="F909" s="13">
        <f t="shared" ref="F909:F972" si="13">F908+D909-E909</f>
        <v>607041318.3599999</v>
      </c>
      <c r="H909" s="57"/>
      <c r="I909" s="57"/>
    </row>
    <row r="910" spans="1:9">
      <c r="A910" s="14">
        <v>44986</v>
      </c>
      <c r="B910" s="15"/>
      <c r="C910" s="144" t="s">
        <v>182</v>
      </c>
      <c r="D910" s="28"/>
      <c r="E910" s="45">
        <v>20000000</v>
      </c>
      <c r="F910" s="13">
        <f t="shared" si="13"/>
        <v>587041318.3599999</v>
      </c>
      <c r="H910" s="57"/>
      <c r="I910" s="57"/>
    </row>
    <row r="911" spans="1:9">
      <c r="A911" s="14">
        <v>44986</v>
      </c>
      <c r="B911" s="15"/>
      <c r="C911" s="33" t="s">
        <v>183</v>
      </c>
      <c r="D911" s="33"/>
      <c r="E911" s="45">
        <f>25955000+2900</f>
        <v>25957900</v>
      </c>
      <c r="F911" s="13">
        <f t="shared" si="13"/>
        <v>561083418.3599999</v>
      </c>
    </row>
    <row r="912" spans="1:9" ht="28">
      <c r="A912" s="14">
        <v>44986</v>
      </c>
      <c r="B912" s="15"/>
      <c r="C912" s="147" t="s">
        <v>187</v>
      </c>
      <c r="D912" s="28"/>
      <c r="E912" s="45">
        <f>18930000</f>
        <v>18930000</v>
      </c>
      <c r="F912" s="13">
        <f t="shared" si="13"/>
        <v>542153418.3599999</v>
      </c>
    </row>
    <row r="913" spans="1:8">
      <c r="A913" s="14">
        <v>44986</v>
      </c>
      <c r="B913" s="15"/>
      <c r="C913" s="144" t="s">
        <v>184</v>
      </c>
      <c r="D913" s="28"/>
      <c r="E913" s="45">
        <f>11891490+2900</f>
        <v>11894390</v>
      </c>
      <c r="F913" s="13">
        <f t="shared" si="13"/>
        <v>530259028.3599999</v>
      </c>
    </row>
    <row r="914" spans="1:8">
      <c r="A914" s="14">
        <v>44987</v>
      </c>
      <c r="B914" s="15"/>
      <c r="C914" s="144" t="s">
        <v>174</v>
      </c>
      <c r="D914" s="28">
        <v>1900000</v>
      </c>
      <c r="E914" s="45"/>
      <c r="F914" s="13">
        <f t="shared" si="13"/>
        <v>532159028.3599999</v>
      </c>
    </row>
    <row r="915" spans="1:8">
      <c r="A915" s="14">
        <v>44987</v>
      </c>
      <c r="B915" s="15"/>
      <c r="C915" s="144" t="s">
        <v>185</v>
      </c>
      <c r="D915" s="28">
        <v>5250000</v>
      </c>
      <c r="E915" s="45"/>
      <c r="F915" s="13">
        <f t="shared" si="13"/>
        <v>537409028.3599999</v>
      </c>
      <c r="H915" s="57"/>
    </row>
    <row r="916" spans="1:8">
      <c r="A916" s="14">
        <v>44986</v>
      </c>
      <c r="B916" s="15"/>
      <c r="C916" s="144" t="s">
        <v>17</v>
      </c>
      <c r="D916" s="33">
        <v>600000</v>
      </c>
      <c r="E916" s="45"/>
      <c r="F916" s="13">
        <f t="shared" si="13"/>
        <v>538009028.3599999</v>
      </c>
    </row>
    <row r="917" spans="1:8">
      <c r="A917" s="14">
        <v>44986</v>
      </c>
      <c r="B917" s="15"/>
      <c r="C917" s="144" t="s">
        <v>12</v>
      </c>
      <c r="D917" s="28">
        <v>1170000</v>
      </c>
      <c r="E917" s="45"/>
      <c r="F917" s="13">
        <f t="shared" si="13"/>
        <v>539179028.3599999</v>
      </c>
    </row>
    <row r="918" spans="1:8">
      <c r="A918" s="14">
        <v>44986</v>
      </c>
      <c r="B918" s="15"/>
      <c r="C918" s="144" t="s">
        <v>12</v>
      </c>
      <c r="D918" s="33">
        <v>600000</v>
      </c>
      <c r="E918" s="45"/>
      <c r="F918" s="13">
        <f t="shared" si="13"/>
        <v>539779028.3599999</v>
      </c>
    </row>
    <row r="919" spans="1:8">
      <c r="A919" s="14">
        <v>44986</v>
      </c>
      <c r="B919" s="15"/>
      <c r="C919" s="144" t="s">
        <v>12</v>
      </c>
      <c r="D919" s="33">
        <v>600000</v>
      </c>
      <c r="E919" s="45"/>
      <c r="F919" s="13">
        <f t="shared" si="13"/>
        <v>540379028.3599999</v>
      </c>
    </row>
    <row r="920" spans="1:8">
      <c r="A920" s="14">
        <v>44986</v>
      </c>
      <c r="B920" s="15"/>
      <c r="C920" s="144" t="s">
        <v>12</v>
      </c>
      <c r="D920" s="33">
        <v>600000</v>
      </c>
      <c r="E920" s="45"/>
      <c r="F920" s="13">
        <f t="shared" si="13"/>
        <v>540979028.3599999</v>
      </c>
    </row>
    <row r="921" spans="1:8">
      <c r="A921" s="14">
        <v>44986</v>
      </c>
      <c r="B921" s="15"/>
      <c r="C921" s="144" t="s">
        <v>12</v>
      </c>
      <c r="D921" s="33">
        <v>600000</v>
      </c>
      <c r="E921" s="45"/>
      <c r="F921" s="13">
        <f t="shared" si="13"/>
        <v>541579028.3599999</v>
      </c>
    </row>
    <row r="922" spans="1:8">
      <c r="A922" s="14">
        <v>44986</v>
      </c>
      <c r="B922" s="15"/>
      <c r="C922" s="144" t="s">
        <v>12</v>
      </c>
      <c r="D922" s="33">
        <v>1200000</v>
      </c>
      <c r="E922" s="45"/>
      <c r="F922" s="13">
        <f t="shared" si="13"/>
        <v>542779028.3599999</v>
      </c>
    </row>
    <row r="923" spans="1:8">
      <c r="A923" s="14">
        <v>44986</v>
      </c>
      <c r="B923" s="15"/>
      <c r="C923" s="144" t="s">
        <v>12</v>
      </c>
      <c r="D923" s="33">
        <v>1150000</v>
      </c>
      <c r="E923" s="45"/>
      <c r="F923" s="13">
        <f t="shared" si="13"/>
        <v>543929028.3599999</v>
      </c>
    </row>
    <row r="924" spans="1:8">
      <c r="A924" s="14">
        <v>44986</v>
      </c>
      <c r="B924" s="15"/>
      <c r="C924" s="144" t="s">
        <v>12</v>
      </c>
      <c r="D924" s="33">
        <v>585000</v>
      </c>
      <c r="E924" s="45"/>
      <c r="F924" s="13">
        <f t="shared" si="13"/>
        <v>544514028.3599999</v>
      </c>
    </row>
    <row r="925" spans="1:8">
      <c r="A925" s="14">
        <v>44988</v>
      </c>
      <c r="B925" s="15"/>
      <c r="C925" s="144" t="s">
        <v>51</v>
      </c>
      <c r="D925" s="33">
        <v>5900000</v>
      </c>
      <c r="E925" s="45"/>
      <c r="F925" s="13">
        <f t="shared" si="13"/>
        <v>550414028.3599999</v>
      </c>
    </row>
    <row r="926" spans="1:8">
      <c r="A926" s="14">
        <v>44991</v>
      </c>
      <c r="B926" s="15"/>
      <c r="C926" s="144" t="s">
        <v>186</v>
      </c>
      <c r="D926" s="33">
        <v>10450000</v>
      </c>
      <c r="E926" s="45"/>
      <c r="F926" s="13">
        <f t="shared" si="13"/>
        <v>560864028.3599999</v>
      </c>
    </row>
    <row r="927" spans="1:8">
      <c r="A927" s="14">
        <v>44986</v>
      </c>
      <c r="B927" s="15"/>
      <c r="C927" s="144" t="s">
        <v>12</v>
      </c>
      <c r="D927" s="33">
        <v>585000</v>
      </c>
      <c r="E927" s="45"/>
      <c r="F927" s="13">
        <f t="shared" si="13"/>
        <v>561449028.3599999</v>
      </c>
      <c r="H927" s="16"/>
    </row>
    <row r="928" spans="1:8">
      <c r="A928" s="14">
        <v>44986</v>
      </c>
      <c r="B928" s="15"/>
      <c r="C928" s="144" t="s">
        <v>12</v>
      </c>
      <c r="D928" s="33">
        <v>1200000</v>
      </c>
      <c r="E928" s="45"/>
      <c r="F928" s="13">
        <f t="shared" si="13"/>
        <v>562649028.3599999</v>
      </c>
    </row>
    <row r="929" spans="1:8">
      <c r="A929" s="14">
        <v>44986</v>
      </c>
      <c r="B929" s="15"/>
      <c r="C929" s="144" t="s">
        <v>18</v>
      </c>
      <c r="D929" s="33">
        <v>1015000</v>
      </c>
      <c r="E929" s="45"/>
      <c r="F929" s="13">
        <f t="shared" si="13"/>
        <v>563664028.3599999</v>
      </c>
    </row>
    <row r="930" spans="1:8">
      <c r="A930" s="14">
        <v>44986</v>
      </c>
      <c r="B930" s="15"/>
      <c r="C930" s="144" t="s">
        <v>12</v>
      </c>
      <c r="D930" s="33">
        <v>1170000</v>
      </c>
      <c r="E930" s="45"/>
      <c r="F930" s="13">
        <f t="shared" si="13"/>
        <v>564834028.3599999</v>
      </c>
      <c r="H930" s="16"/>
    </row>
    <row r="931" spans="1:8">
      <c r="A931" s="14">
        <v>44986</v>
      </c>
      <c r="B931" s="15"/>
      <c r="C931" s="144" t="s">
        <v>12</v>
      </c>
      <c r="D931" s="33">
        <v>585000</v>
      </c>
      <c r="E931" s="45"/>
      <c r="F931" s="13">
        <f t="shared" si="13"/>
        <v>565419028.3599999</v>
      </c>
      <c r="H931" s="16"/>
    </row>
    <row r="932" spans="1:8">
      <c r="A932" s="14">
        <v>44986</v>
      </c>
      <c r="B932" s="15"/>
      <c r="C932" s="144" t="s">
        <v>12</v>
      </c>
      <c r="D932" s="33">
        <v>1745000</v>
      </c>
      <c r="E932" s="45"/>
      <c r="F932" s="13">
        <f t="shared" si="13"/>
        <v>567164028.3599999</v>
      </c>
      <c r="H932" s="16"/>
    </row>
    <row r="933" spans="1:8">
      <c r="A933" s="14">
        <v>44986</v>
      </c>
      <c r="B933" s="15"/>
      <c r="C933" s="144" t="s">
        <v>12</v>
      </c>
      <c r="D933" s="33">
        <v>1735000</v>
      </c>
      <c r="E933" s="45"/>
      <c r="F933" s="13">
        <f t="shared" si="13"/>
        <v>568899028.3599999</v>
      </c>
    </row>
    <row r="934" spans="1:8">
      <c r="A934" s="14">
        <v>44986</v>
      </c>
      <c r="B934" s="15"/>
      <c r="C934" s="144" t="s">
        <v>17</v>
      </c>
      <c r="D934" s="33">
        <v>600000</v>
      </c>
      <c r="E934" s="45"/>
      <c r="F934" s="13">
        <f t="shared" si="13"/>
        <v>569499028.3599999</v>
      </c>
    </row>
    <row r="935" spans="1:8">
      <c r="A935" s="14">
        <v>44986</v>
      </c>
      <c r="B935" s="15"/>
      <c r="C935" s="144" t="s">
        <v>12</v>
      </c>
      <c r="D935" s="33">
        <v>600000</v>
      </c>
      <c r="E935" s="45"/>
      <c r="F935" s="13">
        <f t="shared" si="13"/>
        <v>570099028.3599999</v>
      </c>
    </row>
    <row r="936" spans="1:8">
      <c r="A936" s="14">
        <v>44986</v>
      </c>
      <c r="B936" s="15"/>
      <c r="C936" s="144" t="s">
        <v>12</v>
      </c>
      <c r="D936" s="33">
        <v>1745000</v>
      </c>
      <c r="E936" s="45"/>
      <c r="F936" s="13">
        <f t="shared" si="13"/>
        <v>571844028.3599999</v>
      </c>
    </row>
    <row r="937" spans="1:8">
      <c r="A937" s="14">
        <v>44986</v>
      </c>
      <c r="B937" s="15"/>
      <c r="C937" s="144" t="s">
        <v>12</v>
      </c>
      <c r="D937" s="33">
        <v>1160000</v>
      </c>
      <c r="E937" s="45"/>
      <c r="F937" s="13">
        <f t="shared" si="13"/>
        <v>573004028.3599999</v>
      </c>
    </row>
    <row r="938" spans="1:8">
      <c r="A938" s="14">
        <v>44986</v>
      </c>
      <c r="B938" s="15"/>
      <c r="C938" s="144" t="s">
        <v>12</v>
      </c>
      <c r="D938" s="33">
        <v>1160000</v>
      </c>
      <c r="E938" s="45"/>
      <c r="F938" s="13">
        <f t="shared" si="13"/>
        <v>574164028.3599999</v>
      </c>
    </row>
    <row r="939" spans="1:8">
      <c r="A939" s="14">
        <v>44986</v>
      </c>
      <c r="B939" s="15"/>
      <c r="C939" s="144" t="s">
        <v>12</v>
      </c>
      <c r="D939" s="33">
        <v>600000</v>
      </c>
      <c r="E939" s="45"/>
      <c r="F939" s="13">
        <f t="shared" si="13"/>
        <v>574764028.3599999</v>
      </c>
    </row>
    <row r="940" spans="1:8">
      <c r="A940" s="14">
        <v>44986</v>
      </c>
      <c r="B940" s="15"/>
      <c r="C940" s="144" t="s">
        <v>12</v>
      </c>
      <c r="D940" s="33">
        <v>1185000</v>
      </c>
      <c r="E940" s="45"/>
      <c r="F940" s="13">
        <f t="shared" si="13"/>
        <v>575949028.3599999</v>
      </c>
    </row>
    <row r="941" spans="1:8">
      <c r="A941" s="14">
        <v>44986</v>
      </c>
      <c r="B941" s="15"/>
      <c r="C941" s="144" t="s">
        <v>12</v>
      </c>
      <c r="D941" s="33">
        <v>550000</v>
      </c>
      <c r="E941" s="45"/>
      <c r="F941" s="13">
        <f t="shared" si="13"/>
        <v>576499028.3599999</v>
      </c>
    </row>
    <row r="942" spans="1:8">
      <c r="A942" s="14">
        <v>44986</v>
      </c>
      <c r="B942" s="15"/>
      <c r="C942" s="144" t="s">
        <v>147</v>
      </c>
      <c r="D942" s="33">
        <v>12200000</v>
      </c>
      <c r="E942" s="45"/>
      <c r="F942" s="13">
        <f t="shared" si="13"/>
        <v>588699028.3599999</v>
      </c>
    </row>
    <row r="943" spans="1:8">
      <c r="A943" s="14">
        <v>44986</v>
      </c>
      <c r="B943" s="15"/>
      <c r="C943" s="144" t="s">
        <v>12</v>
      </c>
      <c r="D943" s="33">
        <v>1185000</v>
      </c>
      <c r="E943" s="45"/>
      <c r="F943" s="13">
        <f t="shared" si="13"/>
        <v>589884028.3599999</v>
      </c>
    </row>
    <row r="944" spans="1:8">
      <c r="A944" s="14">
        <v>44986</v>
      </c>
      <c r="B944" s="15"/>
      <c r="C944" s="144" t="s">
        <v>12</v>
      </c>
      <c r="D944" s="33">
        <v>585000</v>
      </c>
      <c r="E944" s="45"/>
      <c r="F944" s="13">
        <f t="shared" si="13"/>
        <v>590469028.3599999</v>
      </c>
    </row>
    <row r="945" spans="1:6">
      <c r="A945" s="14">
        <v>44986</v>
      </c>
      <c r="B945" s="15"/>
      <c r="C945" s="144" t="s">
        <v>12</v>
      </c>
      <c r="D945" s="33">
        <v>585000</v>
      </c>
      <c r="E945" s="45"/>
      <c r="F945" s="13">
        <f t="shared" si="13"/>
        <v>591054028.3599999</v>
      </c>
    </row>
    <row r="946" spans="1:6">
      <c r="A946" s="14">
        <v>44986</v>
      </c>
      <c r="B946" s="15"/>
      <c r="C946" s="144" t="s">
        <v>12</v>
      </c>
      <c r="D946" s="33">
        <v>585000</v>
      </c>
      <c r="E946" s="45"/>
      <c r="F946" s="13">
        <f t="shared" si="13"/>
        <v>591639028.3599999</v>
      </c>
    </row>
    <row r="947" spans="1:6">
      <c r="A947" s="14">
        <v>44986</v>
      </c>
      <c r="B947" s="15"/>
      <c r="C947" s="144" t="s">
        <v>12</v>
      </c>
      <c r="D947" s="33">
        <v>465000</v>
      </c>
      <c r="E947" s="45"/>
      <c r="F947" s="13">
        <f t="shared" si="13"/>
        <v>592104028.3599999</v>
      </c>
    </row>
    <row r="948" spans="1:6">
      <c r="A948" s="14">
        <v>44986</v>
      </c>
      <c r="B948" s="15"/>
      <c r="C948" s="144" t="s">
        <v>149</v>
      </c>
      <c r="D948" s="33">
        <v>11000000</v>
      </c>
      <c r="E948" s="45"/>
      <c r="F948" s="13">
        <f t="shared" si="13"/>
        <v>603104028.3599999</v>
      </c>
    </row>
    <row r="949" spans="1:6">
      <c r="A949" s="14">
        <v>44986</v>
      </c>
      <c r="B949" s="15"/>
      <c r="C949" s="144" t="s">
        <v>12</v>
      </c>
      <c r="D949" s="33">
        <v>1725000</v>
      </c>
      <c r="E949" s="45"/>
      <c r="F949" s="13">
        <f t="shared" si="13"/>
        <v>604829028.3599999</v>
      </c>
    </row>
    <row r="950" spans="1:6">
      <c r="A950" s="14">
        <v>44986</v>
      </c>
      <c r="B950" s="15"/>
      <c r="C950" s="144" t="s">
        <v>12</v>
      </c>
      <c r="D950" s="33">
        <v>575000</v>
      </c>
      <c r="E950" s="45"/>
      <c r="F950" s="13">
        <f t="shared" si="13"/>
        <v>605404028.3599999</v>
      </c>
    </row>
    <row r="951" spans="1:6">
      <c r="A951" s="14">
        <v>44986</v>
      </c>
      <c r="B951" s="15"/>
      <c r="C951" s="144" t="s">
        <v>12</v>
      </c>
      <c r="D951" s="33">
        <v>1050000</v>
      </c>
      <c r="E951" s="45"/>
      <c r="F951" s="13">
        <f t="shared" si="13"/>
        <v>606454028.3599999</v>
      </c>
    </row>
    <row r="952" spans="1:6">
      <c r="A952" s="14">
        <v>44986</v>
      </c>
      <c r="B952" s="15"/>
      <c r="C952" s="144" t="s">
        <v>12</v>
      </c>
      <c r="D952" s="33">
        <v>600000</v>
      </c>
      <c r="E952" s="45"/>
      <c r="F952" s="13">
        <f t="shared" si="13"/>
        <v>607054028.3599999</v>
      </c>
    </row>
    <row r="953" spans="1:6">
      <c r="A953" s="14">
        <v>44986</v>
      </c>
      <c r="B953" s="15"/>
      <c r="C953" s="144" t="s">
        <v>12</v>
      </c>
      <c r="D953" s="33">
        <v>575000</v>
      </c>
      <c r="E953" s="45"/>
      <c r="F953" s="13">
        <f t="shared" si="13"/>
        <v>607629028.3599999</v>
      </c>
    </row>
    <row r="954" spans="1:6">
      <c r="A954" s="14">
        <v>44986</v>
      </c>
      <c r="B954" s="15"/>
      <c r="C954" s="144" t="s">
        <v>12</v>
      </c>
      <c r="D954" s="33">
        <v>550000</v>
      </c>
      <c r="E954" s="45"/>
      <c r="F954" s="13">
        <f t="shared" si="13"/>
        <v>608179028.3599999</v>
      </c>
    </row>
    <row r="955" spans="1:6">
      <c r="A955" s="14">
        <v>44986</v>
      </c>
      <c r="B955" s="15"/>
      <c r="C955" s="144" t="s">
        <v>12</v>
      </c>
      <c r="D955" s="33">
        <v>585000</v>
      </c>
      <c r="E955" s="45"/>
      <c r="F955" s="13">
        <f t="shared" si="13"/>
        <v>608764028.3599999</v>
      </c>
    </row>
    <row r="956" spans="1:6">
      <c r="A956" s="14">
        <v>44986</v>
      </c>
      <c r="B956" s="15"/>
      <c r="C956" s="144" t="s">
        <v>12</v>
      </c>
      <c r="D956" s="33">
        <v>1160000</v>
      </c>
      <c r="E956" s="45"/>
      <c r="F956" s="13">
        <f t="shared" si="13"/>
        <v>609924028.3599999</v>
      </c>
    </row>
    <row r="957" spans="1:6">
      <c r="A957" s="14">
        <v>44986</v>
      </c>
      <c r="B957" s="15"/>
      <c r="C957" s="144" t="s">
        <v>12</v>
      </c>
      <c r="D957" s="33">
        <v>1170000</v>
      </c>
      <c r="E957" s="45"/>
      <c r="F957" s="13">
        <f t="shared" si="13"/>
        <v>611094028.3599999</v>
      </c>
    </row>
    <row r="958" spans="1:6">
      <c r="A958" s="14">
        <v>44986</v>
      </c>
      <c r="B958" s="15"/>
      <c r="C958" s="144" t="s">
        <v>12</v>
      </c>
      <c r="D958" s="33">
        <v>585000</v>
      </c>
      <c r="E958" s="45"/>
      <c r="F958" s="13">
        <f t="shared" si="13"/>
        <v>611679028.3599999</v>
      </c>
    </row>
    <row r="959" spans="1:6">
      <c r="A959" s="14">
        <v>44986</v>
      </c>
      <c r="B959" s="15"/>
      <c r="C959" s="144" t="s">
        <v>12</v>
      </c>
      <c r="D959" s="33">
        <v>1160000</v>
      </c>
      <c r="E959" s="45"/>
      <c r="F959" s="13">
        <f t="shared" si="13"/>
        <v>612839028.3599999</v>
      </c>
    </row>
    <row r="960" spans="1:6">
      <c r="A960" s="14">
        <v>44986</v>
      </c>
      <c r="B960" s="15"/>
      <c r="C960" s="144" t="s">
        <v>12</v>
      </c>
      <c r="D960" s="33">
        <v>600000</v>
      </c>
      <c r="E960" s="45"/>
      <c r="F960" s="13">
        <f t="shared" si="13"/>
        <v>613439028.3599999</v>
      </c>
    </row>
    <row r="961" spans="1:6">
      <c r="A961" s="14">
        <v>44986</v>
      </c>
      <c r="B961" s="15"/>
      <c r="C961" s="144" t="s">
        <v>12</v>
      </c>
      <c r="D961" s="33">
        <v>465000</v>
      </c>
      <c r="E961" s="45"/>
      <c r="F961" s="13">
        <f t="shared" si="13"/>
        <v>613904028.3599999</v>
      </c>
    </row>
    <row r="962" spans="1:6">
      <c r="A962" s="14">
        <v>44987</v>
      </c>
      <c r="B962" s="15"/>
      <c r="C962" s="144" t="s">
        <v>12</v>
      </c>
      <c r="D962" s="33">
        <v>550000</v>
      </c>
      <c r="E962" s="45"/>
      <c r="F962" s="13">
        <f t="shared" si="13"/>
        <v>614454028.3599999</v>
      </c>
    </row>
    <row r="963" spans="1:6">
      <c r="A963" s="14">
        <v>44987</v>
      </c>
      <c r="B963" s="15"/>
      <c r="C963" s="144" t="s">
        <v>12</v>
      </c>
      <c r="D963" s="33">
        <v>575000</v>
      </c>
      <c r="E963" s="45"/>
      <c r="F963" s="13">
        <f t="shared" si="13"/>
        <v>615029028.3599999</v>
      </c>
    </row>
    <row r="964" spans="1:6">
      <c r="A964" s="14">
        <v>44987</v>
      </c>
      <c r="B964" s="15"/>
      <c r="C964" s="144" t="s">
        <v>12</v>
      </c>
      <c r="D964" s="33">
        <v>585000</v>
      </c>
      <c r="E964" s="45"/>
      <c r="F964" s="13">
        <f t="shared" si="13"/>
        <v>615614028.3599999</v>
      </c>
    </row>
    <row r="965" spans="1:6">
      <c r="A965" s="14">
        <v>44987</v>
      </c>
      <c r="B965" s="15"/>
      <c r="C965" s="144" t="s">
        <v>12</v>
      </c>
      <c r="D965" s="33">
        <v>600000</v>
      </c>
      <c r="E965" s="45"/>
      <c r="F965" s="13">
        <f t="shared" si="13"/>
        <v>616214028.3599999</v>
      </c>
    </row>
    <row r="966" spans="1:6">
      <c r="A966" s="14">
        <v>44987</v>
      </c>
      <c r="B966" s="15"/>
      <c r="C966" s="144" t="s">
        <v>12</v>
      </c>
      <c r="D966" s="33">
        <v>585000</v>
      </c>
      <c r="E966" s="45"/>
      <c r="F966" s="13">
        <f t="shared" si="13"/>
        <v>616799028.3599999</v>
      </c>
    </row>
    <row r="967" spans="1:6">
      <c r="A967" s="14">
        <v>44987</v>
      </c>
      <c r="B967" s="15"/>
      <c r="C967" s="144" t="s">
        <v>12</v>
      </c>
      <c r="D967" s="33">
        <v>600000</v>
      </c>
      <c r="E967" s="45"/>
      <c r="F967" s="13">
        <f t="shared" si="13"/>
        <v>617399028.3599999</v>
      </c>
    </row>
    <row r="968" spans="1:6">
      <c r="A968" s="14">
        <v>44987</v>
      </c>
      <c r="B968" s="15"/>
      <c r="C968" s="144" t="s">
        <v>12</v>
      </c>
      <c r="D968" s="33">
        <v>520000</v>
      </c>
      <c r="E968" s="45"/>
      <c r="F968" s="13">
        <f t="shared" si="13"/>
        <v>617919028.3599999</v>
      </c>
    </row>
    <row r="969" spans="1:6">
      <c r="A969" s="14">
        <v>44987</v>
      </c>
      <c r="B969" s="15"/>
      <c r="C969" s="144" t="s">
        <v>12</v>
      </c>
      <c r="D969" s="33">
        <v>1135000</v>
      </c>
      <c r="E969" s="45"/>
      <c r="F969" s="13">
        <f t="shared" si="13"/>
        <v>619054028.3599999</v>
      </c>
    </row>
    <row r="970" spans="1:6">
      <c r="A970" s="14">
        <v>44987</v>
      </c>
      <c r="B970" s="15"/>
      <c r="C970" s="144" t="s">
        <v>12</v>
      </c>
      <c r="D970" s="33">
        <v>520000</v>
      </c>
      <c r="E970" s="45"/>
      <c r="F970" s="13">
        <f t="shared" si="13"/>
        <v>619574028.3599999</v>
      </c>
    </row>
    <row r="971" spans="1:6">
      <c r="A971" s="14">
        <v>44987</v>
      </c>
      <c r="B971" s="15"/>
      <c r="C971" s="144" t="s">
        <v>18</v>
      </c>
      <c r="D971" s="33">
        <v>1150000</v>
      </c>
      <c r="E971" s="45"/>
      <c r="F971" s="13">
        <f t="shared" si="13"/>
        <v>620724028.3599999</v>
      </c>
    </row>
    <row r="972" spans="1:6">
      <c r="A972" s="14">
        <v>44987</v>
      </c>
      <c r="B972" s="15"/>
      <c r="C972" s="144" t="s">
        <v>12</v>
      </c>
      <c r="D972" s="33">
        <v>600000</v>
      </c>
      <c r="E972" s="45"/>
      <c r="F972" s="13">
        <f t="shared" si="13"/>
        <v>621324028.3599999</v>
      </c>
    </row>
    <row r="973" spans="1:6">
      <c r="A973" s="14">
        <v>44987</v>
      </c>
      <c r="B973" s="15"/>
      <c r="C973" s="144" t="s">
        <v>12</v>
      </c>
      <c r="D973" s="33">
        <v>465000</v>
      </c>
      <c r="E973" s="45"/>
      <c r="F973" s="13">
        <f t="shared" ref="F973:F1036" si="14">F972+D973-E973</f>
        <v>621789028.3599999</v>
      </c>
    </row>
    <row r="974" spans="1:6">
      <c r="A974" s="14">
        <v>44987</v>
      </c>
      <c r="B974" s="15"/>
      <c r="C974" s="144" t="s">
        <v>12</v>
      </c>
      <c r="D974" s="33">
        <v>585000</v>
      </c>
      <c r="E974" s="45"/>
      <c r="F974" s="13">
        <f t="shared" si="14"/>
        <v>622374028.3599999</v>
      </c>
    </row>
    <row r="975" spans="1:6">
      <c r="A975" s="14">
        <v>44987</v>
      </c>
      <c r="B975" s="15"/>
      <c r="C975" s="144" t="s">
        <v>12</v>
      </c>
      <c r="D975" s="33">
        <v>575000</v>
      </c>
      <c r="E975" s="45"/>
      <c r="F975" s="13">
        <f t="shared" si="14"/>
        <v>622949028.3599999</v>
      </c>
    </row>
    <row r="976" spans="1:6">
      <c r="A976" s="14">
        <v>44987</v>
      </c>
      <c r="B976" s="15"/>
      <c r="C976" s="144" t="s">
        <v>12</v>
      </c>
      <c r="D976" s="33">
        <v>2270000</v>
      </c>
      <c r="E976" s="45"/>
      <c r="F976" s="13">
        <f t="shared" si="14"/>
        <v>625219028.3599999</v>
      </c>
    </row>
    <row r="977" spans="1:6">
      <c r="A977" s="14">
        <v>44987</v>
      </c>
      <c r="B977" s="15"/>
      <c r="C977" s="144" t="s">
        <v>12</v>
      </c>
      <c r="D977" s="33">
        <v>585000</v>
      </c>
      <c r="E977" s="45"/>
      <c r="F977" s="13">
        <f t="shared" si="14"/>
        <v>625804028.3599999</v>
      </c>
    </row>
    <row r="978" spans="1:6">
      <c r="A978" s="14">
        <v>44987</v>
      </c>
      <c r="B978" s="15"/>
      <c r="C978" s="144" t="s">
        <v>12</v>
      </c>
      <c r="D978" s="33">
        <v>585000</v>
      </c>
      <c r="E978" s="45"/>
      <c r="F978" s="13">
        <f t="shared" si="14"/>
        <v>626389028.3599999</v>
      </c>
    </row>
    <row r="979" spans="1:6">
      <c r="A979" s="14">
        <v>44987</v>
      </c>
      <c r="B979" s="15"/>
      <c r="C979" s="144" t="s">
        <v>12</v>
      </c>
      <c r="D979" s="33">
        <v>465000</v>
      </c>
      <c r="E979" s="45"/>
      <c r="F979" s="13">
        <f t="shared" si="14"/>
        <v>626854028.3599999</v>
      </c>
    </row>
    <row r="980" spans="1:6">
      <c r="A980" s="14">
        <v>44987</v>
      </c>
      <c r="B980" s="15"/>
      <c r="C980" s="144" t="s">
        <v>12</v>
      </c>
      <c r="D980" s="33">
        <v>585000</v>
      </c>
      <c r="E980" s="45"/>
      <c r="F980" s="13">
        <f t="shared" si="14"/>
        <v>627439028.3599999</v>
      </c>
    </row>
    <row r="981" spans="1:6">
      <c r="A981" s="14">
        <v>44987</v>
      </c>
      <c r="B981" s="15"/>
      <c r="C981" s="144" t="s">
        <v>17</v>
      </c>
      <c r="D981" s="33">
        <v>1200000</v>
      </c>
      <c r="E981" s="45"/>
      <c r="F981" s="13">
        <f t="shared" si="14"/>
        <v>628639028.3599999</v>
      </c>
    </row>
    <row r="982" spans="1:6">
      <c r="A982" s="14">
        <v>44987</v>
      </c>
      <c r="B982" s="15"/>
      <c r="C982" s="144" t="s">
        <v>12</v>
      </c>
      <c r="D982" s="33">
        <v>585000</v>
      </c>
      <c r="E982" s="45"/>
      <c r="F982" s="13">
        <f t="shared" si="14"/>
        <v>629224028.3599999</v>
      </c>
    </row>
    <row r="983" spans="1:6">
      <c r="A983" s="14">
        <v>44987</v>
      </c>
      <c r="B983" s="15"/>
      <c r="C983" s="144" t="s">
        <v>12</v>
      </c>
      <c r="D983" s="33">
        <v>930000</v>
      </c>
      <c r="E983" s="45"/>
      <c r="F983" s="13">
        <f t="shared" si="14"/>
        <v>630154028.3599999</v>
      </c>
    </row>
    <row r="984" spans="1:6">
      <c r="A984" s="14">
        <v>44987</v>
      </c>
      <c r="B984" s="15"/>
      <c r="C984" s="144" t="s">
        <v>12</v>
      </c>
      <c r="D984" s="33">
        <v>465000</v>
      </c>
      <c r="E984" s="45"/>
      <c r="F984" s="13">
        <f t="shared" si="14"/>
        <v>630619028.3599999</v>
      </c>
    </row>
    <row r="985" spans="1:6">
      <c r="A985" s="14">
        <v>44987</v>
      </c>
      <c r="B985" s="15"/>
      <c r="C985" s="144" t="s">
        <v>12</v>
      </c>
      <c r="D985" s="33">
        <v>600000</v>
      </c>
      <c r="E985" s="45"/>
      <c r="F985" s="13">
        <f t="shared" si="14"/>
        <v>631219028.3599999</v>
      </c>
    </row>
    <row r="986" spans="1:6">
      <c r="A986" s="14">
        <v>44987</v>
      </c>
      <c r="B986" s="15"/>
      <c r="C986" s="144" t="s">
        <v>12</v>
      </c>
      <c r="D986" s="33">
        <v>1170008</v>
      </c>
      <c r="E986" s="45"/>
      <c r="F986" s="13">
        <f t="shared" si="14"/>
        <v>632389036.3599999</v>
      </c>
    </row>
    <row r="987" spans="1:6">
      <c r="A987" s="14">
        <v>44987</v>
      </c>
      <c r="B987" s="15"/>
      <c r="C987" s="144" t="s">
        <v>12</v>
      </c>
      <c r="D987" s="33">
        <v>1050000</v>
      </c>
      <c r="E987" s="45"/>
      <c r="F987" s="13">
        <f t="shared" si="14"/>
        <v>633439036.3599999</v>
      </c>
    </row>
    <row r="988" spans="1:6">
      <c r="A988" s="14">
        <v>44987</v>
      </c>
      <c r="B988" s="15"/>
      <c r="C988" s="144" t="s">
        <v>12</v>
      </c>
      <c r="D988" s="33">
        <v>1200000</v>
      </c>
      <c r="E988" s="45"/>
      <c r="F988" s="13">
        <f t="shared" si="14"/>
        <v>634639036.3599999</v>
      </c>
    </row>
    <row r="989" spans="1:6">
      <c r="A989" s="14">
        <v>44987</v>
      </c>
      <c r="B989" s="15"/>
      <c r="C989" s="144" t="s">
        <v>12</v>
      </c>
      <c r="D989" s="33">
        <v>465000</v>
      </c>
      <c r="E989" s="45"/>
      <c r="F989" s="13">
        <f t="shared" si="14"/>
        <v>635104036.3599999</v>
      </c>
    </row>
    <row r="990" spans="1:6">
      <c r="A990" s="14">
        <v>44987</v>
      </c>
      <c r="B990" s="15"/>
      <c r="C990" s="144" t="s">
        <v>12</v>
      </c>
      <c r="D990" s="33">
        <v>575000</v>
      </c>
      <c r="E990" s="45"/>
      <c r="F990" s="13">
        <f t="shared" si="14"/>
        <v>635679036.3599999</v>
      </c>
    </row>
    <row r="991" spans="1:6">
      <c r="A991" s="14">
        <v>44987</v>
      </c>
      <c r="B991" s="15"/>
      <c r="C991" s="144" t="s">
        <v>12</v>
      </c>
      <c r="D991" s="33">
        <v>1170000</v>
      </c>
      <c r="E991" s="45"/>
      <c r="F991" s="13">
        <f t="shared" si="14"/>
        <v>636849036.3599999</v>
      </c>
    </row>
    <row r="992" spans="1:6">
      <c r="A992" s="14">
        <v>44987</v>
      </c>
      <c r="B992" s="15"/>
      <c r="C992" s="144" t="s">
        <v>12</v>
      </c>
      <c r="D992" s="33">
        <v>585000</v>
      </c>
      <c r="E992" s="45"/>
      <c r="F992" s="13">
        <f t="shared" si="14"/>
        <v>637434036.3599999</v>
      </c>
    </row>
    <row r="993" spans="1:6">
      <c r="A993" s="14">
        <v>44987</v>
      </c>
      <c r="B993" s="15"/>
      <c r="C993" s="144" t="s">
        <v>149</v>
      </c>
      <c r="D993" s="33">
        <v>12500000</v>
      </c>
      <c r="E993" s="45"/>
      <c r="F993" s="13">
        <f t="shared" si="14"/>
        <v>649934036.3599999</v>
      </c>
    </row>
    <row r="994" spans="1:6">
      <c r="A994" s="14">
        <v>44987</v>
      </c>
      <c r="B994" s="15"/>
      <c r="C994" s="144" t="s">
        <v>12</v>
      </c>
      <c r="D994" s="33">
        <v>585000</v>
      </c>
      <c r="E994" s="45"/>
      <c r="F994" s="13">
        <f t="shared" si="14"/>
        <v>650519036.3599999</v>
      </c>
    </row>
    <row r="995" spans="1:6">
      <c r="A995" s="14">
        <v>44987</v>
      </c>
      <c r="B995" s="15"/>
      <c r="C995" s="144" t="s">
        <v>12</v>
      </c>
      <c r="D995" s="33">
        <v>1200000</v>
      </c>
      <c r="E995" s="45"/>
      <c r="F995" s="13">
        <f t="shared" si="14"/>
        <v>651719036.3599999</v>
      </c>
    </row>
    <row r="996" spans="1:6">
      <c r="A996" s="14">
        <v>44987</v>
      </c>
      <c r="B996" s="15"/>
      <c r="C996" s="144" t="s">
        <v>12</v>
      </c>
      <c r="D996" s="33">
        <v>930000</v>
      </c>
      <c r="E996" s="45"/>
      <c r="F996" s="13">
        <f t="shared" si="14"/>
        <v>652649036.3599999</v>
      </c>
    </row>
    <row r="997" spans="1:6">
      <c r="A997" s="14">
        <v>44987</v>
      </c>
      <c r="B997" s="15"/>
      <c r="C997" s="144" t="s">
        <v>18</v>
      </c>
      <c r="D997" s="33">
        <v>1015000</v>
      </c>
      <c r="E997" s="45"/>
      <c r="F997" s="13">
        <f t="shared" si="14"/>
        <v>653664036.3599999</v>
      </c>
    </row>
    <row r="998" spans="1:6">
      <c r="A998" s="14">
        <v>44987</v>
      </c>
      <c r="B998" s="15"/>
      <c r="C998" s="144" t="s">
        <v>12</v>
      </c>
      <c r="D998" s="33">
        <v>600000</v>
      </c>
      <c r="E998" s="45"/>
      <c r="F998" s="13">
        <f t="shared" si="14"/>
        <v>654264036.3599999</v>
      </c>
    </row>
    <row r="999" spans="1:6">
      <c r="A999" s="14">
        <v>44987</v>
      </c>
      <c r="B999" s="15"/>
      <c r="C999" s="144" t="s">
        <v>12</v>
      </c>
      <c r="D999" s="33">
        <v>1770000</v>
      </c>
      <c r="E999" s="45"/>
      <c r="F999" s="13">
        <f t="shared" si="14"/>
        <v>656034036.3599999</v>
      </c>
    </row>
    <row r="1000" spans="1:6">
      <c r="A1000" s="14">
        <v>44987</v>
      </c>
      <c r="B1000" s="15"/>
      <c r="C1000" s="144" t="s">
        <v>12</v>
      </c>
      <c r="D1000" s="33">
        <v>1160000</v>
      </c>
      <c r="E1000" s="45"/>
      <c r="F1000" s="13">
        <f t="shared" si="14"/>
        <v>657194036.3599999</v>
      </c>
    </row>
    <row r="1001" spans="1:6">
      <c r="A1001" s="14">
        <v>44987</v>
      </c>
      <c r="B1001" s="15"/>
      <c r="C1001" s="144" t="s">
        <v>12</v>
      </c>
      <c r="D1001" s="33">
        <v>585000</v>
      </c>
      <c r="E1001" s="45"/>
      <c r="F1001" s="13">
        <f t="shared" si="14"/>
        <v>657779036.3599999</v>
      </c>
    </row>
    <row r="1002" spans="1:6">
      <c r="A1002" s="14">
        <v>44987</v>
      </c>
      <c r="B1002" s="15"/>
      <c r="C1002" s="144" t="s">
        <v>12</v>
      </c>
      <c r="D1002" s="33">
        <v>1135000</v>
      </c>
      <c r="E1002" s="45"/>
      <c r="F1002" s="13">
        <f t="shared" si="14"/>
        <v>658914036.3599999</v>
      </c>
    </row>
    <row r="1003" spans="1:6">
      <c r="A1003" s="14">
        <v>44987</v>
      </c>
      <c r="B1003" s="15"/>
      <c r="C1003" s="144" t="s">
        <v>18</v>
      </c>
      <c r="D1003" s="33">
        <v>1615000</v>
      </c>
      <c r="E1003" s="45"/>
      <c r="F1003" s="13">
        <f t="shared" si="14"/>
        <v>660529036.3599999</v>
      </c>
    </row>
    <row r="1004" spans="1:6">
      <c r="A1004" s="14">
        <v>44987</v>
      </c>
      <c r="B1004" s="15"/>
      <c r="C1004" s="144" t="s">
        <v>12</v>
      </c>
      <c r="D1004" s="33">
        <v>1185000</v>
      </c>
      <c r="E1004" s="45"/>
      <c r="F1004" s="13">
        <f t="shared" si="14"/>
        <v>661714036.3599999</v>
      </c>
    </row>
    <row r="1005" spans="1:6">
      <c r="A1005" s="14">
        <v>44987</v>
      </c>
      <c r="B1005" s="15"/>
      <c r="C1005" s="144" t="s">
        <v>12</v>
      </c>
      <c r="D1005" s="33">
        <v>600000</v>
      </c>
      <c r="E1005" s="45"/>
      <c r="F1005" s="13">
        <f t="shared" si="14"/>
        <v>662314036.3599999</v>
      </c>
    </row>
    <row r="1006" spans="1:6">
      <c r="A1006" s="14">
        <v>44987</v>
      </c>
      <c r="B1006" s="15"/>
      <c r="C1006" s="144" t="s">
        <v>12</v>
      </c>
      <c r="D1006" s="33">
        <v>465000</v>
      </c>
      <c r="E1006" s="45"/>
      <c r="F1006" s="13">
        <f t="shared" si="14"/>
        <v>662779036.3599999</v>
      </c>
    </row>
    <row r="1007" spans="1:6">
      <c r="A1007" s="14">
        <v>44987</v>
      </c>
      <c r="B1007" s="15"/>
      <c r="C1007" s="144" t="s">
        <v>12</v>
      </c>
      <c r="D1007" s="33">
        <v>580000</v>
      </c>
      <c r="E1007" s="45"/>
      <c r="F1007" s="13">
        <f t="shared" si="14"/>
        <v>663359036.3599999</v>
      </c>
    </row>
    <row r="1008" spans="1:6">
      <c r="A1008" s="14">
        <v>44987</v>
      </c>
      <c r="B1008" s="15"/>
      <c r="C1008" s="144" t="s">
        <v>12</v>
      </c>
      <c r="D1008" s="33">
        <v>585000</v>
      </c>
      <c r="E1008" s="45"/>
      <c r="F1008" s="13">
        <f t="shared" si="14"/>
        <v>663944036.3599999</v>
      </c>
    </row>
    <row r="1009" spans="1:6">
      <c r="A1009" s="14">
        <v>44987</v>
      </c>
      <c r="B1009" s="15"/>
      <c r="C1009" s="144" t="s">
        <v>12</v>
      </c>
      <c r="D1009" s="33">
        <v>550000</v>
      </c>
      <c r="E1009" s="45"/>
      <c r="F1009" s="13">
        <f t="shared" si="14"/>
        <v>664494036.3599999</v>
      </c>
    </row>
    <row r="1010" spans="1:6">
      <c r="A1010" s="14">
        <v>44987</v>
      </c>
      <c r="B1010" s="15"/>
      <c r="C1010" s="144" t="s">
        <v>12</v>
      </c>
      <c r="D1010" s="33">
        <v>1185000</v>
      </c>
      <c r="E1010" s="45"/>
      <c r="F1010" s="13">
        <f t="shared" si="14"/>
        <v>665679036.3599999</v>
      </c>
    </row>
    <row r="1011" spans="1:6">
      <c r="A1011" s="14">
        <v>44987</v>
      </c>
      <c r="B1011" s="15"/>
      <c r="C1011" s="144" t="s">
        <v>12</v>
      </c>
      <c r="D1011" s="33">
        <v>550000</v>
      </c>
      <c r="E1011" s="45"/>
      <c r="F1011" s="13">
        <f t="shared" si="14"/>
        <v>666229036.3599999</v>
      </c>
    </row>
    <row r="1012" spans="1:6">
      <c r="A1012" s="14">
        <v>44987</v>
      </c>
      <c r="B1012" s="15"/>
      <c r="C1012" s="144" t="s">
        <v>12</v>
      </c>
      <c r="D1012" s="33">
        <v>600000</v>
      </c>
      <c r="E1012" s="45"/>
      <c r="F1012" s="13">
        <f t="shared" si="14"/>
        <v>666829036.3599999</v>
      </c>
    </row>
    <row r="1013" spans="1:6">
      <c r="A1013" s="14">
        <v>44987</v>
      </c>
      <c r="B1013" s="15"/>
      <c r="C1013" s="144" t="s">
        <v>17</v>
      </c>
      <c r="D1013" s="33">
        <v>600000</v>
      </c>
      <c r="E1013" s="45"/>
      <c r="F1013" s="13">
        <f t="shared" si="14"/>
        <v>667429036.3599999</v>
      </c>
    </row>
    <row r="1014" spans="1:6">
      <c r="A1014" s="14">
        <v>44987</v>
      </c>
      <c r="B1014" s="15"/>
      <c r="C1014" s="144" t="s">
        <v>12</v>
      </c>
      <c r="D1014" s="33">
        <v>1135000</v>
      </c>
      <c r="E1014" s="45"/>
      <c r="F1014" s="13">
        <f t="shared" si="14"/>
        <v>668564036.3599999</v>
      </c>
    </row>
    <row r="1015" spans="1:6">
      <c r="A1015" s="14">
        <v>44988</v>
      </c>
      <c r="B1015" s="15"/>
      <c r="C1015" s="144" t="s">
        <v>17</v>
      </c>
      <c r="D1015" s="33">
        <v>600000</v>
      </c>
      <c r="E1015" s="45"/>
      <c r="F1015" s="13">
        <f t="shared" si="14"/>
        <v>669164036.3599999</v>
      </c>
    </row>
    <row r="1016" spans="1:6">
      <c r="A1016" s="14">
        <v>44988</v>
      </c>
      <c r="B1016" s="15"/>
      <c r="C1016" s="144" t="s">
        <v>12</v>
      </c>
      <c r="D1016" s="33">
        <v>1170000</v>
      </c>
      <c r="E1016" s="45"/>
      <c r="F1016" s="13">
        <f t="shared" si="14"/>
        <v>670334036.3599999</v>
      </c>
    </row>
    <row r="1017" spans="1:6">
      <c r="A1017" s="14">
        <v>44988</v>
      </c>
      <c r="B1017" s="15"/>
      <c r="C1017" s="144" t="s">
        <v>12</v>
      </c>
      <c r="D1017" s="33">
        <v>585000</v>
      </c>
      <c r="E1017" s="45"/>
      <c r="F1017" s="13">
        <f t="shared" si="14"/>
        <v>670919036.3599999</v>
      </c>
    </row>
    <row r="1018" spans="1:6">
      <c r="A1018" s="14">
        <v>44988</v>
      </c>
      <c r="B1018" s="15"/>
      <c r="C1018" s="144" t="s">
        <v>12</v>
      </c>
      <c r="D1018" s="33">
        <v>600000</v>
      </c>
      <c r="E1018" s="45"/>
      <c r="F1018" s="13">
        <f t="shared" si="14"/>
        <v>671519036.3599999</v>
      </c>
    </row>
    <row r="1019" spans="1:6">
      <c r="A1019" s="14">
        <v>44988</v>
      </c>
      <c r="B1019" s="15"/>
      <c r="C1019" s="144" t="s">
        <v>12</v>
      </c>
      <c r="D1019" s="33">
        <v>3120000</v>
      </c>
      <c r="E1019" s="45"/>
      <c r="F1019" s="13">
        <f t="shared" si="14"/>
        <v>674639036.3599999</v>
      </c>
    </row>
    <row r="1020" spans="1:6">
      <c r="A1020" s="14">
        <v>44988</v>
      </c>
      <c r="B1020" s="15"/>
      <c r="C1020" s="144" t="s">
        <v>12</v>
      </c>
      <c r="D1020" s="33">
        <v>1185000</v>
      </c>
      <c r="E1020" s="45"/>
      <c r="F1020" s="13">
        <f t="shared" si="14"/>
        <v>675824036.3599999</v>
      </c>
    </row>
    <row r="1021" spans="1:6">
      <c r="A1021" s="14">
        <v>44988</v>
      </c>
      <c r="B1021" s="15"/>
      <c r="C1021" s="144" t="s">
        <v>12</v>
      </c>
      <c r="D1021" s="33">
        <v>1150000</v>
      </c>
      <c r="E1021" s="45"/>
      <c r="F1021" s="13">
        <f t="shared" si="14"/>
        <v>676974036.3599999</v>
      </c>
    </row>
    <row r="1022" spans="1:6">
      <c r="A1022" s="14">
        <v>44988</v>
      </c>
      <c r="B1022" s="15"/>
      <c r="C1022" s="144" t="s">
        <v>12</v>
      </c>
      <c r="D1022" s="33">
        <v>1015000</v>
      </c>
      <c r="E1022" s="45"/>
      <c r="F1022" s="13">
        <f t="shared" si="14"/>
        <v>677989036.3599999</v>
      </c>
    </row>
    <row r="1023" spans="1:6">
      <c r="A1023" s="14">
        <v>44988</v>
      </c>
      <c r="B1023" s="15"/>
      <c r="C1023" s="144" t="s">
        <v>17</v>
      </c>
      <c r="D1023" s="33">
        <v>550000</v>
      </c>
      <c r="E1023" s="45"/>
      <c r="F1023" s="13">
        <f t="shared" si="14"/>
        <v>678539036.3599999</v>
      </c>
    </row>
    <row r="1024" spans="1:6">
      <c r="A1024" s="14">
        <v>44988</v>
      </c>
      <c r="B1024" s="15"/>
      <c r="C1024" s="144" t="s">
        <v>12</v>
      </c>
      <c r="D1024" s="33">
        <v>1100000</v>
      </c>
      <c r="E1024" s="45"/>
      <c r="F1024" s="13">
        <f t="shared" si="14"/>
        <v>679639036.3599999</v>
      </c>
    </row>
    <row r="1025" spans="1:6">
      <c r="A1025" s="14">
        <v>44988</v>
      </c>
      <c r="B1025" s="15"/>
      <c r="C1025" s="144" t="s">
        <v>18</v>
      </c>
      <c r="D1025" s="33">
        <v>1770000</v>
      </c>
      <c r="E1025" s="45"/>
      <c r="F1025" s="13">
        <f t="shared" si="14"/>
        <v>681409036.3599999</v>
      </c>
    </row>
    <row r="1026" spans="1:6">
      <c r="A1026" s="14">
        <v>44988</v>
      </c>
      <c r="B1026" s="15"/>
      <c r="C1026" s="144" t="s">
        <v>12</v>
      </c>
      <c r="D1026" s="33">
        <v>585000</v>
      </c>
      <c r="E1026" s="45"/>
      <c r="F1026" s="13">
        <f t="shared" si="14"/>
        <v>681994036.3599999</v>
      </c>
    </row>
    <row r="1027" spans="1:6">
      <c r="A1027" s="14">
        <v>44988</v>
      </c>
      <c r="B1027" s="15"/>
      <c r="C1027" s="144" t="s">
        <v>12</v>
      </c>
      <c r="D1027" s="33">
        <v>585000</v>
      </c>
      <c r="E1027" s="45"/>
      <c r="F1027" s="13">
        <f t="shared" si="14"/>
        <v>682579036.3599999</v>
      </c>
    </row>
    <row r="1028" spans="1:6">
      <c r="A1028" s="14">
        <v>44988</v>
      </c>
      <c r="B1028" s="15"/>
      <c r="C1028" s="144" t="s">
        <v>12</v>
      </c>
      <c r="D1028" s="33">
        <v>1170000</v>
      </c>
      <c r="E1028" s="45"/>
      <c r="F1028" s="13">
        <f t="shared" si="14"/>
        <v>683749036.3599999</v>
      </c>
    </row>
    <row r="1029" spans="1:6">
      <c r="A1029" s="14">
        <v>44988</v>
      </c>
      <c r="B1029" s="15"/>
      <c r="C1029" s="144" t="s">
        <v>17</v>
      </c>
      <c r="D1029" s="33">
        <v>550000</v>
      </c>
      <c r="E1029" s="45"/>
      <c r="F1029" s="13">
        <f t="shared" si="14"/>
        <v>684299036.3599999</v>
      </c>
    </row>
    <row r="1030" spans="1:6">
      <c r="A1030" s="14">
        <v>44988</v>
      </c>
      <c r="B1030" s="15"/>
      <c r="C1030" s="144" t="s">
        <v>12</v>
      </c>
      <c r="D1030" s="33">
        <v>585000</v>
      </c>
      <c r="E1030" s="45"/>
      <c r="F1030" s="13">
        <f t="shared" si="14"/>
        <v>684884036.3599999</v>
      </c>
    </row>
    <row r="1031" spans="1:6">
      <c r="A1031" s="14">
        <v>44988</v>
      </c>
      <c r="B1031" s="15"/>
      <c r="C1031" s="144" t="s">
        <v>12</v>
      </c>
      <c r="D1031" s="33">
        <v>1745000</v>
      </c>
      <c r="E1031" s="45"/>
      <c r="F1031" s="13">
        <f t="shared" si="14"/>
        <v>686629036.3599999</v>
      </c>
    </row>
    <row r="1032" spans="1:6">
      <c r="A1032" s="14">
        <v>44988</v>
      </c>
      <c r="B1032" s="15"/>
      <c r="C1032" s="144" t="s">
        <v>12</v>
      </c>
      <c r="D1032" s="33">
        <v>585000</v>
      </c>
      <c r="E1032" s="45"/>
      <c r="F1032" s="13">
        <f t="shared" si="14"/>
        <v>687214036.3599999</v>
      </c>
    </row>
    <row r="1033" spans="1:6">
      <c r="A1033" s="14">
        <v>44988</v>
      </c>
      <c r="B1033" s="15"/>
      <c r="C1033" s="144" t="s">
        <v>12</v>
      </c>
      <c r="D1033" s="33">
        <v>600000</v>
      </c>
      <c r="E1033" s="45"/>
      <c r="F1033" s="13">
        <f t="shared" si="14"/>
        <v>687814036.3599999</v>
      </c>
    </row>
    <row r="1034" spans="1:6">
      <c r="A1034" s="14">
        <v>44988</v>
      </c>
      <c r="B1034" s="15"/>
      <c r="C1034" s="144" t="s">
        <v>12</v>
      </c>
      <c r="D1034" s="33">
        <v>1015000</v>
      </c>
      <c r="E1034" s="45"/>
      <c r="F1034" s="13">
        <f t="shared" si="14"/>
        <v>688829036.3599999</v>
      </c>
    </row>
    <row r="1035" spans="1:6">
      <c r="A1035" s="14">
        <v>44988</v>
      </c>
      <c r="B1035" s="15"/>
      <c r="C1035" s="144" t="s">
        <v>12</v>
      </c>
      <c r="D1035" s="33">
        <v>1160000</v>
      </c>
      <c r="E1035" s="45"/>
      <c r="F1035" s="13">
        <f t="shared" si="14"/>
        <v>689989036.3599999</v>
      </c>
    </row>
    <row r="1036" spans="1:6">
      <c r="A1036" s="14">
        <v>44988</v>
      </c>
      <c r="B1036" s="15"/>
      <c r="C1036" s="144" t="s">
        <v>12</v>
      </c>
      <c r="D1036" s="33">
        <v>2270000</v>
      </c>
      <c r="E1036" s="45"/>
      <c r="F1036" s="13">
        <f t="shared" si="14"/>
        <v>692259036.3599999</v>
      </c>
    </row>
    <row r="1037" spans="1:6">
      <c r="A1037" s="14">
        <v>44988</v>
      </c>
      <c r="B1037" s="15"/>
      <c r="C1037" s="144" t="s">
        <v>12</v>
      </c>
      <c r="D1037" s="33">
        <v>585000</v>
      </c>
      <c r="E1037" s="45"/>
      <c r="F1037" s="13">
        <f t="shared" ref="F1037:F1100" si="15">F1036+D1037-E1037</f>
        <v>692844036.3599999</v>
      </c>
    </row>
    <row r="1038" spans="1:6">
      <c r="A1038" s="14">
        <v>44988</v>
      </c>
      <c r="B1038" s="15"/>
      <c r="C1038" s="144" t="s">
        <v>12</v>
      </c>
      <c r="D1038" s="33">
        <v>600000</v>
      </c>
      <c r="E1038" s="45"/>
      <c r="F1038" s="13">
        <f t="shared" si="15"/>
        <v>693444036.3599999</v>
      </c>
    </row>
    <row r="1039" spans="1:6">
      <c r="A1039" s="14">
        <v>44988</v>
      </c>
      <c r="B1039" s="15"/>
      <c r="C1039" s="144" t="s">
        <v>12</v>
      </c>
      <c r="D1039" s="33">
        <v>585000</v>
      </c>
      <c r="E1039" s="45"/>
      <c r="F1039" s="13">
        <f t="shared" si="15"/>
        <v>694029036.3599999</v>
      </c>
    </row>
    <row r="1040" spans="1:6">
      <c r="A1040" s="14">
        <v>44988</v>
      </c>
      <c r="B1040" s="15"/>
      <c r="C1040" s="144" t="s">
        <v>12</v>
      </c>
      <c r="D1040" s="33">
        <v>585000</v>
      </c>
      <c r="E1040" s="45"/>
      <c r="F1040" s="13">
        <f t="shared" si="15"/>
        <v>694614036.3599999</v>
      </c>
    </row>
    <row r="1041" spans="1:6">
      <c r="A1041" s="14">
        <v>44988</v>
      </c>
      <c r="B1041" s="15"/>
      <c r="C1041" s="144" t="s">
        <v>18</v>
      </c>
      <c r="D1041" s="33">
        <v>2200000</v>
      </c>
      <c r="E1041" s="45"/>
      <c r="F1041" s="13">
        <f t="shared" si="15"/>
        <v>696814036.3599999</v>
      </c>
    </row>
    <row r="1042" spans="1:6">
      <c r="A1042" s="14">
        <v>44988</v>
      </c>
      <c r="B1042" s="15"/>
      <c r="C1042" s="144" t="s">
        <v>12</v>
      </c>
      <c r="D1042" s="33">
        <v>550000</v>
      </c>
      <c r="E1042" s="45"/>
      <c r="F1042" s="13">
        <f t="shared" si="15"/>
        <v>697364036.3599999</v>
      </c>
    </row>
    <row r="1043" spans="1:6">
      <c r="A1043" s="14">
        <v>44988</v>
      </c>
      <c r="B1043" s="15"/>
      <c r="C1043" s="144" t="s">
        <v>12</v>
      </c>
      <c r="D1043" s="33">
        <v>1135000</v>
      </c>
      <c r="E1043" s="45"/>
      <c r="F1043" s="13">
        <f t="shared" si="15"/>
        <v>698499036.3599999</v>
      </c>
    </row>
    <row r="1044" spans="1:6">
      <c r="A1044" s="14">
        <v>44988</v>
      </c>
      <c r="B1044" s="15"/>
      <c r="C1044" s="144" t="s">
        <v>12</v>
      </c>
      <c r="D1044" s="33">
        <v>1185000</v>
      </c>
      <c r="E1044" s="45"/>
      <c r="F1044" s="13">
        <f t="shared" si="15"/>
        <v>699684036.3599999</v>
      </c>
    </row>
    <row r="1045" spans="1:6">
      <c r="A1045" s="14">
        <v>44988</v>
      </c>
      <c r="B1045" s="15"/>
      <c r="C1045" s="144" t="s">
        <v>12</v>
      </c>
      <c r="D1045" s="33">
        <v>1745000</v>
      </c>
      <c r="E1045" s="45"/>
      <c r="F1045" s="13">
        <f t="shared" si="15"/>
        <v>701429036.3599999</v>
      </c>
    </row>
    <row r="1046" spans="1:6">
      <c r="A1046" s="14">
        <v>44988</v>
      </c>
      <c r="B1046" s="15"/>
      <c r="C1046" s="144" t="s">
        <v>12</v>
      </c>
      <c r="D1046" s="33">
        <v>465000</v>
      </c>
      <c r="E1046" s="45"/>
      <c r="F1046" s="13">
        <f t="shared" si="15"/>
        <v>701894036.3599999</v>
      </c>
    </row>
    <row r="1047" spans="1:6">
      <c r="A1047" s="14">
        <v>44988</v>
      </c>
      <c r="B1047" s="15"/>
      <c r="C1047" s="144" t="s">
        <v>18</v>
      </c>
      <c r="D1047" s="33">
        <v>1150000</v>
      </c>
      <c r="E1047" s="45"/>
      <c r="F1047" s="13">
        <f t="shared" si="15"/>
        <v>703044036.3599999</v>
      </c>
    </row>
    <row r="1048" spans="1:6">
      <c r="A1048" s="14">
        <v>44988</v>
      </c>
      <c r="B1048" s="15"/>
      <c r="C1048" s="144" t="s">
        <v>12</v>
      </c>
      <c r="D1048" s="33">
        <v>550000</v>
      </c>
      <c r="E1048" s="45"/>
      <c r="F1048" s="13">
        <f t="shared" si="15"/>
        <v>703594036.3599999</v>
      </c>
    </row>
    <row r="1049" spans="1:6">
      <c r="A1049" s="14">
        <v>44988</v>
      </c>
      <c r="B1049" s="15"/>
      <c r="C1049" s="144" t="s">
        <v>12</v>
      </c>
      <c r="D1049" s="33">
        <v>585000</v>
      </c>
      <c r="E1049" s="45"/>
      <c r="F1049" s="13">
        <f t="shared" si="15"/>
        <v>704179036.3599999</v>
      </c>
    </row>
    <row r="1050" spans="1:6">
      <c r="A1050" s="14">
        <v>44988</v>
      </c>
      <c r="B1050" s="15"/>
      <c r="C1050" s="144" t="s">
        <v>12</v>
      </c>
      <c r="D1050" s="33">
        <v>1185000</v>
      </c>
      <c r="E1050" s="45"/>
      <c r="F1050" s="13">
        <f t="shared" si="15"/>
        <v>705364036.3599999</v>
      </c>
    </row>
    <row r="1051" spans="1:6">
      <c r="A1051" s="14">
        <v>44988</v>
      </c>
      <c r="B1051" s="15"/>
      <c r="C1051" s="144" t="s">
        <v>12</v>
      </c>
      <c r="D1051" s="33">
        <v>585000</v>
      </c>
      <c r="E1051" s="45"/>
      <c r="F1051" s="13">
        <f t="shared" si="15"/>
        <v>705949036.3599999</v>
      </c>
    </row>
    <row r="1052" spans="1:6">
      <c r="A1052" s="14">
        <v>44988</v>
      </c>
      <c r="B1052" s="15"/>
      <c r="C1052" s="144" t="s">
        <v>12</v>
      </c>
      <c r="D1052" s="33">
        <v>600000</v>
      </c>
      <c r="E1052" s="45"/>
      <c r="F1052" s="13">
        <f t="shared" si="15"/>
        <v>706549036.3599999</v>
      </c>
    </row>
    <row r="1053" spans="1:6">
      <c r="A1053" s="14">
        <v>44988</v>
      </c>
      <c r="B1053" s="15"/>
      <c r="C1053" s="144" t="s">
        <v>12</v>
      </c>
      <c r="D1053" s="33">
        <v>585000</v>
      </c>
      <c r="E1053" s="45"/>
      <c r="F1053" s="13">
        <f t="shared" si="15"/>
        <v>707134036.3599999</v>
      </c>
    </row>
    <row r="1054" spans="1:6">
      <c r="A1054" s="14">
        <v>44988</v>
      </c>
      <c r="B1054" s="15"/>
      <c r="C1054" s="144" t="s">
        <v>12</v>
      </c>
      <c r="D1054" s="33">
        <v>585000</v>
      </c>
      <c r="E1054" s="45"/>
      <c r="F1054" s="13">
        <f t="shared" si="15"/>
        <v>707719036.3599999</v>
      </c>
    </row>
    <row r="1055" spans="1:6">
      <c r="A1055" s="14">
        <v>44988</v>
      </c>
      <c r="B1055" s="15"/>
      <c r="C1055" s="144" t="s">
        <v>12</v>
      </c>
      <c r="D1055" s="33">
        <v>585000</v>
      </c>
      <c r="E1055" s="45"/>
      <c r="F1055" s="13">
        <f t="shared" si="15"/>
        <v>708304036.3599999</v>
      </c>
    </row>
    <row r="1056" spans="1:6">
      <c r="A1056" s="14">
        <v>44989</v>
      </c>
      <c r="B1056" s="15"/>
      <c r="C1056" s="144" t="s">
        <v>12</v>
      </c>
      <c r="D1056" s="33">
        <v>465000</v>
      </c>
      <c r="E1056" s="45"/>
      <c r="F1056" s="13">
        <f t="shared" si="15"/>
        <v>708769036.3599999</v>
      </c>
    </row>
    <row r="1057" spans="1:8">
      <c r="A1057" s="14">
        <v>44989</v>
      </c>
      <c r="B1057" s="15"/>
      <c r="C1057" s="144" t="s">
        <v>12</v>
      </c>
      <c r="D1057" s="33">
        <v>1170000</v>
      </c>
      <c r="E1057" s="45"/>
      <c r="F1057" s="13">
        <f t="shared" si="15"/>
        <v>709939036.3599999</v>
      </c>
    </row>
    <row r="1058" spans="1:8">
      <c r="A1058" s="14">
        <v>44989</v>
      </c>
      <c r="B1058" s="15"/>
      <c r="C1058" s="144" t="s">
        <v>12</v>
      </c>
      <c r="D1058" s="33">
        <v>600000</v>
      </c>
      <c r="E1058" s="45"/>
      <c r="F1058" s="13">
        <f t="shared" si="15"/>
        <v>710539036.3599999</v>
      </c>
    </row>
    <row r="1059" spans="1:8">
      <c r="A1059" s="14">
        <v>44989</v>
      </c>
      <c r="B1059" s="15"/>
      <c r="C1059" s="144" t="s">
        <v>12</v>
      </c>
      <c r="D1059" s="33">
        <v>585000</v>
      </c>
      <c r="E1059" s="45"/>
      <c r="F1059" s="13">
        <f t="shared" si="15"/>
        <v>711124036.3599999</v>
      </c>
    </row>
    <row r="1060" spans="1:8">
      <c r="A1060" s="14">
        <v>44991</v>
      </c>
      <c r="B1060" s="15"/>
      <c r="C1060" s="144" t="s">
        <v>188</v>
      </c>
      <c r="D1060" s="33"/>
      <c r="E1060" s="45">
        <v>13600000</v>
      </c>
      <c r="F1060" s="13">
        <f t="shared" si="15"/>
        <v>697524036.3599999</v>
      </c>
    </row>
    <row r="1061" spans="1:8">
      <c r="A1061" s="14">
        <v>44991</v>
      </c>
      <c r="B1061" s="15"/>
      <c r="C1061" s="144" t="s">
        <v>189</v>
      </c>
      <c r="D1061" s="33"/>
      <c r="E1061" s="45">
        <v>12700000</v>
      </c>
      <c r="F1061" s="13">
        <f t="shared" si="15"/>
        <v>684824036.3599999</v>
      </c>
    </row>
    <row r="1062" spans="1:8">
      <c r="A1062" s="14">
        <v>44991</v>
      </c>
      <c r="B1062" s="15"/>
      <c r="C1062" s="154" t="s">
        <v>190</v>
      </c>
      <c r="D1062" s="33"/>
      <c r="E1062" s="45">
        <v>97250000</v>
      </c>
      <c r="F1062" s="13">
        <f t="shared" si="15"/>
        <v>587574036.3599999</v>
      </c>
    </row>
    <row r="1063" spans="1:8">
      <c r="A1063" s="14">
        <v>44992</v>
      </c>
      <c r="B1063" s="15"/>
      <c r="C1063" s="144" t="s">
        <v>191</v>
      </c>
      <c r="D1063" s="33">
        <v>9100000</v>
      </c>
      <c r="E1063" s="45"/>
      <c r="F1063" s="13">
        <f t="shared" si="15"/>
        <v>596674036.3599999</v>
      </c>
    </row>
    <row r="1064" spans="1:8">
      <c r="A1064" s="14">
        <v>44989</v>
      </c>
      <c r="B1064" s="15"/>
      <c r="C1064" s="144" t="s">
        <v>12</v>
      </c>
      <c r="D1064" s="28">
        <v>930000</v>
      </c>
      <c r="E1064" s="45"/>
      <c r="F1064" s="13">
        <f t="shared" si="15"/>
        <v>597604036.3599999</v>
      </c>
      <c r="H1064" s="16"/>
    </row>
    <row r="1065" spans="1:8">
      <c r="A1065" s="14">
        <v>44989</v>
      </c>
      <c r="B1065" s="15"/>
      <c r="C1065" s="145" t="s">
        <v>12</v>
      </c>
      <c r="D1065" s="33">
        <v>585000</v>
      </c>
      <c r="E1065" s="45"/>
      <c r="F1065" s="13">
        <f t="shared" si="15"/>
        <v>598189036.3599999</v>
      </c>
    </row>
    <row r="1066" spans="1:8" ht="14.25" customHeight="1">
      <c r="A1066" s="14">
        <v>44989</v>
      </c>
      <c r="B1066" s="15"/>
      <c r="C1066" s="144" t="s">
        <v>12</v>
      </c>
      <c r="D1066" s="28">
        <v>1135000</v>
      </c>
      <c r="E1066" s="45"/>
      <c r="F1066" s="13">
        <f t="shared" si="15"/>
        <v>599324036.3599999</v>
      </c>
    </row>
    <row r="1067" spans="1:8">
      <c r="A1067" s="14">
        <v>44989</v>
      </c>
      <c r="B1067" s="15"/>
      <c r="C1067" s="145" t="s">
        <v>12</v>
      </c>
      <c r="D1067" s="33">
        <v>585000</v>
      </c>
      <c r="E1067" s="45"/>
      <c r="F1067" s="13">
        <f t="shared" si="15"/>
        <v>599909036.3599999</v>
      </c>
    </row>
    <row r="1068" spans="1:8" ht="14.25" customHeight="1">
      <c r="A1068" s="14">
        <v>44989</v>
      </c>
      <c r="B1068" s="15"/>
      <c r="C1068" s="144" t="s">
        <v>12</v>
      </c>
      <c r="D1068" s="28">
        <v>600000</v>
      </c>
      <c r="E1068" s="45"/>
      <c r="F1068" s="13">
        <f t="shared" si="15"/>
        <v>600509036.3599999</v>
      </c>
    </row>
    <row r="1069" spans="1:8" ht="14.25" customHeight="1">
      <c r="A1069" s="14">
        <v>44989</v>
      </c>
      <c r="B1069" s="15"/>
      <c r="C1069" s="144" t="s">
        <v>12</v>
      </c>
      <c r="D1069" s="28">
        <v>600000</v>
      </c>
      <c r="E1069" s="45"/>
      <c r="F1069" s="13">
        <f t="shared" si="15"/>
        <v>601109036.3599999</v>
      </c>
    </row>
    <row r="1070" spans="1:8">
      <c r="A1070" s="14">
        <v>44989</v>
      </c>
      <c r="B1070" s="15"/>
      <c r="C1070" s="144" t="s">
        <v>17</v>
      </c>
      <c r="D1070" s="28">
        <v>600000</v>
      </c>
      <c r="E1070" s="45"/>
      <c r="F1070" s="13">
        <f t="shared" si="15"/>
        <v>601709036.3599999</v>
      </c>
    </row>
    <row r="1071" spans="1:8">
      <c r="A1071" s="14">
        <v>44989</v>
      </c>
      <c r="B1071" s="15"/>
      <c r="C1071" s="145" t="s">
        <v>12</v>
      </c>
      <c r="D1071" s="33">
        <v>585000</v>
      </c>
      <c r="E1071" s="45"/>
      <c r="F1071" s="13">
        <f t="shared" si="15"/>
        <v>602294036.3599999</v>
      </c>
    </row>
    <row r="1072" spans="1:8">
      <c r="A1072" s="14">
        <v>44989</v>
      </c>
      <c r="B1072" s="15"/>
      <c r="C1072" s="144" t="s">
        <v>12</v>
      </c>
      <c r="D1072" s="33">
        <v>585000</v>
      </c>
      <c r="E1072" s="45"/>
      <c r="F1072" s="13">
        <f t="shared" si="15"/>
        <v>602879036.3599999</v>
      </c>
    </row>
    <row r="1073" spans="1:6">
      <c r="A1073" s="14">
        <v>44989</v>
      </c>
      <c r="B1073" s="15"/>
      <c r="C1073" s="144" t="s">
        <v>145</v>
      </c>
      <c r="D1073" s="33">
        <v>12250000</v>
      </c>
      <c r="E1073" s="45"/>
      <c r="F1073" s="13">
        <f t="shared" si="15"/>
        <v>615129036.3599999</v>
      </c>
    </row>
    <row r="1074" spans="1:6">
      <c r="A1074" s="14">
        <v>44989</v>
      </c>
      <c r="B1074" s="15"/>
      <c r="C1074" s="144" t="s">
        <v>12</v>
      </c>
      <c r="D1074" s="33">
        <v>465000</v>
      </c>
      <c r="E1074" s="45"/>
      <c r="F1074" s="13">
        <f t="shared" si="15"/>
        <v>615594036.3599999</v>
      </c>
    </row>
    <row r="1075" spans="1:6">
      <c r="A1075" s="14">
        <v>44989</v>
      </c>
      <c r="B1075" s="15"/>
      <c r="C1075" s="144" t="s">
        <v>12</v>
      </c>
      <c r="D1075" s="33">
        <v>585000</v>
      </c>
      <c r="E1075" s="45"/>
      <c r="F1075" s="13">
        <f t="shared" si="15"/>
        <v>616179036.3599999</v>
      </c>
    </row>
    <row r="1076" spans="1:6">
      <c r="A1076" s="14">
        <v>44989</v>
      </c>
      <c r="B1076" s="15"/>
      <c r="C1076" s="144" t="s">
        <v>12</v>
      </c>
      <c r="D1076" s="33">
        <v>550000</v>
      </c>
      <c r="E1076" s="45"/>
      <c r="F1076" s="13">
        <f t="shared" si="15"/>
        <v>616729036.3599999</v>
      </c>
    </row>
    <row r="1077" spans="1:6">
      <c r="A1077" s="14">
        <v>44989</v>
      </c>
      <c r="B1077" s="15"/>
      <c r="C1077" s="144" t="s">
        <v>12</v>
      </c>
      <c r="D1077" s="33">
        <v>2115000</v>
      </c>
      <c r="E1077" s="45"/>
      <c r="F1077" s="13">
        <f t="shared" si="15"/>
        <v>618844036.3599999</v>
      </c>
    </row>
    <row r="1078" spans="1:6">
      <c r="A1078" s="14">
        <v>44989</v>
      </c>
      <c r="B1078" s="15"/>
      <c r="C1078" s="144" t="s">
        <v>12</v>
      </c>
      <c r="D1078" s="33">
        <v>585000</v>
      </c>
      <c r="E1078" s="45"/>
      <c r="F1078" s="13">
        <f t="shared" si="15"/>
        <v>619429036.3599999</v>
      </c>
    </row>
    <row r="1079" spans="1:6">
      <c r="A1079" s="14">
        <v>44989</v>
      </c>
      <c r="B1079" s="15"/>
      <c r="C1079" s="144" t="s">
        <v>12</v>
      </c>
      <c r="D1079" s="33">
        <v>1590000</v>
      </c>
      <c r="E1079" s="45"/>
      <c r="F1079" s="13">
        <f t="shared" si="15"/>
        <v>621019036.3599999</v>
      </c>
    </row>
    <row r="1080" spans="1:6">
      <c r="A1080" s="14">
        <v>44989</v>
      </c>
      <c r="B1080" s="15"/>
      <c r="C1080" s="144" t="s">
        <v>12</v>
      </c>
      <c r="D1080" s="33">
        <v>1170000</v>
      </c>
      <c r="E1080" s="45"/>
      <c r="F1080" s="13">
        <f t="shared" si="15"/>
        <v>622189036.3599999</v>
      </c>
    </row>
    <row r="1081" spans="1:6">
      <c r="A1081" s="14">
        <v>44989</v>
      </c>
      <c r="B1081" s="15"/>
      <c r="C1081" s="144" t="s">
        <v>12</v>
      </c>
      <c r="D1081" s="33">
        <v>550000</v>
      </c>
      <c r="E1081" s="45"/>
      <c r="F1081" s="13">
        <f t="shared" si="15"/>
        <v>622739036.3599999</v>
      </c>
    </row>
    <row r="1082" spans="1:6">
      <c r="A1082" s="14">
        <v>44989</v>
      </c>
      <c r="B1082" s="15"/>
      <c r="C1082" s="144" t="s">
        <v>12</v>
      </c>
      <c r="D1082" s="33">
        <v>585000</v>
      </c>
      <c r="E1082" s="45"/>
      <c r="F1082" s="13">
        <f t="shared" si="15"/>
        <v>623324036.3599999</v>
      </c>
    </row>
    <row r="1083" spans="1:6">
      <c r="A1083" s="14">
        <v>44989</v>
      </c>
      <c r="B1083" s="15"/>
      <c r="C1083" s="144" t="s">
        <v>12</v>
      </c>
      <c r="D1083" s="33">
        <v>585000</v>
      </c>
      <c r="E1083" s="45"/>
      <c r="F1083" s="13">
        <f t="shared" si="15"/>
        <v>623909036.3599999</v>
      </c>
    </row>
    <row r="1084" spans="1:6">
      <c r="A1084" s="14">
        <v>44989</v>
      </c>
      <c r="B1084" s="15"/>
      <c r="C1084" s="144" t="s">
        <v>12</v>
      </c>
      <c r="D1084" s="33">
        <v>585000</v>
      </c>
      <c r="E1084" s="45"/>
      <c r="F1084" s="13">
        <f t="shared" si="15"/>
        <v>624494036.3599999</v>
      </c>
    </row>
    <row r="1085" spans="1:6">
      <c r="A1085" s="14">
        <v>44989</v>
      </c>
      <c r="B1085" s="15"/>
      <c r="C1085" s="144" t="s">
        <v>12</v>
      </c>
      <c r="D1085" s="33">
        <v>1170000</v>
      </c>
      <c r="E1085" s="45"/>
      <c r="F1085" s="13">
        <f t="shared" si="15"/>
        <v>625664036.3599999</v>
      </c>
    </row>
    <row r="1086" spans="1:6">
      <c r="A1086" s="14">
        <v>44989</v>
      </c>
      <c r="B1086" s="15"/>
      <c r="C1086" s="144" t="s">
        <v>12</v>
      </c>
      <c r="D1086" s="33">
        <v>585000</v>
      </c>
      <c r="E1086" s="45"/>
      <c r="F1086" s="13">
        <f t="shared" si="15"/>
        <v>626249036.3599999</v>
      </c>
    </row>
    <row r="1087" spans="1:6">
      <c r="A1087" s="14">
        <v>44989</v>
      </c>
      <c r="B1087" s="15"/>
      <c r="C1087" s="144" t="s">
        <v>12</v>
      </c>
      <c r="D1087" s="33">
        <v>550000</v>
      </c>
      <c r="E1087" s="45"/>
      <c r="F1087" s="13">
        <f t="shared" si="15"/>
        <v>626799036.3599999</v>
      </c>
    </row>
    <row r="1088" spans="1:6">
      <c r="A1088" s="14">
        <v>44989</v>
      </c>
      <c r="B1088" s="15"/>
      <c r="C1088" s="144" t="s">
        <v>12</v>
      </c>
      <c r="D1088" s="33">
        <v>585000</v>
      </c>
      <c r="E1088" s="45"/>
      <c r="F1088" s="13">
        <f t="shared" si="15"/>
        <v>627384036.3599999</v>
      </c>
    </row>
    <row r="1089" spans="1:6">
      <c r="A1089" s="14">
        <v>44989</v>
      </c>
      <c r="B1089" s="15"/>
      <c r="C1089" s="144" t="s">
        <v>12</v>
      </c>
      <c r="D1089" s="33">
        <v>600000</v>
      </c>
      <c r="E1089" s="45"/>
      <c r="F1089" s="13">
        <f t="shared" si="15"/>
        <v>627984036.3599999</v>
      </c>
    </row>
    <row r="1090" spans="1:6">
      <c r="A1090" s="14">
        <v>44989</v>
      </c>
      <c r="B1090" s="15"/>
      <c r="C1090" s="144" t="s">
        <v>12</v>
      </c>
      <c r="D1090" s="33">
        <v>600000</v>
      </c>
      <c r="E1090" s="45"/>
      <c r="F1090" s="13">
        <f t="shared" si="15"/>
        <v>628584036.3599999</v>
      </c>
    </row>
    <row r="1091" spans="1:6">
      <c r="A1091" s="14">
        <v>44989</v>
      </c>
      <c r="B1091" s="15"/>
      <c r="C1091" s="144" t="s">
        <v>18</v>
      </c>
      <c r="D1091" s="33">
        <v>3100000</v>
      </c>
      <c r="E1091" s="45"/>
      <c r="F1091" s="13">
        <f t="shared" si="15"/>
        <v>631684036.3599999</v>
      </c>
    </row>
    <row r="1092" spans="1:6">
      <c r="A1092" s="14">
        <v>44989</v>
      </c>
      <c r="B1092" s="15"/>
      <c r="C1092" s="144" t="s">
        <v>12</v>
      </c>
      <c r="D1092" s="33">
        <v>550000</v>
      </c>
      <c r="E1092" s="45"/>
      <c r="F1092" s="13">
        <f t="shared" si="15"/>
        <v>632234036.3599999</v>
      </c>
    </row>
    <row r="1093" spans="1:6">
      <c r="A1093" s="14">
        <v>44989</v>
      </c>
      <c r="B1093" s="15"/>
      <c r="C1093" s="144" t="s">
        <v>12</v>
      </c>
      <c r="D1093" s="33">
        <v>585000</v>
      </c>
      <c r="E1093" s="45"/>
      <c r="F1093" s="13">
        <f t="shared" si="15"/>
        <v>632819036.3599999</v>
      </c>
    </row>
    <row r="1094" spans="1:6">
      <c r="A1094" s="14">
        <v>44989</v>
      </c>
      <c r="B1094" s="15"/>
      <c r="C1094" s="144" t="s">
        <v>12</v>
      </c>
      <c r="D1094" s="33">
        <v>600000</v>
      </c>
      <c r="E1094" s="45"/>
      <c r="F1094" s="13">
        <f t="shared" si="15"/>
        <v>633419036.3599999</v>
      </c>
    </row>
    <row r="1095" spans="1:6">
      <c r="A1095" s="14">
        <v>44989</v>
      </c>
      <c r="B1095" s="15"/>
      <c r="C1095" s="144" t="s">
        <v>12</v>
      </c>
      <c r="D1095" s="33">
        <v>600000</v>
      </c>
      <c r="E1095" s="45"/>
      <c r="F1095" s="13">
        <f t="shared" si="15"/>
        <v>634019036.3599999</v>
      </c>
    </row>
    <row r="1096" spans="1:6">
      <c r="A1096" s="14">
        <v>44990</v>
      </c>
      <c r="B1096" s="15"/>
      <c r="C1096" s="144" t="s">
        <v>12</v>
      </c>
      <c r="D1096" s="33">
        <v>550000</v>
      </c>
      <c r="E1096" s="45"/>
      <c r="F1096" s="13">
        <f t="shared" si="15"/>
        <v>634569036.3599999</v>
      </c>
    </row>
    <row r="1097" spans="1:6">
      <c r="A1097" s="14">
        <v>44990</v>
      </c>
      <c r="B1097" s="15"/>
      <c r="C1097" s="144" t="s">
        <v>12</v>
      </c>
      <c r="D1097" s="33">
        <v>585000</v>
      </c>
      <c r="E1097" s="45"/>
      <c r="F1097" s="13">
        <f t="shared" si="15"/>
        <v>635154036.3599999</v>
      </c>
    </row>
    <row r="1098" spans="1:6">
      <c r="A1098" s="14">
        <v>44990</v>
      </c>
      <c r="B1098" s="15"/>
      <c r="C1098" s="144" t="s">
        <v>12</v>
      </c>
      <c r="D1098" s="33">
        <v>1050000</v>
      </c>
      <c r="E1098" s="45"/>
      <c r="F1098" s="13">
        <f t="shared" si="15"/>
        <v>636204036.3599999</v>
      </c>
    </row>
    <row r="1099" spans="1:6">
      <c r="A1099" s="14">
        <v>44990</v>
      </c>
      <c r="B1099" s="15"/>
      <c r="C1099" s="144" t="s">
        <v>12</v>
      </c>
      <c r="D1099" s="33">
        <v>600000</v>
      </c>
      <c r="E1099" s="45"/>
      <c r="F1099" s="13">
        <f t="shared" si="15"/>
        <v>636804036.3599999</v>
      </c>
    </row>
    <row r="1100" spans="1:6">
      <c r="A1100" s="14">
        <v>44990</v>
      </c>
      <c r="B1100" s="15"/>
      <c r="C1100" s="144" t="s">
        <v>12</v>
      </c>
      <c r="D1100" s="33">
        <v>1170000</v>
      </c>
      <c r="E1100" s="45"/>
      <c r="F1100" s="13">
        <f t="shared" si="15"/>
        <v>637974036.3599999</v>
      </c>
    </row>
    <row r="1101" spans="1:6">
      <c r="A1101" s="14">
        <v>44990</v>
      </c>
      <c r="B1101" s="15"/>
      <c r="C1101" s="144" t="s">
        <v>12</v>
      </c>
      <c r="D1101" s="33">
        <v>2935000</v>
      </c>
      <c r="E1101" s="45"/>
      <c r="F1101" s="13">
        <f t="shared" ref="F1101:F1164" si="16">F1100+D1101-E1101</f>
        <v>640909036.3599999</v>
      </c>
    </row>
    <row r="1102" spans="1:6">
      <c r="A1102" s="14">
        <v>44990</v>
      </c>
      <c r="B1102" s="15"/>
      <c r="C1102" s="144" t="s">
        <v>12</v>
      </c>
      <c r="D1102" s="33">
        <v>585000</v>
      </c>
      <c r="E1102" s="45"/>
      <c r="F1102" s="13">
        <f t="shared" si="16"/>
        <v>641494036.3599999</v>
      </c>
    </row>
    <row r="1103" spans="1:6">
      <c r="A1103" s="14">
        <v>44990</v>
      </c>
      <c r="B1103" s="15"/>
      <c r="C1103" s="144" t="s">
        <v>12</v>
      </c>
      <c r="D1103" s="33">
        <v>550000</v>
      </c>
      <c r="E1103" s="45"/>
      <c r="F1103" s="13">
        <f t="shared" si="16"/>
        <v>642044036.3599999</v>
      </c>
    </row>
    <row r="1104" spans="1:6">
      <c r="A1104" s="14">
        <v>44990</v>
      </c>
      <c r="B1104" s="15"/>
      <c r="C1104" s="144" t="s">
        <v>12</v>
      </c>
      <c r="D1104" s="33">
        <v>465000</v>
      </c>
      <c r="E1104" s="45"/>
      <c r="F1104" s="13">
        <f t="shared" si="16"/>
        <v>642509036.3599999</v>
      </c>
    </row>
    <row r="1105" spans="1:6">
      <c r="A1105" s="14">
        <v>44990</v>
      </c>
      <c r="B1105" s="15"/>
      <c r="C1105" s="144" t="s">
        <v>12</v>
      </c>
      <c r="D1105" s="33">
        <v>585000</v>
      </c>
      <c r="E1105" s="45"/>
      <c r="F1105" s="13">
        <f t="shared" si="16"/>
        <v>643094036.3599999</v>
      </c>
    </row>
    <row r="1106" spans="1:6">
      <c r="A1106" s="14">
        <v>44990</v>
      </c>
      <c r="B1106" s="15"/>
      <c r="C1106" s="144" t="s">
        <v>12</v>
      </c>
      <c r="D1106" s="33">
        <v>585000</v>
      </c>
      <c r="E1106" s="45"/>
      <c r="F1106" s="13">
        <f t="shared" si="16"/>
        <v>643679036.3599999</v>
      </c>
    </row>
    <row r="1107" spans="1:6">
      <c r="A1107" s="14">
        <v>44990</v>
      </c>
      <c r="B1107" s="15"/>
      <c r="C1107" s="144" t="s">
        <v>18</v>
      </c>
      <c r="D1107" s="33">
        <v>1150000</v>
      </c>
      <c r="E1107" s="45"/>
      <c r="F1107" s="13">
        <f t="shared" si="16"/>
        <v>644829036.3599999</v>
      </c>
    </row>
    <row r="1108" spans="1:6">
      <c r="A1108" s="14">
        <v>44990</v>
      </c>
      <c r="B1108" s="15"/>
      <c r="C1108" s="144" t="s">
        <v>12</v>
      </c>
      <c r="D1108" s="33">
        <v>585000</v>
      </c>
      <c r="E1108" s="45"/>
      <c r="F1108" s="13">
        <f t="shared" si="16"/>
        <v>645414036.3599999</v>
      </c>
    </row>
    <row r="1109" spans="1:6">
      <c r="A1109" s="14">
        <v>44990</v>
      </c>
      <c r="B1109" s="15"/>
      <c r="C1109" s="144" t="s">
        <v>12</v>
      </c>
      <c r="D1109" s="33">
        <v>1135000</v>
      </c>
      <c r="E1109" s="45"/>
      <c r="F1109" s="13">
        <f t="shared" si="16"/>
        <v>646549036.3599999</v>
      </c>
    </row>
    <row r="1110" spans="1:6">
      <c r="A1110" s="14">
        <v>44990</v>
      </c>
      <c r="B1110" s="15"/>
      <c r="C1110" s="144" t="s">
        <v>12</v>
      </c>
      <c r="D1110" s="33">
        <v>2100000</v>
      </c>
      <c r="E1110" s="45"/>
      <c r="F1110" s="13">
        <f t="shared" si="16"/>
        <v>648649036.3599999</v>
      </c>
    </row>
    <row r="1111" spans="1:6">
      <c r="A1111" s="14">
        <v>44990</v>
      </c>
      <c r="B1111" s="15"/>
      <c r="C1111" s="144" t="s">
        <v>18</v>
      </c>
      <c r="D1111" s="33">
        <v>1150000</v>
      </c>
      <c r="E1111" s="45"/>
      <c r="F1111" s="13">
        <f t="shared" si="16"/>
        <v>649799036.3599999</v>
      </c>
    </row>
    <row r="1112" spans="1:6">
      <c r="A1112" s="14">
        <v>44990</v>
      </c>
      <c r="B1112" s="15"/>
      <c r="C1112" s="144" t="s">
        <v>12</v>
      </c>
      <c r="D1112" s="33">
        <v>585000</v>
      </c>
      <c r="E1112" s="45"/>
      <c r="F1112" s="13">
        <f t="shared" si="16"/>
        <v>650384036.3599999</v>
      </c>
    </row>
    <row r="1113" spans="1:6">
      <c r="A1113" s="14">
        <v>44990</v>
      </c>
      <c r="B1113" s="15"/>
      <c r="C1113" s="144" t="s">
        <v>12</v>
      </c>
      <c r="D1113" s="33">
        <v>585000</v>
      </c>
      <c r="E1113" s="45"/>
      <c r="F1113" s="13">
        <f t="shared" si="16"/>
        <v>650969036.3599999</v>
      </c>
    </row>
    <row r="1114" spans="1:6">
      <c r="A1114" s="14">
        <v>44990</v>
      </c>
      <c r="B1114" s="15"/>
      <c r="C1114" s="144" t="s">
        <v>12</v>
      </c>
      <c r="D1114" s="33">
        <v>1755000</v>
      </c>
      <c r="E1114" s="45"/>
      <c r="F1114" s="13">
        <f t="shared" si="16"/>
        <v>652724036.3599999</v>
      </c>
    </row>
    <row r="1115" spans="1:6">
      <c r="A1115" s="14">
        <v>44990</v>
      </c>
      <c r="B1115" s="15"/>
      <c r="C1115" s="144" t="s">
        <v>12</v>
      </c>
      <c r="D1115" s="33">
        <v>585000</v>
      </c>
      <c r="E1115" s="45"/>
      <c r="F1115" s="13">
        <f t="shared" si="16"/>
        <v>653309036.3599999</v>
      </c>
    </row>
    <row r="1116" spans="1:6">
      <c r="A1116" s="14">
        <v>44991</v>
      </c>
      <c r="B1116" s="15"/>
      <c r="C1116" s="144" t="s">
        <v>12</v>
      </c>
      <c r="D1116" s="33">
        <v>600000</v>
      </c>
      <c r="E1116" s="45"/>
      <c r="F1116" s="13">
        <f t="shared" si="16"/>
        <v>653909036.3599999</v>
      </c>
    </row>
    <row r="1117" spans="1:6">
      <c r="A1117" s="14">
        <v>44991</v>
      </c>
      <c r="B1117" s="15"/>
      <c r="C1117" s="144" t="s">
        <v>12</v>
      </c>
      <c r="D1117" s="33">
        <v>600000</v>
      </c>
      <c r="E1117" s="45"/>
      <c r="F1117" s="13">
        <f t="shared" si="16"/>
        <v>654509036.3599999</v>
      </c>
    </row>
    <row r="1118" spans="1:6">
      <c r="A1118" s="14">
        <v>44991</v>
      </c>
      <c r="B1118" s="15"/>
      <c r="C1118" s="144" t="s">
        <v>12</v>
      </c>
      <c r="D1118" s="33">
        <v>600000</v>
      </c>
      <c r="E1118" s="45"/>
      <c r="F1118" s="13">
        <f t="shared" si="16"/>
        <v>655109036.3599999</v>
      </c>
    </row>
    <row r="1119" spans="1:6">
      <c r="A1119" s="14">
        <v>44991</v>
      </c>
      <c r="B1119" s="15"/>
      <c r="C1119" s="144" t="s">
        <v>12</v>
      </c>
      <c r="D1119" s="33">
        <v>1170000</v>
      </c>
      <c r="E1119" s="45"/>
      <c r="F1119" s="13">
        <f t="shared" si="16"/>
        <v>656279036.3599999</v>
      </c>
    </row>
    <row r="1120" spans="1:6">
      <c r="A1120" s="14">
        <v>44991</v>
      </c>
      <c r="B1120" s="15"/>
      <c r="C1120" s="144" t="s">
        <v>12</v>
      </c>
      <c r="D1120" s="33">
        <v>585000</v>
      </c>
      <c r="E1120" s="45"/>
      <c r="F1120" s="13">
        <f t="shared" si="16"/>
        <v>656864036.3599999</v>
      </c>
    </row>
    <row r="1121" spans="1:6">
      <c r="A1121" s="14">
        <v>44991</v>
      </c>
      <c r="B1121" s="15"/>
      <c r="C1121" s="144" t="s">
        <v>12</v>
      </c>
      <c r="D1121" s="33">
        <v>1160000</v>
      </c>
      <c r="E1121" s="45"/>
      <c r="F1121" s="13">
        <f t="shared" si="16"/>
        <v>658024036.3599999</v>
      </c>
    </row>
    <row r="1122" spans="1:6">
      <c r="A1122" s="14">
        <v>44991</v>
      </c>
      <c r="B1122" s="15"/>
      <c r="C1122" s="144" t="s">
        <v>12</v>
      </c>
      <c r="D1122" s="33">
        <v>600000</v>
      </c>
      <c r="E1122" s="45"/>
      <c r="F1122" s="13">
        <f t="shared" si="16"/>
        <v>658624036.3599999</v>
      </c>
    </row>
    <row r="1123" spans="1:6">
      <c r="A1123" s="14">
        <v>44991</v>
      </c>
      <c r="B1123" s="15"/>
      <c r="C1123" s="144" t="s">
        <v>12</v>
      </c>
      <c r="D1123" s="33">
        <v>465000</v>
      </c>
      <c r="E1123" s="45"/>
      <c r="F1123" s="13">
        <f t="shared" si="16"/>
        <v>659089036.3599999</v>
      </c>
    </row>
    <row r="1124" spans="1:6">
      <c r="A1124" s="14">
        <v>44991</v>
      </c>
      <c r="B1124" s="15"/>
      <c r="C1124" s="144" t="s">
        <v>12</v>
      </c>
      <c r="D1124" s="33">
        <v>465000</v>
      </c>
      <c r="E1124" s="45"/>
      <c r="F1124" s="13">
        <f t="shared" si="16"/>
        <v>659554036.3599999</v>
      </c>
    </row>
    <row r="1125" spans="1:6">
      <c r="A1125" s="14">
        <v>44991</v>
      </c>
      <c r="B1125" s="15"/>
      <c r="C1125" s="144" t="s">
        <v>12</v>
      </c>
      <c r="D1125" s="33">
        <v>600000</v>
      </c>
      <c r="E1125" s="45"/>
      <c r="F1125" s="13">
        <f t="shared" si="16"/>
        <v>660154036.3599999</v>
      </c>
    </row>
    <row r="1126" spans="1:6">
      <c r="A1126" s="14">
        <v>44991</v>
      </c>
      <c r="B1126" s="15"/>
      <c r="C1126" s="144" t="s">
        <v>12</v>
      </c>
      <c r="D1126" s="33">
        <v>585000</v>
      </c>
      <c r="E1126" s="45"/>
      <c r="F1126" s="13">
        <f t="shared" si="16"/>
        <v>660739036.3599999</v>
      </c>
    </row>
    <row r="1127" spans="1:6">
      <c r="A1127" s="14">
        <v>44991</v>
      </c>
      <c r="B1127" s="15"/>
      <c r="C1127" s="144" t="s">
        <v>13</v>
      </c>
      <c r="D1127" s="33">
        <v>5000</v>
      </c>
      <c r="E1127" s="45"/>
      <c r="F1127" s="13">
        <f t="shared" si="16"/>
        <v>660744036.3599999</v>
      </c>
    </row>
    <row r="1128" spans="1:6">
      <c r="A1128" s="14">
        <v>44991</v>
      </c>
      <c r="B1128" s="15"/>
      <c r="C1128" s="144" t="s">
        <v>12</v>
      </c>
      <c r="D1128" s="33">
        <v>1755000</v>
      </c>
      <c r="E1128" s="45"/>
      <c r="F1128" s="13">
        <f t="shared" si="16"/>
        <v>662499036.3599999</v>
      </c>
    </row>
    <row r="1129" spans="1:6">
      <c r="A1129" s="14">
        <v>44991</v>
      </c>
      <c r="B1129" s="15"/>
      <c r="C1129" s="144" t="s">
        <v>12</v>
      </c>
      <c r="D1129" s="33">
        <v>585000</v>
      </c>
      <c r="E1129" s="45"/>
      <c r="F1129" s="13">
        <f t="shared" si="16"/>
        <v>663084036.3599999</v>
      </c>
    </row>
    <row r="1130" spans="1:6">
      <c r="A1130" s="14">
        <v>44991</v>
      </c>
      <c r="B1130" s="15"/>
      <c r="C1130" s="144" t="s">
        <v>12</v>
      </c>
      <c r="D1130" s="33">
        <v>1065000</v>
      </c>
      <c r="E1130" s="45"/>
      <c r="F1130" s="13">
        <f t="shared" si="16"/>
        <v>664149036.3599999</v>
      </c>
    </row>
    <row r="1131" spans="1:6">
      <c r="A1131" s="14">
        <v>44991</v>
      </c>
      <c r="B1131" s="15"/>
      <c r="C1131" s="144" t="s">
        <v>12</v>
      </c>
      <c r="D1131" s="33">
        <v>585000</v>
      </c>
      <c r="E1131" s="45"/>
      <c r="F1131" s="13">
        <f t="shared" si="16"/>
        <v>664734036.3599999</v>
      </c>
    </row>
    <row r="1132" spans="1:6">
      <c r="A1132" s="14">
        <v>44991</v>
      </c>
      <c r="B1132" s="15"/>
      <c r="C1132" s="144" t="s">
        <v>12</v>
      </c>
      <c r="D1132" s="33">
        <v>575000</v>
      </c>
      <c r="E1132" s="45"/>
      <c r="F1132" s="13">
        <f t="shared" si="16"/>
        <v>665309036.3599999</v>
      </c>
    </row>
    <row r="1133" spans="1:6">
      <c r="A1133" s="14">
        <v>44991</v>
      </c>
      <c r="B1133" s="15"/>
      <c r="C1133" s="144" t="s">
        <v>12</v>
      </c>
      <c r="D1133" s="33">
        <v>585000</v>
      </c>
      <c r="E1133" s="45"/>
      <c r="F1133" s="13">
        <f t="shared" si="16"/>
        <v>665894036.3599999</v>
      </c>
    </row>
    <row r="1134" spans="1:6">
      <c r="A1134" s="14">
        <v>44991</v>
      </c>
      <c r="B1134" s="15"/>
      <c r="C1134" s="144" t="s">
        <v>12</v>
      </c>
      <c r="D1134" s="33">
        <v>585000</v>
      </c>
      <c r="E1134" s="45"/>
      <c r="F1134" s="13">
        <f t="shared" si="16"/>
        <v>666479036.3599999</v>
      </c>
    </row>
    <row r="1135" spans="1:6">
      <c r="A1135" s="14">
        <v>44991</v>
      </c>
      <c r="B1135" s="15"/>
      <c r="C1135" s="144" t="s">
        <v>18</v>
      </c>
      <c r="D1135" s="33">
        <v>4605000</v>
      </c>
      <c r="E1135" s="45"/>
      <c r="F1135" s="13">
        <f t="shared" si="16"/>
        <v>671084036.3599999</v>
      </c>
    </row>
    <row r="1136" spans="1:6">
      <c r="A1136" s="14">
        <v>44991</v>
      </c>
      <c r="B1136" s="15"/>
      <c r="C1136" s="144" t="s">
        <v>12</v>
      </c>
      <c r="D1136" s="33">
        <v>550000</v>
      </c>
      <c r="E1136" s="45"/>
      <c r="F1136" s="13">
        <f t="shared" si="16"/>
        <v>671634036.3599999</v>
      </c>
    </row>
    <row r="1137" spans="1:6">
      <c r="A1137" s="14">
        <v>44991</v>
      </c>
      <c r="B1137" s="15"/>
      <c r="C1137" s="144" t="s">
        <v>12</v>
      </c>
      <c r="D1137" s="33">
        <v>550000</v>
      </c>
      <c r="E1137" s="45"/>
      <c r="F1137" s="13">
        <f t="shared" si="16"/>
        <v>672184036.3599999</v>
      </c>
    </row>
    <row r="1138" spans="1:6">
      <c r="A1138" s="14">
        <v>44991</v>
      </c>
      <c r="B1138" s="15"/>
      <c r="C1138" s="144" t="s">
        <v>18</v>
      </c>
      <c r="D1138" s="33">
        <v>2165000</v>
      </c>
      <c r="E1138" s="45"/>
      <c r="F1138" s="13">
        <f t="shared" si="16"/>
        <v>674349036.3599999</v>
      </c>
    </row>
    <row r="1139" spans="1:6">
      <c r="A1139" s="14">
        <v>44991</v>
      </c>
      <c r="B1139" s="15"/>
      <c r="C1139" s="144" t="s">
        <v>12</v>
      </c>
      <c r="D1139" s="33">
        <v>1160000</v>
      </c>
      <c r="E1139" s="45"/>
      <c r="F1139" s="13">
        <f t="shared" si="16"/>
        <v>675509036.3599999</v>
      </c>
    </row>
    <row r="1140" spans="1:6">
      <c r="A1140" s="14">
        <v>44991</v>
      </c>
      <c r="B1140" s="15"/>
      <c r="C1140" s="144"/>
      <c r="D1140" s="33">
        <v>5000000</v>
      </c>
      <c r="E1140" s="45"/>
      <c r="F1140" s="13">
        <f t="shared" si="16"/>
        <v>680509036.3599999</v>
      </c>
    </row>
    <row r="1141" spans="1:6">
      <c r="A1141" s="14">
        <v>44991</v>
      </c>
      <c r="B1141" s="15"/>
      <c r="C1141" s="144" t="s">
        <v>12</v>
      </c>
      <c r="D1141" s="33">
        <v>1065000</v>
      </c>
      <c r="E1141" s="45"/>
      <c r="F1141" s="13">
        <f t="shared" si="16"/>
        <v>681574036.3599999</v>
      </c>
    </row>
    <row r="1142" spans="1:6">
      <c r="A1142" s="14">
        <v>44991</v>
      </c>
      <c r="B1142" s="15"/>
      <c r="C1142" s="144" t="s">
        <v>12</v>
      </c>
      <c r="D1142" s="33">
        <v>1170000</v>
      </c>
      <c r="E1142" s="45"/>
      <c r="F1142" s="13">
        <f t="shared" si="16"/>
        <v>682744036.3599999</v>
      </c>
    </row>
    <row r="1143" spans="1:6">
      <c r="A1143" s="14">
        <v>44991</v>
      </c>
      <c r="B1143" s="15"/>
      <c r="C1143" s="144" t="s">
        <v>12</v>
      </c>
      <c r="D1143" s="33">
        <v>1770000</v>
      </c>
      <c r="E1143" s="45"/>
      <c r="F1143" s="13">
        <f t="shared" si="16"/>
        <v>684514036.3599999</v>
      </c>
    </row>
    <row r="1144" spans="1:6">
      <c r="A1144" s="14">
        <v>44991</v>
      </c>
      <c r="B1144" s="15"/>
      <c r="C1144" s="144" t="s">
        <v>12</v>
      </c>
      <c r="D1144" s="33">
        <v>1170000</v>
      </c>
      <c r="E1144" s="45"/>
      <c r="F1144" s="13">
        <f t="shared" si="16"/>
        <v>685684036.3599999</v>
      </c>
    </row>
    <row r="1145" spans="1:6">
      <c r="A1145" s="14">
        <v>44991</v>
      </c>
      <c r="B1145" s="15"/>
      <c r="C1145" s="144" t="s">
        <v>12</v>
      </c>
      <c r="D1145" s="33">
        <v>575000</v>
      </c>
      <c r="E1145" s="45"/>
      <c r="F1145" s="13">
        <f t="shared" si="16"/>
        <v>686259036.3599999</v>
      </c>
    </row>
    <row r="1146" spans="1:6">
      <c r="A1146" s="14">
        <v>44991</v>
      </c>
      <c r="B1146" s="15"/>
      <c r="C1146" s="144" t="s">
        <v>12</v>
      </c>
      <c r="D1146" s="33">
        <v>575000</v>
      </c>
      <c r="E1146" s="45"/>
      <c r="F1146" s="13">
        <f t="shared" si="16"/>
        <v>686834036.3599999</v>
      </c>
    </row>
    <row r="1147" spans="1:6">
      <c r="A1147" s="14">
        <v>44991</v>
      </c>
      <c r="B1147" s="15"/>
      <c r="C1147" s="144" t="s">
        <v>12</v>
      </c>
      <c r="D1147" s="33">
        <v>585000</v>
      </c>
      <c r="E1147" s="45"/>
      <c r="F1147" s="13">
        <f t="shared" si="16"/>
        <v>687419036.3599999</v>
      </c>
    </row>
    <row r="1148" spans="1:6">
      <c r="A1148" s="14">
        <v>44991</v>
      </c>
      <c r="B1148" s="15"/>
      <c r="C1148" s="144" t="s">
        <v>17</v>
      </c>
      <c r="D1148" s="33">
        <v>600000</v>
      </c>
      <c r="E1148" s="45"/>
      <c r="F1148" s="13">
        <f t="shared" si="16"/>
        <v>688019036.3599999</v>
      </c>
    </row>
    <row r="1149" spans="1:6">
      <c r="A1149" s="14">
        <v>44991</v>
      </c>
      <c r="B1149" s="15"/>
      <c r="C1149" s="144" t="s">
        <v>12</v>
      </c>
      <c r="D1149" s="33">
        <v>550000</v>
      </c>
      <c r="E1149" s="45"/>
      <c r="F1149" s="13">
        <f t="shared" si="16"/>
        <v>688569036.3599999</v>
      </c>
    </row>
    <row r="1150" spans="1:6">
      <c r="A1150" s="14">
        <v>44991</v>
      </c>
      <c r="B1150" s="15"/>
      <c r="C1150" s="144" t="s">
        <v>12</v>
      </c>
      <c r="D1150" s="33">
        <v>1170000</v>
      </c>
      <c r="E1150" s="45"/>
      <c r="F1150" s="13">
        <f t="shared" si="16"/>
        <v>689739036.3599999</v>
      </c>
    </row>
    <row r="1151" spans="1:6">
      <c r="A1151" s="14">
        <v>44991</v>
      </c>
      <c r="B1151" s="15"/>
      <c r="C1151" s="144" t="s">
        <v>12</v>
      </c>
      <c r="D1151" s="33">
        <v>600000</v>
      </c>
      <c r="E1151" s="45"/>
      <c r="F1151" s="13">
        <f t="shared" si="16"/>
        <v>690339036.3599999</v>
      </c>
    </row>
    <row r="1152" spans="1:6">
      <c r="A1152" s="14">
        <v>44991</v>
      </c>
      <c r="B1152" s="15"/>
      <c r="C1152" s="144" t="s">
        <v>12</v>
      </c>
      <c r="D1152" s="33">
        <v>575000</v>
      </c>
      <c r="E1152" s="45"/>
      <c r="F1152" s="13">
        <f t="shared" si="16"/>
        <v>690914036.3599999</v>
      </c>
    </row>
    <row r="1153" spans="1:6">
      <c r="A1153" s="14">
        <v>44991</v>
      </c>
      <c r="B1153" s="15"/>
      <c r="C1153" s="144" t="s">
        <v>12</v>
      </c>
      <c r="D1153" s="33">
        <v>1170000</v>
      </c>
      <c r="E1153" s="45"/>
      <c r="F1153" s="13">
        <f t="shared" si="16"/>
        <v>692084036.3599999</v>
      </c>
    </row>
    <row r="1154" spans="1:6">
      <c r="A1154" s="14">
        <v>44991</v>
      </c>
      <c r="B1154" s="15"/>
      <c r="C1154" s="144" t="s">
        <v>12</v>
      </c>
      <c r="D1154" s="33">
        <v>600000</v>
      </c>
      <c r="E1154" s="45"/>
      <c r="F1154" s="13">
        <f t="shared" si="16"/>
        <v>692684036.3599999</v>
      </c>
    </row>
    <row r="1155" spans="1:6">
      <c r="A1155" s="14">
        <v>44991</v>
      </c>
      <c r="B1155" s="15"/>
      <c r="C1155" s="144" t="s">
        <v>12</v>
      </c>
      <c r="D1155" s="33">
        <v>1185000</v>
      </c>
      <c r="E1155" s="45"/>
      <c r="F1155" s="13">
        <f t="shared" si="16"/>
        <v>693869036.3599999</v>
      </c>
    </row>
    <row r="1156" spans="1:6">
      <c r="A1156" s="14">
        <v>44991</v>
      </c>
      <c r="B1156" s="15"/>
      <c r="C1156" s="144" t="s">
        <v>12</v>
      </c>
      <c r="D1156" s="33">
        <v>585000</v>
      </c>
      <c r="E1156" s="45"/>
      <c r="F1156" s="13">
        <f t="shared" si="16"/>
        <v>694454036.3599999</v>
      </c>
    </row>
    <row r="1157" spans="1:6">
      <c r="A1157" s="14">
        <v>44991</v>
      </c>
      <c r="B1157" s="15"/>
      <c r="C1157" s="144" t="s">
        <v>12</v>
      </c>
      <c r="D1157" s="33">
        <v>600000</v>
      </c>
      <c r="E1157" s="45"/>
      <c r="F1157" s="13">
        <f t="shared" si="16"/>
        <v>695054036.3599999</v>
      </c>
    </row>
    <row r="1158" spans="1:6">
      <c r="A1158" s="14">
        <v>44991</v>
      </c>
      <c r="B1158" s="15"/>
      <c r="C1158" s="144" t="s">
        <v>12</v>
      </c>
      <c r="D1158" s="33">
        <v>585000</v>
      </c>
      <c r="E1158" s="45"/>
      <c r="F1158" s="13">
        <f t="shared" si="16"/>
        <v>695639036.3599999</v>
      </c>
    </row>
    <row r="1159" spans="1:6">
      <c r="A1159" s="14">
        <v>44991</v>
      </c>
      <c r="B1159" s="15"/>
      <c r="C1159" s="144" t="s">
        <v>12</v>
      </c>
      <c r="D1159" s="33">
        <v>585000</v>
      </c>
      <c r="E1159" s="45"/>
      <c r="F1159" s="13">
        <f t="shared" si="16"/>
        <v>696224036.3599999</v>
      </c>
    </row>
    <row r="1160" spans="1:6">
      <c r="A1160" s="14">
        <v>44991</v>
      </c>
      <c r="B1160" s="15"/>
      <c r="C1160" s="144" t="s">
        <v>12</v>
      </c>
      <c r="D1160" s="33">
        <v>585000</v>
      </c>
      <c r="E1160" s="45"/>
      <c r="F1160" s="13">
        <f t="shared" si="16"/>
        <v>696809036.3599999</v>
      </c>
    </row>
    <row r="1161" spans="1:6">
      <c r="A1161" s="14">
        <v>44991</v>
      </c>
      <c r="B1161" s="15"/>
      <c r="C1161" s="144" t="s">
        <v>12</v>
      </c>
      <c r="D1161" s="33">
        <v>1050000</v>
      </c>
      <c r="E1161" s="45"/>
      <c r="F1161" s="13">
        <f t="shared" si="16"/>
        <v>697859036.3599999</v>
      </c>
    </row>
    <row r="1162" spans="1:6">
      <c r="A1162" s="14">
        <v>44991</v>
      </c>
      <c r="B1162" s="15"/>
      <c r="C1162" s="144" t="s">
        <v>12</v>
      </c>
      <c r="D1162" s="33">
        <v>585000</v>
      </c>
      <c r="E1162" s="45"/>
      <c r="F1162" s="13">
        <f t="shared" si="16"/>
        <v>698444036.3599999</v>
      </c>
    </row>
    <row r="1163" spans="1:6">
      <c r="A1163" s="14">
        <v>44991</v>
      </c>
      <c r="B1163" s="15"/>
      <c r="C1163" s="144" t="s">
        <v>12</v>
      </c>
      <c r="D1163" s="33">
        <v>1050000</v>
      </c>
      <c r="E1163" s="45"/>
      <c r="F1163" s="13">
        <f t="shared" si="16"/>
        <v>699494036.3599999</v>
      </c>
    </row>
    <row r="1164" spans="1:6">
      <c r="A1164" s="14">
        <v>44991</v>
      </c>
      <c r="B1164" s="15"/>
      <c r="C1164" s="144" t="s">
        <v>12</v>
      </c>
      <c r="D1164" s="33">
        <v>550000</v>
      </c>
      <c r="E1164" s="45"/>
      <c r="F1164" s="13">
        <f t="shared" si="16"/>
        <v>700044036.3599999</v>
      </c>
    </row>
    <row r="1165" spans="1:6">
      <c r="A1165" s="14">
        <v>44991</v>
      </c>
      <c r="B1165" s="15"/>
      <c r="C1165" s="144" t="s">
        <v>12</v>
      </c>
      <c r="D1165" s="33">
        <v>1170000</v>
      </c>
      <c r="E1165" s="45"/>
      <c r="F1165" s="13">
        <f t="shared" ref="F1165:F1228" si="17">F1164+D1165-E1165</f>
        <v>701214036.3599999</v>
      </c>
    </row>
    <row r="1166" spans="1:6">
      <c r="A1166" s="14">
        <v>44991</v>
      </c>
      <c r="B1166" s="15"/>
      <c r="C1166" s="144" t="s">
        <v>12</v>
      </c>
      <c r="D1166" s="33">
        <v>1170000</v>
      </c>
      <c r="E1166" s="45"/>
      <c r="F1166" s="13">
        <f t="shared" si="17"/>
        <v>702384036.3599999</v>
      </c>
    </row>
    <row r="1167" spans="1:6">
      <c r="A1167" s="14">
        <v>44991</v>
      </c>
      <c r="B1167" s="15"/>
      <c r="C1167" s="144" t="s">
        <v>17</v>
      </c>
      <c r="D1167" s="33">
        <v>550000</v>
      </c>
      <c r="E1167" s="45"/>
      <c r="F1167" s="13">
        <f t="shared" si="17"/>
        <v>702934036.3599999</v>
      </c>
    </row>
    <row r="1168" spans="1:6">
      <c r="A1168" s="14">
        <v>44991</v>
      </c>
      <c r="B1168" s="15"/>
      <c r="C1168" s="144" t="s">
        <v>12</v>
      </c>
      <c r="D1168" s="33">
        <v>585000</v>
      </c>
      <c r="E1168" s="45"/>
      <c r="F1168" s="13">
        <f t="shared" si="17"/>
        <v>703519036.3599999</v>
      </c>
    </row>
    <row r="1169" spans="1:6">
      <c r="A1169" s="14">
        <v>44991</v>
      </c>
      <c r="B1169" s="15"/>
      <c r="C1169" s="144" t="s">
        <v>12</v>
      </c>
      <c r="D1169" s="33">
        <v>465000</v>
      </c>
      <c r="E1169" s="45"/>
      <c r="F1169" s="13">
        <f t="shared" si="17"/>
        <v>703984036.3599999</v>
      </c>
    </row>
    <row r="1170" spans="1:6">
      <c r="A1170" s="14">
        <v>44991</v>
      </c>
      <c r="B1170" s="15"/>
      <c r="C1170" s="144" t="s">
        <v>12</v>
      </c>
      <c r="D1170" s="33">
        <v>585000</v>
      </c>
      <c r="E1170" s="45"/>
      <c r="F1170" s="13">
        <f t="shared" si="17"/>
        <v>704569036.3599999</v>
      </c>
    </row>
    <row r="1171" spans="1:6">
      <c r="A1171" s="14">
        <v>44991</v>
      </c>
      <c r="B1171" s="15"/>
      <c r="C1171" s="144" t="s">
        <v>18</v>
      </c>
      <c r="D1171" s="33">
        <v>1185000</v>
      </c>
      <c r="E1171" s="45"/>
      <c r="F1171" s="13">
        <f t="shared" si="17"/>
        <v>705754036.3599999</v>
      </c>
    </row>
    <row r="1172" spans="1:6">
      <c r="A1172" s="14">
        <v>44991</v>
      </c>
      <c r="B1172" s="15"/>
      <c r="C1172" s="144" t="s">
        <v>12</v>
      </c>
      <c r="D1172" s="33">
        <v>1160000</v>
      </c>
      <c r="E1172" s="45"/>
      <c r="F1172" s="13">
        <f t="shared" si="17"/>
        <v>706914036.3599999</v>
      </c>
    </row>
    <row r="1173" spans="1:6">
      <c r="A1173" s="14">
        <v>44991</v>
      </c>
      <c r="B1173" s="15"/>
      <c r="C1173" s="144" t="s">
        <v>17</v>
      </c>
      <c r="D1173" s="33">
        <v>600000</v>
      </c>
      <c r="E1173" s="45"/>
      <c r="F1173" s="13">
        <f t="shared" si="17"/>
        <v>707514036.3599999</v>
      </c>
    </row>
    <row r="1174" spans="1:6">
      <c r="A1174" s="14">
        <v>44991</v>
      </c>
      <c r="B1174" s="15"/>
      <c r="C1174" s="144" t="s">
        <v>18</v>
      </c>
      <c r="D1174" s="33">
        <v>3380000</v>
      </c>
      <c r="E1174" s="45"/>
      <c r="F1174" s="13">
        <f t="shared" si="17"/>
        <v>710894036.3599999</v>
      </c>
    </row>
    <row r="1175" spans="1:6">
      <c r="A1175" s="14">
        <v>44991</v>
      </c>
      <c r="B1175" s="15"/>
      <c r="C1175" s="144" t="s">
        <v>12</v>
      </c>
      <c r="D1175" s="33">
        <v>600000</v>
      </c>
      <c r="E1175" s="45"/>
      <c r="F1175" s="13">
        <f t="shared" si="17"/>
        <v>711494036.3599999</v>
      </c>
    </row>
    <row r="1176" spans="1:6">
      <c r="A1176" s="14">
        <v>44991</v>
      </c>
      <c r="B1176" s="15"/>
      <c r="C1176" s="144" t="s">
        <v>12</v>
      </c>
      <c r="D1176" s="33">
        <v>1770000</v>
      </c>
      <c r="E1176" s="45"/>
      <c r="F1176" s="13">
        <f t="shared" si="17"/>
        <v>713264036.3599999</v>
      </c>
    </row>
    <row r="1177" spans="1:6">
      <c r="A1177" s="14">
        <v>44991</v>
      </c>
      <c r="B1177" s="15"/>
      <c r="C1177" s="144" t="s">
        <v>30</v>
      </c>
      <c r="D1177" s="33">
        <v>300000</v>
      </c>
      <c r="E1177" s="45"/>
      <c r="F1177" s="13">
        <f t="shared" si="17"/>
        <v>713564036.3599999</v>
      </c>
    </row>
    <row r="1178" spans="1:6">
      <c r="A1178" s="14">
        <v>44991</v>
      </c>
      <c r="B1178" s="15"/>
      <c r="C1178" s="144" t="s">
        <v>18</v>
      </c>
      <c r="D1178" s="33">
        <v>1350000</v>
      </c>
      <c r="E1178" s="45"/>
      <c r="F1178" s="13">
        <f t="shared" si="17"/>
        <v>714914036.3599999</v>
      </c>
    </row>
    <row r="1179" spans="1:6">
      <c r="A1179" s="14">
        <v>44991</v>
      </c>
      <c r="B1179" s="15"/>
      <c r="C1179" s="144" t="s">
        <v>12</v>
      </c>
      <c r="D1179" s="33">
        <v>600000</v>
      </c>
      <c r="E1179" s="45"/>
      <c r="F1179" s="13">
        <f t="shared" si="17"/>
        <v>715514036.3599999</v>
      </c>
    </row>
    <row r="1180" spans="1:6">
      <c r="A1180" s="14">
        <v>44991</v>
      </c>
      <c r="B1180" s="15"/>
      <c r="C1180" s="144" t="s">
        <v>12</v>
      </c>
      <c r="D1180" s="33">
        <v>1185000</v>
      </c>
      <c r="E1180" s="45"/>
      <c r="F1180" s="13">
        <f t="shared" si="17"/>
        <v>716699036.3599999</v>
      </c>
    </row>
    <row r="1181" spans="1:6">
      <c r="A1181" s="14">
        <v>44991</v>
      </c>
      <c r="B1181" s="15"/>
      <c r="C1181" s="144" t="s">
        <v>12</v>
      </c>
      <c r="D1181" s="33">
        <v>1170000</v>
      </c>
      <c r="E1181" s="45"/>
      <c r="F1181" s="13">
        <f t="shared" si="17"/>
        <v>717869036.3599999</v>
      </c>
    </row>
    <row r="1182" spans="1:6">
      <c r="A1182" s="14">
        <v>44991</v>
      </c>
      <c r="B1182" s="15"/>
      <c r="C1182" s="144" t="s">
        <v>18</v>
      </c>
      <c r="D1182" s="33">
        <v>1150000</v>
      </c>
      <c r="E1182" s="45"/>
      <c r="F1182" s="13">
        <f t="shared" si="17"/>
        <v>719019036.3599999</v>
      </c>
    </row>
    <row r="1183" spans="1:6">
      <c r="A1183" s="14">
        <v>44991</v>
      </c>
      <c r="B1183" s="15"/>
      <c r="C1183" s="144" t="s">
        <v>18</v>
      </c>
      <c r="D1183" s="33">
        <v>1015000</v>
      </c>
      <c r="E1183" s="45"/>
      <c r="F1183" s="13">
        <f t="shared" si="17"/>
        <v>720034036.3599999</v>
      </c>
    </row>
    <row r="1184" spans="1:6">
      <c r="A1184" s="14">
        <v>44991</v>
      </c>
      <c r="B1184" s="15"/>
      <c r="C1184" s="144" t="s">
        <v>12</v>
      </c>
      <c r="D1184" s="33">
        <v>585000</v>
      </c>
      <c r="E1184" s="45"/>
      <c r="F1184" s="13">
        <f t="shared" si="17"/>
        <v>720619036.3599999</v>
      </c>
    </row>
    <row r="1185" spans="1:6">
      <c r="A1185" s="14">
        <v>44991</v>
      </c>
      <c r="B1185" s="15"/>
      <c r="C1185" s="144" t="s">
        <v>12</v>
      </c>
      <c r="D1185" s="33">
        <v>600000</v>
      </c>
      <c r="E1185" s="45"/>
      <c r="F1185" s="13">
        <f t="shared" si="17"/>
        <v>721219036.3599999</v>
      </c>
    </row>
    <row r="1186" spans="1:6">
      <c r="A1186" s="14">
        <v>44991</v>
      </c>
      <c r="B1186" s="15"/>
      <c r="C1186" s="144" t="s">
        <v>12</v>
      </c>
      <c r="D1186" s="33">
        <v>575000</v>
      </c>
      <c r="E1186" s="45"/>
      <c r="F1186" s="13">
        <f t="shared" si="17"/>
        <v>721794036.3599999</v>
      </c>
    </row>
    <row r="1187" spans="1:6">
      <c r="A1187" s="14">
        <v>44991</v>
      </c>
      <c r="B1187" s="15"/>
      <c r="C1187" s="144" t="s">
        <v>149</v>
      </c>
      <c r="D1187" s="33">
        <v>9400000</v>
      </c>
      <c r="E1187" s="45"/>
      <c r="F1187" s="13">
        <f t="shared" si="17"/>
        <v>731194036.3599999</v>
      </c>
    </row>
    <row r="1188" spans="1:6">
      <c r="A1188" s="14">
        <v>44991</v>
      </c>
      <c r="B1188" s="15"/>
      <c r="C1188" s="144" t="s">
        <v>12</v>
      </c>
      <c r="D1188" s="33">
        <v>1185000</v>
      </c>
      <c r="E1188" s="45"/>
      <c r="F1188" s="13">
        <f t="shared" si="17"/>
        <v>732379036.3599999</v>
      </c>
    </row>
    <row r="1189" spans="1:6">
      <c r="A1189" s="14">
        <v>44991</v>
      </c>
      <c r="B1189" s="15"/>
      <c r="C1189" s="144" t="s">
        <v>12</v>
      </c>
      <c r="D1189" s="33">
        <v>585000</v>
      </c>
      <c r="E1189" s="45"/>
      <c r="F1189" s="13">
        <f t="shared" si="17"/>
        <v>732964036.3599999</v>
      </c>
    </row>
    <row r="1190" spans="1:6">
      <c r="A1190" s="14">
        <v>44991</v>
      </c>
      <c r="B1190" s="15"/>
      <c r="C1190" s="144" t="s">
        <v>18</v>
      </c>
      <c r="D1190" s="33">
        <v>2315000</v>
      </c>
      <c r="E1190" s="45"/>
      <c r="F1190" s="13">
        <f t="shared" si="17"/>
        <v>735279036.3599999</v>
      </c>
    </row>
    <row r="1191" spans="1:6">
      <c r="A1191" s="14">
        <v>44991</v>
      </c>
      <c r="B1191" s="15"/>
      <c r="C1191" s="144" t="s">
        <v>12</v>
      </c>
      <c r="D1191" s="33">
        <v>1200000</v>
      </c>
      <c r="E1191" s="45"/>
      <c r="F1191" s="13">
        <f t="shared" si="17"/>
        <v>736479036.3599999</v>
      </c>
    </row>
    <row r="1192" spans="1:6">
      <c r="A1192" s="14">
        <v>44991</v>
      </c>
      <c r="B1192" s="15"/>
      <c r="C1192" s="144" t="s">
        <v>12</v>
      </c>
      <c r="D1192" s="33">
        <v>285000</v>
      </c>
      <c r="E1192" s="45"/>
      <c r="F1192" s="13">
        <f t="shared" si="17"/>
        <v>736764036.3599999</v>
      </c>
    </row>
    <row r="1193" spans="1:6">
      <c r="A1193" s="14">
        <v>44991</v>
      </c>
      <c r="B1193" s="15"/>
      <c r="C1193" s="144" t="s">
        <v>12</v>
      </c>
      <c r="D1193" s="33">
        <v>1015000</v>
      </c>
      <c r="E1193" s="45"/>
      <c r="F1193" s="13">
        <f t="shared" si="17"/>
        <v>737779036.3599999</v>
      </c>
    </row>
    <row r="1194" spans="1:6">
      <c r="A1194" s="14">
        <v>44991</v>
      </c>
      <c r="B1194" s="15"/>
      <c r="C1194" s="144" t="s">
        <v>12</v>
      </c>
      <c r="D1194" s="33">
        <v>1050000</v>
      </c>
      <c r="E1194" s="45"/>
      <c r="F1194" s="13">
        <f t="shared" si="17"/>
        <v>738829036.3599999</v>
      </c>
    </row>
    <row r="1195" spans="1:6">
      <c r="A1195" s="14">
        <v>44991</v>
      </c>
      <c r="B1195" s="15"/>
      <c r="C1195" s="144" t="s">
        <v>12</v>
      </c>
      <c r="D1195" s="33">
        <v>575000</v>
      </c>
      <c r="E1195" s="45"/>
      <c r="F1195" s="13">
        <f t="shared" si="17"/>
        <v>739404036.3599999</v>
      </c>
    </row>
    <row r="1196" spans="1:6">
      <c r="A1196" s="14">
        <v>44991</v>
      </c>
      <c r="B1196" s="15"/>
      <c r="C1196" s="144" t="s">
        <v>12</v>
      </c>
      <c r="D1196" s="33">
        <v>600000</v>
      </c>
      <c r="E1196" s="45"/>
      <c r="F1196" s="13">
        <f t="shared" si="17"/>
        <v>740004036.3599999</v>
      </c>
    </row>
    <row r="1197" spans="1:6">
      <c r="A1197" s="14">
        <v>44991</v>
      </c>
      <c r="B1197" s="15"/>
      <c r="C1197" s="144" t="s">
        <v>149</v>
      </c>
      <c r="D1197" s="33">
        <v>9400000</v>
      </c>
      <c r="E1197" s="45"/>
      <c r="F1197" s="13">
        <f t="shared" si="17"/>
        <v>749404036.3599999</v>
      </c>
    </row>
    <row r="1198" spans="1:6">
      <c r="A1198" s="14">
        <v>44991</v>
      </c>
      <c r="B1198" s="15"/>
      <c r="C1198" s="144" t="s">
        <v>12</v>
      </c>
      <c r="D1198" s="33">
        <v>585000</v>
      </c>
      <c r="E1198" s="45"/>
      <c r="F1198" s="13">
        <f t="shared" si="17"/>
        <v>749989036.3599999</v>
      </c>
    </row>
    <row r="1199" spans="1:6">
      <c r="A1199" s="14">
        <v>44991</v>
      </c>
      <c r="B1199" s="15"/>
      <c r="C1199" s="144" t="s">
        <v>12</v>
      </c>
      <c r="D1199" s="33">
        <v>585000</v>
      </c>
      <c r="E1199" s="45"/>
      <c r="F1199" s="13">
        <f t="shared" si="17"/>
        <v>750574036.3599999</v>
      </c>
    </row>
    <row r="1200" spans="1:6">
      <c r="A1200" s="14">
        <v>44991</v>
      </c>
      <c r="B1200" s="15"/>
      <c r="C1200" s="144" t="s">
        <v>12</v>
      </c>
      <c r="D1200" s="33">
        <v>930000</v>
      </c>
      <c r="E1200" s="45"/>
      <c r="F1200" s="13">
        <f t="shared" si="17"/>
        <v>751504036.3599999</v>
      </c>
    </row>
    <row r="1201" spans="1:8">
      <c r="A1201" s="14">
        <v>44992</v>
      </c>
      <c r="B1201" s="15"/>
      <c r="C1201" s="144" t="s">
        <v>12</v>
      </c>
      <c r="D1201" s="33">
        <v>450000</v>
      </c>
      <c r="E1201" s="45"/>
      <c r="F1201" s="13">
        <f t="shared" si="17"/>
        <v>751954036.3599999</v>
      </c>
    </row>
    <row r="1202" spans="1:8">
      <c r="A1202" s="14">
        <v>44992</v>
      </c>
      <c r="B1202" s="15"/>
      <c r="C1202" s="144" t="s">
        <v>12</v>
      </c>
      <c r="D1202" s="33">
        <v>600000</v>
      </c>
      <c r="E1202" s="45"/>
      <c r="F1202" s="13">
        <f t="shared" si="17"/>
        <v>752554036.3599999</v>
      </c>
    </row>
    <row r="1203" spans="1:8">
      <c r="A1203" s="14">
        <v>44992</v>
      </c>
      <c r="B1203" s="15"/>
      <c r="C1203" s="144" t="s">
        <v>12</v>
      </c>
      <c r="D1203" s="33">
        <v>1150000</v>
      </c>
      <c r="E1203" s="45"/>
      <c r="F1203" s="13">
        <f t="shared" si="17"/>
        <v>753704036.3599999</v>
      </c>
      <c r="G1203" s="4"/>
    </row>
    <row r="1204" spans="1:8">
      <c r="A1204" s="14">
        <v>44992</v>
      </c>
      <c r="B1204" s="15"/>
      <c r="C1204" s="144" t="s">
        <v>12</v>
      </c>
      <c r="D1204" s="33">
        <v>600000</v>
      </c>
      <c r="E1204" s="45"/>
      <c r="F1204" s="13">
        <f t="shared" si="17"/>
        <v>754304036.3599999</v>
      </c>
      <c r="G1204" s="4"/>
    </row>
    <row r="1205" spans="1:8">
      <c r="A1205" s="14">
        <v>44992</v>
      </c>
      <c r="B1205" s="15"/>
      <c r="C1205" s="144" t="s">
        <v>12</v>
      </c>
      <c r="D1205" s="33">
        <v>465000</v>
      </c>
      <c r="E1205" s="45"/>
      <c r="F1205" s="13">
        <f t="shared" si="17"/>
        <v>754769036.3599999</v>
      </c>
    </row>
    <row r="1206" spans="1:8">
      <c r="A1206" s="14">
        <v>44992</v>
      </c>
      <c r="B1206" s="15"/>
      <c r="C1206" s="144" t="s">
        <v>18</v>
      </c>
      <c r="D1206" s="33">
        <v>4110000</v>
      </c>
      <c r="E1206" s="45"/>
      <c r="F1206" s="13">
        <f t="shared" si="17"/>
        <v>758879036.3599999</v>
      </c>
    </row>
    <row r="1207" spans="1:8">
      <c r="A1207" s="14">
        <v>44994</v>
      </c>
      <c r="B1207" s="15"/>
      <c r="C1207" s="144" t="s">
        <v>192</v>
      </c>
      <c r="D1207" s="33">
        <v>5050000</v>
      </c>
      <c r="E1207" s="45"/>
      <c r="F1207" s="13">
        <f t="shared" si="17"/>
        <v>763929036.3599999</v>
      </c>
    </row>
    <row r="1208" spans="1:8">
      <c r="A1208" s="14">
        <v>44998</v>
      </c>
      <c r="B1208" s="15"/>
      <c r="C1208" s="144" t="s">
        <v>193</v>
      </c>
      <c r="D1208" s="33">
        <v>1400000</v>
      </c>
      <c r="E1208" s="45"/>
      <c r="F1208" s="13">
        <f t="shared" si="17"/>
        <v>765329036.3599999</v>
      </c>
      <c r="H1208" s="16"/>
    </row>
    <row r="1209" spans="1:8">
      <c r="A1209" s="14">
        <v>44994</v>
      </c>
      <c r="B1209" s="15"/>
      <c r="C1209" s="144" t="s">
        <v>116</v>
      </c>
      <c r="D1209" s="33"/>
      <c r="E1209" s="45">
        <v>229270008</v>
      </c>
      <c r="F1209" s="13">
        <f t="shared" si="17"/>
        <v>536059028.3599999</v>
      </c>
    </row>
    <row r="1210" spans="1:8">
      <c r="A1210" s="14">
        <v>44994</v>
      </c>
      <c r="B1210" s="15"/>
      <c r="C1210" s="144" t="s">
        <v>21</v>
      </c>
      <c r="D1210" s="33"/>
      <c r="E1210" s="45">
        <v>30250000</v>
      </c>
      <c r="F1210" s="13">
        <f t="shared" si="17"/>
        <v>505809028.3599999</v>
      </c>
    </row>
    <row r="1211" spans="1:8">
      <c r="A1211" s="14">
        <v>44994</v>
      </c>
      <c r="B1211" s="15"/>
      <c r="C1211" s="144" t="s">
        <v>22</v>
      </c>
      <c r="D1211" s="33"/>
      <c r="E1211" s="45">
        <v>8100000</v>
      </c>
      <c r="F1211" s="13">
        <f t="shared" si="17"/>
        <v>497709028.3599999</v>
      </c>
      <c r="H1211" s="66"/>
    </row>
    <row r="1212" spans="1:8">
      <c r="A1212" s="14">
        <v>44994</v>
      </c>
      <c r="B1212" s="15"/>
      <c r="C1212" s="144" t="s">
        <v>44</v>
      </c>
      <c r="D1212" s="33"/>
      <c r="E1212" s="45">
        <v>14250000</v>
      </c>
      <c r="F1212" s="13">
        <f t="shared" si="17"/>
        <v>483459028.3599999</v>
      </c>
    </row>
    <row r="1213" spans="1:8">
      <c r="A1213" s="14">
        <v>44994</v>
      </c>
      <c r="B1213" s="15"/>
      <c r="C1213" s="144" t="s">
        <v>25</v>
      </c>
      <c r="D1213" s="33"/>
      <c r="E1213" s="45">
        <f>4*2900</f>
        <v>11600</v>
      </c>
      <c r="F1213" s="13">
        <f t="shared" si="17"/>
        <v>483447428.3599999</v>
      </c>
      <c r="H1213" s="16"/>
    </row>
    <row r="1214" spans="1:8">
      <c r="A1214" s="14">
        <v>44994</v>
      </c>
      <c r="B1214" s="15"/>
      <c r="C1214" s="144" t="s">
        <v>197</v>
      </c>
      <c r="D1214" s="33"/>
      <c r="E1214" s="45">
        <f>2050000+6500</f>
        <v>2056500</v>
      </c>
      <c r="F1214" s="13">
        <f t="shared" si="17"/>
        <v>481390928.3599999</v>
      </c>
    </row>
    <row r="1215" spans="1:8">
      <c r="A1215" s="14">
        <v>44994</v>
      </c>
      <c r="B1215" s="15"/>
      <c r="C1215" s="144" t="s">
        <v>198</v>
      </c>
      <c r="D1215" s="33">
        <v>64085000</v>
      </c>
      <c r="E1215" s="45"/>
      <c r="F1215" s="13">
        <f t="shared" si="17"/>
        <v>545475928.3599999</v>
      </c>
    </row>
    <row r="1216" spans="1:8">
      <c r="A1216" s="14">
        <v>44994</v>
      </c>
      <c r="B1216" s="15"/>
      <c r="C1216" s="144" t="s">
        <v>195</v>
      </c>
      <c r="D1216" s="28">
        <v>6750000</v>
      </c>
      <c r="E1216" s="45"/>
      <c r="F1216" s="13">
        <f t="shared" si="17"/>
        <v>552225928.3599999</v>
      </c>
    </row>
    <row r="1217" spans="1:6">
      <c r="A1217" s="14">
        <v>44999</v>
      </c>
      <c r="B1217" s="15"/>
      <c r="C1217" s="145" t="s">
        <v>199</v>
      </c>
      <c r="D1217" s="33">
        <v>550000</v>
      </c>
      <c r="E1217" s="45"/>
      <c r="F1217" s="13">
        <f t="shared" si="17"/>
        <v>552775928.3599999</v>
      </c>
    </row>
    <row r="1218" spans="1:6">
      <c r="A1218" s="14">
        <v>44999</v>
      </c>
      <c r="B1218" s="15"/>
      <c r="C1218" s="144" t="s">
        <v>200</v>
      </c>
      <c r="D1218" s="33">
        <v>7250000</v>
      </c>
      <c r="E1218" s="45"/>
      <c r="F1218" s="13">
        <f t="shared" si="17"/>
        <v>560025928.3599999</v>
      </c>
    </row>
    <row r="1219" spans="1:6">
      <c r="A1219" s="14">
        <v>44999</v>
      </c>
      <c r="B1219" s="15"/>
      <c r="C1219" s="144" t="s">
        <v>201</v>
      </c>
      <c r="D1219" s="33">
        <v>6000000</v>
      </c>
      <c r="E1219" s="45"/>
      <c r="F1219" s="13">
        <f t="shared" si="17"/>
        <v>566025928.3599999</v>
      </c>
    </row>
    <row r="1220" spans="1:6">
      <c r="A1220" s="14">
        <v>44999</v>
      </c>
      <c r="B1220" s="15"/>
      <c r="C1220" s="147" t="s">
        <v>202</v>
      </c>
      <c r="D1220" s="33"/>
      <c r="E1220" s="45">
        <v>50000000</v>
      </c>
      <c r="F1220" s="13">
        <f t="shared" si="17"/>
        <v>516025928.3599999</v>
      </c>
    </row>
    <row r="1221" spans="1:6">
      <c r="A1221" s="14">
        <v>44992</v>
      </c>
      <c r="B1221" s="15"/>
      <c r="C1221" s="144" t="s">
        <v>12</v>
      </c>
      <c r="D1221" s="33">
        <v>585000</v>
      </c>
      <c r="E1221" s="45"/>
      <c r="F1221" s="13">
        <f t="shared" si="17"/>
        <v>516610928.3599999</v>
      </c>
    </row>
    <row r="1222" spans="1:6">
      <c r="A1222" s="14">
        <v>44992</v>
      </c>
      <c r="B1222" s="15"/>
      <c r="C1222" s="144" t="s">
        <v>12</v>
      </c>
      <c r="D1222" s="33">
        <v>600000</v>
      </c>
      <c r="E1222" s="45"/>
      <c r="F1222" s="13">
        <f t="shared" si="17"/>
        <v>517210928.3599999</v>
      </c>
    </row>
    <row r="1223" spans="1:6">
      <c r="A1223" s="14">
        <v>44992</v>
      </c>
      <c r="B1223" s="15"/>
      <c r="C1223" s="144" t="s">
        <v>12</v>
      </c>
      <c r="D1223" s="33">
        <v>465000</v>
      </c>
      <c r="E1223" s="45"/>
      <c r="F1223" s="13">
        <f t="shared" si="17"/>
        <v>517675928.3599999</v>
      </c>
    </row>
    <row r="1224" spans="1:6">
      <c r="A1224" s="14">
        <v>44992</v>
      </c>
      <c r="B1224" s="15"/>
      <c r="C1224" s="144" t="s">
        <v>17</v>
      </c>
      <c r="D1224" s="33">
        <v>750000</v>
      </c>
      <c r="E1224" s="45"/>
      <c r="F1224" s="13">
        <f t="shared" si="17"/>
        <v>518425928.3599999</v>
      </c>
    </row>
    <row r="1225" spans="1:6">
      <c r="A1225" s="14">
        <v>44992</v>
      </c>
      <c r="B1225" s="15"/>
      <c r="C1225" s="144" t="s">
        <v>12</v>
      </c>
      <c r="D1225" s="33">
        <v>600000</v>
      </c>
      <c r="E1225" s="45"/>
      <c r="F1225" s="13">
        <f t="shared" si="17"/>
        <v>519025928.3599999</v>
      </c>
    </row>
    <row r="1226" spans="1:6">
      <c r="A1226" s="14">
        <v>44992</v>
      </c>
      <c r="B1226" s="15"/>
      <c r="C1226" s="144" t="s">
        <v>12</v>
      </c>
      <c r="D1226" s="28">
        <v>600000</v>
      </c>
      <c r="E1226" s="45"/>
      <c r="F1226" s="13">
        <f t="shared" si="17"/>
        <v>519625928.3599999</v>
      </c>
    </row>
    <row r="1227" spans="1:6">
      <c r="A1227" s="14">
        <v>44992</v>
      </c>
      <c r="B1227" s="15"/>
      <c r="C1227" s="144" t="s">
        <v>12</v>
      </c>
      <c r="D1227" s="28">
        <v>575000</v>
      </c>
      <c r="E1227" s="45"/>
      <c r="F1227" s="13">
        <f t="shared" si="17"/>
        <v>520200928.3599999</v>
      </c>
    </row>
    <row r="1228" spans="1:6">
      <c r="A1228" s="14">
        <v>44992</v>
      </c>
      <c r="B1228" s="15"/>
      <c r="C1228" s="147" t="s">
        <v>12</v>
      </c>
      <c r="D1228" s="28">
        <v>600000</v>
      </c>
      <c r="E1228" s="45"/>
      <c r="F1228" s="13">
        <f t="shared" si="17"/>
        <v>520800928.3599999</v>
      </c>
    </row>
    <row r="1229" spans="1:6">
      <c r="A1229" s="14">
        <v>44992</v>
      </c>
      <c r="B1229" s="15"/>
      <c r="C1229" s="144" t="s">
        <v>12</v>
      </c>
      <c r="D1229" s="28">
        <v>600000</v>
      </c>
      <c r="E1229" s="45"/>
      <c r="F1229" s="13">
        <f t="shared" ref="F1229:F1292" si="18">F1228+D1229-E1229</f>
        <v>521400928.3599999</v>
      </c>
    </row>
    <row r="1230" spans="1:6">
      <c r="A1230" s="14">
        <v>44992</v>
      </c>
      <c r="B1230" s="15"/>
      <c r="C1230" s="145" t="s">
        <v>12</v>
      </c>
      <c r="D1230" s="33">
        <v>600000</v>
      </c>
      <c r="E1230" s="45"/>
      <c r="F1230" s="13">
        <f t="shared" si="18"/>
        <v>522000928.3599999</v>
      </c>
    </row>
    <row r="1231" spans="1:6">
      <c r="A1231" s="14">
        <v>44992</v>
      </c>
      <c r="B1231" s="15"/>
      <c r="C1231" s="144" t="s">
        <v>12</v>
      </c>
      <c r="D1231" s="28">
        <v>465000</v>
      </c>
      <c r="E1231" s="45"/>
      <c r="F1231" s="13">
        <f t="shared" si="18"/>
        <v>522465928.3599999</v>
      </c>
    </row>
    <row r="1232" spans="1:6">
      <c r="A1232" s="14">
        <v>44992</v>
      </c>
      <c r="B1232" s="15"/>
      <c r="C1232" s="147" t="s">
        <v>18</v>
      </c>
      <c r="D1232" s="28">
        <v>1015000</v>
      </c>
      <c r="E1232" s="45"/>
      <c r="F1232" s="13">
        <f t="shared" si="18"/>
        <v>523480928.3599999</v>
      </c>
    </row>
    <row r="1233" spans="1:6">
      <c r="A1233" s="14">
        <v>44992</v>
      </c>
      <c r="B1233" s="15"/>
      <c r="C1233" s="145" t="s">
        <v>12</v>
      </c>
      <c r="D1233" s="33">
        <v>465000</v>
      </c>
      <c r="E1233" s="45"/>
      <c r="F1233" s="13">
        <f t="shared" si="18"/>
        <v>523945928.3599999</v>
      </c>
    </row>
    <row r="1234" spans="1:6">
      <c r="A1234" s="14">
        <v>44992</v>
      </c>
      <c r="B1234" s="15"/>
      <c r="C1234" s="144" t="s">
        <v>12</v>
      </c>
      <c r="D1234" s="33">
        <v>600000</v>
      </c>
      <c r="E1234" s="45"/>
      <c r="F1234" s="13">
        <f t="shared" si="18"/>
        <v>524545928.3599999</v>
      </c>
    </row>
    <row r="1235" spans="1:6">
      <c r="A1235" s="14">
        <v>44992</v>
      </c>
      <c r="B1235" s="15"/>
      <c r="C1235" s="144" t="s">
        <v>12</v>
      </c>
      <c r="D1235" s="33">
        <v>600000</v>
      </c>
      <c r="E1235" s="45"/>
      <c r="F1235" s="13">
        <f t="shared" si="18"/>
        <v>525145928.3599999</v>
      </c>
    </row>
    <row r="1236" spans="1:6">
      <c r="A1236" s="14">
        <v>44993</v>
      </c>
      <c r="B1236" s="15"/>
      <c r="C1236" s="144" t="s">
        <v>12</v>
      </c>
      <c r="D1236" s="33">
        <v>1150000</v>
      </c>
      <c r="E1236" s="45"/>
      <c r="F1236" s="13">
        <f t="shared" si="18"/>
        <v>526295928.3599999</v>
      </c>
    </row>
    <row r="1237" spans="1:6">
      <c r="A1237" s="14">
        <v>44993</v>
      </c>
      <c r="B1237" s="15"/>
      <c r="C1237" s="144" t="s">
        <v>12</v>
      </c>
      <c r="D1237" s="33">
        <v>650000</v>
      </c>
      <c r="E1237" s="45"/>
      <c r="F1237" s="13">
        <f t="shared" si="18"/>
        <v>526945928.3599999</v>
      </c>
    </row>
    <row r="1238" spans="1:6">
      <c r="A1238" s="14">
        <v>44993</v>
      </c>
      <c r="B1238" s="15"/>
      <c r="C1238" s="144" t="s">
        <v>30</v>
      </c>
      <c r="D1238" s="33">
        <v>300000</v>
      </c>
      <c r="E1238" s="45"/>
      <c r="F1238" s="13">
        <f t="shared" si="18"/>
        <v>527245928.3599999</v>
      </c>
    </row>
    <row r="1239" spans="1:6">
      <c r="A1239" s="14">
        <v>44993</v>
      </c>
      <c r="B1239" s="15"/>
      <c r="C1239" s="144" t="s">
        <v>12</v>
      </c>
      <c r="D1239" s="33">
        <v>575000</v>
      </c>
      <c r="E1239" s="45"/>
      <c r="F1239" s="13">
        <f t="shared" si="18"/>
        <v>527820928.3599999</v>
      </c>
    </row>
    <row r="1240" spans="1:6">
      <c r="A1240" s="14">
        <v>44993</v>
      </c>
      <c r="B1240" s="15"/>
      <c r="C1240" s="144" t="s">
        <v>12</v>
      </c>
      <c r="D1240" s="33">
        <v>600000</v>
      </c>
      <c r="E1240" s="45"/>
      <c r="F1240" s="13">
        <f t="shared" si="18"/>
        <v>528420928.3599999</v>
      </c>
    </row>
    <row r="1241" spans="1:6">
      <c r="A1241" s="14">
        <v>44993</v>
      </c>
      <c r="B1241" s="15"/>
      <c r="C1241" s="144" t="s">
        <v>12</v>
      </c>
      <c r="D1241" s="33">
        <v>585000</v>
      </c>
      <c r="E1241" s="45"/>
      <c r="F1241" s="13">
        <f t="shared" si="18"/>
        <v>529005928.3599999</v>
      </c>
    </row>
    <row r="1242" spans="1:6">
      <c r="A1242" s="14">
        <v>44994</v>
      </c>
      <c r="B1242" s="15"/>
      <c r="C1242" s="144" t="s">
        <v>12</v>
      </c>
      <c r="D1242" s="33">
        <v>550000</v>
      </c>
      <c r="E1242" s="45"/>
      <c r="F1242" s="13">
        <f t="shared" si="18"/>
        <v>529555928.3599999</v>
      </c>
    </row>
    <row r="1243" spans="1:6">
      <c r="A1243" s="14">
        <v>44994</v>
      </c>
      <c r="B1243" s="15"/>
      <c r="C1243" s="144" t="s">
        <v>12</v>
      </c>
      <c r="D1243" s="33">
        <v>600000</v>
      </c>
      <c r="E1243" s="45"/>
      <c r="F1243" s="13">
        <f t="shared" si="18"/>
        <v>530155928.3599999</v>
      </c>
    </row>
    <row r="1244" spans="1:6">
      <c r="A1244" s="14">
        <v>44994</v>
      </c>
      <c r="B1244" s="15"/>
      <c r="C1244" s="144" t="s">
        <v>12</v>
      </c>
      <c r="D1244" s="33">
        <v>600000</v>
      </c>
      <c r="E1244" s="45"/>
      <c r="F1244" s="13">
        <f t="shared" si="18"/>
        <v>530755928.3599999</v>
      </c>
    </row>
    <row r="1245" spans="1:6">
      <c r="A1245" s="14">
        <v>44994</v>
      </c>
      <c r="B1245" s="15"/>
      <c r="C1245" s="144" t="s">
        <v>12</v>
      </c>
      <c r="D1245" s="33">
        <v>1200000</v>
      </c>
      <c r="E1245" s="45"/>
      <c r="F1245" s="13">
        <f t="shared" si="18"/>
        <v>531955928.3599999</v>
      </c>
    </row>
    <row r="1246" spans="1:6">
      <c r="A1246" s="14">
        <v>44994</v>
      </c>
      <c r="B1246" s="15"/>
      <c r="C1246" s="144" t="s">
        <v>12</v>
      </c>
      <c r="D1246" s="33">
        <v>600000</v>
      </c>
      <c r="E1246" s="45"/>
      <c r="F1246" s="13">
        <f t="shared" si="18"/>
        <v>532555928.3599999</v>
      </c>
    </row>
    <row r="1247" spans="1:6">
      <c r="A1247" s="14">
        <v>44994</v>
      </c>
      <c r="B1247" s="15"/>
      <c r="C1247" s="144" t="s">
        <v>12</v>
      </c>
      <c r="D1247" s="33">
        <v>600000</v>
      </c>
      <c r="E1247" s="45"/>
      <c r="F1247" s="13">
        <f t="shared" si="18"/>
        <v>533155928.3599999</v>
      </c>
    </row>
    <row r="1248" spans="1:6">
      <c r="A1248" s="14">
        <v>44994</v>
      </c>
      <c r="B1248" s="15"/>
      <c r="C1248" s="144" t="s">
        <v>12</v>
      </c>
      <c r="D1248" s="33">
        <v>1200000</v>
      </c>
      <c r="E1248" s="45"/>
      <c r="F1248" s="13">
        <f t="shared" si="18"/>
        <v>534355928.3599999</v>
      </c>
    </row>
    <row r="1249" spans="1:6">
      <c r="A1249" s="14">
        <v>44994</v>
      </c>
      <c r="B1249" s="15"/>
      <c r="C1249" s="144" t="s">
        <v>12</v>
      </c>
      <c r="D1249" s="33">
        <v>600000</v>
      </c>
      <c r="E1249" s="45"/>
      <c r="F1249" s="13">
        <f t="shared" si="18"/>
        <v>534955928.3599999</v>
      </c>
    </row>
    <row r="1250" spans="1:6">
      <c r="A1250" s="14">
        <v>44994</v>
      </c>
      <c r="B1250" s="15"/>
      <c r="C1250" s="144" t="s">
        <v>12</v>
      </c>
      <c r="D1250" s="33">
        <v>600000</v>
      </c>
      <c r="E1250" s="45"/>
      <c r="F1250" s="13">
        <f t="shared" si="18"/>
        <v>535555928.3599999</v>
      </c>
    </row>
    <row r="1251" spans="1:6">
      <c r="A1251" s="14">
        <v>44994</v>
      </c>
      <c r="B1251" s="15"/>
      <c r="C1251" s="144" t="s">
        <v>12</v>
      </c>
      <c r="D1251" s="33">
        <v>600000</v>
      </c>
      <c r="E1251" s="45"/>
      <c r="F1251" s="13">
        <f t="shared" si="18"/>
        <v>536155928.3599999</v>
      </c>
    </row>
    <row r="1252" spans="1:6">
      <c r="A1252" s="14">
        <v>44994</v>
      </c>
      <c r="B1252" s="15"/>
      <c r="C1252" s="144" t="s">
        <v>12</v>
      </c>
      <c r="D1252" s="33">
        <v>600000</v>
      </c>
      <c r="E1252" s="45"/>
      <c r="F1252" s="13">
        <f t="shared" si="18"/>
        <v>536755928.3599999</v>
      </c>
    </row>
    <row r="1253" spans="1:6">
      <c r="A1253" s="14">
        <v>44994</v>
      </c>
      <c r="B1253" s="15"/>
      <c r="C1253" s="144" t="s">
        <v>12</v>
      </c>
      <c r="D1253" s="33">
        <v>575000</v>
      </c>
      <c r="E1253" s="45"/>
      <c r="F1253" s="13">
        <f t="shared" si="18"/>
        <v>537330928.3599999</v>
      </c>
    </row>
    <row r="1254" spans="1:6">
      <c r="A1254" s="14">
        <v>44994</v>
      </c>
      <c r="B1254" s="15"/>
      <c r="C1254" s="144" t="s">
        <v>30</v>
      </c>
      <c r="D1254" s="33">
        <v>300000</v>
      </c>
      <c r="E1254" s="45"/>
      <c r="F1254" s="13">
        <f t="shared" si="18"/>
        <v>537630928.3599999</v>
      </c>
    </row>
    <row r="1255" spans="1:6">
      <c r="A1255" s="14">
        <v>44994</v>
      </c>
      <c r="B1255" s="15"/>
      <c r="C1255" s="144" t="s">
        <v>30</v>
      </c>
      <c r="D1255" s="33">
        <v>300000</v>
      </c>
      <c r="E1255" s="45"/>
      <c r="F1255" s="13">
        <f t="shared" si="18"/>
        <v>537930928.3599999</v>
      </c>
    </row>
    <row r="1256" spans="1:6">
      <c r="A1256" s="14">
        <v>44994</v>
      </c>
      <c r="B1256" s="15"/>
      <c r="C1256" s="144" t="s">
        <v>12</v>
      </c>
      <c r="D1256" s="33">
        <v>600000</v>
      </c>
      <c r="E1256" s="45"/>
      <c r="F1256" s="13">
        <f t="shared" si="18"/>
        <v>538530928.3599999</v>
      </c>
    </row>
    <row r="1257" spans="1:6">
      <c r="A1257" s="14">
        <v>44994</v>
      </c>
      <c r="B1257" s="15"/>
      <c r="C1257" s="144" t="s">
        <v>12</v>
      </c>
      <c r="D1257" s="33">
        <v>600000</v>
      </c>
      <c r="E1257" s="45"/>
      <c r="F1257" s="13">
        <f t="shared" si="18"/>
        <v>539130928.3599999</v>
      </c>
    </row>
    <row r="1258" spans="1:6">
      <c r="A1258" s="14">
        <v>44995</v>
      </c>
      <c r="B1258" s="15"/>
      <c r="C1258" s="144" t="s">
        <v>12</v>
      </c>
      <c r="D1258" s="33">
        <v>2165000</v>
      </c>
      <c r="E1258" s="45"/>
      <c r="F1258" s="13">
        <f t="shared" si="18"/>
        <v>541295928.3599999</v>
      </c>
    </row>
    <row r="1259" spans="1:6">
      <c r="A1259" s="14">
        <v>44995</v>
      </c>
      <c r="B1259" s="15"/>
      <c r="C1259" s="144" t="s">
        <v>12</v>
      </c>
      <c r="D1259" s="33">
        <v>600000</v>
      </c>
      <c r="E1259" s="45"/>
      <c r="F1259" s="13">
        <f t="shared" si="18"/>
        <v>541895928.3599999</v>
      </c>
    </row>
    <row r="1260" spans="1:6">
      <c r="A1260" s="14">
        <v>44995</v>
      </c>
      <c r="B1260" s="15"/>
      <c r="C1260" s="144" t="s">
        <v>12</v>
      </c>
      <c r="D1260" s="33">
        <v>1200000</v>
      </c>
      <c r="E1260" s="45"/>
      <c r="F1260" s="13">
        <f t="shared" si="18"/>
        <v>543095928.3599999</v>
      </c>
    </row>
    <row r="1261" spans="1:6">
      <c r="A1261" s="14">
        <v>44995</v>
      </c>
      <c r="B1261" s="15"/>
      <c r="C1261" s="144" t="s">
        <v>12</v>
      </c>
      <c r="D1261" s="33">
        <v>1170000</v>
      </c>
      <c r="E1261" s="45"/>
      <c r="F1261" s="13">
        <f t="shared" si="18"/>
        <v>544265928.3599999</v>
      </c>
    </row>
    <row r="1262" spans="1:6">
      <c r="A1262" s="14">
        <v>44995</v>
      </c>
      <c r="B1262" s="15"/>
      <c r="C1262" s="144" t="s">
        <v>12</v>
      </c>
      <c r="D1262" s="33">
        <v>600000</v>
      </c>
      <c r="E1262" s="45"/>
      <c r="F1262" s="13">
        <f t="shared" si="18"/>
        <v>544865928.3599999</v>
      </c>
    </row>
    <row r="1263" spans="1:6">
      <c r="A1263" s="14">
        <v>44995</v>
      </c>
      <c r="B1263" s="15"/>
      <c r="C1263" s="144" t="s">
        <v>12</v>
      </c>
      <c r="D1263" s="33">
        <v>600000</v>
      </c>
      <c r="E1263" s="45"/>
      <c r="F1263" s="13">
        <f t="shared" si="18"/>
        <v>545465928.3599999</v>
      </c>
    </row>
    <row r="1264" spans="1:6">
      <c r="A1264" s="14">
        <v>44995</v>
      </c>
      <c r="B1264" s="15"/>
      <c r="C1264" s="144" t="s">
        <v>12</v>
      </c>
      <c r="D1264" s="33">
        <v>600000</v>
      </c>
      <c r="E1264" s="45"/>
      <c r="F1264" s="13">
        <f t="shared" si="18"/>
        <v>546065928.3599999</v>
      </c>
    </row>
    <row r="1265" spans="1:8">
      <c r="A1265" s="14">
        <v>44996</v>
      </c>
      <c r="B1265" s="15"/>
      <c r="C1265" s="144" t="s">
        <v>12</v>
      </c>
      <c r="D1265" s="33">
        <v>600000</v>
      </c>
      <c r="E1265" s="45"/>
      <c r="F1265" s="13">
        <f t="shared" si="18"/>
        <v>546665928.3599999</v>
      </c>
    </row>
    <row r="1266" spans="1:8">
      <c r="A1266" s="14">
        <v>44996</v>
      </c>
      <c r="B1266" s="15"/>
      <c r="C1266" s="144" t="s">
        <v>12</v>
      </c>
      <c r="D1266" s="33">
        <v>600000</v>
      </c>
      <c r="E1266" s="45"/>
      <c r="F1266" s="13">
        <f t="shared" si="18"/>
        <v>547265928.3599999</v>
      </c>
    </row>
    <row r="1267" spans="1:8">
      <c r="A1267" s="14">
        <v>44996</v>
      </c>
      <c r="B1267" s="15"/>
      <c r="C1267" s="144" t="s">
        <v>149</v>
      </c>
      <c r="D1267" s="33">
        <v>7000000</v>
      </c>
      <c r="E1267" s="45"/>
      <c r="F1267" s="13">
        <f t="shared" si="18"/>
        <v>554265928.3599999</v>
      </c>
    </row>
    <row r="1268" spans="1:8">
      <c r="A1268" s="14">
        <v>44996</v>
      </c>
      <c r="B1268" s="15"/>
      <c r="C1268" s="144" t="s">
        <v>12</v>
      </c>
      <c r="D1268" s="33">
        <v>600000</v>
      </c>
      <c r="E1268" s="45"/>
      <c r="F1268" s="13">
        <f t="shared" si="18"/>
        <v>554865928.3599999</v>
      </c>
      <c r="H1268" s="78"/>
    </row>
    <row r="1269" spans="1:8">
      <c r="A1269" s="14">
        <v>44996</v>
      </c>
      <c r="B1269" s="15"/>
      <c r="C1269" s="144" t="s">
        <v>18</v>
      </c>
      <c r="D1269" s="33">
        <v>1900000</v>
      </c>
      <c r="E1269" s="45"/>
      <c r="F1269" s="13">
        <f t="shared" si="18"/>
        <v>556765928.3599999</v>
      </c>
      <c r="H1269" s="78"/>
    </row>
    <row r="1270" spans="1:8">
      <c r="A1270" s="14">
        <v>44996</v>
      </c>
      <c r="B1270" s="15"/>
      <c r="C1270" s="144" t="s">
        <v>30</v>
      </c>
      <c r="D1270" s="33">
        <v>300000</v>
      </c>
      <c r="E1270" s="45"/>
      <c r="F1270" s="13">
        <f t="shared" si="18"/>
        <v>557065928.3599999</v>
      </c>
      <c r="H1270" s="78"/>
    </row>
    <row r="1271" spans="1:8">
      <c r="A1271" s="14">
        <v>44996</v>
      </c>
      <c r="B1271" s="15"/>
      <c r="C1271" s="144" t="s">
        <v>17</v>
      </c>
      <c r="D1271" s="33">
        <v>700000</v>
      </c>
      <c r="E1271" s="45"/>
      <c r="F1271" s="13">
        <f t="shared" si="18"/>
        <v>557765928.3599999</v>
      </c>
      <c r="H1271" s="78"/>
    </row>
    <row r="1272" spans="1:8">
      <c r="A1272" s="14">
        <v>44996</v>
      </c>
      <c r="B1272" s="15"/>
      <c r="C1272" s="145" t="s">
        <v>30</v>
      </c>
      <c r="D1272" s="33">
        <v>300000</v>
      </c>
      <c r="E1272" s="45"/>
      <c r="F1272" s="13">
        <f t="shared" si="18"/>
        <v>558065928.3599999</v>
      </c>
    </row>
    <row r="1273" spans="1:8">
      <c r="A1273" s="14">
        <v>44996</v>
      </c>
      <c r="B1273" s="15"/>
      <c r="C1273" s="147" t="s">
        <v>12</v>
      </c>
      <c r="D1273" s="33">
        <v>600000</v>
      </c>
      <c r="E1273" s="45"/>
      <c r="F1273" s="13">
        <f t="shared" si="18"/>
        <v>558665928.3599999</v>
      </c>
      <c r="H1273" s="16"/>
    </row>
    <row r="1274" spans="1:8">
      <c r="A1274" s="14">
        <v>44996</v>
      </c>
      <c r="B1274" s="15"/>
      <c r="C1274" s="147" t="s">
        <v>17</v>
      </c>
      <c r="D1274" s="33">
        <v>700000</v>
      </c>
      <c r="E1274" s="45"/>
      <c r="F1274" s="13">
        <f t="shared" si="18"/>
        <v>559365928.3599999</v>
      </c>
      <c r="H1274" s="16"/>
    </row>
    <row r="1275" spans="1:8">
      <c r="A1275" s="14">
        <v>44997</v>
      </c>
      <c r="B1275" s="15"/>
      <c r="C1275" s="144" t="s">
        <v>12</v>
      </c>
      <c r="D1275" s="33">
        <v>600000</v>
      </c>
      <c r="E1275" s="45"/>
      <c r="F1275" s="13">
        <f t="shared" si="18"/>
        <v>559965928.3599999</v>
      </c>
    </row>
    <row r="1276" spans="1:8">
      <c r="A1276" s="14">
        <v>44997</v>
      </c>
      <c r="B1276" s="15"/>
      <c r="C1276" s="144" t="s">
        <v>12</v>
      </c>
      <c r="D1276" s="33">
        <v>600000</v>
      </c>
      <c r="E1276" s="45"/>
      <c r="F1276" s="13">
        <f t="shared" si="18"/>
        <v>560565928.3599999</v>
      </c>
    </row>
    <row r="1277" spans="1:8">
      <c r="A1277" s="14">
        <v>44998</v>
      </c>
      <c r="B1277" s="15"/>
      <c r="C1277" s="144" t="s">
        <v>12</v>
      </c>
      <c r="D1277" s="33">
        <v>1200000</v>
      </c>
      <c r="E1277" s="45"/>
      <c r="F1277" s="13">
        <f t="shared" si="18"/>
        <v>561765928.3599999</v>
      </c>
    </row>
    <row r="1278" spans="1:8">
      <c r="A1278" s="14">
        <v>44998</v>
      </c>
      <c r="B1278" s="15"/>
      <c r="C1278" s="144" t="s">
        <v>12</v>
      </c>
      <c r="D1278" s="33">
        <v>600000</v>
      </c>
      <c r="E1278" s="45"/>
      <c r="F1278" s="13">
        <f t="shared" si="18"/>
        <v>562365928.3599999</v>
      </c>
    </row>
    <row r="1279" spans="1:8">
      <c r="A1279" s="14">
        <v>44998</v>
      </c>
      <c r="B1279" s="15"/>
      <c r="C1279" s="144" t="s">
        <v>12</v>
      </c>
      <c r="D1279" s="33">
        <v>600000</v>
      </c>
      <c r="E1279" s="45"/>
      <c r="F1279" s="13">
        <f t="shared" si="18"/>
        <v>562965928.3599999</v>
      </c>
    </row>
    <row r="1280" spans="1:8">
      <c r="A1280" s="14">
        <v>44998</v>
      </c>
      <c r="B1280" s="15"/>
      <c r="C1280" s="144" t="s">
        <v>12</v>
      </c>
      <c r="D1280" s="33">
        <v>600000</v>
      </c>
      <c r="E1280" s="45"/>
      <c r="F1280" s="13">
        <f t="shared" si="18"/>
        <v>563565928.3599999</v>
      </c>
    </row>
    <row r="1281" spans="1:8">
      <c r="A1281" s="14">
        <v>44998</v>
      </c>
      <c r="B1281" s="15"/>
      <c r="C1281" s="144" t="s">
        <v>12</v>
      </c>
      <c r="D1281" s="33">
        <v>600000</v>
      </c>
      <c r="E1281" s="45"/>
      <c r="F1281" s="13">
        <f t="shared" si="18"/>
        <v>564165928.3599999</v>
      </c>
    </row>
    <row r="1282" spans="1:8">
      <c r="A1282" s="14">
        <v>44998</v>
      </c>
      <c r="B1282" s="15"/>
      <c r="C1282" s="144" t="s">
        <v>17</v>
      </c>
      <c r="D1282" s="33">
        <v>750000</v>
      </c>
      <c r="E1282" s="45"/>
      <c r="F1282" s="13">
        <f t="shared" si="18"/>
        <v>564915928.3599999</v>
      </c>
    </row>
    <row r="1283" spans="1:8">
      <c r="A1283" s="14">
        <v>44998</v>
      </c>
      <c r="B1283" s="15"/>
      <c r="C1283" s="144" t="s">
        <v>12</v>
      </c>
      <c r="D1283" s="33">
        <v>1800000</v>
      </c>
      <c r="E1283" s="45"/>
      <c r="F1283" s="13">
        <f t="shared" si="18"/>
        <v>566715928.3599999</v>
      </c>
    </row>
    <row r="1284" spans="1:8">
      <c r="A1284" s="14">
        <v>44998</v>
      </c>
      <c r="B1284" s="15"/>
      <c r="C1284" s="144" t="s">
        <v>12</v>
      </c>
      <c r="D1284" s="33">
        <v>600000</v>
      </c>
      <c r="E1284" s="45"/>
      <c r="F1284" s="13">
        <f t="shared" si="18"/>
        <v>567315928.3599999</v>
      </c>
    </row>
    <row r="1285" spans="1:8">
      <c r="A1285" s="14">
        <v>45002</v>
      </c>
      <c r="B1285" s="15"/>
      <c r="C1285" s="144" t="s">
        <v>203</v>
      </c>
      <c r="D1285" s="33">
        <v>3750000</v>
      </c>
      <c r="E1285" s="45"/>
      <c r="F1285" s="13">
        <f t="shared" si="18"/>
        <v>571065928.3599999</v>
      </c>
    </row>
    <row r="1286" spans="1:8">
      <c r="A1286" s="30">
        <v>45002</v>
      </c>
      <c r="B1286" s="32"/>
      <c r="C1286" s="145" t="s">
        <v>61</v>
      </c>
      <c r="D1286" s="28">
        <v>7000000</v>
      </c>
      <c r="E1286" s="65"/>
      <c r="F1286" s="74">
        <f t="shared" si="18"/>
        <v>578065928.3599999</v>
      </c>
    </row>
    <row r="1287" spans="1:8">
      <c r="A1287" s="30">
        <v>44998</v>
      </c>
      <c r="B1287" s="32"/>
      <c r="C1287" s="145" t="s">
        <v>12</v>
      </c>
      <c r="D1287" s="28">
        <v>1150000</v>
      </c>
      <c r="E1287" s="65"/>
      <c r="F1287" s="74">
        <f t="shared" si="18"/>
        <v>579215928.3599999</v>
      </c>
      <c r="H1287" s="16"/>
    </row>
    <row r="1288" spans="1:8">
      <c r="A1288" s="30">
        <v>44998</v>
      </c>
      <c r="B1288" s="32"/>
      <c r="C1288" s="145" t="s">
        <v>12</v>
      </c>
      <c r="D1288" s="28">
        <v>2320000</v>
      </c>
      <c r="E1288" s="65"/>
      <c r="F1288" s="74">
        <f t="shared" si="18"/>
        <v>581535928.3599999</v>
      </c>
    </row>
    <row r="1289" spans="1:8">
      <c r="A1289" s="30">
        <v>44999</v>
      </c>
      <c r="B1289" s="32"/>
      <c r="C1289" s="145" t="s">
        <v>12</v>
      </c>
      <c r="D1289" s="28">
        <v>575000</v>
      </c>
      <c r="E1289" s="65"/>
      <c r="F1289" s="74">
        <f t="shared" si="18"/>
        <v>582110928.3599999</v>
      </c>
    </row>
    <row r="1290" spans="1:8">
      <c r="A1290" s="30">
        <v>44999</v>
      </c>
      <c r="B1290" s="32"/>
      <c r="C1290" s="145" t="s">
        <v>12</v>
      </c>
      <c r="D1290" s="28">
        <v>600000</v>
      </c>
      <c r="E1290" s="65"/>
      <c r="F1290" s="74">
        <f t="shared" si="18"/>
        <v>582710928.3599999</v>
      </c>
    </row>
    <row r="1291" spans="1:8">
      <c r="A1291" s="30">
        <v>44999</v>
      </c>
      <c r="B1291" s="32"/>
      <c r="C1291" s="145" t="s">
        <v>12</v>
      </c>
      <c r="D1291" s="28">
        <v>600000</v>
      </c>
      <c r="E1291" s="65"/>
      <c r="F1291" s="74">
        <f t="shared" si="18"/>
        <v>583310928.3599999</v>
      </c>
    </row>
    <row r="1292" spans="1:8">
      <c r="A1292" s="30">
        <v>44999</v>
      </c>
      <c r="B1292" s="32"/>
      <c r="C1292" s="145" t="s">
        <v>12</v>
      </c>
      <c r="D1292" s="28">
        <v>600000</v>
      </c>
      <c r="E1292" s="65"/>
      <c r="F1292" s="74">
        <f t="shared" si="18"/>
        <v>583910928.3599999</v>
      </c>
    </row>
    <row r="1293" spans="1:8">
      <c r="A1293" s="30">
        <v>44999</v>
      </c>
      <c r="B1293" s="32"/>
      <c r="C1293" s="145" t="s">
        <v>18</v>
      </c>
      <c r="D1293" s="28">
        <v>1300000</v>
      </c>
      <c r="E1293" s="65"/>
      <c r="F1293" s="74">
        <f t="shared" ref="F1293:F1356" si="19">F1292+D1293-E1293</f>
        <v>585210928.3599999</v>
      </c>
      <c r="H1293" s="16"/>
    </row>
    <row r="1294" spans="1:8">
      <c r="A1294" s="30">
        <v>44999</v>
      </c>
      <c r="B1294" s="32"/>
      <c r="C1294" s="145" t="s">
        <v>149</v>
      </c>
      <c r="D1294" s="28">
        <v>13000000</v>
      </c>
      <c r="E1294" s="65"/>
      <c r="F1294" s="74">
        <f t="shared" si="19"/>
        <v>598210928.3599999</v>
      </c>
      <c r="H1294" s="16"/>
    </row>
    <row r="1295" spans="1:8">
      <c r="A1295" s="30">
        <v>44999</v>
      </c>
      <c r="B1295" s="32"/>
      <c r="C1295" s="145" t="s">
        <v>12</v>
      </c>
      <c r="D1295" s="28">
        <v>600000</v>
      </c>
      <c r="E1295" s="65"/>
      <c r="F1295" s="74">
        <f t="shared" si="19"/>
        <v>598810928.3599999</v>
      </c>
      <c r="H1295" s="16"/>
    </row>
    <row r="1296" spans="1:8">
      <c r="A1296" s="30">
        <v>45000</v>
      </c>
      <c r="B1296" s="32"/>
      <c r="C1296" s="145" t="s">
        <v>12</v>
      </c>
      <c r="D1296" s="28">
        <v>1150000</v>
      </c>
      <c r="E1296" s="65"/>
      <c r="F1296" s="74">
        <f t="shared" si="19"/>
        <v>599960928.3599999</v>
      </c>
    </row>
    <row r="1297" spans="1:8">
      <c r="A1297" s="30">
        <v>45000</v>
      </c>
      <c r="B1297" s="32"/>
      <c r="C1297" s="145" t="s">
        <v>12</v>
      </c>
      <c r="D1297" s="28">
        <v>575000</v>
      </c>
      <c r="E1297" s="65"/>
      <c r="F1297" s="74">
        <f t="shared" si="19"/>
        <v>600535928.3599999</v>
      </c>
      <c r="H1297" s="16"/>
    </row>
    <row r="1298" spans="1:8">
      <c r="A1298" s="30">
        <v>45000</v>
      </c>
      <c r="B1298" s="32"/>
      <c r="C1298" s="145" t="s">
        <v>12</v>
      </c>
      <c r="D1298" s="28">
        <v>580000</v>
      </c>
      <c r="E1298" s="65"/>
      <c r="F1298" s="74">
        <f t="shared" si="19"/>
        <v>601115928.3599999</v>
      </c>
      <c r="H1298" s="16"/>
    </row>
    <row r="1299" spans="1:8">
      <c r="A1299" s="30">
        <v>45000</v>
      </c>
      <c r="B1299" s="32"/>
      <c r="C1299" s="145" t="s">
        <v>12</v>
      </c>
      <c r="D1299" s="28">
        <v>600000</v>
      </c>
      <c r="E1299" s="65"/>
      <c r="F1299" s="74">
        <f t="shared" si="19"/>
        <v>601715928.3599999</v>
      </c>
      <c r="H1299" s="16"/>
    </row>
    <row r="1300" spans="1:8">
      <c r="A1300" s="30">
        <v>45001</v>
      </c>
      <c r="B1300" s="32"/>
      <c r="C1300" s="145" t="s">
        <v>146</v>
      </c>
      <c r="D1300" s="28">
        <v>8300000</v>
      </c>
      <c r="E1300" s="65"/>
      <c r="F1300" s="74">
        <f t="shared" si="19"/>
        <v>610015928.3599999</v>
      </c>
    </row>
    <row r="1301" spans="1:8">
      <c r="A1301" s="30">
        <v>45001</v>
      </c>
      <c r="B1301" s="32"/>
      <c r="C1301" s="145" t="s">
        <v>12</v>
      </c>
      <c r="D1301" s="28">
        <v>1735000</v>
      </c>
      <c r="E1301" s="65"/>
      <c r="F1301" s="74">
        <f t="shared" si="19"/>
        <v>611750928.3599999</v>
      </c>
    </row>
    <row r="1302" spans="1:8">
      <c r="A1302" s="30">
        <v>45006</v>
      </c>
      <c r="B1302" s="32"/>
      <c r="C1302" s="145" t="s">
        <v>116</v>
      </c>
      <c r="D1302" s="28"/>
      <c r="E1302" s="65">
        <v>51575000</v>
      </c>
      <c r="F1302" s="74">
        <f t="shared" si="19"/>
        <v>560175928.3599999</v>
      </c>
    </row>
    <row r="1303" spans="1:8">
      <c r="A1303" s="30">
        <v>45006</v>
      </c>
      <c r="B1303" s="32"/>
      <c r="C1303" s="145" t="s">
        <v>21</v>
      </c>
      <c r="D1303" s="28"/>
      <c r="E1303" s="65">
        <v>16750000</v>
      </c>
      <c r="F1303" s="74">
        <f t="shared" si="19"/>
        <v>543425928.3599999</v>
      </c>
    </row>
    <row r="1304" spans="1:8">
      <c r="A1304" s="30">
        <v>45006</v>
      </c>
      <c r="B1304" s="32"/>
      <c r="C1304" s="145" t="s">
        <v>22</v>
      </c>
      <c r="D1304" s="28"/>
      <c r="E1304" s="65">
        <v>3300000</v>
      </c>
      <c r="F1304" s="74">
        <f t="shared" si="19"/>
        <v>540125928.3599999</v>
      </c>
    </row>
    <row r="1305" spans="1:8">
      <c r="A1305" s="30">
        <v>45006</v>
      </c>
      <c r="B1305" s="32"/>
      <c r="C1305" s="145" t="s">
        <v>44</v>
      </c>
      <c r="D1305" s="28"/>
      <c r="E1305" s="65">
        <v>4250000</v>
      </c>
      <c r="F1305" s="74">
        <f t="shared" si="19"/>
        <v>535875928.3599999</v>
      </c>
    </row>
    <row r="1306" spans="1:8">
      <c r="A1306" s="30">
        <v>45006</v>
      </c>
      <c r="B1306" s="32"/>
      <c r="C1306" s="145" t="s">
        <v>25</v>
      </c>
      <c r="D1306" s="28"/>
      <c r="E1306" s="65">
        <f>4*2900</f>
        <v>11600</v>
      </c>
      <c r="F1306" s="74">
        <f t="shared" si="19"/>
        <v>535864328.3599999</v>
      </c>
    </row>
    <row r="1307" spans="1:8">
      <c r="A1307" s="30">
        <v>45006</v>
      </c>
      <c r="B1307" s="32"/>
      <c r="C1307" s="145" t="s">
        <v>52</v>
      </c>
      <c r="D1307" s="28"/>
      <c r="E1307" s="65">
        <v>1800000</v>
      </c>
      <c r="F1307" s="74">
        <f t="shared" si="19"/>
        <v>534064328.3599999</v>
      </c>
    </row>
    <row r="1308" spans="1:8">
      <c r="A1308" s="30">
        <v>45006</v>
      </c>
      <c r="B1308" s="32"/>
      <c r="C1308" s="145" t="s">
        <v>205</v>
      </c>
      <c r="D1308" s="28"/>
      <c r="E1308" s="65">
        <v>30000000</v>
      </c>
      <c r="F1308" s="74">
        <f t="shared" si="19"/>
        <v>504064328.3599999</v>
      </c>
    </row>
    <row r="1309" spans="1:8">
      <c r="A1309" s="30">
        <v>45006</v>
      </c>
      <c r="B1309" s="32"/>
      <c r="C1309" s="145" t="s">
        <v>206</v>
      </c>
      <c r="D1309" s="28">
        <v>17950000</v>
      </c>
      <c r="E1309" s="65"/>
      <c r="F1309" s="74">
        <f t="shared" si="19"/>
        <v>522014328.3599999</v>
      </c>
    </row>
    <row r="1310" spans="1:8">
      <c r="A1310" s="30">
        <v>45006</v>
      </c>
      <c r="B1310" s="32"/>
      <c r="C1310" s="145" t="s">
        <v>195</v>
      </c>
      <c r="D1310" s="28">
        <v>550000</v>
      </c>
      <c r="E1310" s="65"/>
      <c r="F1310" s="74">
        <f t="shared" si="19"/>
        <v>522564328.3599999</v>
      </c>
    </row>
    <row r="1311" spans="1:8">
      <c r="A1311" s="30">
        <v>45006</v>
      </c>
      <c r="B1311" s="32"/>
      <c r="C1311" s="145" t="s">
        <v>207</v>
      </c>
      <c r="D1311" s="28">
        <v>600000</v>
      </c>
      <c r="E1311" s="65"/>
      <c r="F1311" s="74">
        <f t="shared" si="19"/>
        <v>523164328.3599999</v>
      </c>
    </row>
    <row r="1312" spans="1:8">
      <c r="A1312" s="30">
        <v>45003</v>
      </c>
      <c r="B1312" s="32"/>
      <c r="C1312" s="145" t="s">
        <v>210</v>
      </c>
      <c r="D1312" s="28">
        <f>8300000-5950000</f>
        <v>2350000</v>
      </c>
      <c r="E1312" s="65"/>
      <c r="F1312" s="74">
        <f t="shared" si="19"/>
        <v>525514328.3599999</v>
      </c>
    </row>
    <row r="1313" spans="1:6">
      <c r="A1313" s="14">
        <v>45004</v>
      </c>
      <c r="B1313" s="15"/>
      <c r="C1313" s="144" t="s">
        <v>204</v>
      </c>
      <c r="D1313" s="33">
        <v>300000</v>
      </c>
      <c r="E1313" s="45"/>
      <c r="F1313" s="74">
        <f t="shared" si="19"/>
        <v>525814328.3599999</v>
      </c>
    </row>
    <row r="1314" spans="1:6">
      <c r="A1314" s="14">
        <v>45004</v>
      </c>
      <c r="B1314" s="15"/>
      <c r="C1314" s="144" t="s">
        <v>12</v>
      </c>
      <c r="D1314" s="33">
        <v>575000</v>
      </c>
      <c r="E1314" s="45"/>
      <c r="F1314" s="74">
        <f t="shared" si="19"/>
        <v>526389328.3599999</v>
      </c>
    </row>
    <row r="1315" spans="1:6">
      <c r="A1315" s="14">
        <v>45005</v>
      </c>
      <c r="B1315" s="15"/>
      <c r="C1315" s="144" t="s">
        <v>12</v>
      </c>
      <c r="D1315" s="33">
        <v>585000</v>
      </c>
      <c r="E1315" s="45"/>
      <c r="F1315" s="74">
        <f t="shared" si="19"/>
        <v>526974328.3599999</v>
      </c>
    </row>
    <row r="1316" spans="1:6">
      <c r="A1316" s="14">
        <v>45005</v>
      </c>
      <c r="B1316" s="15"/>
      <c r="C1316" s="144"/>
      <c r="D1316" s="33">
        <v>2000000</v>
      </c>
      <c r="E1316" s="45"/>
      <c r="F1316" s="74">
        <f t="shared" si="19"/>
        <v>528974328.3599999</v>
      </c>
    </row>
    <row r="1317" spans="1:6">
      <c r="A1317" s="14">
        <v>45006</v>
      </c>
      <c r="B1317" s="15"/>
      <c r="C1317" s="144" t="s">
        <v>12</v>
      </c>
      <c r="D1317" s="33">
        <v>465000</v>
      </c>
      <c r="E1317" s="45"/>
      <c r="F1317" s="74">
        <f t="shared" si="19"/>
        <v>529439328.3599999</v>
      </c>
    </row>
    <row r="1318" spans="1:6">
      <c r="A1318" s="14">
        <v>45007</v>
      </c>
      <c r="B1318" s="15"/>
      <c r="C1318" s="144" t="s">
        <v>12</v>
      </c>
      <c r="D1318" s="33">
        <v>465000</v>
      </c>
      <c r="E1318" s="45"/>
      <c r="F1318" s="74">
        <f t="shared" si="19"/>
        <v>529904328.3599999</v>
      </c>
    </row>
    <row r="1319" spans="1:6">
      <c r="A1319" s="14">
        <v>45008</v>
      </c>
      <c r="B1319" s="15"/>
      <c r="C1319" s="144" t="s">
        <v>17</v>
      </c>
      <c r="D1319" s="33">
        <v>550000</v>
      </c>
      <c r="E1319" s="45"/>
      <c r="F1319" s="74">
        <f t="shared" si="19"/>
        <v>530454328.3599999</v>
      </c>
    </row>
    <row r="1320" spans="1:6">
      <c r="A1320" s="14">
        <v>45009</v>
      </c>
      <c r="B1320" s="15"/>
      <c r="C1320" s="144" t="s">
        <v>12</v>
      </c>
      <c r="D1320" s="33">
        <v>600000</v>
      </c>
      <c r="E1320" s="45"/>
      <c r="F1320" s="74">
        <f t="shared" si="19"/>
        <v>531054328.3599999</v>
      </c>
    </row>
    <row r="1321" spans="1:6">
      <c r="A1321" s="14">
        <v>45009</v>
      </c>
      <c r="B1321" s="15"/>
      <c r="C1321" s="144" t="s">
        <v>204</v>
      </c>
      <c r="D1321" s="33">
        <v>150000</v>
      </c>
      <c r="E1321" s="45"/>
      <c r="F1321" s="74">
        <f t="shared" si="19"/>
        <v>531204328.3599999</v>
      </c>
    </row>
    <row r="1322" spans="1:6">
      <c r="A1322" s="14">
        <v>45009</v>
      </c>
      <c r="B1322" s="15"/>
      <c r="C1322" s="144" t="s">
        <v>12</v>
      </c>
      <c r="D1322" s="33">
        <v>585000</v>
      </c>
      <c r="E1322" s="45"/>
      <c r="F1322" s="74">
        <f t="shared" si="19"/>
        <v>531789328.3599999</v>
      </c>
    </row>
    <row r="1323" spans="1:6">
      <c r="A1323" s="14">
        <v>45009</v>
      </c>
      <c r="B1323" s="15"/>
      <c r="C1323" s="144" t="s">
        <v>12</v>
      </c>
      <c r="D1323" s="33">
        <v>575000</v>
      </c>
      <c r="E1323" s="45"/>
      <c r="F1323" s="74">
        <f t="shared" si="19"/>
        <v>532364328.3599999</v>
      </c>
    </row>
    <row r="1324" spans="1:6">
      <c r="A1324" s="14">
        <v>45009</v>
      </c>
      <c r="B1324" s="15"/>
      <c r="C1324" s="144" t="s">
        <v>17</v>
      </c>
      <c r="D1324" s="33">
        <v>750000</v>
      </c>
      <c r="E1324" s="45"/>
      <c r="F1324" s="74">
        <f t="shared" si="19"/>
        <v>533114328.3599999</v>
      </c>
    </row>
    <row r="1325" spans="1:6">
      <c r="A1325" s="14">
        <v>45010</v>
      </c>
      <c r="B1325" s="15"/>
      <c r="C1325" s="144" t="s">
        <v>12</v>
      </c>
      <c r="D1325" s="33">
        <v>585000</v>
      </c>
      <c r="E1325" s="45"/>
      <c r="F1325" s="74">
        <f t="shared" si="19"/>
        <v>533699328.3599999</v>
      </c>
    </row>
    <row r="1326" spans="1:6">
      <c r="A1326" s="14">
        <v>45010</v>
      </c>
      <c r="B1326" s="15"/>
      <c r="C1326" s="144" t="s">
        <v>12</v>
      </c>
      <c r="D1326" s="33">
        <v>1065000</v>
      </c>
      <c r="E1326" s="45"/>
      <c r="F1326" s="74">
        <f t="shared" si="19"/>
        <v>534764328.3599999</v>
      </c>
    </row>
    <row r="1327" spans="1:6">
      <c r="A1327" s="14">
        <v>45010</v>
      </c>
      <c r="B1327" s="15"/>
      <c r="C1327" s="144" t="s">
        <v>12</v>
      </c>
      <c r="D1327" s="33">
        <v>465000</v>
      </c>
      <c r="E1327" s="45"/>
      <c r="F1327" s="74">
        <f t="shared" si="19"/>
        <v>535229328.3599999</v>
      </c>
    </row>
    <row r="1328" spans="1:6">
      <c r="A1328" s="14">
        <v>45010</v>
      </c>
      <c r="B1328" s="15"/>
      <c r="C1328" s="144" t="s">
        <v>12</v>
      </c>
      <c r="D1328" s="33">
        <v>1735000</v>
      </c>
      <c r="E1328" s="45"/>
      <c r="F1328" s="74">
        <f t="shared" si="19"/>
        <v>536964328.3599999</v>
      </c>
    </row>
    <row r="1329" spans="1:9">
      <c r="A1329" s="14">
        <v>45011</v>
      </c>
      <c r="B1329" s="15"/>
      <c r="C1329" s="144" t="s">
        <v>6</v>
      </c>
      <c r="D1329" s="33">
        <v>600000</v>
      </c>
      <c r="E1329" s="45"/>
      <c r="F1329" s="74">
        <f t="shared" si="19"/>
        <v>537564328.3599999</v>
      </c>
    </row>
    <row r="1330" spans="1:9">
      <c r="A1330" s="14">
        <v>45011</v>
      </c>
      <c r="B1330" s="15"/>
      <c r="C1330" s="144" t="s">
        <v>12</v>
      </c>
      <c r="D1330" s="33">
        <v>1050000</v>
      </c>
      <c r="E1330" s="45"/>
      <c r="F1330" s="74">
        <f t="shared" si="19"/>
        <v>538614328.3599999</v>
      </c>
    </row>
    <row r="1331" spans="1:9">
      <c r="A1331" s="14">
        <v>45011</v>
      </c>
      <c r="B1331" s="15"/>
      <c r="C1331" s="144" t="s">
        <v>12</v>
      </c>
      <c r="D1331" s="33">
        <v>585000</v>
      </c>
      <c r="E1331" s="45"/>
      <c r="F1331" s="74">
        <f t="shared" si="19"/>
        <v>539199328.3599999</v>
      </c>
    </row>
    <row r="1332" spans="1:9">
      <c r="A1332" s="14">
        <v>45012</v>
      </c>
      <c r="B1332" s="15"/>
      <c r="C1332" s="144" t="s">
        <v>12</v>
      </c>
      <c r="D1332" s="33">
        <v>2200000</v>
      </c>
      <c r="E1332" s="45"/>
      <c r="F1332" s="74">
        <f t="shared" si="19"/>
        <v>541399328.3599999</v>
      </c>
    </row>
    <row r="1333" spans="1:9">
      <c r="A1333" s="14">
        <v>45012</v>
      </c>
      <c r="B1333" s="15"/>
      <c r="C1333" s="144" t="s">
        <v>12</v>
      </c>
      <c r="D1333" s="33">
        <v>585000</v>
      </c>
      <c r="E1333" s="45"/>
      <c r="F1333" s="74">
        <f t="shared" si="19"/>
        <v>541984328.3599999</v>
      </c>
    </row>
    <row r="1334" spans="1:9">
      <c r="A1334" s="14">
        <v>45012</v>
      </c>
      <c r="B1334" s="15"/>
      <c r="C1334" s="144" t="s">
        <v>12</v>
      </c>
      <c r="D1334" s="33">
        <v>585000</v>
      </c>
      <c r="E1334" s="45"/>
      <c r="F1334" s="74">
        <f t="shared" si="19"/>
        <v>542569328.3599999</v>
      </c>
    </row>
    <row r="1335" spans="1:9">
      <c r="A1335" s="14">
        <v>45012</v>
      </c>
      <c r="B1335" s="15"/>
      <c r="C1335" s="144" t="s">
        <v>12</v>
      </c>
      <c r="D1335" s="33">
        <v>575000</v>
      </c>
      <c r="E1335" s="45"/>
      <c r="F1335" s="74">
        <f t="shared" si="19"/>
        <v>543144328.3599999</v>
      </c>
    </row>
    <row r="1336" spans="1:9">
      <c r="A1336" s="14">
        <v>45014</v>
      </c>
      <c r="B1336" s="15"/>
      <c r="C1336" s="144" t="s">
        <v>211</v>
      </c>
      <c r="D1336" s="33"/>
      <c r="E1336" s="45">
        <v>14480000</v>
      </c>
      <c r="F1336" s="74">
        <f t="shared" si="19"/>
        <v>528664328.3599999</v>
      </c>
    </row>
    <row r="1337" spans="1:9">
      <c r="A1337" s="14">
        <v>45014</v>
      </c>
      <c r="B1337" s="15"/>
      <c r="C1337" s="144" t="s">
        <v>212</v>
      </c>
      <c r="D1337" s="33"/>
      <c r="E1337" s="45">
        <v>9818000</v>
      </c>
      <c r="F1337" s="74">
        <f t="shared" si="19"/>
        <v>518846328.3599999</v>
      </c>
    </row>
    <row r="1338" spans="1:9">
      <c r="A1338" s="14">
        <v>45014</v>
      </c>
      <c r="B1338" s="15"/>
      <c r="C1338" s="144" t="s">
        <v>214</v>
      </c>
      <c r="D1338" s="33"/>
      <c r="E1338" s="45">
        <f>2*2900</f>
        <v>5800</v>
      </c>
      <c r="F1338" s="74">
        <f t="shared" si="19"/>
        <v>518840528.3599999</v>
      </c>
    </row>
    <row r="1339" spans="1:9">
      <c r="A1339" s="14">
        <v>45014</v>
      </c>
      <c r="B1339" s="15"/>
      <c r="C1339" s="144" t="s">
        <v>213</v>
      </c>
      <c r="D1339" s="33"/>
      <c r="E1339" s="45">
        <v>3311166</v>
      </c>
      <c r="F1339" s="74">
        <f t="shared" si="19"/>
        <v>515529362.3599999</v>
      </c>
    </row>
    <row r="1340" spans="1:9">
      <c r="A1340" s="14">
        <v>45016</v>
      </c>
      <c r="B1340" s="15"/>
      <c r="C1340" s="144" t="s">
        <v>95</v>
      </c>
      <c r="D1340" s="33">
        <v>750000</v>
      </c>
      <c r="E1340" s="45"/>
      <c r="F1340" s="74">
        <f t="shared" si="19"/>
        <v>516279362.3599999</v>
      </c>
      <c r="I1340" s="16"/>
    </row>
    <row r="1341" spans="1:9">
      <c r="A1341" s="14">
        <v>45016</v>
      </c>
      <c r="B1341" s="15"/>
      <c r="C1341" s="144" t="s">
        <v>215</v>
      </c>
      <c r="D1341" s="33">
        <v>4250000</v>
      </c>
      <c r="E1341" s="45"/>
      <c r="F1341" s="74">
        <f t="shared" si="19"/>
        <v>520529362.3599999</v>
      </c>
    </row>
    <row r="1342" spans="1:9" ht="28">
      <c r="A1342" s="14">
        <v>45016</v>
      </c>
      <c r="B1342" s="15"/>
      <c r="C1342" s="147" t="s">
        <v>219</v>
      </c>
      <c r="D1342" s="33"/>
      <c r="E1342" s="45">
        <v>3884250</v>
      </c>
      <c r="F1342" s="74">
        <f t="shared" si="19"/>
        <v>516645112.3599999</v>
      </c>
    </row>
    <row r="1343" spans="1:9">
      <c r="A1343" s="14">
        <v>45016</v>
      </c>
      <c r="B1343" s="15"/>
      <c r="C1343" s="147" t="s">
        <v>216</v>
      </c>
      <c r="D1343" s="33"/>
      <c r="E1343" s="45">
        <v>2500000</v>
      </c>
      <c r="F1343" s="74">
        <f t="shared" si="19"/>
        <v>514145112.3599999</v>
      </c>
    </row>
    <row r="1344" spans="1:9">
      <c r="A1344" s="14">
        <v>45012</v>
      </c>
      <c r="B1344" s="15"/>
      <c r="C1344" s="144" t="s">
        <v>12</v>
      </c>
      <c r="D1344" s="33">
        <v>575000</v>
      </c>
      <c r="E1344" s="45"/>
      <c r="F1344" s="74">
        <f t="shared" si="19"/>
        <v>514720112.3599999</v>
      </c>
    </row>
    <row r="1345" spans="1:6">
      <c r="A1345" s="14">
        <v>45012</v>
      </c>
      <c r="B1345" s="15"/>
      <c r="C1345" s="144" t="s">
        <v>12</v>
      </c>
      <c r="D1345" s="33">
        <v>1050000</v>
      </c>
      <c r="E1345" s="45"/>
      <c r="F1345" s="74">
        <f t="shared" si="19"/>
        <v>515770112.3599999</v>
      </c>
    </row>
    <row r="1346" spans="1:6">
      <c r="A1346" s="14">
        <v>45012</v>
      </c>
      <c r="B1346" s="15"/>
      <c r="C1346" s="144" t="s">
        <v>149</v>
      </c>
      <c r="D1346" s="33">
        <v>11500000</v>
      </c>
      <c r="E1346" s="45"/>
      <c r="F1346" s="74">
        <f t="shared" si="19"/>
        <v>527270112.3599999</v>
      </c>
    </row>
    <row r="1347" spans="1:6">
      <c r="A1347" s="14">
        <v>45012</v>
      </c>
      <c r="B1347" s="15"/>
      <c r="C1347" s="144" t="s">
        <v>12</v>
      </c>
      <c r="D1347" s="33">
        <v>550000</v>
      </c>
      <c r="E1347" s="45"/>
      <c r="F1347" s="74">
        <f t="shared" si="19"/>
        <v>527820112.3599999</v>
      </c>
    </row>
    <row r="1348" spans="1:6">
      <c r="A1348" s="14">
        <v>45013</v>
      </c>
      <c r="B1348" s="15"/>
      <c r="C1348" s="144" t="s">
        <v>204</v>
      </c>
      <c r="D1348" s="33">
        <v>150000</v>
      </c>
      <c r="E1348" s="45"/>
      <c r="F1348" s="74">
        <f t="shared" si="19"/>
        <v>527970112.3599999</v>
      </c>
    </row>
    <row r="1349" spans="1:6">
      <c r="A1349" s="14">
        <v>45013</v>
      </c>
      <c r="B1349" s="15"/>
      <c r="C1349" s="144" t="s">
        <v>12</v>
      </c>
      <c r="D1349" s="33">
        <v>575000</v>
      </c>
      <c r="E1349" s="45"/>
      <c r="F1349" s="74">
        <f t="shared" si="19"/>
        <v>528545112.3599999</v>
      </c>
    </row>
    <row r="1350" spans="1:6">
      <c r="A1350" s="14">
        <v>45013</v>
      </c>
      <c r="B1350" s="15"/>
      <c r="C1350" s="144" t="s">
        <v>12</v>
      </c>
      <c r="D1350" s="33">
        <v>575000</v>
      </c>
      <c r="E1350" s="45"/>
      <c r="F1350" s="74">
        <f t="shared" si="19"/>
        <v>529120112.3599999</v>
      </c>
    </row>
    <row r="1351" spans="1:6">
      <c r="A1351" s="14">
        <v>45013</v>
      </c>
      <c r="B1351" s="15"/>
      <c r="C1351" s="144" t="s">
        <v>12</v>
      </c>
      <c r="D1351" s="33">
        <v>1710000</v>
      </c>
      <c r="E1351" s="45"/>
      <c r="F1351" s="74">
        <f t="shared" si="19"/>
        <v>530830112.3599999</v>
      </c>
    </row>
    <row r="1352" spans="1:6">
      <c r="A1352" s="14">
        <v>45013</v>
      </c>
      <c r="B1352" s="15"/>
      <c r="C1352" s="144" t="s">
        <v>12</v>
      </c>
      <c r="D1352" s="33">
        <v>1015000</v>
      </c>
      <c r="E1352" s="45"/>
      <c r="F1352" s="74">
        <f t="shared" si="19"/>
        <v>531845112.3599999</v>
      </c>
    </row>
    <row r="1353" spans="1:6">
      <c r="A1353" s="14">
        <v>45013</v>
      </c>
      <c r="B1353" s="15"/>
      <c r="C1353" s="144" t="s">
        <v>204</v>
      </c>
      <c r="D1353" s="33">
        <v>150000</v>
      </c>
      <c r="E1353" s="45"/>
      <c r="F1353" s="74">
        <f t="shared" si="19"/>
        <v>531995112.3599999</v>
      </c>
    </row>
    <row r="1354" spans="1:6">
      <c r="A1354" s="14">
        <v>45014</v>
      </c>
      <c r="B1354" s="15"/>
      <c r="C1354" s="144" t="s">
        <v>12</v>
      </c>
      <c r="D1354" s="33">
        <v>1625000</v>
      </c>
      <c r="E1354" s="45"/>
      <c r="F1354" s="74">
        <f t="shared" si="19"/>
        <v>533620112.3599999</v>
      </c>
    </row>
    <row r="1355" spans="1:6">
      <c r="A1355" s="14">
        <v>45014</v>
      </c>
      <c r="B1355" s="15"/>
      <c r="C1355" s="144" t="s">
        <v>204</v>
      </c>
      <c r="D1355" s="33">
        <v>150000</v>
      </c>
      <c r="E1355" s="45"/>
      <c r="F1355" s="74">
        <f t="shared" si="19"/>
        <v>533770112.3599999</v>
      </c>
    </row>
    <row r="1356" spans="1:6">
      <c r="A1356" s="14">
        <v>45014</v>
      </c>
      <c r="B1356" s="15"/>
      <c r="C1356" s="144" t="s">
        <v>12</v>
      </c>
      <c r="D1356" s="33">
        <v>575000</v>
      </c>
      <c r="E1356" s="45"/>
      <c r="F1356" s="74">
        <f t="shared" si="19"/>
        <v>534345112.3599999</v>
      </c>
    </row>
    <row r="1357" spans="1:6">
      <c r="A1357" s="14">
        <v>45014</v>
      </c>
      <c r="B1357" s="15"/>
      <c r="C1357" s="144" t="s">
        <v>204</v>
      </c>
      <c r="D1357" s="33">
        <v>150000</v>
      </c>
      <c r="E1357" s="45"/>
      <c r="F1357" s="74">
        <f t="shared" ref="F1357:F1373" si="20">F1356+D1357-E1357</f>
        <v>534495112.3599999</v>
      </c>
    </row>
    <row r="1358" spans="1:6">
      <c r="A1358" s="14">
        <v>45015</v>
      </c>
      <c r="B1358" s="15"/>
      <c r="C1358" s="144" t="s">
        <v>204</v>
      </c>
      <c r="D1358" s="33">
        <v>150000</v>
      </c>
      <c r="E1358" s="45"/>
      <c r="F1358" s="74">
        <f t="shared" si="20"/>
        <v>534645112.3599999</v>
      </c>
    </row>
    <row r="1359" spans="1:6">
      <c r="A1359" s="14">
        <v>45015</v>
      </c>
      <c r="B1359" s="15"/>
      <c r="C1359" s="144" t="s">
        <v>204</v>
      </c>
      <c r="D1359" s="33">
        <v>450000</v>
      </c>
      <c r="E1359" s="45"/>
      <c r="F1359" s="74">
        <f t="shared" si="20"/>
        <v>535095112.3599999</v>
      </c>
    </row>
    <row r="1360" spans="1:6">
      <c r="A1360" s="14">
        <v>45015</v>
      </c>
      <c r="B1360" s="15"/>
      <c r="C1360" s="144" t="s">
        <v>149</v>
      </c>
      <c r="D1360" s="33">
        <v>9650000</v>
      </c>
      <c r="E1360" s="45"/>
      <c r="F1360" s="74">
        <f t="shared" si="20"/>
        <v>544745112.3599999</v>
      </c>
    </row>
    <row r="1361" spans="1:11">
      <c r="A1361" s="14">
        <v>45015</v>
      </c>
      <c r="B1361" s="15"/>
      <c r="C1361" s="144" t="s">
        <v>12</v>
      </c>
      <c r="D1361" s="33">
        <v>585000</v>
      </c>
      <c r="E1361" s="45"/>
      <c r="F1361" s="74">
        <f t="shared" si="20"/>
        <v>545330112.3599999</v>
      </c>
    </row>
    <row r="1362" spans="1:11">
      <c r="A1362" s="14">
        <v>45015</v>
      </c>
      <c r="B1362" s="15"/>
      <c r="C1362" s="144" t="s">
        <v>12</v>
      </c>
      <c r="D1362" s="33">
        <v>1170000</v>
      </c>
      <c r="E1362" s="45"/>
      <c r="F1362" s="74">
        <f t="shared" si="20"/>
        <v>546500112.3599999</v>
      </c>
    </row>
    <row r="1363" spans="1:11">
      <c r="A1363" s="14">
        <v>45015</v>
      </c>
      <c r="B1363" s="15"/>
      <c r="C1363" s="144" t="s">
        <v>12</v>
      </c>
      <c r="D1363" s="33">
        <v>1185000</v>
      </c>
      <c r="E1363" s="45"/>
      <c r="F1363" s="74">
        <f t="shared" si="20"/>
        <v>547685112.3599999</v>
      </c>
    </row>
    <row r="1364" spans="1:11">
      <c r="A1364" s="14">
        <v>45016</v>
      </c>
      <c r="B1364" s="15"/>
      <c r="C1364" s="144" t="s">
        <v>12</v>
      </c>
      <c r="D1364" s="33">
        <v>2200000</v>
      </c>
      <c r="E1364" s="45"/>
      <c r="F1364" s="74">
        <f t="shared" si="20"/>
        <v>549885112.3599999</v>
      </c>
    </row>
    <row r="1365" spans="1:11">
      <c r="A1365" s="14">
        <v>45016</v>
      </c>
      <c r="B1365" s="15"/>
      <c r="C1365" s="144" t="s">
        <v>12</v>
      </c>
      <c r="D1365" s="33">
        <v>585000</v>
      </c>
      <c r="E1365" s="45"/>
      <c r="F1365" s="74">
        <f t="shared" si="20"/>
        <v>550470112.3599999</v>
      </c>
    </row>
    <row r="1366" spans="1:11">
      <c r="A1366" s="14">
        <v>45016</v>
      </c>
      <c r="B1366" s="15"/>
      <c r="C1366" s="144" t="s">
        <v>12</v>
      </c>
      <c r="D1366" s="33">
        <v>465000</v>
      </c>
      <c r="E1366" s="45"/>
      <c r="F1366" s="74">
        <f t="shared" si="20"/>
        <v>550935112.3599999</v>
      </c>
    </row>
    <row r="1367" spans="1:11">
      <c r="A1367" s="14">
        <v>45016</v>
      </c>
      <c r="B1367" s="15"/>
      <c r="C1367" s="144" t="s">
        <v>6</v>
      </c>
      <c r="D1367" s="33">
        <v>3720000</v>
      </c>
      <c r="E1367" s="45"/>
      <c r="F1367" s="74">
        <f t="shared" si="20"/>
        <v>554655112.3599999</v>
      </c>
    </row>
    <row r="1368" spans="1:11">
      <c r="A1368" s="14">
        <v>45016</v>
      </c>
      <c r="B1368" s="15"/>
      <c r="C1368" s="144" t="s">
        <v>217</v>
      </c>
      <c r="D1368" s="33">
        <v>735000</v>
      </c>
      <c r="E1368" s="45"/>
      <c r="F1368" s="74">
        <f t="shared" si="20"/>
        <v>555390112.3599999</v>
      </c>
    </row>
    <row r="1369" spans="1:11">
      <c r="A1369" s="14">
        <v>45016</v>
      </c>
      <c r="B1369" s="15"/>
      <c r="C1369" s="144" t="s">
        <v>12</v>
      </c>
      <c r="D1369" s="33">
        <v>1200000</v>
      </c>
      <c r="E1369" s="45"/>
      <c r="F1369" s="74">
        <f t="shared" si="20"/>
        <v>556590112.3599999</v>
      </c>
    </row>
    <row r="1370" spans="1:11">
      <c r="A1370" s="14">
        <v>45016</v>
      </c>
      <c r="B1370" s="15"/>
      <c r="C1370" s="144" t="s">
        <v>204</v>
      </c>
      <c r="D1370" s="33">
        <v>150000</v>
      </c>
      <c r="E1370" s="45"/>
      <c r="F1370" s="74">
        <f t="shared" si="20"/>
        <v>556740112.3599999</v>
      </c>
    </row>
    <row r="1371" spans="1:11">
      <c r="A1371" s="14">
        <v>45016</v>
      </c>
      <c r="B1371" s="15"/>
      <c r="C1371" s="144" t="s">
        <v>36</v>
      </c>
      <c r="D1371" s="33"/>
      <c r="E1371" s="45">
        <v>25000</v>
      </c>
      <c r="F1371" s="74">
        <f t="shared" si="20"/>
        <v>556715112.3599999</v>
      </c>
    </row>
    <row r="1372" spans="1:11">
      <c r="A1372" s="14">
        <v>45016</v>
      </c>
      <c r="B1372" s="15"/>
      <c r="C1372" s="144" t="s">
        <v>37</v>
      </c>
      <c r="D1372" s="45">
        <v>643130.05000000005</v>
      </c>
      <c r="E1372" s="45"/>
      <c r="F1372" s="74">
        <f t="shared" si="20"/>
        <v>557358242.40999985</v>
      </c>
    </row>
    <row r="1373" spans="1:11">
      <c r="A1373" s="14">
        <v>45016</v>
      </c>
      <c r="B1373" s="15"/>
      <c r="C1373" s="144" t="s">
        <v>38</v>
      </c>
      <c r="D1373" s="33"/>
      <c r="E1373" s="45">
        <v>128626.01</v>
      </c>
      <c r="F1373" s="74">
        <f t="shared" si="20"/>
        <v>557229616.39999986</v>
      </c>
      <c r="H1373" s="16"/>
      <c r="K1373" s="66"/>
    </row>
    <row r="1374" spans="1:11">
      <c r="A1374" s="255" t="s">
        <v>33</v>
      </c>
      <c r="B1374" s="256"/>
      <c r="C1374" s="257"/>
      <c r="D1374" s="56">
        <f>SUM(D909:D1373)</f>
        <v>632248138.04999995</v>
      </c>
      <c r="E1374" s="56">
        <f>SUM(E909:E1373)</f>
        <v>676109840.00999999</v>
      </c>
      <c r="F1374" s="48"/>
      <c r="K1374" s="16"/>
    </row>
    <row r="1375" spans="1:11">
      <c r="A1375" s="15"/>
      <c r="B1375" s="15"/>
      <c r="C1375" s="144" t="s">
        <v>5</v>
      </c>
      <c r="D1375" s="33"/>
      <c r="E1375" s="45"/>
      <c r="F1375" s="13">
        <f>F1373</f>
        <v>557229616.39999986</v>
      </c>
    </row>
    <row r="1376" spans="1:11">
      <c r="A1376" s="14">
        <v>45019</v>
      </c>
      <c r="B1376" s="15"/>
      <c r="C1376" s="145" t="s">
        <v>218</v>
      </c>
      <c r="D1376" s="33">
        <v>5000000</v>
      </c>
      <c r="E1376" s="45"/>
      <c r="F1376" s="13">
        <f t="shared" ref="F1376:F1439" si="21">F1375+D1376-E1376</f>
        <v>562229616.39999986</v>
      </c>
    </row>
    <row r="1377" spans="1:6" ht="28">
      <c r="A1377" s="14">
        <v>45020</v>
      </c>
      <c r="B1377" s="15"/>
      <c r="C1377" s="147" t="s">
        <v>220</v>
      </c>
      <c r="D1377" s="33"/>
      <c r="E1377" s="45">
        <f>32000000+6500</f>
        <v>32006500</v>
      </c>
      <c r="F1377" s="13">
        <f t="shared" si="21"/>
        <v>530223116.39999986</v>
      </c>
    </row>
    <row r="1378" spans="1:6">
      <c r="A1378" s="14">
        <v>45017</v>
      </c>
      <c r="B1378" s="15"/>
      <c r="C1378" s="144" t="s">
        <v>12</v>
      </c>
      <c r="D1378" s="28">
        <v>575000</v>
      </c>
      <c r="E1378" s="45"/>
      <c r="F1378" s="13">
        <f t="shared" si="21"/>
        <v>530798116.39999986</v>
      </c>
    </row>
    <row r="1379" spans="1:6">
      <c r="A1379" s="14">
        <v>45017</v>
      </c>
      <c r="B1379" s="15"/>
      <c r="C1379" s="146" t="s">
        <v>12</v>
      </c>
      <c r="D1379" s="33">
        <v>465000</v>
      </c>
      <c r="E1379" s="45"/>
      <c r="F1379" s="13">
        <f t="shared" si="21"/>
        <v>531263116.39999986</v>
      </c>
    </row>
    <row r="1380" spans="1:6">
      <c r="A1380" s="14">
        <v>45017</v>
      </c>
      <c r="B1380" s="15"/>
      <c r="C1380" s="144" t="s">
        <v>12</v>
      </c>
      <c r="D1380" s="33">
        <v>585000</v>
      </c>
      <c r="E1380" s="45"/>
      <c r="F1380" s="13">
        <f t="shared" si="21"/>
        <v>531848116.39999986</v>
      </c>
    </row>
    <row r="1381" spans="1:6">
      <c r="A1381" s="14">
        <v>45017</v>
      </c>
      <c r="B1381" s="15"/>
      <c r="C1381" s="144" t="s">
        <v>204</v>
      </c>
      <c r="D1381" s="33">
        <v>750000</v>
      </c>
      <c r="E1381" s="45"/>
      <c r="F1381" s="13">
        <f t="shared" si="21"/>
        <v>532598116.39999986</v>
      </c>
    </row>
    <row r="1382" spans="1:6">
      <c r="A1382" s="14">
        <v>45017</v>
      </c>
      <c r="B1382" s="15"/>
      <c r="C1382" s="144" t="s">
        <v>12</v>
      </c>
      <c r="D1382" s="33">
        <v>600000</v>
      </c>
      <c r="E1382" s="45"/>
      <c r="F1382" s="13">
        <f t="shared" si="21"/>
        <v>533198116.39999986</v>
      </c>
    </row>
    <row r="1383" spans="1:6">
      <c r="A1383" s="14">
        <v>45017</v>
      </c>
      <c r="B1383" s="15"/>
      <c r="C1383" s="144" t="s">
        <v>12</v>
      </c>
      <c r="D1383" s="33">
        <v>600000</v>
      </c>
      <c r="E1383" s="45"/>
      <c r="F1383" s="13">
        <f t="shared" si="21"/>
        <v>533798116.39999986</v>
      </c>
    </row>
    <row r="1384" spans="1:6">
      <c r="A1384" s="14">
        <v>45017</v>
      </c>
      <c r="B1384" s="15"/>
      <c r="C1384" s="144" t="s">
        <v>12</v>
      </c>
      <c r="D1384" s="33">
        <v>585000</v>
      </c>
      <c r="E1384" s="45"/>
      <c r="F1384" s="13">
        <f t="shared" si="21"/>
        <v>534383116.39999986</v>
      </c>
    </row>
    <row r="1385" spans="1:6">
      <c r="A1385" s="14">
        <v>45017</v>
      </c>
      <c r="B1385" s="15"/>
      <c r="C1385" s="144" t="s">
        <v>12</v>
      </c>
      <c r="D1385" s="33">
        <v>1170008</v>
      </c>
      <c r="E1385" s="45"/>
      <c r="F1385" s="13">
        <f t="shared" si="21"/>
        <v>535553124.39999986</v>
      </c>
    </row>
    <row r="1386" spans="1:6">
      <c r="A1386" s="14">
        <v>45017</v>
      </c>
      <c r="B1386" s="15"/>
      <c r="C1386" s="144" t="s">
        <v>12</v>
      </c>
      <c r="D1386" s="33">
        <v>1185000</v>
      </c>
      <c r="E1386" s="45"/>
      <c r="F1386" s="13">
        <f t="shared" si="21"/>
        <v>536738124.39999986</v>
      </c>
    </row>
    <row r="1387" spans="1:6">
      <c r="A1387" s="14">
        <v>45017</v>
      </c>
      <c r="B1387" s="15"/>
      <c r="C1387" s="144" t="s">
        <v>147</v>
      </c>
      <c r="D1387" s="33">
        <v>12200000</v>
      </c>
      <c r="E1387" s="45"/>
      <c r="F1387" s="13">
        <f t="shared" si="21"/>
        <v>548938124.39999986</v>
      </c>
    </row>
    <row r="1388" spans="1:6">
      <c r="A1388" s="14">
        <v>45017</v>
      </c>
      <c r="B1388" s="15"/>
      <c r="C1388" s="144" t="s">
        <v>12</v>
      </c>
      <c r="D1388" s="33">
        <v>600000</v>
      </c>
      <c r="E1388" s="45"/>
      <c r="F1388" s="13">
        <f t="shared" si="21"/>
        <v>549538124.39999986</v>
      </c>
    </row>
    <row r="1389" spans="1:6">
      <c r="A1389" s="14">
        <v>45017</v>
      </c>
      <c r="B1389" s="15"/>
      <c r="C1389" s="144" t="s">
        <v>12</v>
      </c>
      <c r="D1389" s="33">
        <v>600000</v>
      </c>
      <c r="E1389" s="45"/>
      <c r="F1389" s="13">
        <f t="shared" si="21"/>
        <v>550138124.39999986</v>
      </c>
    </row>
    <row r="1390" spans="1:6">
      <c r="A1390" s="14">
        <v>45017</v>
      </c>
      <c r="B1390" s="15"/>
      <c r="C1390" s="144" t="s">
        <v>12</v>
      </c>
      <c r="D1390" s="33">
        <v>1185000</v>
      </c>
      <c r="E1390" s="45"/>
      <c r="F1390" s="13">
        <f t="shared" si="21"/>
        <v>551323124.39999986</v>
      </c>
    </row>
    <row r="1391" spans="1:6">
      <c r="A1391" s="14">
        <v>45017</v>
      </c>
      <c r="B1391" s="15"/>
      <c r="C1391" s="144" t="s">
        <v>204</v>
      </c>
      <c r="D1391" s="33">
        <v>150000</v>
      </c>
      <c r="E1391" s="45"/>
      <c r="F1391" s="13">
        <f t="shared" si="21"/>
        <v>551473124.39999986</v>
      </c>
    </row>
    <row r="1392" spans="1:6">
      <c r="A1392" s="14">
        <v>45018</v>
      </c>
      <c r="B1392" s="15"/>
      <c r="C1392" s="144" t="s">
        <v>12</v>
      </c>
      <c r="D1392" s="33">
        <v>600000</v>
      </c>
      <c r="E1392" s="45"/>
      <c r="F1392" s="13">
        <f t="shared" si="21"/>
        <v>552073124.39999986</v>
      </c>
    </row>
    <row r="1393" spans="1:6">
      <c r="A1393" s="14">
        <v>45018</v>
      </c>
      <c r="B1393" s="15"/>
      <c r="C1393" s="144" t="s">
        <v>12</v>
      </c>
      <c r="D1393" s="33">
        <v>600000</v>
      </c>
      <c r="E1393" s="45"/>
      <c r="F1393" s="13">
        <f t="shared" si="21"/>
        <v>552673124.39999986</v>
      </c>
    </row>
    <row r="1394" spans="1:6">
      <c r="A1394" s="14">
        <v>45018</v>
      </c>
      <c r="B1394" s="15"/>
      <c r="C1394" s="144" t="s">
        <v>12</v>
      </c>
      <c r="D1394" s="33">
        <v>1015000</v>
      </c>
      <c r="E1394" s="45"/>
      <c r="F1394" s="13">
        <f t="shared" si="21"/>
        <v>553688124.39999986</v>
      </c>
    </row>
    <row r="1395" spans="1:6">
      <c r="A1395" s="14">
        <v>45018</v>
      </c>
      <c r="B1395" s="15"/>
      <c r="C1395" s="144" t="s">
        <v>12</v>
      </c>
      <c r="D1395" s="33">
        <v>585000</v>
      </c>
      <c r="E1395" s="45"/>
      <c r="F1395" s="13">
        <f t="shared" si="21"/>
        <v>554273124.39999986</v>
      </c>
    </row>
    <row r="1396" spans="1:6">
      <c r="A1396" s="14">
        <v>45018</v>
      </c>
      <c r="B1396" s="15"/>
      <c r="C1396" s="144" t="s">
        <v>12</v>
      </c>
      <c r="D1396" s="33">
        <v>600000</v>
      </c>
      <c r="E1396" s="45"/>
      <c r="F1396" s="13">
        <f t="shared" si="21"/>
        <v>554873124.39999986</v>
      </c>
    </row>
    <row r="1397" spans="1:6">
      <c r="A1397" s="14">
        <v>45018</v>
      </c>
      <c r="B1397" s="15"/>
      <c r="C1397" s="144" t="s">
        <v>12</v>
      </c>
      <c r="D1397" s="33">
        <v>585000</v>
      </c>
      <c r="E1397" s="45"/>
      <c r="F1397" s="13">
        <f t="shared" si="21"/>
        <v>555458124.39999986</v>
      </c>
    </row>
    <row r="1398" spans="1:6">
      <c r="A1398" s="14">
        <v>45018</v>
      </c>
      <c r="B1398" s="15"/>
      <c r="C1398" s="144" t="s">
        <v>12</v>
      </c>
      <c r="D1398" s="33">
        <v>600000</v>
      </c>
      <c r="E1398" s="45"/>
      <c r="F1398" s="13">
        <f t="shared" si="21"/>
        <v>556058124.39999986</v>
      </c>
    </row>
    <row r="1399" spans="1:6">
      <c r="A1399" s="14">
        <v>45019</v>
      </c>
      <c r="B1399" s="15"/>
      <c r="C1399" s="144" t="s">
        <v>12</v>
      </c>
      <c r="D1399" s="33">
        <v>1745000</v>
      </c>
      <c r="E1399" s="45"/>
      <c r="F1399" s="13">
        <f t="shared" si="21"/>
        <v>557803124.39999986</v>
      </c>
    </row>
    <row r="1400" spans="1:6">
      <c r="A1400" s="14">
        <v>45019</v>
      </c>
      <c r="B1400" s="15"/>
      <c r="C1400" s="144" t="s">
        <v>12</v>
      </c>
      <c r="D1400" s="33">
        <v>550000</v>
      </c>
      <c r="E1400" s="45"/>
      <c r="F1400" s="13">
        <f t="shared" si="21"/>
        <v>558353124.39999986</v>
      </c>
    </row>
    <row r="1401" spans="1:6">
      <c r="A1401" s="14">
        <v>45019</v>
      </c>
      <c r="B1401" s="15"/>
      <c r="C1401" s="144" t="s">
        <v>12</v>
      </c>
      <c r="D1401" s="33">
        <v>1135000</v>
      </c>
      <c r="E1401" s="45"/>
      <c r="F1401" s="13">
        <f t="shared" si="21"/>
        <v>559488124.39999986</v>
      </c>
    </row>
    <row r="1402" spans="1:6">
      <c r="A1402" s="14">
        <v>45019</v>
      </c>
      <c r="B1402" s="15"/>
      <c r="C1402" s="144" t="s">
        <v>12</v>
      </c>
      <c r="D1402" s="33">
        <v>585000</v>
      </c>
      <c r="E1402" s="45"/>
      <c r="F1402" s="13">
        <f t="shared" si="21"/>
        <v>560073124.39999986</v>
      </c>
    </row>
    <row r="1403" spans="1:6">
      <c r="A1403" s="14">
        <v>45019</v>
      </c>
      <c r="B1403" s="15"/>
      <c r="C1403" s="144" t="s">
        <v>12</v>
      </c>
      <c r="D1403" s="33">
        <v>585000</v>
      </c>
      <c r="E1403" s="45"/>
      <c r="F1403" s="13">
        <f t="shared" si="21"/>
        <v>560658124.39999986</v>
      </c>
    </row>
    <row r="1404" spans="1:6">
      <c r="A1404" s="14">
        <v>45019</v>
      </c>
      <c r="B1404" s="15"/>
      <c r="C1404" s="144" t="s">
        <v>147</v>
      </c>
      <c r="D1404" s="33">
        <v>11700000</v>
      </c>
      <c r="E1404" s="45"/>
      <c r="F1404" s="13">
        <f t="shared" si="21"/>
        <v>572358124.39999986</v>
      </c>
    </row>
    <row r="1405" spans="1:6">
      <c r="A1405" s="14">
        <v>45019</v>
      </c>
      <c r="B1405" s="15"/>
      <c r="C1405" s="144" t="s">
        <v>12</v>
      </c>
      <c r="D1405" s="33">
        <v>1065000</v>
      </c>
      <c r="E1405" s="45"/>
      <c r="F1405" s="13">
        <f t="shared" si="21"/>
        <v>573423124.39999986</v>
      </c>
    </row>
    <row r="1406" spans="1:6">
      <c r="A1406" s="14">
        <v>45019</v>
      </c>
      <c r="B1406" s="15"/>
      <c r="C1406" s="144" t="s">
        <v>12</v>
      </c>
      <c r="D1406" s="33">
        <v>585000</v>
      </c>
      <c r="E1406" s="45"/>
      <c r="F1406" s="13">
        <f t="shared" si="21"/>
        <v>574008124.39999986</v>
      </c>
    </row>
    <row r="1407" spans="1:6">
      <c r="A1407" s="14">
        <v>45019</v>
      </c>
      <c r="B1407" s="15"/>
      <c r="C1407" s="144" t="s">
        <v>12</v>
      </c>
      <c r="D1407" s="33">
        <v>585000</v>
      </c>
      <c r="E1407" s="45"/>
      <c r="F1407" s="13">
        <f t="shared" si="21"/>
        <v>574593124.39999986</v>
      </c>
    </row>
    <row r="1408" spans="1:6">
      <c r="A1408" s="14">
        <v>45019</v>
      </c>
      <c r="B1408" s="15"/>
      <c r="C1408" s="144" t="s">
        <v>12</v>
      </c>
      <c r="D1408" s="33">
        <v>585000</v>
      </c>
      <c r="E1408" s="45"/>
      <c r="F1408" s="13">
        <f t="shared" si="21"/>
        <v>575178124.39999986</v>
      </c>
    </row>
    <row r="1409" spans="1:10">
      <c r="A1409" s="14">
        <v>45019</v>
      </c>
      <c r="B1409" s="15"/>
      <c r="C1409" s="144" t="s">
        <v>12</v>
      </c>
      <c r="D1409" s="33">
        <v>1170000</v>
      </c>
      <c r="E1409" s="45"/>
      <c r="F1409" s="13">
        <f t="shared" si="21"/>
        <v>576348124.39999986</v>
      </c>
    </row>
    <row r="1410" spans="1:10">
      <c r="A1410" s="14">
        <v>45019</v>
      </c>
      <c r="B1410" s="15"/>
      <c r="C1410" s="144" t="s">
        <v>12</v>
      </c>
      <c r="D1410" s="33">
        <v>585000</v>
      </c>
      <c r="E1410" s="45"/>
      <c r="F1410" s="13">
        <f t="shared" si="21"/>
        <v>576933124.39999986</v>
      </c>
    </row>
    <row r="1411" spans="1:10">
      <c r="A1411" s="14">
        <v>45019</v>
      </c>
      <c r="B1411" s="15"/>
      <c r="C1411" s="147" t="s">
        <v>12</v>
      </c>
      <c r="D1411" s="33">
        <v>1200000</v>
      </c>
      <c r="E1411" s="45"/>
      <c r="F1411" s="13">
        <f t="shared" si="21"/>
        <v>578133124.39999986</v>
      </c>
    </row>
    <row r="1412" spans="1:10" s="19" customFormat="1">
      <c r="A1412" s="14">
        <v>45019</v>
      </c>
      <c r="B1412" s="32"/>
      <c r="C1412" s="145" t="s">
        <v>12</v>
      </c>
      <c r="D1412" s="27">
        <v>575000</v>
      </c>
      <c r="E1412" s="28"/>
      <c r="F1412" s="13">
        <f t="shared" si="21"/>
        <v>578708124.39999986</v>
      </c>
      <c r="J1412" s="21"/>
    </row>
    <row r="1413" spans="1:10">
      <c r="A1413" s="14">
        <v>45019</v>
      </c>
      <c r="B1413" s="15"/>
      <c r="C1413" s="144" t="s">
        <v>12</v>
      </c>
      <c r="D1413" s="33">
        <v>585000</v>
      </c>
      <c r="E1413" s="45"/>
      <c r="F1413" s="13">
        <f t="shared" si="21"/>
        <v>579293124.39999986</v>
      </c>
    </row>
    <row r="1414" spans="1:10">
      <c r="A1414" s="14">
        <v>45019</v>
      </c>
      <c r="B1414" s="15"/>
      <c r="C1414" s="144" t="s">
        <v>12</v>
      </c>
      <c r="D1414" s="33">
        <v>1160000</v>
      </c>
      <c r="E1414" s="45"/>
      <c r="F1414" s="13">
        <f t="shared" si="21"/>
        <v>580453124.39999986</v>
      </c>
    </row>
    <row r="1415" spans="1:10">
      <c r="A1415" s="14">
        <v>45019</v>
      </c>
      <c r="B1415" s="15"/>
      <c r="C1415" s="144" t="s">
        <v>12</v>
      </c>
      <c r="D1415" s="33">
        <v>1050000</v>
      </c>
      <c r="E1415" s="45"/>
      <c r="F1415" s="13">
        <f t="shared" si="21"/>
        <v>581503124.39999986</v>
      </c>
    </row>
    <row r="1416" spans="1:10">
      <c r="A1416" s="14">
        <v>45019</v>
      </c>
      <c r="B1416" s="15"/>
      <c r="C1416" s="147" t="s">
        <v>12</v>
      </c>
      <c r="D1416" s="33">
        <v>600000</v>
      </c>
      <c r="E1416" s="45"/>
      <c r="F1416" s="13">
        <f t="shared" si="21"/>
        <v>582103124.39999986</v>
      </c>
    </row>
    <row r="1417" spans="1:10">
      <c r="A1417" s="14">
        <v>45019</v>
      </c>
      <c r="B1417" s="15"/>
      <c r="C1417" s="147" t="s">
        <v>12</v>
      </c>
      <c r="D1417" s="33">
        <v>1185000</v>
      </c>
      <c r="E1417" s="45"/>
      <c r="F1417" s="13">
        <f t="shared" si="21"/>
        <v>583288124.39999986</v>
      </c>
    </row>
    <row r="1418" spans="1:10">
      <c r="A1418" s="14">
        <v>45019</v>
      </c>
      <c r="B1418" s="15"/>
      <c r="C1418" s="144" t="s">
        <v>12</v>
      </c>
      <c r="D1418" s="33">
        <v>575000</v>
      </c>
      <c r="E1418" s="45"/>
      <c r="F1418" s="13">
        <f t="shared" si="21"/>
        <v>583863124.39999986</v>
      </c>
    </row>
    <row r="1419" spans="1:10">
      <c r="A1419" s="14">
        <v>45019</v>
      </c>
      <c r="B1419" s="15"/>
      <c r="C1419" s="145" t="s">
        <v>12</v>
      </c>
      <c r="D1419" s="33">
        <v>465000</v>
      </c>
      <c r="E1419" s="45"/>
      <c r="F1419" s="13">
        <f t="shared" si="21"/>
        <v>584328124.39999986</v>
      </c>
    </row>
    <row r="1420" spans="1:10">
      <c r="A1420" s="14">
        <v>45019</v>
      </c>
      <c r="B1420" s="15"/>
      <c r="C1420" s="144" t="s">
        <v>12</v>
      </c>
      <c r="D1420" s="28">
        <v>600000</v>
      </c>
      <c r="E1420" s="45"/>
      <c r="F1420" s="13">
        <f t="shared" si="21"/>
        <v>584928124.39999986</v>
      </c>
    </row>
    <row r="1421" spans="1:10">
      <c r="A1421" s="14">
        <v>45019</v>
      </c>
      <c r="B1421" s="15"/>
      <c r="C1421" s="144" t="s">
        <v>12</v>
      </c>
      <c r="D1421" s="33">
        <v>1160000</v>
      </c>
      <c r="E1421" s="45"/>
      <c r="F1421" s="13">
        <f t="shared" si="21"/>
        <v>586088124.39999986</v>
      </c>
    </row>
    <row r="1422" spans="1:10">
      <c r="A1422" s="14">
        <v>45019</v>
      </c>
      <c r="B1422" s="15"/>
      <c r="C1422" s="144" t="s">
        <v>12</v>
      </c>
      <c r="D1422" s="33">
        <v>600000</v>
      </c>
      <c r="E1422" s="45"/>
      <c r="F1422" s="13">
        <f t="shared" si="21"/>
        <v>586688124.39999986</v>
      </c>
    </row>
    <row r="1423" spans="1:10">
      <c r="A1423" s="14">
        <v>45019</v>
      </c>
      <c r="B1423" s="15"/>
      <c r="C1423" s="144" t="s">
        <v>12</v>
      </c>
      <c r="D1423" s="33">
        <v>1170000</v>
      </c>
      <c r="E1423" s="45"/>
      <c r="F1423" s="13">
        <f t="shared" si="21"/>
        <v>587858124.39999986</v>
      </c>
    </row>
    <row r="1424" spans="1:10">
      <c r="A1424" s="14">
        <v>45019</v>
      </c>
      <c r="B1424" s="15"/>
      <c r="C1424" s="144" t="s">
        <v>12</v>
      </c>
      <c r="D1424" s="33">
        <v>585000</v>
      </c>
      <c r="E1424" s="45"/>
      <c r="F1424" s="13">
        <f t="shared" si="21"/>
        <v>588443124.39999986</v>
      </c>
    </row>
    <row r="1425" spans="1:6">
      <c r="A1425" s="14">
        <v>45019</v>
      </c>
      <c r="B1425" s="15"/>
      <c r="C1425" s="144" t="s">
        <v>12</v>
      </c>
      <c r="D1425" s="33">
        <v>585000</v>
      </c>
      <c r="E1425" s="45"/>
      <c r="F1425" s="13">
        <f t="shared" si="21"/>
        <v>589028124.39999986</v>
      </c>
    </row>
    <row r="1426" spans="1:6">
      <c r="A1426" s="14">
        <v>45019</v>
      </c>
      <c r="B1426" s="15"/>
      <c r="C1426" s="144" t="s">
        <v>149</v>
      </c>
      <c r="D1426" s="33">
        <v>9400000</v>
      </c>
      <c r="E1426" s="45"/>
      <c r="F1426" s="13">
        <f t="shared" si="21"/>
        <v>598428124.39999986</v>
      </c>
    </row>
    <row r="1427" spans="1:6">
      <c r="A1427" s="14">
        <v>45019</v>
      </c>
      <c r="B1427" s="15"/>
      <c r="C1427" s="144" t="s">
        <v>12</v>
      </c>
      <c r="D1427" s="33">
        <v>465000</v>
      </c>
      <c r="E1427" s="45"/>
      <c r="F1427" s="13">
        <f t="shared" si="21"/>
        <v>598893124.39999986</v>
      </c>
    </row>
    <row r="1428" spans="1:6">
      <c r="A1428" s="14">
        <v>45019</v>
      </c>
      <c r="B1428" s="15"/>
      <c r="C1428" s="144" t="s">
        <v>217</v>
      </c>
      <c r="D1428" s="33">
        <v>750000</v>
      </c>
      <c r="E1428" s="45"/>
      <c r="F1428" s="13">
        <f t="shared" si="21"/>
        <v>599643124.39999986</v>
      </c>
    </row>
    <row r="1429" spans="1:6">
      <c r="A1429" s="14">
        <v>45019</v>
      </c>
      <c r="B1429" s="15"/>
      <c r="C1429" s="144" t="s">
        <v>30</v>
      </c>
      <c r="D1429" s="33">
        <v>300000</v>
      </c>
      <c r="E1429" s="45"/>
      <c r="F1429" s="13">
        <f t="shared" si="21"/>
        <v>599943124.39999986</v>
      </c>
    </row>
    <row r="1430" spans="1:6">
      <c r="A1430" s="14">
        <v>45019</v>
      </c>
      <c r="B1430" s="15"/>
      <c r="C1430" s="144" t="s">
        <v>12</v>
      </c>
      <c r="D1430" s="33">
        <v>585000</v>
      </c>
      <c r="E1430" s="45"/>
      <c r="F1430" s="13">
        <f t="shared" si="21"/>
        <v>600528124.39999986</v>
      </c>
    </row>
    <row r="1431" spans="1:6">
      <c r="A1431" s="14">
        <v>45019</v>
      </c>
      <c r="B1431" s="15"/>
      <c r="C1431" s="144" t="s">
        <v>12</v>
      </c>
      <c r="D1431" s="33">
        <v>1725000</v>
      </c>
      <c r="E1431" s="45"/>
      <c r="F1431" s="13">
        <f t="shared" si="21"/>
        <v>602253124.39999986</v>
      </c>
    </row>
    <row r="1432" spans="1:6">
      <c r="A1432" s="14">
        <v>45019</v>
      </c>
      <c r="B1432" s="15"/>
      <c r="C1432" s="144" t="s">
        <v>12</v>
      </c>
      <c r="D1432" s="33">
        <v>600000</v>
      </c>
      <c r="E1432" s="45"/>
      <c r="F1432" s="13">
        <f t="shared" si="21"/>
        <v>602853124.39999986</v>
      </c>
    </row>
    <row r="1433" spans="1:6">
      <c r="A1433" s="14">
        <v>45019</v>
      </c>
      <c r="B1433" s="15"/>
      <c r="C1433" s="144" t="s">
        <v>12</v>
      </c>
      <c r="D1433" s="33">
        <v>465000</v>
      </c>
      <c r="E1433" s="45"/>
      <c r="F1433" s="13">
        <f t="shared" si="21"/>
        <v>603318124.39999986</v>
      </c>
    </row>
    <row r="1434" spans="1:6">
      <c r="A1434" s="14">
        <v>45019</v>
      </c>
      <c r="B1434" s="15"/>
      <c r="C1434" s="144" t="s">
        <v>12</v>
      </c>
      <c r="D1434" s="33">
        <v>600000</v>
      </c>
      <c r="E1434" s="45"/>
      <c r="F1434" s="13">
        <f t="shared" si="21"/>
        <v>603918124.39999986</v>
      </c>
    </row>
    <row r="1435" spans="1:6">
      <c r="A1435" s="14">
        <v>45019</v>
      </c>
      <c r="B1435" s="15"/>
      <c r="C1435" s="144" t="s">
        <v>12</v>
      </c>
      <c r="D1435" s="33">
        <v>600000</v>
      </c>
      <c r="E1435" s="45"/>
      <c r="F1435" s="13">
        <f t="shared" si="21"/>
        <v>604518124.39999986</v>
      </c>
    </row>
    <row r="1436" spans="1:6">
      <c r="A1436" s="14">
        <v>45020</v>
      </c>
      <c r="B1436" s="15"/>
      <c r="C1436" s="144" t="s">
        <v>12</v>
      </c>
      <c r="D1436" s="33">
        <v>550000</v>
      </c>
      <c r="E1436" s="45"/>
      <c r="F1436" s="13">
        <f t="shared" si="21"/>
        <v>605068124.39999986</v>
      </c>
    </row>
    <row r="1437" spans="1:6">
      <c r="A1437" s="14">
        <v>45020</v>
      </c>
      <c r="B1437" s="15"/>
      <c r="C1437" s="144" t="s">
        <v>12</v>
      </c>
      <c r="D1437" s="33">
        <v>585000</v>
      </c>
      <c r="E1437" s="45"/>
      <c r="F1437" s="13">
        <f t="shared" si="21"/>
        <v>605653124.39999986</v>
      </c>
    </row>
    <row r="1438" spans="1:6">
      <c r="A1438" s="14">
        <v>45020</v>
      </c>
      <c r="B1438" s="15"/>
      <c r="C1438" s="144" t="s">
        <v>12</v>
      </c>
      <c r="D1438" s="33">
        <v>600000</v>
      </c>
      <c r="E1438" s="45"/>
      <c r="F1438" s="13">
        <f t="shared" si="21"/>
        <v>606253124.39999986</v>
      </c>
    </row>
    <row r="1439" spans="1:6">
      <c r="A1439" s="14">
        <v>45020</v>
      </c>
      <c r="B1439" s="15"/>
      <c r="C1439" s="144" t="s">
        <v>12</v>
      </c>
      <c r="D1439" s="33">
        <v>575000</v>
      </c>
      <c r="E1439" s="45"/>
      <c r="F1439" s="13">
        <f t="shared" si="21"/>
        <v>606828124.39999986</v>
      </c>
    </row>
    <row r="1440" spans="1:6">
      <c r="A1440" s="14">
        <v>45020</v>
      </c>
      <c r="B1440" s="15"/>
      <c r="C1440" s="144" t="s">
        <v>12</v>
      </c>
      <c r="D1440" s="33">
        <v>600000</v>
      </c>
      <c r="E1440" s="45"/>
      <c r="F1440" s="13">
        <f t="shared" ref="F1440:F1503" si="22">F1439+D1440-E1440</f>
        <v>607428124.39999986</v>
      </c>
    </row>
    <row r="1441" spans="1:6">
      <c r="A1441" s="14">
        <v>45020</v>
      </c>
      <c r="B1441" s="15"/>
      <c r="C1441" s="144" t="s">
        <v>12</v>
      </c>
      <c r="D1441" s="33">
        <v>1750000</v>
      </c>
      <c r="E1441" s="45"/>
      <c r="F1441" s="13">
        <f t="shared" si="22"/>
        <v>609178124.39999986</v>
      </c>
    </row>
    <row r="1442" spans="1:6">
      <c r="A1442" s="14">
        <v>45020</v>
      </c>
      <c r="B1442" s="15"/>
      <c r="C1442" s="144" t="s">
        <v>12</v>
      </c>
      <c r="D1442" s="33">
        <v>1185000</v>
      </c>
      <c r="E1442" s="45"/>
      <c r="F1442" s="13">
        <f t="shared" si="22"/>
        <v>610363124.39999986</v>
      </c>
    </row>
    <row r="1443" spans="1:6">
      <c r="A1443" s="14">
        <v>45020</v>
      </c>
      <c r="B1443" s="15"/>
      <c r="C1443" s="144" t="s">
        <v>12</v>
      </c>
      <c r="D1443" s="33">
        <v>585000</v>
      </c>
      <c r="E1443" s="45"/>
      <c r="F1443" s="13">
        <f t="shared" si="22"/>
        <v>610948124.39999986</v>
      </c>
    </row>
    <row r="1444" spans="1:6">
      <c r="A1444" s="14">
        <v>45020</v>
      </c>
      <c r="B1444" s="15"/>
      <c r="C1444" s="144" t="s">
        <v>12</v>
      </c>
      <c r="D1444" s="33">
        <v>600000</v>
      </c>
      <c r="E1444" s="45"/>
      <c r="F1444" s="13">
        <f t="shared" si="22"/>
        <v>611548124.39999986</v>
      </c>
    </row>
    <row r="1445" spans="1:6">
      <c r="A1445" s="14">
        <v>45020</v>
      </c>
      <c r="B1445" s="15"/>
      <c r="C1445" s="144" t="s">
        <v>12</v>
      </c>
      <c r="D1445" s="33">
        <v>600000</v>
      </c>
      <c r="E1445" s="45"/>
      <c r="F1445" s="13">
        <f t="shared" si="22"/>
        <v>612148124.39999986</v>
      </c>
    </row>
    <row r="1446" spans="1:6">
      <c r="A1446" s="14">
        <v>45020</v>
      </c>
      <c r="B1446" s="15"/>
      <c r="C1446" s="144" t="s">
        <v>12</v>
      </c>
      <c r="D1446" s="33">
        <v>600000</v>
      </c>
      <c r="E1446" s="45"/>
      <c r="F1446" s="13">
        <f t="shared" si="22"/>
        <v>612748124.39999986</v>
      </c>
    </row>
    <row r="1447" spans="1:6">
      <c r="A1447" s="14">
        <v>45020</v>
      </c>
      <c r="B1447" s="15"/>
      <c r="C1447" s="144" t="s">
        <v>12</v>
      </c>
      <c r="D1447" s="33">
        <v>465000</v>
      </c>
      <c r="E1447" s="45"/>
      <c r="F1447" s="13">
        <f t="shared" si="22"/>
        <v>613213124.39999986</v>
      </c>
    </row>
    <row r="1448" spans="1:6">
      <c r="A1448" s="14">
        <v>45020</v>
      </c>
      <c r="B1448" s="15"/>
      <c r="C1448" s="144" t="s">
        <v>12</v>
      </c>
      <c r="D1448" s="33">
        <v>1100000</v>
      </c>
      <c r="E1448" s="45"/>
      <c r="F1448" s="13">
        <f t="shared" si="22"/>
        <v>614313124.39999986</v>
      </c>
    </row>
    <row r="1449" spans="1:6">
      <c r="A1449" s="14">
        <v>45020</v>
      </c>
      <c r="B1449" s="15"/>
      <c r="C1449" s="144" t="s">
        <v>12</v>
      </c>
      <c r="D1449" s="33">
        <v>1160000</v>
      </c>
      <c r="E1449" s="45"/>
      <c r="F1449" s="13">
        <f t="shared" si="22"/>
        <v>615473124.39999986</v>
      </c>
    </row>
    <row r="1450" spans="1:6">
      <c r="A1450" s="14">
        <v>45020</v>
      </c>
      <c r="B1450" s="15"/>
      <c r="C1450" s="144" t="s">
        <v>12</v>
      </c>
      <c r="D1450" s="33">
        <v>1160000</v>
      </c>
      <c r="E1450" s="45"/>
      <c r="F1450" s="13">
        <f t="shared" si="22"/>
        <v>616633124.39999986</v>
      </c>
    </row>
    <row r="1451" spans="1:6">
      <c r="A1451" s="14">
        <v>45020</v>
      </c>
      <c r="B1451" s="15"/>
      <c r="C1451" s="144" t="s">
        <v>12</v>
      </c>
      <c r="D1451" s="33">
        <v>465000</v>
      </c>
      <c r="E1451" s="45"/>
      <c r="F1451" s="13">
        <f t="shared" si="22"/>
        <v>617098124.39999986</v>
      </c>
    </row>
    <row r="1452" spans="1:6">
      <c r="A1452" s="14">
        <v>45020</v>
      </c>
      <c r="B1452" s="15"/>
      <c r="C1452" s="144" t="s">
        <v>12</v>
      </c>
      <c r="D1452" s="33">
        <v>600000</v>
      </c>
      <c r="E1452" s="45"/>
      <c r="F1452" s="13">
        <f t="shared" si="22"/>
        <v>617698124.39999986</v>
      </c>
    </row>
    <row r="1453" spans="1:6">
      <c r="A1453" s="14">
        <v>45020</v>
      </c>
      <c r="B1453" s="15"/>
      <c r="C1453" s="144" t="s">
        <v>12</v>
      </c>
      <c r="D1453" s="33">
        <v>585000</v>
      </c>
      <c r="E1453" s="45"/>
      <c r="F1453" s="13">
        <f t="shared" si="22"/>
        <v>618283124.39999986</v>
      </c>
    </row>
    <row r="1454" spans="1:6">
      <c r="A1454" s="14">
        <v>45020</v>
      </c>
      <c r="B1454" s="15"/>
      <c r="C1454" s="144" t="s">
        <v>12</v>
      </c>
      <c r="D1454" s="33">
        <v>575000</v>
      </c>
      <c r="E1454" s="45"/>
      <c r="F1454" s="13">
        <f t="shared" si="22"/>
        <v>618858124.39999986</v>
      </c>
    </row>
    <row r="1455" spans="1:6">
      <c r="A1455" s="14">
        <v>45020</v>
      </c>
      <c r="B1455" s="15"/>
      <c r="C1455" s="144" t="s">
        <v>12</v>
      </c>
      <c r="D1455" s="33">
        <v>585000</v>
      </c>
      <c r="E1455" s="45"/>
      <c r="F1455" s="13">
        <f t="shared" si="22"/>
        <v>619443124.39999986</v>
      </c>
    </row>
    <row r="1456" spans="1:6">
      <c r="A1456" s="14">
        <v>45021</v>
      </c>
      <c r="B1456" s="15"/>
      <c r="C1456" s="144" t="s">
        <v>86</v>
      </c>
      <c r="D1456" s="33">
        <v>1000000</v>
      </c>
      <c r="E1456" s="45"/>
      <c r="F1456" s="13">
        <f t="shared" si="22"/>
        <v>620443124.39999986</v>
      </c>
    </row>
    <row r="1457" spans="1:6">
      <c r="A1457" s="14">
        <v>45021</v>
      </c>
      <c r="B1457" s="15"/>
      <c r="C1457" s="144" t="s">
        <v>12</v>
      </c>
      <c r="D1457" s="33">
        <v>585000</v>
      </c>
      <c r="E1457" s="45"/>
      <c r="F1457" s="13">
        <f t="shared" si="22"/>
        <v>621028124.39999986</v>
      </c>
    </row>
    <row r="1458" spans="1:6">
      <c r="A1458" s="14">
        <v>45021</v>
      </c>
      <c r="B1458" s="15"/>
      <c r="C1458" s="144" t="s">
        <v>12</v>
      </c>
      <c r="D1458" s="33">
        <v>1735000</v>
      </c>
      <c r="E1458" s="45"/>
      <c r="F1458" s="13">
        <f t="shared" si="22"/>
        <v>622763124.39999986</v>
      </c>
    </row>
    <row r="1459" spans="1:6">
      <c r="A1459" s="14">
        <v>45021</v>
      </c>
      <c r="B1459" s="15"/>
      <c r="C1459" s="144" t="s">
        <v>12</v>
      </c>
      <c r="D1459" s="33">
        <v>1170000</v>
      </c>
      <c r="E1459" s="45"/>
      <c r="F1459" s="13">
        <f t="shared" si="22"/>
        <v>623933124.39999986</v>
      </c>
    </row>
    <row r="1460" spans="1:6">
      <c r="A1460" s="14">
        <v>45021</v>
      </c>
      <c r="B1460" s="15"/>
      <c r="C1460" s="144" t="s">
        <v>12</v>
      </c>
      <c r="D1460" s="33">
        <v>600000</v>
      </c>
      <c r="E1460" s="45"/>
      <c r="F1460" s="13">
        <f t="shared" si="22"/>
        <v>624533124.39999986</v>
      </c>
    </row>
    <row r="1461" spans="1:6">
      <c r="A1461" s="14">
        <v>45021</v>
      </c>
      <c r="B1461" s="15"/>
      <c r="C1461" s="144" t="s">
        <v>12</v>
      </c>
      <c r="D1461" s="33">
        <v>550000</v>
      </c>
      <c r="E1461" s="45"/>
      <c r="F1461" s="13">
        <f t="shared" si="22"/>
        <v>625083124.39999986</v>
      </c>
    </row>
    <row r="1462" spans="1:6">
      <c r="A1462" s="14">
        <v>45021</v>
      </c>
      <c r="B1462" s="15"/>
      <c r="C1462" s="144" t="s">
        <v>12</v>
      </c>
      <c r="D1462" s="33">
        <v>575000</v>
      </c>
      <c r="E1462" s="45"/>
      <c r="F1462" s="13">
        <f t="shared" si="22"/>
        <v>625658124.39999986</v>
      </c>
    </row>
    <row r="1463" spans="1:6">
      <c r="A1463" s="14">
        <v>45021</v>
      </c>
      <c r="B1463" s="15"/>
      <c r="C1463" s="144" t="s">
        <v>12</v>
      </c>
      <c r="D1463" s="33">
        <v>465000</v>
      </c>
      <c r="E1463" s="45"/>
      <c r="F1463" s="13">
        <f t="shared" si="22"/>
        <v>626123124.39999986</v>
      </c>
    </row>
    <row r="1464" spans="1:6">
      <c r="A1464" s="14">
        <v>45021</v>
      </c>
      <c r="B1464" s="15"/>
      <c r="C1464" s="144" t="s">
        <v>12</v>
      </c>
      <c r="D1464" s="33">
        <v>600000</v>
      </c>
      <c r="E1464" s="45"/>
      <c r="F1464" s="13">
        <f t="shared" si="22"/>
        <v>626723124.39999986</v>
      </c>
    </row>
    <row r="1465" spans="1:6">
      <c r="A1465" s="14">
        <v>45021</v>
      </c>
      <c r="B1465" s="15"/>
      <c r="C1465" s="144" t="s">
        <v>18</v>
      </c>
      <c r="D1465" s="33">
        <v>1650000</v>
      </c>
      <c r="E1465" s="45"/>
      <c r="F1465" s="13">
        <f t="shared" si="22"/>
        <v>628373124.39999986</v>
      </c>
    </row>
    <row r="1466" spans="1:6">
      <c r="A1466" s="14">
        <v>45021</v>
      </c>
      <c r="B1466" s="15"/>
      <c r="C1466" s="144" t="s">
        <v>12</v>
      </c>
      <c r="D1466" s="33">
        <v>465000</v>
      </c>
      <c r="E1466" s="45"/>
      <c r="F1466" s="13">
        <f t="shared" si="22"/>
        <v>628838124.39999986</v>
      </c>
    </row>
    <row r="1467" spans="1:6">
      <c r="A1467" s="14">
        <v>45021</v>
      </c>
      <c r="B1467" s="15"/>
      <c r="C1467" s="144" t="s">
        <v>12</v>
      </c>
      <c r="D1467" s="33">
        <v>585000</v>
      </c>
      <c r="E1467" s="45"/>
      <c r="F1467" s="13">
        <f t="shared" si="22"/>
        <v>629423124.39999986</v>
      </c>
    </row>
    <row r="1468" spans="1:6">
      <c r="A1468" s="14">
        <v>45021</v>
      </c>
      <c r="B1468" s="15"/>
      <c r="C1468" s="144" t="s">
        <v>12</v>
      </c>
      <c r="D1468" s="33">
        <v>575000</v>
      </c>
      <c r="E1468" s="45"/>
      <c r="F1468" s="13">
        <f t="shared" si="22"/>
        <v>629998124.39999986</v>
      </c>
    </row>
    <row r="1469" spans="1:6">
      <c r="A1469" s="14">
        <v>45021</v>
      </c>
      <c r="B1469" s="15"/>
      <c r="C1469" s="144" t="s">
        <v>12</v>
      </c>
      <c r="D1469" s="33">
        <v>575000</v>
      </c>
      <c r="E1469" s="45"/>
      <c r="F1469" s="13">
        <f t="shared" si="22"/>
        <v>630573124.39999986</v>
      </c>
    </row>
    <row r="1470" spans="1:6">
      <c r="A1470" s="14">
        <v>45021</v>
      </c>
      <c r="B1470" s="15"/>
      <c r="C1470" s="144" t="s">
        <v>12</v>
      </c>
      <c r="D1470" s="33">
        <v>600000</v>
      </c>
      <c r="E1470" s="45"/>
      <c r="F1470" s="13">
        <f t="shared" si="22"/>
        <v>631173124.39999986</v>
      </c>
    </row>
    <row r="1471" spans="1:6">
      <c r="A1471" s="14">
        <v>45021</v>
      </c>
      <c r="B1471" s="15"/>
      <c r="C1471" s="144" t="s">
        <v>147</v>
      </c>
      <c r="D1471" s="33">
        <v>11700000</v>
      </c>
      <c r="E1471" s="45"/>
      <c r="F1471" s="13">
        <f t="shared" si="22"/>
        <v>642873124.39999986</v>
      </c>
    </row>
    <row r="1472" spans="1:6">
      <c r="A1472" s="14">
        <v>45021</v>
      </c>
      <c r="B1472" s="15"/>
      <c r="C1472" s="144" t="s">
        <v>12</v>
      </c>
      <c r="D1472" s="33">
        <v>465000</v>
      </c>
      <c r="E1472" s="45"/>
      <c r="F1472" s="13">
        <f t="shared" si="22"/>
        <v>643338124.39999986</v>
      </c>
    </row>
    <row r="1473" spans="1:6">
      <c r="A1473" s="14">
        <v>45021</v>
      </c>
      <c r="B1473" s="15"/>
      <c r="C1473" s="144" t="s">
        <v>12</v>
      </c>
      <c r="D1473" s="33">
        <v>600000</v>
      </c>
      <c r="E1473" s="45"/>
      <c r="F1473" s="13">
        <f t="shared" si="22"/>
        <v>643938124.39999986</v>
      </c>
    </row>
    <row r="1474" spans="1:6">
      <c r="A1474" s="14">
        <v>45021</v>
      </c>
      <c r="B1474" s="15"/>
      <c r="C1474" s="144"/>
      <c r="D1474" s="33">
        <v>1080000</v>
      </c>
      <c r="E1474" s="45"/>
      <c r="F1474" s="13">
        <f t="shared" si="22"/>
        <v>645018124.39999986</v>
      </c>
    </row>
    <row r="1475" spans="1:6">
      <c r="A1475" s="14">
        <v>45021</v>
      </c>
      <c r="B1475" s="15"/>
      <c r="C1475" s="144" t="s">
        <v>204</v>
      </c>
      <c r="D1475" s="33">
        <v>150000</v>
      </c>
      <c r="E1475" s="45"/>
      <c r="F1475" s="13">
        <f t="shared" si="22"/>
        <v>645168124.39999986</v>
      </c>
    </row>
    <row r="1476" spans="1:6">
      <c r="A1476" s="14">
        <v>45021</v>
      </c>
      <c r="B1476" s="15"/>
      <c r="C1476" s="144" t="s">
        <v>12</v>
      </c>
      <c r="D1476" s="33">
        <v>600000</v>
      </c>
      <c r="E1476" s="45"/>
      <c r="F1476" s="13">
        <f t="shared" si="22"/>
        <v>645768124.39999986</v>
      </c>
    </row>
    <row r="1477" spans="1:6">
      <c r="A1477" s="14">
        <v>45021</v>
      </c>
      <c r="B1477" s="15"/>
      <c r="C1477" s="144" t="s">
        <v>12</v>
      </c>
      <c r="D1477" s="33">
        <v>600000</v>
      </c>
      <c r="E1477" s="45"/>
      <c r="F1477" s="13">
        <f t="shared" si="22"/>
        <v>646368124.39999986</v>
      </c>
    </row>
    <row r="1478" spans="1:6">
      <c r="A1478" s="14">
        <v>45021</v>
      </c>
      <c r="B1478" s="15"/>
      <c r="C1478" s="144" t="s">
        <v>12</v>
      </c>
      <c r="D1478" s="33">
        <v>1135000</v>
      </c>
      <c r="E1478" s="45"/>
      <c r="F1478" s="13">
        <f t="shared" si="22"/>
        <v>647503124.39999986</v>
      </c>
    </row>
    <row r="1479" spans="1:6">
      <c r="A1479" s="14">
        <v>45022</v>
      </c>
      <c r="B1479" s="15"/>
      <c r="C1479" s="144" t="s">
        <v>12</v>
      </c>
      <c r="D1479" s="33">
        <v>585000</v>
      </c>
      <c r="E1479" s="45"/>
      <c r="F1479" s="13">
        <f t="shared" si="22"/>
        <v>648088124.39999986</v>
      </c>
    </row>
    <row r="1480" spans="1:6">
      <c r="A1480" s="14">
        <v>45022</v>
      </c>
      <c r="B1480" s="15"/>
      <c r="C1480" s="144" t="s">
        <v>12</v>
      </c>
      <c r="D1480" s="33">
        <v>600000</v>
      </c>
      <c r="E1480" s="45"/>
      <c r="F1480" s="13">
        <f t="shared" si="22"/>
        <v>648688124.39999986</v>
      </c>
    </row>
    <row r="1481" spans="1:6">
      <c r="A1481" s="14">
        <v>45022</v>
      </c>
      <c r="B1481" s="15"/>
      <c r="C1481" s="144" t="s">
        <v>12</v>
      </c>
      <c r="D1481" s="33">
        <v>585000</v>
      </c>
      <c r="E1481" s="45"/>
      <c r="F1481" s="13">
        <f t="shared" si="22"/>
        <v>649273124.39999986</v>
      </c>
    </row>
    <row r="1482" spans="1:6">
      <c r="A1482" s="14">
        <v>45022</v>
      </c>
      <c r="B1482" s="15"/>
      <c r="C1482" s="144" t="s">
        <v>12</v>
      </c>
      <c r="D1482" s="33">
        <v>1050000</v>
      </c>
      <c r="E1482" s="45"/>
      <c r="F1482" s="13">
        <f t="shared" si="22"/>
        <v>650323124.39999986</v>
      </c>
    </row>
    <row r="1483" spans="1:6">
      <c r="A1483" s="14">
        <v>45022</v>
      </c>
      <c r="B1483" s="15"/>
      <c r="C1483" s="144" t="s">
        <v>12</v>
      </c>
      <c r="D1483" s="33">
        <v>1160000</v>
      </c>
      <c r="E1483" s="45"/>
      <c r="F1483" s="13">
        <f t="shared" si="22"/>
        <v>651483124.39999986</v>
      </c>
    </row>
    <row r="1484" spans="1:6">
      <c r="A1484" s="14">
        <v>45022</v>
      </c>
      <c r="B1484" s="15"/>
      <c r="C1484" s="144" t="s">
        <v>12</v>
      </c>
      <c r="D1484" s="33">
        <v>600000</v>
      </c>
      <c r="E1484" s="45"/>
      <c r="F1484" s="13">
        <f t="shared" si="22"/>
        <v>652083124.39999986</v>
      </c>
    </row>
    <row r="1485" spans="1:6">
      <c r="A1485" s="14">
        <v>45022</v>
      </c>
      <c r="B1485" s="15"/>
      <c r="C1485" s="144" t="s">
        <v>30</v>
      </c>
      <c r="D1485" s="33">
        <v>600000</v>
      </c>
      <c r="E1485" s="45"/>
      <c r="F1485" s="13">
        <f t="shared" si="22"/>
        <v>652683124.39999986</v>
      </c>
    </row>
    <row r="1486" spans="1:6">
      <c r="A1486" s="14">
        <v>45022</v>
      </c>
      <c r="B1486" s="15"/>
      <c r="C1486" s="144" t="s">
        <v>12</v>
      </c>
      <c r="D1486" s="33">
        <v>600000</v>
      </c>
      <c r="E1486" s="45"/>
      <c r="F1486" s="13">
        <f t="shared" si="22"/>
        <v>653283124.39999986</v>
      </c>
    </row>
    <row r="1487" spans="1:6">
      <c r="A1487" s="14">
        <v>45022</v>
      </c>
      <c r="B1487" s="15"/>
      <c r="C1487" s="144" t="s">
        <v>12</v>
      </c>
      <c r="D1487" s="33">
        <v>585000</v>
      </c>
      <c r="E1487" s="45"/>
      <c r="F1487" s="13">
        <f t="shared" si="22"/>
        <v>653868124.39999986</v>
      </c>
    </row>
    <row r="1488" spans="1:6">
      <c r="A1488" s="14">
        <v>45022</v>
      </c>
      <c r="B1488" s="15"/>
      <c r="C1488" s="144" t="s">
        <v>12</v>
      </c>
      <c r="D1488" s="33">
        <v>1590000</v>
      </c>
      <c r="E1488" s="45"/>
      <c r="F1488" s="13">
        <f t="shared" si="22"/>
        <v>655458124.39999986</v>
      </c>
    </row>
    <row r="1489" spans="1:10">
      <c r="A1489" s="14">
        <v>45022</v>
      </c>
      <c r="B1489" s="15"/>
      <c r="C1489" s="144" t="s">
        <v>204</v>
      </c>
      <c r="D1489" s="33">
        <v>150000</v>
      </c>
      <c r="E1489" s="45"/>
      <c r="F1489" s="13">
        <f t="shared" si="22"/>
        <v>655608124.39999986</v>
      </c>
    </row>
    <row r="1490" spans="1:10">
      <c r="A1490" s="14">
        <v>45022</v>
      </c>
      <c r="B1490" s="15"/>
      <c r="C1490" s="144" t="s">
        <v>12</v>
      </c>
      <c r="D1490" s="33">
        <v>600000</v>
      </c>
      <c r="E1490" s="45"/>
      <c r="F1490" s="13">
        <f t="shared" si="22"/>
        <v>656208124.39999986</v>
      </c>
    </row>
    <row r="1491" spans="1:10">
      <c r="A1491" s="14">
        <v>45022</v>
      </c>
      <c r="B1491" s="15"/>
      <c r="C1491" s="144" t="s">
        <v>12</v>
      </c>
      <c r="D1491" s="33">
        <v>600000</v>
      </c>
      <c r="E1491" s="45"/>
      <c r="F1491" s="13">
        <f t="shared" si="22"/>
        <v>656808124.39999986</v>
      </c>
    </row>
    <row r="1492" spans="1:10">
      <c r="A1492" s="14">
        <v>45022</v>
      </c>
      <c r="B1492" s="15"/>
      <c r="C1492" s="144" t="s">
        <v>12</v>
      </c>
      <c r="D1492" s="33">
        <v>585000</v>
      </c>
      <c r="E1492" s="45"/>
      <c r="F1492" s="13">
        <f t="shared" si="22"/>
        <v>657393124.39999986</v>
      </c>
    </row>
    <row r="1493" spans="1:10">
      <c r="A1493" s="14">
        <v>45022</v>
      </c>
      <c r="B1493" s="15"/>
      <c r="C1493" s="144" t="s">
        <v>12</v>
      </c>
      <c r="D1493" s="33">
        <v>585000</v>
      </c>
      <c r="E1493" s="45"/>
      <c r="F1493" s="13">
        <f t="shared" si="22"/>
        <v>657978124.39999986</v>
      </c>
    </row>
    <row r="1494" spans="1:10">
      <c r="A1494" s="14">
        <v>45022</v>
      </c>
      <c r="B1494" s="15"/>
      <c r="C1494" s="144" t="s">
        <v>12</v>
      </c>
      <c r="D1494" s="33">
        <v>600000</v>
      </c>
      <c r="E1494" s="45"/>
      <c r="F1494" s="13">
        <f t="shared" si="22"/>
        <v>658578124.39999986</v>
      </c>
    </row>
    <row r="1495" spans="1:10">
      <c r="A1495" s="14">
        <v>45022</v>
      </c>
      <c r="B1495" s="15"/>
      <c r="C1495" s="144" t="s">
        <v>12</v>
      </c>
      <c r="D1495" s="33">
        <v>585000</v>
      </c>
      <c r="E1495" s="45"/>
      <c r="F1495" s="13">
        <f t="shared" si="22"/>
        <v>659163124.39999986</v>
      </c>
    </row>
    <row r="1496" spans="1:10">
      <c r="A1496" s="14">
        <v>45022</v>
      </c>
      <c r="B1496" s="15"/>
      <c r="C1496" s="144" t="s">
        <v>12</v>
      </c>
      <c r="D1496" s="33">
        <v>1135000</v>
      </c>
      <c r="E1496" s="45"/>
      <c r="F1496" s="13">
        <f t="shared" si="22"/>
        <v>660298124.39999986</v>
      </c>
    </row>
    <row r="1497" spans="1:10">
      <c r="A1497" s="14">
        <v>45022</v>
      </c>
      <c r="B1497" s="15"/>
      <c r="C1497" s="144" t="s">
        <v>147</v>
      </c>
      <c r="D1497" s="33">
        <v>12200000</v>
      </c>
      <c r="E1497" s="45"/>
      <c r="F1497" s="13">
        <f t="shared" si="22"/>
        <v>672498124.39999986</v>
      </c>
      <c r="H1497" s="16"/>
    </row>
    <row r="1498" spans="1:10">
      <c r="A1498" s="14">
        <v>45022</v>
      </c>
      <c r="B1498" s="15"/>
      <c r="C1498" s="144" t="s">
        <v>204</v>
      </c>
      <c r="D1498" s="33">
        <v>150000</v>
      </c>
      <c r="E1498" s="45"/>
      <c r="F1498" s="13">
        <f t="shared" si="22"/>
        <v>672648124.39999986</v>
      </c>
    </row>
    <row r="1499" spans="1:10">
      <c r="A1499" s="14">
        <v>45022</v>
      </c>
      <c r="B1499" s="15"/>
      <c r="C1499" s="144" t="s">
        <v>204</v>
      </c>
      <c r="D1499" s="33">
        <v>150000</v>
      </c>
      <c r="E1499" s="45"/>
      <c r="F1499" s="13">
        <f t="shared" si="22"/>
        <v>672798124.39999986</v>
      </c>
    </row>
    <row r="1500" spans="1:10">
      <c r="A1500" s="14">
        <v>45022</v>
      </c>
      <c r="B1500" s="15"/>
      <c r="C1500" s="144" t="s">
        <v>12</v>
      </c>
      <c r="D1500" s="33">
        <v>465000</v>
      </c>
      <c r="E1500" s="45"/>
      <c r="F1500" s="13">
        <f t="shared" si="22"/>
        <v>673263124.39999986</v>
      </c>
    </row>
    <row r="1501" spans="1:10">
      <c r="A1501" s="14">
        <v>45022</v>
      </c>
      <c r="B1501" s="15"/>
      <c r="C1501" s="144" t="s">
        <v>12</v>
      </c>
      <c r="D1501" s="33">
        <v>550000</v>
      </c>
      <c r="E1501" s="45"/>
      <c r="F1501" s="13">
        <f t="shared" si="22"/>
        <v>673813124.39999986</v>
      </c>
    </row>
    <row r="1502" spans="1:10">
      <c r="A1502" s="14">
        <v>45022</v>
      </c>
      <c r="B1502" s="15"/>
      <c r="C1502" s="144" t="s">
        <v>12</v>
      </c>
      <c r="D1502" s="33">
        <v>600000</v>
      </c>
      <c r="E1502" s="45"/>
      <c r="F1502" s="13">
        <f t="shared" si="22"/>
        <v>674413124.39999986</v>
      </c>
    </row>
    <row r="1503" spans="1:10" s="19" customFormat="1">
      <c r="A1503" s="14">
        <v>45023</v>
      </c>
      <c r="B1503" s="32"/>
      <c r="C1503" s="145" t="s">
        <v>12</v>
      </c>
      <c r="D1503" s="27">
        <v>1185000</v>
      </c>
      <c r="E1503" s="28"/>
      <c r="F1503" s="51">
        <f t="shared" si="22"/>
        <v>675598124.39999986</v>
      </c>
      <c r="J1503" s="21"/>
    </row>
    <row r="1504" spans="1:10">
      <c r="A1504" s="14">
        <v>45023</v>
      </c>
      <c r="B1504" s="15"/>
      <c r="C1504" s="144" t="s">
        <v>12</v>
      </c>
      <c r="D1504" s="33">
        <v>600000</v>
      </c>
      <c r="E1504" s="45"/>
      <c r="F1504" s="13">
        <f t="shared" ref="F1504:F1568" si="23">F1503+D1504-E1504</f>
        <v>676198124.39999986</v>
      </c>
    </row>
    <row r="1505" spans="1:6">
      <c r="A1505" s="14">
        <v>45023</v>
      </c>
      <c r="B1505" s="15"/>
      <c r="C1505" s="144" t="s">
        <v>12</v>
      </c>
      <c r="D1505" s="33">
        <v>1800000</v>
      </c>
      <c r="E1505" s="45"/>
      <c r="F1505" s="13">
        <f t="shared" si="23"/>
        <v>677998124.39999986</v>
      </c>
    </row>
    <row r="1506" spans="1:6">
      <c r="A1506" s="14">
        <v>45023</v>
      </c>
      <c r="B1506" s="15"/>
      <c r="C1506" s="144" t="s">
        <v>12</v>
      </c>
      <c r="D1506" s="33">
        <v>585000</v>
      </c>
      <c r="E1506" s="45"/>
      <c r="F1506" s="13">
        <f t="shared" si="23"/>
        <v>678583124.39999986</v>
      </c>
    </row>
    <row r="1507" spans="1:6">
      <c r="A1507" s="14">
        <v>45023</v>
      </c>
      <c r="B1507" s="15"/>
      <c r="C1507" s="144" t="s">
        <v>12</v>
      </c>
      <c r="D1507" s="33">
        <v>575000</v>
      </c>
      <c r="E1507" s="45"/>
      <c r="F1507" s="13">
        <f t="shared" si="23"/>
        <v>679158124.39999986</v>
      </c>
    </row>
    <row r="1508" spans="1:6">
      <c r="A1508" s="14">
        <v>45023</v>
      </c>
      <c r="B1508" s="15"/>
      <c r="C1508" s="144" t="s">
        <v>12</v>
      </c>
      <c r="D1508" s="33">
        <v>600000</v>
      </c>
      <c r="E1508" s="45"/>
      <c r="F1508" s="13">
        <f t="shared" si="23"/>
        <v>679758124.39999986</v>
      </c>
    </row>
    <row r="1509" spans="1:6">
      <c r="A1509" s="14">
        <v>45023</v>
      </c>
      <c r="B1509" s="15"/>
      <c r="C1509" s="144" t="s">
        <v>12</v>
      </c>
      <c r="D1509" s="33">
        <v>600000</v>
      </c>
      <c r="E1509" s="45"/>
      <c r="F1509" s="13">
        <f t="shared" si="23"/>
        <v>680358124.39999986</v>
      </c>
    </row>
    <row r="1510" spans="1:6">
      <c r="A1510" s="14">
        <v>45023</v>
      </c>
      <c r="B1510" s="15"/>
      <c r="C1510" s="144" t="s">
        <v>12</v>
      </c>
      <c r="D1510" s="33">
        <v>1170000</v>
      </c>
      <c r="E1510" s="45"/>
      <c r="F1510" s="13">
        <f t="shared" si="23"/>
        <v>681528124.39999986</v>
      </c>
    </row>
    <row r="1511" spans="1:6">
      <c r="A1511" s="14">
        <v>45023</v>
      </c>
      <c r="B1511" s="15"/>
      <c r="C1511" s="144" t="s">
        <v>12</v>
      </c>
      <c r="D1511" s="33">
        <v>1170000</v>
      </c>
      <c r="E1511" s="45"/>
      <c r="F1511" s="13">
        <f t="shared" si="23"/>
        <v>682698124.39999986</v>
      </c>
    </row>
    <row r="1512" spans="1:6">
      <c r="A1512" s="14">
        <v>45023</v>
      </c>
      <c r="B1512" s="15"/>
      <c r="C1512" s="144" t="s">
        <v>12</v>
      </c>
      <c r="D1512" s="33">
        <v>600000</v>
      </c>
      <c r="E1512" s="45"/>
      <c r="F1512" s="13">
        <f t="shared" si="23"/>
        <v>683298124.39999986</v>
      </c>
    </row>
    <row r="1513" spans="1:6">
      <c r="A1513" s="14">
        <v>45023</v>
      </c>
      <c r="B1513" s="15"/>
      <c r="C1513" s="144" t="s">
        <v>12</v>
      </c>
      <c r="D1513" s="33">
        <v>600000</v>
      </c>
      <c r="E1513" s="45"/>
      <c r="F1513" s="13">
        <f t="shared" si="23"/>
        <v>683898124.39999986</v>
      </c>
    </row>
    <row r="1514" spans="1:6">
      <c r="A1514" s="14">
        <v>45023</v>
      </c>
      <c r="B1514" s="15"/>
      <c r="C1514" s="144" t="s">
        <v>12</v>
      </c>
      <c r="D1514" s="33">
        <v>600000</v>
      </c>
      <c r="E1514" s="45"/>
      <c r="F1514" s="13">
        <f t="shared" si="23"/>
        <v>684498124.39999986</v>
      </c>
    </row>
    <row r="1515" spans="1:6">
      <c r="A1515" s="14">
        <v>45023</v>
      </c>
      <c r="B1515" s="15"/>
      <c r="C1515" s="144" t="s">
        <v>12</v>
      </c>
      <c r="D1515" s="33">
        <v>550000</v>
      </c>
      <c r="E1515" s="45"/>
      <c r="F1515" s="13">
        <f t="shared" si="23"/>
        <v>685048124.39999986</v>
      </c>
    </row>
    <row r="1516" spans="1:6">
      <c r="A1516" s="14">
        <v>45023</v>
      </c>
      <c r="B1516" s="15"/>
      <c r="C1516" s="144" t="s">
        <v>12</v>
      </c>
      <c r="D1516" s="33">
        <v>600000</v>
      </c>
      <c r="E1516" s="45"/>
      <c r="F1516" s="13">
        <f t="shared" si="23"/>
        <v>685648124.39999986</v>
      </c>
    </row>
    <row r="1517" spans="1:6">
      <c r="A1517" s="14">
        <v>45024</v>
      </c>
      <c r="B1517" s="15"/>
      <c r="C1517" s="144" t="s">
        <v>12</v>
      </c>
      <c r="D1517" s="33">
        <v>600000</v>
      </c>
      <c r="E1517" s="45"/>
      <c r="F1517" s="13">
        <f t="shared" si="23"/>
        <v>686248124.39999986</v>
      </c>
    </row>
    <row r="1518" spans="1:6">
      <c r="A1518" s="14">
        <v>45024</v>
      </c>
      <c r="B1518" s="15"/>
      <c r="C1518" s="144" t="s">
        <v>12</v>
      </c>
      <c r="D1518" s="33">
        <v>550000</v>
      </c>
      <c r="E1518" s="45"/>
      <c r="F1518" s="13">
        <f t="shared" si="23"/>
        <v>686798124.39999986</v>
      </c>
    </row>
    <row r="1519" spans="1:6">
      <c r="A1519" s="14">
        <v>45024</v>
      </c>
      <c r="B1519" s="15"/>
      <c r="C1519" s="144" t="s">
        <v>12</v>
      </c>
      <c r="D1519" s="33">
        <v>600000</v>
      </c>
      <c r="E1519" s="45"/>
      <c r="F1519" s="13">
        <f t="shared" si="23"/>
        <v>687398124.39999986</v>
      </c>
    </row>
    <row r="1520" spans="1:6">
      <c r="A1520" s="14">
        <v>45024</v>
      </c>
      <c r="B1520" s="15"/>
      <c r="C1520" s="144" t="s">
        <v>12</v>
      </c>
      <c r="D1520" s="33">
        <v>1200000</v>
      </c>
      <c r="E1520" s="45"/>
      <c r="F1520" s="13">
        <f t="shared" si="23"/>
        <v>688598124.39999986</v>
      </c>
    </row>
    <row r="1521" spans="1:6">
      <c r="A1521" s="14">
        <v>45025</v>
      </c>
      <c r="B1521" s="15"/>
      <c r="C1521" s="144" t="s">
        <v>12</v>
      </c>
      <c r="D1521" s="33">
        <v>575000</v>
      </c>
      <c r="E1521" s="45"/>
      <c r="F1521" s="13">
        <f t="shared" si="23"/>
        <v>689173124.39999986</v>
      </c>
    </row>
    <row r="1522" spans="1:6">
      <c r="A1522" s="14">
        <v>45025</v>
      </c>
      <c r="B1522" s="15"/>
      <c r="C1522" s="144" t="s">
        <v>204</v>
      </c>
      <c r="D1522" s="33">
        <v>150000</v>
      </c>
      <c r="E1522" s="45"/>
      <c r="F1522" s="13">
        <f t="shared" si="23"/>
        <v>689323124.39999986</v>
      </c>
    </row>
    <row r="1523" spans="1:6">
      <c r="A1523" s="14">
        <v>45025</v>
      </c>
      <c r="B1523" s="15"/>
      <c r="C1523" s="144" t="s">
        <v>12</v>
      </c>
      <c r="D1523" s="33">
        <v>585000</v>
      </c>
      <c r="E1523" s="45"/>
      <c r="F1523" s="13">
        <f t="shared" si="23"/>
        <v>689908124.39999986</v>
      </c>
    </row>
    <row r="1524" spans="1:6">
      <c r="A1524" s="14">
        <v>45025</v>
      </c>
      <c r="B1524" s="15"/>
      <c r="C1524" s="144" t="s">
        <v>12</v>
      </c>
      <c r="D1524" s="33">
        <v>1150000</v>
      </c>
      <c r="E1524" s="45"/>
      <c r="F1524" s="13">
        <f t="shared" si="23"/>
        <v>691058124.39999986</v>
      </c>
    </row>
    <row r="1525" spans="1:6">
      <c r="A1525" s="14">
        <v>45026</v>
      </c>
      <c r="B1525" s="15"/>
      <c r="C1525" s="144" t="s">
        <v>12</v>
      </c>
      <c r="D1525" s="33">
        <v>550000</v>
      </c>
      <c r="E1525" s="45"/>
      <c r="F1525" s="13">
        <f t="shared" si="23"/>
        <v>691608124.39999986</v>
      </c>
    </row>
    <row r="1526" spans="1:6">
      <c r="A1526" s="14">
        <v>45026</v>
      </c>
      <c r="B1526" s="15"/>
      <c r="C1526" s="144" t="s">
        <v>12</v>
      </c>
      <c r="D1526" s="33">
        <v>585000</v>
      </c>
      <c r="E1526" s="45"/>
      <c r="F1526" s="13">
        <f t="shared" si="23"/>
        <v>692193124.39999986</v>
      </c>
    </row>
    <row r="1527" spans="1:6">
      <c r="A1527" s="14">
        <v>45026</v>
      </c>
      <c r="B1527" s="15"/>
      <c r="C1527" s="144" t="s">
        <v>12</v>
      </c>
      <c r="D1527" s="33">
        <v>1015000</v>
      </c>
      <c r="E1527" s="45"/>
      <c r="F1527" s="13">
        <f t="shared" si="23"/>
        <v>693208124.39999986</v>
      </c>
    </row>
    <row r="1528" spans="1:6">
      <c r="A1528" s="14">
        <v>45026</v>
      </c>
      <c r="B1528" s="15"/>
      <c r="C1528" s="144" t="s">
        <v>12</v>
      </c>
      <c r="D1528" s="33">
        <v>575000</v>
      </c>
      <c r="E1528" s="45"/>
      <c r="F1528" s="13">
        <f t="shared" si="23"/>
        <v>693783124.39999986</v>
      </c>
    </row>
    <row r="1529" spans="1:6">
      <c r="A1529" s="14">
        <v>45026</v>
      </c>
      <c r="B1529" s="15"/>
      <c r="C1529" s="144" t="s">
        <v>12</v>
      </c>
      <c r="D1529" s="33">
        <v>585000</v>
      </c>
      <c r="E1529" s="45"/>
      <c r="F1529" s="13">
        <f t="shared" si="23"/>
        <v>694368124.39999986</v>
      </c>
    </row>
    <row r="1530" spans="1:6">
      <c r="A1530" s="14">
        <v>45026</v>
      </c>
      <c r="B1530" s="15"/>
      <c r="C1530" s="144" t="s">
        <v>12</v>
      </c>
      <c r="D1530" s="33">
        <v>585000</v>
      </c>
      <c r="E1530" s="45"/>
      <c r="F1530" s="13">
        <f t="shared" si="23"/>
        <v>694953124.39999986</v>
      </c>
    </row>
    <row r="1531" spans="1:6">
      <c r="A1531" s="14">
        <v>45026</v>
      </c>
      <c r="B1531" s="15"/>
      <c r="C1531" s="144" t="s">
        <v>12</v>
      </c>
      <c r="D1531" s="33">
        <v>575000</v>
      </c>
      <c r="E1531" s="45"/>
      <c r="F1531" s="13">
        <f t="shared" si="23"/>
        <v>695528124.39999986</v>
      </c>
    </row>
    <row r="1532" spans="1:6">
      <c r="A1532" s="14">
        <v>45027</v>
      </c>
      <c r="B1532" s="15"/>
      <c r="C1532" s="145" t="s">
        <v>116</v>
      </c>
      <c r="D1532" s="33"/>
      <c r="E1532" s="45">
        <v>141700008</v>
      </c>
      <c r="F1532" s="13">
        <f t="shared" si="23"/>
        <v>553828116.39999986</v>
      </c>
    </row>
    <row r="1533" spans="1:6">
      <c r="A1533" s="14">
        <v>45027</v>
      </c>
      <c r="B1533" s="15"/>
      <c r="C1533" s="145" t="s">
        <v>21</v>
      </c>
      <c r="D1533" s="33"/>
      <c r="E1533" s="45">
        <v>38865750</v>
      </c>
      <c r="F1533" s="13">
        <f t="shared" si="23"/>
        <v>514962366.39999986</v>
      </c>
    </row>
    <row r="1534" spans="1:6">
      <c r="A1534" s="14">
        <v>45027</v>
      </c>
      <c r="B1534" s="15"/>
      <c r="C1534" s="145" t="s">
        <v>22</v>
      </c>
      <c r="D1534" s="33"/>
      <c r="E1534" s="45">
        <v>10500000</v>
      </c>
      <c r="F1534" s="13">
        <f t="shared" si="23"/>
        <v>504462366.39999986</v>
      </c>
    </row>
    <row r="1535" spans="1:6">
      <c r="A1535" s="14">
        <v>45027</v>
      </c>
      <c r="B1535" s="15"/>
      <c r="C1535" s="145" t="s">
        <v>44</v>
      </c>
      <c r="D1535" s="33"/>
      <c r="E1535" s="45">
        <v>16000000</v>
      </c>
      <c r="F1535" s="13">
        <f t="shared" si="23"/>
        <v>488462366.39999986</v>
      </c>
    </row>
    <row r="1536" spans="1:6">
      <c r="A1536" s="14">
        <v>45027</v>
      </c>
      <c r="B1536" s="15"/>
      <c r="C1536" s="144" t="s">
        <v>53</v>
      </c>
      <c r="D1536" s="33"/>
      <c r="E1536" s="45">
        <f>4*2900</f>
        <v>11600</v>
      </c>
      <c r="F1536" s="13">
        <f t="shared" si="23"/>
        <v>488450766.39999986</v>
      </c>
    </row>
    <row r="1537" spans="1:6">
      <c r="A1537" s="14">
        <v>45027</v>
      </c>
      <c r="B1537" s="15"/>
      <c r="C1537" s="144" t="s">
        <v>221</v>
      </c>
      <c r="D1537" s="33"/>
      <c r="E1537" s="45">
        <v>3750000</v>
      </c>
      <c r="F1537" s="13">
        <f t="shared" si="23"/>
        <v>484700766.39999986</v>
      </c>
    </row>
    <row r="1538" spans="1:6" ht="28">
      <c r="A1538" s="14">
        <v>45027</v>
      </c>
      <c r="B1538" s="15"/>
      <c r="C1538" s="147" t="s">
        <v>222</v>
      </c>
      <c r="D1538" s="33"/>
      <c r="E1538" s="45">
        <v>13500000</v>
      </c>
      <c r="F1538" s="13">
        <f t="shared" si="23"/>
        <v>471200766.39999986</v>
      </c>
    </row>
    <row r="1539" spans="1:6">
      <c r="A1539" s="14">
        <v>45027</v>
      </c>
      <c r="B1539" s="15"/>
      <c r="C1539" s="144" t="s">
        <v>75</v>
      </c>
      <c r="D1539" s="33">
        <v>14400000</v>
      </c>
      <c r="E1539" s="45"/>
      <c r="F1539" s="13">
        <f t="shared" si="23"/>
        <v>485600766.39999986</v>
      </c>
    </row>
    <row r="1540" spans="1:6">
      <c r="A1540" s="14">
        <v>45028</v>
      </c>
      <c r="B1540" s="15"/>
      <c r="C1540" s="144" t="s">
        <v>227</v>
      </c>
      <c r="D1540" s="33"/>
      <c r="E1540" s="45">
        <f>32100000+6500</f>
        <v>32106500</v>
      </c>
      <c r="F1540" s="13">
        <f t="shared" si="23"/>
        <v>453494266.39999986</v>
      </c>
    </row>
    <row r="1541" spans="1:6" ht="28">
      <c r="A1541" s="14">
        <v>45033</v>
      </c>
      <c r="B1541" s="15"/>
      <c r="C1541" s="147" t="s">
        <v>224</v>
      </c>
      <c r="D1541" s="33"/>
      <c r="E1541" s="45">
        <v>21500000</v>
      </c>
      <c r="F1541" s="13">
        <f t="shared" si="23"/>
        <v>431994266.39999986</v>
      </c>
    </row>
    <row r="1542" spans="1:6">
      <c r="A1542" s="14">
        <v>45033</v>
      </c>
      <c r="B1542" s="15"/>
      <c r="C1542" s="144" t="s">
        <v>225</v>
      </c>
      <c r="D1542" s="33"/>
      <c r="E1542" s="45">
        <v>2576000</v>
      </c>
      <c r="F1542" s="13">
        <f t="shared" si="23"/>
        <v>429418266.39999986</v>
      </c>
    </row>
    <row r="1543" spans="1:6">
      <c r="A1543" s="14">
        <v>45033</v>
      </c>
      <c r="B1543" s="15"/>
      <c r="C1543" s="144" t="s">
        <v>226</v>
      </c>
      <c r="D1543" s="33"/>
      <c r="E1543" s="45">
        <v>24500000</v>
      </c>
      <c r="F1543" s="13">
        <f t="shared" si="23"/>
        <v>404918266.39999986</v>
      </c>
    </row>
    <row r="1544" spans="1:6">
      <c r="A1544" s="14">
        <v>45026</v>
      </c>
      <c r="B1544" s="15"/>
      <c r="C1544" s="144" t="s">
        <v>12</v>
      </c>
      <c r="D1544" s="33">
        <v>1770000</v>
      </c>
      <c r="E1544" s="45"/>
      <c r="F1544" s="13">
        <f t="shared" si="23"/>
        <v>406688266.39999986</v>
      </c>
    </row>
    <row r="1545" spans="1:6">
      <c r="A1545" s="14">
        <v>45026</v>
      </c>
      <c r="B1545" s="15"/>
      <c r="C1545" s="144" t="s">
        <v>12</v>
      </c>
      <c r="D1545" s="33">
        <v>600000</v>
      </c>
      <c r="E1545" s="45"/>
      <c r="F1545" s="13">
        <f t="shared" si="23"/>
        <v>407288266.39999986</v>
      </c>
    </row>
    <row r="1546" spans="1:6">
      <c r="A1546" s="14">
        <v>45026</v>
      </c>
      <c r="B1546" s="15"/>
      <c r="C1546" s="144" t="s">
        <v>12</v>
      </c>
      <c r="D1546" s="33">
        <v>600000</v>
      </c>
      <c r="E1546" s="45"/>
      <c r="F1546" s="13">
        <f t="shared" si="23"/>
        <v>407888266.39999986</v>
      </c>
    </row>
    <row r="1547" spans="1:6">
      <c r="A1547" s="14">
        <v>45026</v>
      </c>
      <c r="B1547" s="15"/>
      <c r="C1547" s="144" t="s">
        <v>12</v>
      </c>
      <c r="D1547" s="33">
        <v>1135000</v>
      </c>
      <c r="E1547" s="45"/>
      <c r="F1547" s="13">
        <f t="shared" si="23"/>
        <v>409023266.39999986</v>
      </c>
    </row>
    <row r="1548" spans="1:6">
      <c r="A1548" s="14">
        <v>45026</v>
      </c>
      <c r="B1548" s="15"/>
      <c r="C1548" s="144" t="s">
        <v>12</v>
      </c>
      <c r="D1548" s="33">
        <v>1185000</v>
      </c>
      <c r="E1548" s="45"/>
      <c r="F1548" s="13">
        <f t="shared" si="23"/>
        <v>410208266.39999986</v>
      </c>
    </row>
    <row r="1549" spans="1:6">
      <c r="A1549" s="14">
        <v>45026</v>
      </c>
      <c r="B1549" s="15"/>
      <c r="C1549" s="144" t="s">
        <v>12</v>
      </c>
      <c r="D1549" s="33">
        <v>600000</v>
      </c>
      <c r="E1549" s="45"/>
      <c r="F1549" s="13">
        <f t="shared" si="23"/>
        <v>410808266.39999986</v>
      </c>
    </row>
    <row r="1550" spans="1:6">
      <c r="A1550" s="14">
        <v>45026</v>
      </c>
      <c r="B1550" s="15"/>
      <c r="C1550" s="144" t="s">
        <v>12</v>
      </c>
      <c r="D1550" s="33">
        <v>585000</v>
      </c>
      <c r="E1550" s="45"/>
      <c r="F1550" s="13">
        <f t="shared" si="23"/>
        <v>411393266.39999986</v>
      </c>
    </row>
    <row r="1551" spans="1:6">
      <c r="A1551" s="14">
        <v>45026</v>
      </c>
      <c r="B1551" s="15"/>
      <c r="C1551" s="144" t="s">
        <v>12</v>
      </c>
      <c r="D1551" s="33">
        <v>600000</v>
      </c>
      <c r="E1551" s="45"/>
      <c r="F1551" s="13">
        <f t="shared" si="23"/>
        <v>411993266.39999986</v>
      </c>
    </row>
    <row r="1552" spans="1:6">
      <c r="A1552" s="14">
        <v>45026</v>
      </c>
      <c r="B1552" s="15"/>
      <c r="C1552" s="144" t="s">
        <v>12</v>
      </c>
      <c r="D1552" s="33">
        <v>600000</v>
      </c>
      <c r="E1552" s="45"/>
      <c r="F1552" s="13">
        <f t="shared" si="23"/>
        <v>412593266.39999986</v>
      </c>
    </row>
    <row r="1553" spans="1:6">
      <c r="A1553" s="14">
        <v>45026</v>
      </c>
      <c r="B1553" s="15"/>
      <c r="C1553" s="144" t="s">
        <v>12</v>
      </c>
      <c r="D1553" s="33">
        <v>1160000</v>
      </c>
      <c r="E1553" s="45"/>
      <c r="F1553" s="13">
        <f t="shared" si="23"/>
        <v>413753266.39999986</v>
      </c>
    </row>
    <row r="1554" spans="1:6">
      <c r="A1554" s="14">
        <v>45026</v>
      </c>
      <c r="B1554" s="15"/>
      <c r="C1554" s="144" t="s">
        <v>12</v>
      </c>
      <c r="D1554" s="33">
        <v>600000</v>
      </c>
      <c r="E1554" s="45"/>
      <c r="F1554" s="13">
        <f t="shared" si="23"/>
        <v>414353266.39999986</v>
      </c>
    </row>
    <row r="1555" spans="1:6">
      <c r="A1555" s="14">
        <v>45026</v>
      </c>
      <c r="B1555" s="15"/>
      <c r="C1555" s="144" t="s">
        <v>12</v>
      </c>
      <c r="D1555" s="33">
        <v>550000</v>
      </c>
      <c r="E1555" s="45"/>
      <c r="F1555" s="13">
        <f t="shared" si="23"/>
        <v>414903266.39999986</v>
      </c>
    </row>
    <row r="1556" spans="1:6">
      <c r="A1556" s="14">
        <v>45026</v>
      </c>
      <c r="B1556" s="15"/>
      <c r="C1556" s="144" t="s">
        <v>12</v>
      </c>
      <c r="D1556" s="33">
        <v>2935000</v>
      </c>
      <c r="E1556" s="45"/>
      <c r="F1556" s="13">
        <f t="shared" si="23"/>
        <v>417838266.39999986</v>
      </c>
    </row>
    <row r="1557" spans="1:6">
      <c r="A1557" s="14">
        <v>45026</v>
      </c>
      <c r="B1557" s="15"/>
      <c r="C1557" s="144" t="s">
        <v>12</v>
      </c>
      <c r="D1557" s="33">
        <v>600000</v>
      </c>
      <c r="E1557" s="45"/>
      <c r="F1557" s="13">
        <f t="shared" si="23"/>
        <v>418438266.39999986</v>
      </c>
    </row>
    <row r="1558" spans="1:6">
      <c r="A1558" s="14">
        <v>45026</v>
      </c>
      <c r="B1558" s="15"/>
      <c r="C1558" s="144" t="s">
        <v>204</v>
      </c>
      <c r="D1558" s="33">
        <v>150000</v>
      </c>
      <c r="E1558" s="45"/>
      <c r="F1558" s="13">
        <f t="shared" si="23"/>
        <v>418588266.39999986</v>
      </c>
    </row>
    <row r="1559" spans="1:6">
      <c r="A1559" s="14">
        <v>45026</v>
      </c>
      <c r="B1559" s="15"/>
      <c r="C1559" s="144" t="s">
        <v>12</v>
      </c>
      <c r="D1559" s="33">
        <v>600000</v>
      </c>
      <c r="E1559" s="45"/>
      <c r="F1559" s="13">
        <f t="shared" si="23"/>
        <v>419188266.39999986</v>
      </c>
    </row>
    <row r="1560" spans="1:6">
      <c r="A1560" s="14">
        <v>45026</v>
      </c>
      <c r="B1560" s="15"/>
      <c r="C1560" s="144" t="s">
        <v>12</v>
      </c>
      <c r="D1560" s="33">
        <v>575000</v>
      </c>
      <c r="E1560" s="45"/>
      <c r="F1560" s="13">
        <f t="shared" si="23"/>
        <v>419763266.39999986</v>
      </c>
    </row>
    <row r="1561" spans="1:6">
      <c r="A1561" s="14">
        <v>45026</v>
      </c>
      <c r="B1561" s="15"/>
      <c r="C1561" s="144" t="s">
        <v>12</v>
      </c>
      <c r="D1561" s="33">
        <v>1065000</v>
      </c>
      <c r="E1561" s="45"/>
      <c r="F1561" s="13">
        <f t="shared" si="23"/>
        <v>420828266.39999986</v>
      </c>
    </row>
    <row r="1562" spans="1:6">
      <c r="A1562" s="14">
        <v>45026</v>
      </c>
      <c r="B1562" s="15"/>
      <c r="C1562" s="144" t="s">
        <v>17</v>
      </c>
      <c r="D1562" s="33">
        <v>1300000</v>
      </c>
      <c r="E1562" s="45"/>
      <c r="F1562" s="13">
        <f t="shared" si="23"/>
        <v>422128266.39999986</v>
      </c>
    </row>
    <row r="1563" spans="1:6">
      <c r="A1563" s="14">
        <v>45026</v>
      </c>
      <c r="B1563" s="15"/>
      <c r="C1563" s="144" t="s">
        <v>12</v>
      </c>
      <c r="D1563" s="33">
        <v>585000</v>
      </c>
      <c r="E1563" s="45"/>
      <c r="F1563" s="13">
        <f t="shared" si="23"/>
        <v>422713266.39999986</v>
      </c>
    </row>
    <row r="1564" spans="1:6">
      <c r="A1564" s="14">
        <v>45026</v>
      </c>
      <c r="B1564" s="15"/>
      <c r="C1564" s="144" t="s">
        <v>204</v>
      </c>
      <c r="D1564" s="33">
        <v>150000</v>
      </c>
      <c r="E1564" s="45"/>
      <c r="F1564" s="13">
        <f t="shared" si="23"/>
        <v>422863266.39999986</v>
      </c>
    </row>
    <row r="1565" spans="1:6">
      <c r="A1565" s="14">
        <v>45026</v>
      </c>
      <c r="B1565" s="15"/>
      <c r="C1565" s="144" t="s">
        <v>12</v>
      </c>
      <c r="D1565" s="33">
        <v>1185000</v>
      </c>
      <c r="E1565" s="45"/>
      <c r="F1565" s="13">
        <f t="shared" si="23"/>
        <v>424048266.39999986</v>
      </c>
    </row>
    <row r="1566" spans="1:6">
      <c r="A1566" s="14">
        <v>45026</v>
      </c>
      <c r="B1566" s="15"/>
      <c r="C1566" s="144" t="s">
        <v>12</v>
      </c>
      <c r="D1566" s="33">
        <v>600000</v>
      </c>
      <c r="E1566" s="45"/>
      <c r="F1566" s="13">
        <f t="shared" si="23"/>
        <v>424648266.39999986</v>
      </c>
    </row>
    <row r="1567" spans="1:6">
      <c r="A1567" s="14">
        <v>45026</v>
      </c>
      <c r="B1567" s="15"/>
      <c r="C1567" s="144" t="s">
        <v>12</v>
      </c>
      <c r="D1567" s="33">
        <v>585000</v>
      </c>
      <c r="E1567" s="45"/>
      <c r="F1567" s="13">
        <f t="shared" si="23"/>
        <v>425233266.39999986</v>
      </c>
    </row>
    <row r="1568" spans="1:6">
      <c r="A1568" s="14">
        <v>45026</v>
      </c>
      <c r="B1568" s="15"/>
      <c r="C1568" s="144" t="s">
        <v>12</v>
      </c>
      <c r="D1568" s="33">
        <v>465000</v>
      </c>
      <c r="E1568" s="45"/>
      <c r="F1568" s="13">
        <f t="shared" si="23"/>
        <v>425698266.39999986</v>
      </c>
    </row>
    <row r="1569" spans="1:6">
      <c r="A1569" s="14">
        <v>45026</v>
      </c>
      <c r="B1569" s="15"/>
      <c r="C1569" s="144" t="s">
        <v>12</v>
      </c>
      <c r="D1569" s="33">
        <v>585000</v>
      </c>
      <c r="E1569" s="45"/>
      <c r="F1569" s="13">
        <f t="shared" ref="F1569:F1632" si="24">F1568+D1569-E1569</f>
        <v>426283266.39999986</v>
      </c>
    </row>
    <row r="1570" spans="1:6">
      <c r="A1570" s="14">
        <v>45027</v>
      </c>
      <c r="B1570" s="15"/>
      <c r="C1570" s="144" t="s">
        <v>12</v>
      </c>
      <c r="D1570" s="33">
        <v>585000</v>
      </c>
      <c r="E1570" s="45"/>
      <c r="F1570" s="13">
        <f t="shared" si="24"/>
        <v>426868266.39999986</v>
      </c>
    </row>
    <row r="1571" spans="1:6">
      <c r="A1571" s="14">
        <v>45027</v>
      </c>
      <c r="B1571" s="15"/>
      <c r="C1571" s="144" t="s">
        <v>12</v>
      </c>
      <c r="D1571" s="33">
        <v>575000</v>
      </c>
      <c r="E1571" s="45"/>
      <c r="F1571" s="13">
        <f t="shared" si="24"/>
        <v>427443266.39999986</v>
      </c>
    </row>
    <row r="1572" spans="1:6">
      <c r="A1572" s="14">
        <v>45027</v>
      </c>
      <c r="B1572" s="15"/>
      <c r="C1572" s="144" t="s">
        <v>12</v>
      </c>
      <c r="D1572" s="33">
        <v>600000</v>
      </c>
      <c r="E1572" s="45"/>
      <c r="F1572" s="13">
        <f t="shared" si="24"/>
        <v>428043266.39999986</v>
      </c>
    </row>
    <row r="1573" spans="1:6">
      <c r="A1573" s="14">
        <v>45027</v>
      </c>
      <c r="B1573" s="15"/>
      <c r="C1573" s="144" t="s">
        <v>12</v>
      </c>
      <c r="D1573" s="33">
        <v>575000</v>
      </c>
      <c r="E1573" s="45"/>
      <c r="F1573" s="13">
        <f t="shared" si="24"/>
        <v>428618266.39999986</v>
      </c>
    </row>
    <row r="1574" spans="1:6">
      <c r="A1574" s="14">
        <v>45027</v>
      </c>
      <c r="B1574" s="15"/>
      <c r="C1574" s="144" t="s">
        <v>149</v>
      </c>
      <c r="D1574" s="33">
        <v>12750000</v>
      </c>
      <c r="E1574" s="45"/>
      <c r="F1574" s="13">
        <f t="shared" si="24"/>
        <v>441368266.39999986</v>
      </c>
    </row>
    <row r="1575" spans="1:6">
      <c r="A1575" s="14">
        <v>45027</v>
      </c>
      <c r="B1575" s="15"/>
      <c r="C1575" s="144" t="s">
        <v>30</v>
      </c>
      <c r="D1575" s="33">
        <v>300000</v>
      </c>
      <c r="E1575" s="45"/>
      <c r="F1575" s="13">
        <f t="shared" si="24"/>
        <v>441668266.39999986</v>
      </c>
    </row>
    <row r="1576" spans="1:6">
      <c r="A1576" s="14">
        <v>45027</v>
      </c>
      <c r="B1576" s="15"/>
      <c r="C1576" s="144" t="s">
        <v>12</v>
      </c>
      <c r="D1576" s="33">
        <v>600000</v>
      </c>
      <c r="E1576" s="45"/>
      <c r="F1576" s="13">
        <f t="shared" si="24"/>
        <v>442268266.39999986</v>
      </c>
    </row>
    <row r="1577" spans="1:6">
      <c r="A1577" s="14">
        <v>45027</v>
      </c>
      <c r="B1577" s="15"/>
      <c r="C1577" s="144" t="s">
        <v>12</v>
      </c>
      <c r="D1577" s="33">
        <v>600000</v>
      </c>
      <c r="E1577" s="45"/>
      <c r="F1577" s="13">
        <f t="shared" si="24"/>
        <v>442868266.39999986</v>
      </c>
    </row>
    <row r="1578" spans="1:6">
      <c r="A1578" s="14">
        <v>45027</v>
      </c>
      <c r="B1578" s="15"/>
      <c r="C1578" s="144" t="s">
        <v>12</v>
      </c>
      <c r="D1578" s="33">
        <v>2310000</v>
      </c>
      <c r="E1578" s="45"/>
      <c r="F1578" s="13">
        <f t="shared" si="24"/>
        <v>445178266.39999986</v>
      </c>
    </row>
    <row r="1579" spans="1:6">
      <c r="A1579" s="14">
        <v>45027</v>
      </c>
      <c r="B1579" s="15"/>
      <c r="C1579" s="144" t="s">
        <v>12</v>
      </c>
      <c r="D1579" s="33">
        <v>585000</v>
      </c>
      <c r="E1579" s="45"/>
      <c r="F1579" s="13">
        <f t="shared" si="24"/>
        <v>445763266.39999986</v>
      </c>
    </row>
    <row r="1580" spans="1:6">
      <c r="A1580" s="14">
        <v>45027</v>
      </c>
      <c r="B1580" s="15"/>
      <c r="C1580" s="144" t="s">
        <v>12</v>
      </c>
      <c r="D1580" s="33">
        <v>1745000</v>
      </c>
      <c r="E1580" s="45"/>
      <c r="F1580" s="13">
        <f t="shared" si="24"/>
        <v>447508266.39999986</v>
      </c>
    </row>
    <row r="1581" spans="1:6">
      <c r="A1581" s="14">
        <v>45027</v>
      </c>
      <c r="B1581" s="15"/>
      <c r="C1581" s="144" t="s">
        <v>228</v>
      </c>
      <c r="D1581" s="33">
        <v>945000</v>
      </c>
      <c r="E1581" s="45"/>
      <c r="F1581" s="13">
        <f t="shared" si="24"/>
        <v>448453266.39999986</v>
      </c>
    </row>
    <row r="1582" spans="1:6">
      <c r="A1582" s="14">
        <v>45027</v>
      </c>
      <c r="B1582" s="15"/>
      <c r="C1582" s="144" t="s">
        <v>12</v>
      </c>
      <c r="D1582" s="33">
        <v>1050000</v>
      </c>
      <c r="E1582" s="45"/>
      <c r="F1582" s="13">
        <f t="shared" si="24"/>
        <v>449503266.39999986</v>
      </c>
    </row>
    <row r="1583" spans="1:6">
      <c r="A1583" s="14">
        <v>45027</v>
      </c>
      <c r="B1583" s="15"/>
      <c r="C1583" s="144" t="s">
        <v>12</v>
      </c>
      <c r="D1583" s="33">
        <v>1770000</v>
      </c>
      <c r="E1583" s="45"/>
      <c r="F1583" s="13">
        <f t="shared" si="24"/>
        <v>451273266.39999986</v>
      </c>
    </row>
    <row r="1584" spans="1:6">
      <c r="A1584" s="14">
        <v>45027</v>
      </c>
      <c r="B1584" s="15"/>
      <c r="C1584" s="144" t="s">
        <v>12</v>
      </c>
      <c r="D1584" s="33">
        <v>1150000</v>
      </c>
      <c r="E1584" s="45"/>
      <c r="F1584" s="13">
        <f t="shared" si="24"/>
        <v>452423266.39999986</v>
      </c>
    </row>
    <row r="1585" spans="1:6">
      <c r="A1585" s="14">
        <v>45027</v>
      </c>
      <c r="B1585" s="15"/>
      <c r="C1585" s="144" t="s">
        <v>12</v>
      </c>
      <c r="D1585" s="33">
        <v>600000</v>
      </c>
      <c r="E1585" s="45"/>
      <c r="F1585" s="13">
        <f t="shared" si="24"/>
        <v>453023266.39999986</v>
      </c>
    </row>
    <row r="1586" spans="1:6">
      <c r="A1586" s="14">
        <v>45027</v>
      </c>
      <c r="B1586" s="15"/>
      <c r="C1586" s="144" t="s">
        <v>12</v>
      </c>
      <c r="D1586" s="33">
        <v>550000</v>
      </c>
      <c r="E1586" s="45"/>
      <c r="F1586" s="13">
        <f t="shared" si="24"/>
        <v>453573266.39999986</v>
      </c>
    </row>
    <row r="1587" spans="1:6">
      <c r="A1587" s="14">
        <v>45027</v>
      </c>
      <c r="B1587" s="15"/>
      <c r="C1587" s="144" t="s">
        <v>12</v>
      </c>
      <c r="D1587" s="33">
        <v>600000</v>
      </c>
      <c r="E1587" s="45"/>
      <c r="F1587" s="13">
        <f t="shared" si="24"/>
        <v>454173266.39999986</v>
      </c>
    </row>
    <row r="1588" spans="1:6">
      <c r="A1588" s="14">
        <v>45027</v>
      </c>
      <c r="B1588" s="15"/>
      <c r="C1588" s="144" t="s">
        <v>12</v>
      </c>
      <c r="D1588" s="33">
        <v>600000</v>
      </c>
      <c r="E1588" s="45"/>
      <c r="F1588" s="13">
        <f t="shared" si="24"/>
        <v>454773266.39999986</v>
      </c>
    </row>
    <row r="1589" spans="1:6">
      <c r="A1589" s="14">
        <v>45027</v>
      </c>
      <c r="B1589" s="15"/>
      <c r="C1589" s="144" t="s">
        <v>12</v>
      </c>
      <c r="D1589" s="33">
        <v>525000</v>
      </c>
      <c r="E1589" s="45"/>
      <c r="F1589" s="13">
        <f t="shared" si="24"/>
        <v>455298266.39999986</v>
      </c>
    </row>
    <row r="1590" spans="1:6">
      <c r="A1590" s="14">
        <v>45027</v>
      </c>
      <c r="B1590" s="15"/>
      <c r="C1590" s="144" t="s">
        <v>12</v>
      </c>
      <c r="D1590" s="33">
        <v>1185000</v>
      </c>
      <c r="E1590" s="45"/>
      <c r="F1590" s="13">
        <f t="shared" si="24"/>
        <v>456483266.39999986</v>
      </c>
    </row>
    <row r="1591" spans="1:6">
      <c r="A1591" s="14">
        <v>45027</v>
      </c>
      <c r="B1591" s="15"/>
      <c r="C1591" s="144" t="s">
        <v>12</v>
      </c>
      <c r="D1591" s="33">
        <v>575000</v>
      </c>
      <c r="E1591" s="45"/>
      <c r="F1591" s="13">
        <f t="shared" si="24"/>
        <v>457058266.39999986</v>
      </c>
    </row>
    <row r="1592" spans="1:6">
      <c r="A1592" s="14">
        <v>45027</v>
      </c>
      <c r="B1592" s="15"/>
      <c r="C1592" s="144" t="s">
        <v>12</v>
      </c>
      <c r="D1592" s="33">
        <v>465000</v>
      </c>
      <c r="E1592" s="45"/>
      <c r="F1592" s="13">
        <f t="shared" si="24"/>
        <v>457523266.39999986</v>
      </c>
    </row>
    <row r="1593" spans="1:6">
      <c r="A1593" s="14">
        <v>45027</v>
      </c>
      <c r="B1593" s="15"/>
      <c r="C1593" s="144" t="s">
        <v>12</v>
      </c>
      <c r="D1593" s="33">
        <v>585000</v>
      </c>
      <c r="E1593" s="45"/>
      <c r="F1593" s="13">
        <f t="shared" si="24"/>
        <v>458108266.39999986</v>
      </c>
    </row>
    <row r="1594" spans="1:6">
      <c r="A1594" s="14">
        <v>45028</v>
      </c>
      <c r="B1594" s="15"/>
      <c r="C1594" s="144" t="s">
        <v>12</v>
      </c>
      <c r="D1594" s="33">
        <v>600000</v>
      </c>
      <c r="E1594" s="45"/>
      <c r="F1594" s="13">
        <f t="shared" si="24"/>
        <v>458708266.39999986</v>
      </c>
    </row>
    <row r="1595" spans="1:6">
      <c r="A1595" s="14">
        <v>45028</v>
      </c>
      <c r="B1595" s="15"/>
      <c r="C1595" s="144" t="s">
        <v>12</v>
      </c>
      <c r="D1595" s="33">
        <v>600000</v>
      </c>
      <c r="E1595" s="45"/>
      <c r="F1595" s="13">
        <f t="shared" si="24"/>
        <v>459308266.39999986</v>
      </c>
    </row>
    <row r="1596" spans="1:6">
      <c r="A1596" s="14">
        <v>45028</v>
      </c>
      <c r="B1596" s="15"/>
      <c r="C1596" s="144" t="s">
        <v>12</v>
      </c>
      <c r="D1596" s="33">
        <v>600000</v>
      </c>
      <c r="E1596" s="45"/>
      <c r="F1596" s="13">
        <f t="shared" si="24"/>
        <v>459908266.39999986</v>
      </c>
    </row>
    <row r="1597" spans="1:6">
      <c r="A1597" s="14">
        <v>45028</v>
      </c>
      <c r="B1597" s="15"/>
      <c r="C1597" s="144" t="s">
        <v>12</v>
      </c>
      <c r="D1597" s="33">
        <v>1735000</v>
      </c>
      <c r="E1597" s="45"/>
      <c r="F1597" s="13">
        <f t="shared" si="24"/>
        <v>461643266.39999986</v>
      </c>
    </row>
    <row r="1598" spans="1:6">
      <c r="A1598" s="14">
        <v>45028</v>
      </c>
      <c r="B1598" s="15"/>
      <c r="C1598" s="144" t="s">
        <v>12</v>
      </c>
      <c r="D1598" s="33">
        <v>465000</v>
      </c>
      <c r="E1598" s="45"/>
      <c r="F1598" s="13">
        <f t="shared" si="24"/>
        <v>462108266.39999986</v>
      </c>
    </row>
    <row r="1599" spans="1:6">
      <c r="A1599" s="14">
        <v>45028</v>
      </c>
      <c r="B1599" s="15"/>
      <c r="C1599" s="144" t="s">
        <v>12</v>
      </c>
      <c r="D1599" s="33">
        <v>600000</v>
      </c>
      <c r="E1599" s="45"/>
      <c r="F1599" s="13">
        <f t="shared" si="24"/>
        <v>462708266.39999986</v>
      </c>
    </row>
    <row r="1600" spans="1:6">
      <c r="A1600" s="14">
        <v>45028</v>
      </c>
      <c r="B1600" s="15"/>
      <c r="C1600" s="144" t="s">
        <v>12</v>
      </c>
      <c r="D1600" s="33">
        <v>585000</v>
      </c>
      <c r="E1600" s="45"/>
      <c r="F1600" s="13">
        <f t="shared" si="24"/>
        <v>463293266.39999986</v>
      </c>
    </row>
    <row r="1601" spans="1:6">
      <c r="A1601" s="14">
        <v>45028</v>
      </c>
      <c r="B1601" s="15"/>
      <c r="C1601" s="144" t="s">
        <v>12</v>
      </c>
      <c r="D1601" s="33">
        <v>585000</v>
      </c>
      <c r="E1601" s="45"/>
      <c r="F1601" s="13">
        <f t="shared" si="24"/>
        <v>463878266.39999986</v>
      </c>
    </row>
    <row r="1602" spans="1:6">
      <c r="A1602" s="14">
        <v>45028</v>
      </c>
      <c r="B1602" s="15"/>
      <c r="C1602" s="144" t="s">
        <v>12</v>
      </c>
      <c r="D1602" s="33">
        <v>600000</v>
      </c>
      <c r="E1602" s="45"/>
      <c r="F1602" s="13">
        <f t="shared" si="24"/>
        <v>464478266.39999986</v>
      </c>
    </row>
    <row r="1603" spans="1:6">
      <c r="A1603" s="14">
        <v>45028</v>
      </c>
      <c r="B1603" s="15"/>
      <c r="C1603" s="144" t="s">
        <v>12</v>
      </c>
      <c r="D1603" s="33">
        <v>585000</v>
      </c>
      <c r="E1603" s="45"/>
      <c r="F1603" s="13">
        <f t="shared" si="24"/>
        <v>465063266.39999986</v>
      </c>
    </row>
    <row r="1604" spans="1:6">
      <c r="A1604" s="14">
        <v>45028</v>
      </c>
      <c r="B1604" s="15"/>
      <c r="C1604" s="144" t="s">
        <v>12</v>
      </c>
      <c r="D1604" s="33">
        <v>550000</v>
      </c>
      <c r="E1604" s="45"/>
      <c r="F1604" s="13">
        <f t="shared" si="24"/>
        <v>465613266.39999986</v>
      </c>
    </row>
    <row r="1605" spans="1:6">
      <c r="A1605" s="14">
        <v>45028</v>
      </c>
      <c r="B1605" s="15"/>
      <c r="C1605" s="144" t="s">
        <v>12</v>
      </c>
      <c r="D1605" s="33">
        <v>585000</v>
      </c>
      <c r="E1605" s="45"/>
      <c r="F1605" s="13">
        <f t="shared" si="24"/>
        <v>466198266.39999986</v>
      </c>
    </row>
    <row r="1606" spans="1:6">
      <c r="A1606" s="14">
        <v>45028</v>
      </c>
      <c r="B1606" s="15"/>
      <c r="C1606" s="144" t="s">
        <v>12</v>
      </c>
      <c r="D1606" s="33">
        <v>1135000</v>
      </c>
      <c r="E1606" s="45"/>
      <c r="F1606" s="13">
        <f t="shared" si="24"/>
        <v>467333266.39999986</v>
      </c>
    </row>
    <row r="1607" spans="1:6">
      <c r="A1607" s="14">
        <v>45028</v>
      </c>
      <c r="B1607" s="15"/>
      <c r="C1607" s="144" t="s">
        <v>12</v>
      </c>
      <c r="D1607" s="33">
        <v>585000</v>
      </c>
      <c r="E1607" s="45"/>
      <c r="F1607" s="13">
        <f t="shared" si="24"/>
        <v>467918266.39999986</v>
      </c>
    </row>
    <row r="1608" spans="1:6">
      <c r="A1608" s="14">
        <v>45028</v>
      </c>
      <c r="B1608" s="15"/>
      <c r="C1608" s="144" t="s">
        <v>12</v>
      </c>
      <c r="D1608" s="33">
        <v>585000</v>
      </c>
      <c r="E1608" s="45"/>
      <c r="F1608" s="13">
        <f t="shared" si="24"/>
        <v>468503266.39999986</v>
      </c>
    </row>
    <row r="1609" spans="1:6">
      <c r="A1609" s="14">
        <v>45028</v>
      </c>
      <c r="B1609" s="15"/>
      <c r="C1609" s="144" t="s">
        <v>12</v>
      </c>
      <c r="D1609" s="33">
        <v>585000</v>
      </c>
      <c r="E1609" s="45"/>
      <c r="F1609" s="13">
        <f t="shared" si="24"/>
        <v>469088266.39999986</v>
      </c>
    </row>
    <row r="1610" spans="1:6">
      <c r="A1610" s="14">
        <v>45028</v>
      </c>
      <c r="B1610" s="15"/>
      <c r="C1610" s="144" t="s">
        <v>12</v>
      </c>
      <c r="D1610" s="33">
        <v>600000</v>
      </c>
      <c r="E1610" s="45"/>
      <c r="F1610" s="13">
        <f t="shared" si="24"/>
        <v>469688266.39999986</v>
      </c>
    </row>
    <row r="1611" spans="1:6">
      <c r="A1611" s="14">
        <v>45028</v>
      </c>
      <c r="B1611" s="15"/>
      <c r="C1611" s="144" t="s">
        <v>12</v>
      </c>
      <c r="D1611" s="33">
        <v>585000</v>
      </c>
      <c r="E1611" s="45"/>
      <c r="F1611" s="13">
        <f t="shared" si="24"/>
        <v>470273266.39999986</v>
      </c>
    </row>
    <row r="1612" spans="1:6">
      <c r="A1612" s="14">
        <v>45028</v>
      </c>
      <c r="B1612" s="15"/>
      <c r="C1612" s="144" t="s">
        <v>12</v>
      </c>
      <c r="D1612" s="33">
        <v>1150000</v>
      </c>
      <c r="E1612" s="45"/>
      <c r="F1612" s="13">
        <f t="shared" si="24"/>
        <v>471423266.39999986</v>
      </c>
    </row>
    <row r="1613" spans="1:6">
      <c r="A1613" s="14">
        <v>45028</v>
      </c>
      <c r="B1613" s="15"/>
      <c r="C1613" s="144" t="s">
        <v>12</v>
      </c>
      <c r="D1613" s="33">
        <v>550000</v>
      </c>
      <c r="E1613" s="45"/>
      <c r="F1613" s="13">
        <f t="shared" si="24"/>
        <v>471973266.39999986</v>
      </c>
    </row>
    <row r="1614" spans="1:6">
      <c r="A1614" s="14">
        <v>45028</v>
      </c>
      <c r="B1614" s="15"/>
      <c r="C1614" s="144" t="s">
        <v>12</v>
      </c>
      <c r="D1614" s="33">
        <v>600000</v>
      </c>
      <c r="E1614" s="45"/>
      <c r="F1614" s="13">
        <f t="shared" si="24"/>
        <v>472573266.39999986</v>
      </c>
    </row>
    <row r="1615" spans="1:6">
      <c r="A1615" s="14">
        <v>45028</v>
      </c>
      <c r="B1615" s="15"/>
      <c r="C1615" s="144" t="s">
        <v>12</v>
      </c>
      <c r="D1615" s="33">
        <v>585000</v>
      </c>
      <c r="E1615" s="45"/>
      <c r="F1615" s="13">
        <f t="shared" si="24"/>
        <v>473158266.39999986</v>
      </c>
    </row>
    <row r="1616" spans="1:6">
      <c r="A1616" s="14">
        <v>45028</v>
      </c>
      <c r="B1616" s="15"/>
      <c r="C1616" s="144" t="s">
        <v>12</v>
      </c>
      <c r="D1616" s="33">
        <v>1170000</v>
      </c>
      <c r="E1616" s="45"/>
      <c r="F1616" s="13">
        <f t="shared" si="24"/>
        <v>474328266.39999986</v>
      </c>
    </row>
    <row r="1617" spans="1:6">
      <c r="A1617" s="14">
        <v>45028</v>
      </c>
      <c r="B1617" s="15"/>
      <c r="C1617" s="144" t="s">
        <v>229</v>
      </c>
      <c r="D1617" s="33">
        <v>1200000</v>
      </c>
      <c r="E1617" s="45"/>
      <c r="F1617" s="13">
        <f t="shared" si="24"/>
        <v>475528266.39999986</v>
      </c>
    </row>
    <row r="1618" spans="1:6">
      <c r="A1618" s="14">
        <v>45028</v>
      </c>
      <c r="B1618" s="15"/>
      <c r="C1618" s="147" t="s">
        <v>12</v>
      </c>
      <c r="D1618" s="33">
        <v>585000</v>
      </c>
      <c r="E1618" s="45"/>
      <c r="F1618" s="13">
        <f t="shared" si="24"/>
        <v>476113266.39999986</v>
      </c>
    </row>
    <row r="1619" spans="1:6">
      <c r="A1619" s="14">
        <v>45029</v>
      </c>
      <c r="B1619" s="15"/>
      <c r="C1619" s="144" t="s">
        <v>12</v>
      </c>
      <c r="D1619" s="33">
        <v>600000</v>
      </c>
      <c r="E1619" s="45"/>
      <c r="F1619" s="13">
        <f t="shared" si="24"/>
        <v>476713266.39999986</v>
      </c>
    </row>
    <row r="1620" spans="1:6">
      <c r="A1620" s="14">
        <v>45029</v>
      </c>
      <c r="B1620" s="15"/>
      <c r="C1620" s="144" t="s">
        <v>12</v>
      </c>
      <c r="D1620" s="33">
        <v>1050000</v>
      </c>
      <c r="E1620" s="45"/>
      <c r="F1620" s="13">
        <f t="shared" si="24"/>
        <v>477763266.39999986</v>
      </c>
    </row>
    <row r="1621" spans="1:6">
      <c r="A1621" s="14">
        <v>45029</v>
      </c>
      <c r="B1621" s="15"/>
      <c r="C1621" s="144" t="s">
        <v>12</v>
      </c>
      <c r="D1621" s="33">
        <v>585000</v>
      </c>
      <c r="E1621" s="45"/>
      <c r="F1621" s="13">
        <f t="shared" si="24"/>
        <v>478348266.39999986</v>
      </c>
    </row>
    <row r="1622" spans="1:6">
      <c r="A1622" s="14">
        <v>45029</v>
      </c>
      <c r="B1622" s="15"/>
      <c r="C1622" s="144" t="s">
        <v>12</v>
      </c>
      <c r="D1622" s="33">
        <v>585000</v>
      </c>
      <c r="E1622" s="45"/>
      <c r="F1622" s="13">
        <f t="shared" si="24"/>
        <v>478933266.39999986</v>
      </c>
    </row>
    <row r="1623" spans="1:6">
      <c r="A1623" s="14">
        <v>45029</v>
      </c>
      <c r="B1623" s="15"/>
      <c r="C1623" s="144" t="s">
        <v>12</v>
      </c>
      <c r="D1623" s="33">
        <v>550000</v>
      </c>
      <c r="E1623" s="45"/>
      <c r="F1623" s="13">
        <f t="shared" si="24"/>
        <v>479483266.39999986</v>
      </c>
    </row>
    <row r="1624" spans="1:6">
      <c r="A1624" s="14">
        <v>45029</v>
      </c>
      <c r="B1624" s="15"/>
      <c r="C1624" s="144" t="s">
        <v>12</v>
      </c>
      <c r="D1624" s="33">
        <v>600000</v>
      </c>
      <c r="E1624" s="45"/>
      <c r="F1624" s="13">
        <f t="shared" si="24"/>
        <v>480083266.39999986</v>
      </c>
    </row>
    <row r="1625" spans="1:6">
      <c r="A1625" s="14">
        <v>45029</v>
      </c>
      <c r="B1625" s="15"/>
      <c r="C1625" s="144" t="s">
        <v>12</v>
      </c>
      <c r="D1625" s="33">
        <v>2165000</v>
      </c>
      <c r="E1625" s="45"/>
      <c r="F1625" s="13">
        <f t="shared" si="24"/>
        <v>482248266.39999986</v>
      </c>
    </row>
    <row r="1626" spans="1:6">
      <c r="A1626" s="14">
        <v>45029</v>
      </c>
      <c r="B1626" s="15"/>
      <c r="C1626" s="144" t="s">
        <v>12</v>
      </c>
      <c r="D1626" s="33">
        <v>2355000</v>
      </c>
      <c r="E1626" s="45"/>
      <c r="F1626" s="13">
        <f t="shared" si="24"/>
        <v>484603266.39999986</v>
      </c>
    </row>
    <row r="1627" spans="1:6">
      <c r="A1627" s="14">
        <v>45029</v>
      </c>
      <c r="B1627" s="15"/>
      <c r="C1627" s="144" t="s">
        <v>12</v>
      </c>
      <c r="D1627" s="33">
        <v>1050000</v>
      </c>
      <c r="E1627" s="45"/>
      <c r="F1627" s="13">
        <f t="shared" si="24"/>
        <v>485653266.39999986</v>
      </c>
    </row>
    <row r="1628" spans="1:6">
      <c r="A1628" s="14">
        <v>45029</v>
      </c>
      <c r="B1628" s="15"/>
      <c r="C1628" s="144" t="s">
        <v>12</v>
      </c>
      <c r="D1628" s="33">
        <v>1185000</v>
      </c>
      <c r="E1628" s="45"/>
      <c r="F1628" s="13">
        <f t="shared" si="24"/>
        <v>486838266.39999986</v>
      </c>
    </row>
    <row r="1629" spans="1:6">
      <c r="A1629" s="14">
        <v>45029</v>
      </c>
      <c r="B1629" s="15"/>
      <c r="C1629" s="144" t="s">
        <v>12</v>
      </c>
      <c r="D1629" s="33">
        <v>1135000</v>
      </c>
      <c r="E1629" s="45"/>
      <c r="F1629" s="13">
        <f t="shared" si="24"/>
        <v>487973266.39999986</v>
      </c>
    </row>
    <row r="1630" spans="1:6">
      <c r="A1630" s="14">
        <v>45029</v>
      </c>
      <c r="B1630" s="15"/>
      <c r="C1630" s="144" t="s">
        <v>12</v>
      </c>
      <c r="D1630" s="33">
        <v>585000</v>
      </c>
      <c r="E1630" s="45"/>
      <c r="F1630" s="13">
        <f t="shared" si="24"/>
        <v>488558266.39999986</v>
      </c>
    </row>
    <row r="1631" spans="1:6">
      <c r="A1631" s="14">
        <v>45029</v>
      </c>
      <c r="B1631" s="15"/>
      <c r="C1631" s="144" t="s">
        <v>12</v>
      </c>
      <c r="D1631" s="33">
        <v>1015000</v>
      </c>
      <c r="E1631" s="45"/>
      <c r="F1631" s="13">
        <f t="shared" si="24"/>
        <v>489573266.39999986</v>
      </c>
    </row>
    <row r="1632" spans="1:6">
      <c r="A1632" s="14">
        <v>45029</v>
      </c>
      <c r="B1632" s="15"/>
      <c r="C1632" s="144" t="s">
        <v>12</v>
      </c>
      <c r="D1632" s="33">
        <v>600000</v>
      </c>
      <c r="E1632" s="45"/>
      <c r="F1632" s="13">
        <f t="shared" si="24"/>
        <v>490173266.39999986</v>
      </c>
    </row>
    <row r="1633" spans="1:6">
      <c r="A1633" s="14">
        <v>45029</v>
      </c>
      <c r="B1633" s="15"/>
      <c r="C1633" s="144" t="s">
        <v>12</v>
      </c>
      <c r="D1633" s="33">
        <v>2100000</v>
      </c>
      <c r="E1633" s="45"/>
      <c r="F1633" s="13">
        <f t="shared" ref="F1633:F1725" si="25">F1632+D1633-E1633</f>
        <v>492273266.39999986</v>
      </c>
    </row>
    <row r="1634" spans="1:6">
      <c r="A1634" s="14">
        <v>45029</v>
      </c>
      <c r="B1634" s="15"/>
      <c r="C1634" s="144" t="s">
        <v>12</v>
      </c>
      <c r="D1634" s="33">
        <v>585000</v>
      </c>
      <c r="E1634" s="45"/>
      <c r="F1634" s="13">
        <f t="shared" si="25"/>
        <v>492858266.39999986</v>
      </c>
    </row>
    <row r="1635" spans="1:6">
      <c r="A1635" s="14">
        <v>45029</v>
      </c>
      <c r="B1635" s="15"/>
      <c r="C1635" s="144" t="s">
        <v>12</v>
      </c>
      <c r="D1635" s="33">
        <v>575000</v>
      </c>
      <c r="E1635" s="45"/>
      <c r="F1635" s="13">
        <f t="shared" si="25"/>
        <v>493433266.39999986</v>
      </c>
    </row>
    <row r="1636" spans="1:6">
      <c r="A1636" s="14">
        <v>45029</v>
      </c>
      <c r="B1636" s="15"/>
      <c r="C1636" s="144" t="s">
        <v>12</v>
      </c>
      <c r="D1636" s="33">
        <v>585000</v>
      </c>
      <c r="E1636" s="45"/>
      <c r="F1636" s="13">
        <f t="shared" si="25"/>
        <v>494018266.39999986</v>
      </c>
    </row>
    <row r="1637" spans="1:6">
      <c r="A1637" s="14">
        <v>45029</v>
      </c>
      <c r="B1637" s="15"/>
      <c r="C1637" s="144" t="s">
        <v>12</v>
      </c>
      <c r="D1637" s="33">
        <v>585000</v>
      </c>
      <c r="E1637" s="45"/>
      <c r="F1637" s="13">
        <f t="shared" si="25"/>
        <v>494603266.39999986</v>
      </c>
    </row>
    <row r="1638" spans="1:6">
      <c r="A1638" s="14">
        <v>45029</v>
      </c>
      <c r="B1638" s="15"/>
      <c r="C1638" s="144" t="s">
        <v>12</v>
      </c>
      <c r="D1638" s="33">
        <v>1170000</v>
      </c>
      <c r="E1638" s="45"/>
      <c r="F1638" s="13">
        <f t="shared" si="25"/>
        <v>495773266.39999986</v>
      </c>
    </row>
    <row r="1639" spans="1:6">
      <c r="A1639" s="14">
        <v>45029</v>
      </c>
      <c r="B1639" s="15"/>
      <c r="C1639" s="144" t="s">
        <v>12</v>
      </c>
      <c r="D1639" s="33">
        <v>600000</v>
      </c>
      <c r="E1639" s="45"/>
      <c r="F1639" s="13">
        <f t="shared" si="25"/>
        <v>496373266.39999986</v>
      </c>
    </row>
    <row r="1640" spans="1:6">
      <c r="A1640" s="14">
        <v>45029</v>
      </c>
      <c r="B1640" s="15"/>
      <c r="C1640" s="144" t="s">
        <v>12</v>
      </c>
      <c r="D1640" s="33">
        <v>585000</v>
      </c>
      <c r="E1640" s="45"/>
      <c r="F1640" s="13">
        <f t="shared" si="25"/>
        <v>496958266.39999986</v>
      </c>
    </row>
    <row r="1641" spans="1:6">
      <c r="A1641" s="14">
        <v>45029</v>
      </c>
      <c r="B1641" s="15"/>
      <c r="C1641" s="144" t="s">
        <v>12</v>
      </c>
      <c r="D1641" s="33">
        <v>550000</v>
      </c>
      <c r="E1641" s="45"/>
      <c r="F1641" s="13">
        <f t="shared" si="25"/>
        <v>497508266.39999986</v>
      </c>
    </row>
    <row r="1642" spans="1:6">
      <c r="A1642" s="14">
        <v>45029</v>
      </c>
      <c r="B1642" s="15"/>
      <c r="C1642" s="144" t="s">
        <v>12</v>
      </c>
      <c r="D1642" s="33">
        <v>600000</v>
      </c>
      <c r="E1642" s="45"/>
      <c r="F1642" s="13">
        <f t="shared" si="25"/>
        <v>498108266.39999986</v>
      </c>
    </row>
    <row r="1643" spans="1:6">
      <c r="A1643" s="14">
        <v>45029</v>
      </c>
      <c r="B1643" s="15"/>
      <c r="C1643" s="144" t="s">
        <v>12</v>
      </c>
      <c r="D1643" s="33">
        <v>1200000</v>
      </c>
      <c r="E1643" s="45"/>
      <c r="F1643" s="13">
        <f t="shared" si="25"/>
        <v>499308266.39999986</v>
      </c>
    </row>
    <row r="1644" spans="1:6">
      <c r="A1644" s="14">
        <v>45029</v>
      </c>
      <c r="B1644" s="15"/>
      <c r="C1644" s="144" t="s">
        <v>12</v>
      </c>
      <c r="D1644" s="39">
        <v>1745000</v>
      </c>
      <c r="E1644" s="45"/>
      <c r="F1644" s="13">
        <f t="shared" si="25"/>
        <v>501053266.39999986</v>
      </c>
    </row>
    <row r="1645" spans="1:6">
      <c r="A1645" s="14">
        <v>45029</v>
      </c>
      <c r="B1645" s="15"/>
      <c r="C1645" s="144" t="s">
        <v>12</v>
      </c>
      <c r="D1645" s="39">
        <v>550000</v>
      </c>
      <c r="E1645" s="45"/>
      <c r="F1645" s="13">
        <f t="shared" si="25"/>
        <v>501603266.39999986</v>
      </c>
    </row>
    <row r="1646" spans="1:6">
      <c r="A1646" s="14">
        <v>45029</v>
      </c>
      <c r="B1646" s="15"/>
      <c r="C1646" s="144" t="s">
        <v>12</v>
      </c>
      <c r="D1646" s="39">
        <v>600000</v>
      </c>
      <c r="E1646" s="45"/>
      <c r="F1646" s="13">
        <f t="shared" si="25"/>
        <v>502203266.39999986</v>
      </c>
    </row>
    <row r="1647" spans="1:6">
      <c r="A1647" s="14">
        <v>45029</v>
      </c>
      <c r="B1647" s="15"/>
      <c r="C1647" s="144" t="s">
        <v>12</v>
      </c>
      <c r="D1647" s="39">
        <v>585000</v>
      </c>
      <c r="E1647" s="45"/>
      <c r="F1647" s="13">
        <f t="shared" si="25"/>
        <v>502788266.39999986</v>
      </c>
    </row>
    <row r="1648" spans="1:6">
      <c r="A1648" s="14">
        <v>45029</v>
      </c>
      <c r="B1648" s="15"/>
      <c r="C1648" s="144" t="s">
        <v>12</v>
      </c>
      <c r="D1648" s="39">
        <v>1100000</v>
      </c>
      <c r="E1648" s="45"/>
      <c r="F1648" s="13">
        <f t="shared" si="25"/>
        <v>503888266.39999986</v>
      </c>
    </row>
    <row r="1649" spans="1:6">
      <c r="A1649" s="14">
        <v>45029</v>
      </c>
      <c r="B1649" s="15"/>
      <c r="C1649" s="144" t="s">
        <v>12</v>
      </c>
      <c r="D1649" s="39">
        <v>575000</v>
      </c>
      <c r="E1649" s="45"/>
      <c r="F1649" s="13">
        <f t="shared" si="25"/>
        <v>504463266.39999986</v>
      </c>
    </row>
    <row r="1650" spans="1:6">
      <c r="A1650" s="14">
        <v>45029</v>
      </c>
      <c r="B1650" s="15"/>
      <c r="C1650" s="144" t="s">
        <v>12</v>
      </c>
      <c r="D1650" s="39">
        <v>600000</v>
      </c>
      <c r="E1650" s="45"/>
      <c r="F1650" s="13">
        <f t="shared" si="25"/>
        <v>505063266.39999986</v>
      </c>
    </row>
    <row r="1651" spans="1:6">
      <c r="A1651" s="14">
        <v>45030</v>
      </c>
      <c r="B1651" s="15"/>
      <c r="C1651" s="144" t="s">
        <v>12</v>
      </c>
      <c r="D1651" s="39">
        <v>585000</v>
      </c>
      <c r="E1651" s="45"/>
      <c r="F1651" s="13">
        <f t="shared" si="25"/>
        <v>505648266.39999986</v>
      </c>
    </row>
    <row r="1652" spans="1:6">
      <c r="A1652" s="82">
        <v>45030</v>
      </c>
      <c r="B1652" s="15"/>
      <c r="C1652" s="144" t="s">
        <v>12</v>
      </c>
      <c r="D1652" s="39">
        <v>585000</v>
      </c>
      <c r="E1652" s="45"/>
      <c r="F1652" s="13">
        <f t="shared" si="25"/>
        <v>506233266.39999986</v>
      </c>
    </row>
    <row r="1653" spans="1:6">
      <c r="A1653" s="82">
        <v>45030</v>
      </c>
      <c r="B1653" s="15"/>
      <c r="C1653" s="144" t="s">
        <v>12</v>
      </c>
      <c r="D1653" s="39">
        <v>465000</v>
      </c>
      <c r="E1653" s="45"/>
      <c r="F1653" s="13">
        <f t="shared" si="25"/>
        <v>506698266.39999986</v>
      </c>
    </row>
    <row r="1654" spans="1:6">
      <c r="A1654" s="82">
        <v>45030</v>
      </c>
      <c r="B1654" s="15"/>
      <c r="C1654" s="144" t="s">
        <v>12</v>
      </c>
      <c r="D1654" s="39">
        <v>585000</v>
      </c>
      <c r="E1654" s="45"/>
      <c r="F1654" s="13">
        <f t="shared" si="25"/>
        <v>507283266.39999986</v>
      </c>
    </row>
    <row r="1655" spans="1:6">
      <c r="A1655" s="82">
        <v>45030</v>
      </c>
      <c r="B1655" s="15"/>
      <c r="C1655" s="144" t="s">
        <v>12</v>
      </c>
      <c r="D1655" s="39">
        <v>1395000</v>
      </c>
      <c r="E1655" s="45"/>
      <c r="F1655" s="13">
        <f t="shared" si="25"/>
        <v>508678266.39999986</v>
      </c>
    </row>
    <row r="1656" spans="1:6">
      <c r="A1656" s="82">
        <v>45030</v>
      </c>
      <c r="B1656" s="15"/>
      <c r="C1656" s="144" t="s">
        <v>12</v>
      </c>
      <c r="D1656" s="39">
        <v>575000</v>
      </c>
      <c r="E1656" s="45"/>
      <c r="F1656" s="13">
        <f t="shared" si="25"/>
        <v>509253266.39999986</v>
      </c>
    </row>
    <row r="1657" spans="1:6">
      <c r="A1657" s="82">
        <v>45030</v>
      </c>
      <c r="B1657" s="15"/>
      <c r="C1657" s="144" t="s">
        <v>12</v>
      </c>
      <c r="D1657" s="39">
        <v>585000</v>
      </c>
      <c r="E1657" s="45"/>
      <c r="F1657" s="13">
        <f t="shared" si="25"/>
        <v>509838266.39999986</v>
      </c>
    </row>
    <row r="1658" spans="1:6">
      <c r="A1658" s="82">
        <v>45030</v>
      </c>
      <c r="B1658" s="15"/>
      <c r="C1658" s="144" t="s">
        <v>12</v>
      </c>
      <c r="D1658" s="39">
        <v>600000</v>
      </c>
      <c r="E1658" s="45"/>
      <c r="F1658" s="13">
        <f t="shared" si="25"/>
        <v>510438266.39999986</v>
      </c>
    </row>
    <row r="1659" spans="1:6">
      <c r="A1659" s="82">
        <v>45030</v>
      </c>
      <c r="B1659" s="15"/>
      <c r="C1659" s="144" t="s">
        <v>12</v>
      </c>
      <c r="D1659" s="39">
        <v>600000</v>
      </c>
      <c r="E1659" s="45"/>
      <c r="F1659" s="13">
        <f t="shared" si="25"/>
        <v>511038266.39999986</v>
      </c>
    </row>
    <row r="1660" spans="1:6">
      <c r="A1660" s="82">
        <v>45030</v>
      </c>
      <c r="B1660" s="15"/>
      <c r="C1660" s="144" t="s">
        <v>12</v>
      </c>
      <c r="D1660" s="39">
        <v>600000</v>
      </c>
      <c r="E1660" s="45"/>
      <c r="F1660" s="13">
        <f t="shared" si="25"/>
        <v>511638266.39999986</v>
      </c>
    </row>
    <row r="1661" spans="1:6">
      <c r="A1661" s="82">
        <v>45030</v>
      </c>
      <c r="B1661" s="15"/>
      <c r="C1661" s="144" t="s">
        <v>12</v>
      </c>
      <c r="D1661" s="39">
        <v>1065000</v>
      </c>
      <c r="E1661" s="45"/>
      <c r="F1661" s="13">
        <f t="shared" si="25"/>
        <v>512703266.39999986</v>
      </c>
    </row>
    <row r="1662" spans="1:6">
      <c r="A1662" s="82">
        <v>45030</v>
      </c>
      <c r="B1662" s="15"/>
      <c r="C1662" s="144" t="s">
        <v>12</v>
      </c>
      <c r="D1662" s="39">
        <v>1065000</v>
      </c>
      <c r="E1662" s="45"/>
      <c r="F1662" s="13">
        <f t="shared" si="25"/>
        <v>513768266.39999986</v>
      </c>
    </row>
    <row r="1663" spans="1:6">
      <c r="A1663" s="82">
        <v>45030</v>
      </c>
      <c r="B1663" s="15"/>
      <c r="C1663" s="144" t="s">
        <v>12</v>
      </c>
      <c r="D1663" s="39">
        <v>550000</v>
      </c>
      <c r="E1663" s="45"/>
      <c r="F1663" s="13">
        <f t="shared" si="25"/>
        <v>514318266.39999986</v>
      </c>
    </row>
    <row r="1664" spans="1:6">
      <c r="A1664" s="82">
        <v>45030</v>
      </c>
      <c r="B1664" s="15"/>
      <c r="C1664" s="144" t="s">
        <v>12</v>
      </c>
      <c r="D1664" s="39">
        <v>1745000</v>
      </c>
      <c r="E1664" s="45"/>
      <c r="F1664" s="13">
        <f t="shared" si="25"/>
        <v>516063266.39999986</v>
      </c>
    </row>
    <row r="1665" spans="1:6">
      <c r="A1665" s="82">
        <v>45030</v>
      </c>
      <c r="B1665" s="15"/>
      <c r="C1665" s="144" t="s">
        <v>147</v>
      </c>
      <c r="D1665" s="39">
        <v>12200000</v>
      </c>
      <c r="E1665" s="45"/>
      <c r="F1665" s="13">
        <f t="shared" si="25"/>
        <v>528263266.39999986</v>
      </c>
    </row>
    <row r="1666" spans="1:6">
      <c r="A1666" s="82">
        <v>45030</v>
      </c>
      <c r="B1666" s="15"/>
      <c r="C1666" s="144" t="s">
        <v>12</v>
      </c>
      <c r="D1666" s="39">
        <v>600000</v>
      </c>
      <c r="E1666" s="45"/>
      <c r="F1666" s="13">
        <f t="shared" si="25"/>
        <v>528863266.39999986</v>
      </c>
    </row>
    <row r="1667" spans="1:6">
      <c r="A1667" s="82">
        <v>45030</v>
      </c>
      <c r="B1667" s="15"/>
      <c r="C1667" s="144" t="s">
        <v>12</v>
      </c>
      <c r="D1667" s="39">
        <v>1125000</v>
      </c>
      <c r="E1667" s="45"/>
      <c r="F1667" s="13">
        <f t="shared" si="25"/>
        <v>529988266.39999986</v>
      </c>
    </row>
    <row r="1668" spans="1:6">
      <c r="A1668" s="82">
        <v>45030</v>
      </c>
      <c r="B1668" s="15"/>
      <c r="C1668" s="144" t="s">
        <v>12</v>
      </c>
      <c r="D1668" s="39">
        <v>1200000</v>
      </c>
      <c r="E1668" s="45"/>
      <c r="F1668" s="13">
        <f t="shared" si="25"/>
        <v>531188266.39999986</v>
      </c>
    </row>
    <row r="1669" spans="1:6">
      <c r="A1669" s="82">
        <v>45030</v>
      </c>
      <c r="B1669" s="15"/>
      <c r="C1669" s="144" t="s">
        <v>17</v>
      </c>
      <c r="D1669" s="39">
        <v>1150000</v>
      </c>
      <c r="E1669" s="45"/>
      <c r="F1669" s="13">
        <f t="shared" si="25"/>
        <v>532338266.39999986</v>
      </c>
    </row>
    <row r="1670" spans="1:6">
      <c r="A1670" s="82">
        <v>45031</v>
      </c>
      <c r="B1670" s="15"/>
      <c r="C1670" s="144" t="s">
        <v>12</v>
      </c>
      <c r="D1670" s="39">
        <v>1135000</v>
      </c>
      <c r="E1670" s="45"/>
      <c r="F1670" s="13">
        <f t="shared" si="25"/>
        <v>533473266.39999986</v>
      </c>
    </row>
    <row r="1671" spans="1:6">
      <c r="A1671" s="82">
        <v>45031</v>
      </c>
      <c r="B1671" s="15"/>
      <c r="C1671" s="144" t="s">
        <v>12</v>
      </c>
      <c r="D1671" s="39">
        <v>465000</v>
      </c>
      <c r="E1671" s="45"/>
      <c r="F1671" s="13">
        <f t="shared" si="25"/>
        <v>533938266.39999986</v>
      </c>
    </row>
    <row r="1672" spans="1:6">
      <c r="A1672" s="82">
        <v>45031</v>
      </c>
      <c r="B1672" s="15"/>
      <c r="C1672" s="144" t="s">
        <v>12</v>
      </c>
      <c r="D1672" s="39">
        <v>600000</v>
      </c>
      <c r="E1672" s="45"/>
      <c r="F1672" s="13">
        <f t="shared" si="25"/>
        <v>534538266.39999986</v>
      </c>
    </row>
    <row r="1673" spans="1:6">
      <c r="A1673" s="82">
        <v>45031</v>
      </c>
      <c r="B1673" s="15"/>
      <c r="C1673" s="144" t="s">
        <v>12</v>
      </c>
      <c r="D1673" s="39">
        <v>585000</v>
      </c>
      <c r="E1673" s="45"/>
      <c r="F1673" s="13">
        <f t="shared" si="25"/>
        <v>535123266.39999986</v>
      </c>
    </row>
    <row r="1674" spans="1:6">
      <c r="A1674" s="82">
        <v>45034</v>
      </c>
      <c r="B1674" s="15"/>
      <c r="C1674" s="144" t="s">
        <v>12</v>
      </c>
      <c r="D1674" s="39">
        <v>1050000</v>
      </c>
      <c r="E1674" s="45"/>
      <c r="F1674" s="13">
        <f t="shared" si="25"/>
        <v>536173266.39999986</v>
      </c>
    </row>
    <row r="1675" spans="1:6">
      <c r="A1675" s="82">
        <v>45034</v>
      </c>
      <c r="B1675" s="15"/>
      <c r="C1675" s="144" t="s">
        <v>230</v>
      </c>
      <c r="D1675" s="39"/>
      <c r="E1675" s="45">
        <v>100000000</v>
      </c>
      <c r="F1675" s="13">
        <f t="shared" si="25"/>
        <v>436173266.39999986</v>
      </c>
    </row>
    <row r="1676" spans="1:6">
      <c r="A1676" s="82">
        <v>45034</v>
      </c>
      <c r="B1676" s="15"/>
      <c r="C1676" s="144" t="s">
        <v>12</v>
      </c>
      <c r="D1676" s="39">
        <v>585000</v>
      </c>
      <c r="E1676" s="45"/>
      <c r="F1676" s="13">
        <f t="shared" si="25"/>
        <v>436758266.39999986</v>
      </c>
    </row>
    <row r="1677" spans="1:6">
      <c r="A1677" s="82">
        <v>45035</v>
      </c>
      <c r="B1677" s="15"/>
      <c r="C1677" s="144" t="s">
        <v>12</v>
      </c>
      <c r="D1677" s="39">
        <v>585000</v>
      </c>
      <c r="E1677" s="45"/>
      <c r="F1677" s="13">
        <f t="shared" si="25"/>
        <v>437343266.39999986</v>
      </c>
    </row>
    <row r="1678" spans="1:6">
      <c r="A1678" s="82">
        <v>45035</v>
      </c>
      <c r="B1678" s="15"/>
      <c r="C1678" s="144" t="s">
        <v>12</v>
      </c>
      <c r="D1678" s="39">
        <v>585000</v>
      </c>
      <c r="E1678" s="45"/>
      <c r="F1678" s="13">
        <f t="shared" si="25"/>
        <v>437928266.39999986</v>
      </c>
    </row>
    <row r="1679" spans="1:6">
      <c r="A1679" s="82">
        <v>45036</v>
      </c>
      <c r="B1679" s="15"/>
      <c r="C1679" s="144" t="s">
        <v>12</v>
      </c>
      <c r="D1679" s="39">
        <v>585000</v>
      </c>
      <c r="E1679" s="45"/>
      <c r="F1679" s="13">
        <f t="shared" si="25"/>
        <v>438513266.39999986</v>
      </c>
    </row>
    <row r="1680" spans="1:6">
      <c r="A1680" s="82">
        <v>45036</v>
      </c>
      <c r="B1680" s="15"/>
      <c r="C1680" s="144" t="s">
        <v>12</v>
      </c>
      <c r="D1680" s="39">
        <v>585000</v>
      </c>
      <c r="E1680" s="45"/>
      <c r="F1680" s="13">
        <f t="shared" si="25"/>
        <v>439098266.39999986</v>
      </c>
    </row>
    <row r="1681" spans="1:8">
      <c r="A1681" s="82">
        <v>45036</v>
      </c>
      <c r="B1681" s="15"/>
      <c r="C1681" s="144" t="s">
        <v>12</v>
      </c>
      <c r="D1681" s="39">
        <v>575000</v>
      </c>
      <c r="E1681" s="45"/>
      <c r="F1681" s="13">
        <f t="shared" si="25"/>
        <v>439673266.39999986</v>
      </c>
    </row>
    <row r="1682" spans="1:8">
      <c r="A1682" s="82">
        <v>45038</v>
      </c>
      <c r="B1682" s="15"/>
      <c r="C1682" s="144" t="s">
        <v>12</v>
      </c>
      <c r="D1682" s="39">
        <v>550000</v>
      </c>
      <c r="E1682" s="45"/>
      <c r="F1682" s="13">
        <f t="shared" si="25"/>
        <v>440223266.39999986</v>
      </c>
    </row>
    <row r="1683" spans="1:8">
      <c r="A1683" s="82">
        <v>45041</v>
      </c>
      <c r="B1683" s="15"/>
      <c r="C1683" s="144" t="s">
        <v>12</v>
      </c>
      <c r="D1683" s="39">
        <v>465000</v>
      </c>
      <c r="E1683" s="45"/>
      <c r="F1683" s="13">
        <f t="shared" si="25"/>
        <v>440688266.39999986</v>
      </c>
    </row>
    <row r="1684" spans="1:8">
      <c r="A1684" s="82">
        <v>45043</v>
      </c>
      <c r="B1684" s="15"/>
      <c r="C1684" s="144" t="s">
        <v>12</v>
      </c>
      <c r="D1684" s="39">
        <v>600000</v>
      </c>
      <c r="E1684" s="45"/>
      <c r="F1684" s="13">
        <f t="shared" si="25"/>
        <v>441288266.39999986</v>
      </c>
    </row>
    <row r="1685" spans="1:8">
      <c r="A1685" s="82">
        <v>45043</v>
      </c>
      <c r="B1685" s="15"/>
      <c r="C1685" s="144" t="s">
        <v>12</v>
      </c>
      <c r="D1685" s="39">
        <v>550000</v>
      </c>
      <c r="E1685" s="45"/>
      <c r="F1685" s="13">
        <f t="shared" si="25"/>
        <v>441838266.39999986</v>
      </c>
    </row>
    <row r="1686" spans="1:8">
      <c r="A1686" s="82">
        <v>45044</v>
      </c>
      <c r="B1686" s="15"/>
      <c r="C1686" s="145" t="s">
        <v>116</v>
      </c>
      <c r="D1686" s="39"/>
      <c r="E1686" s="45">
        <v>108075000</v>
      </c>
      <c r="F1686" s="13">
        <f t="shared" si="25"/>
        <v>333763266.39999986</v>
      </c>
    </row>
    <row r="1687" spans="1:8">
      <c r="A1687" s="82">
        <v>45044</v>
      </c>
      <c r="B1687" s="15"/>
      <c r="C1687" s="145" t="s">
        <v>21</v>
      </c>
      <c r="D1687" s="39"/>
      <c r="E1687" s="45">
        <v>12250000</v>
      </c>
      <c r="F1687" s="13">
        <f t="shared" si="25"/>
        <v>321513266.39999986</v>
      </c>
      <c r="H1687" s="16"/>
    </row>
    <row r="1688" spans="1:8">
      <c r="A1688" s="82">
        <v>45044</v>
      </c>
      <c r="B1688" s="15"/>
      <c r="C1688" s="145" t="s">
        <v>22</v>
      </c>
      <c r="D1688" s="39"/>
      <c r="E1688" s="45">
        <v>4845000</v>
      </c>
      <c r="F1688" s="13">
        <f t="shared" si="25"/>
        <v>316668266.39999986</v>
      </c>
    </row>
    <row r="1689" spans="1:8">
      <c r="A1689" s="82">
        <v>45044</v>
      </c>
      <c r="B1689" s="15"/>
      <c r="C1689" s="145" t="s">
        <v>44</v>
      </c>
      <c r="D1689" s="39"/>
      <c r="E1689" s="45">
        <v>4250000</v>
      </c>
      <c r="F1689" s="13">
        <f t="shared" si="25"/>
        <v>312418266.39999986</v>
      </c>
    </row>
    <row r="1690" spans="1:8">
      <c r="A1690" s="82">
        <v>45044</v>
      </c>
      <c r="B1690" s="15"/>
      <c r="C1690" s="144" t="s">
        <v>53</v>
      </c>
      <c r="D1690" s="39"/>
      <c r="E1690" s="45">
        <f>4*2900</f>
        <v>11600</v>
      </c>
      <c r="F1690" s="13">
        <f t="shared" si="25"/>
        <v>312406666.39999986</v>
      </c>
    </row>
    <row r="1691" spans="1:8">
      <c r="A1691" s="82">
        <v>45044</v>
      </c>
      <c r="B1691" s="15"/>
      <c r="C1691" s="144" t="s">
        <v>221</v>
      </c>
      <c r="D1691" s="39"/>
      <c r="E1691" s="45">
        <v>300000</v>
      </c>
      <c r="F1691" s="13">
        <f t="shared" si="25"/>
        <v>312106666.39999986</v>
      </c>
    </row>
    <row r="1692" spans="1:8">
      <c r="A1692" s="82">
        <v>45044</v>
      </c>
      <c r="B1692" s="15"/>
      <c r="C1692" s="144" t="s">
        <v>74</v>
      </c>
      <c r="D1692" s="39"/>
      <c r="E1692" s="45">
        <v>1200000</v>
      </c>
      <c r="F1692" s="13">
        <f t="shared" si="25"/>
        <v>310906666.39999986</v>
      </c>
    </row>
    <row r="1693" spans="1:8">
      <c r="A1693" s="82">
        <v>45044</v>
      </c>
      <c r="B1693" s="15"/>
      <c r="C1693" s="144" t="s">
        <v>232</v>
      </c>
      <c r="D1693" s="39"/>
      <c r="E1693" s="45">
        <f>155000000+2900</f>
        <v>155002900</v>
      </c>
      <c r="F1693" s="13">
        <f t="shared" si="25"/>
        <v>155903766.39999986</v>
      </c>
    </row>
    <row r="1694" spans="1:8">
      <c r="A1694" s="82">
        <v>45044</v>
      </c>
      <c r="B1694" s="15"/>
      <c r="C1694" s="144" t="s">
        <v>75</v>
      </c>
      <c r="D1694" s="39">
        <v>8700000</v>
      </c>
      <c r="E1694" s="45"/>
      <c r="F1694" s="13">
        <f t="shared" si="25"/>
        <v>164603766.39999986</v>
      </c>
    </row>
    <row r="1695" spans="1:8">
      <c r="A1695" s="82">
        <v>45044</v>
      </c>
      <c r="B1695" s="15"/>
      <c r="C1695" s="144" t="s">
        <v>233</v>
      </c>
      <c r="D1695" s="39">
        <v>8900000</v>
      </c>
      <c r="E1695" s="45"/>
      <c r="F1695" s="13">
        <f t="shared" si="25"/>
        <v>173503766.39999986</v>
      </c>
    </row>
    <row r="1696" spans="1:8">
      <c r="A1696" s="82">
        <v>45043</v>
      </c>
      <c r="B1696" s="15"/>
      <c r="C1696" s="144" t="s">
        <v>12</v>
      </c>
      <c r="D1696" s="39">
        <v>600000</v>
      </c>
      <c r="E1696" s="45"/>
      <c r="F1696" s="13">
        <f t="shared" si="25"/>
        <v>174103766.39999986</v>
      </c>
    </row>
    <row r="1697" spans="1:6">
      <c r="A1697" s="82">
        <v>45043</v>
      </c>
      <c r="B1697" s="15"/>
      <c r="C1697" s="144" t="s">
        <v>12</v>
      </c>
      <c r="D1697" s="39">
        <v>465000</v>
      </c>
      <c r="E1697" s="45"/>
      <c r="F1697" s="13">
        <f t="shared" si="25"/>
        <v>174568766.39999986</v>
      </c>
    </row>
    <row r="1698" spans="1:6">
      <c r="A1698" s="82">
        <v>45043</v>
      </c>
      <c r="B1698" s="15"/>
      <c r="C1698" s="144" t="s">
        <v>6</v>
      </c>
      <c r="D1698" s="39">
        <v>1420000</v>
      </c>
      <c r="E1698" s="45"/>
      <c r="F1698" s="13">
        <f t="shared" si="25"/>
        <v>175988766.39999986</v>
      </c>
    </row>
    <row r="1699" spans="1:6">
      <c r="A1699" s="82">
        <v>45043</v>
      </c>
      <c r="B1699" s="15"/>
      <c r="C1699" s="144" t="s">
        <v>6</v>
      </c>
      <c r="D1699" s="39">
        <v>1200000</v>
      </c>
      <c r="E1699" s="45"/>
      <c r="F1699" s="13">
        <f t="shared" si="25"/>
        <v>177188766.39999986</v>
      </c>
    </row>
    <row r="1700" spans="1:6">
      <c r="A1700" s="82">
        <v>45043</v>
      </c>
      <c r="B1700" s="15"/>
      <c r="C1700" s="144" t="s">
        <v>6</v>
      </c>
      <c r="D1700" s="39">
        <v>1050000</v>
      </c>
      <c r="E1700" s="45"/>
      <c r="F1700" s="13">
        <f t="shared" si="25"/>
        <v>178238766.39999986</v>
      </c>
    </row>
    <row r="1701" spans="1:6">
      <c r="A1701" s="82">
        <v>45043</v>
      </c>
      <c r="B1701" s="15"/>
      <c r="C1701" s="144" t="s">
        <v>6</v>
      </c>
      <c r="D1701" s="39">
        <v>1050000</v>
      </c>
      <c r="E1701" s="45"/>
      <c r="F1701" s="13">
        <f t="shared" si="25"/>
        <v>179288766.39999986</v>
      </c>
    </row>
    <row r="1702" spans="1:6">
      <c r="A1702" s="82">
        <v>45043</v>
      </c>
      <c r="B1702" s="15"/>
      <c r="C1702" s="144" t="s">
        <v>6</v>
      </c>
      <c r="D1702" s="39">
        <v>13000000</v>
      </c>
      <c r="E1702" s="45"/>
      <c r="F1702" s="13">
        <f t="shared" si="25"/>
        <v>192288766.39999986</v>
      </c>
    </row>
    <row r="1703" spans="1:6">
      <c r="A1703" s="82">
        <v>45043</v>
      </c>
      <c r="B1703" s="15"/>
      <c r="C1703" s="144" t="s">
        <v>70</v>
      </c>
      <c r="D1703" s="39">
        <v>465000</v>
      </c>
      <c r="E1703" s="45"/>
      <c r="F1703" s="13">
        <f t="shared" si="25"/>
        <v>192753766.39999986</v>
      </c>
    </row>
    <row r="1704" spans="1:6">
      <c r="A1704" s="82">
        <v>45043</v>
      </c>
      <c r="B1704" s="15"/>
      <c r="C1704" s="144" t="s">
        <v>6</v>
      </c>
      <c r="D1704" s="39">
        <v>1065000</v>
      </c>
      <c r="E1704" s="45"/>
      <c r="F1704" s="13">
        <f t="shared" si="25"/>
        <v>193818766.39999986</v>
      </c>
    </row>
    <row r="1705" spans="1:6">
      <c r="A1705" s="82">
        <v>45043</v>
      </c>
      <c r="B1705" s="15"/>
      <c r="C1705" s="144" t="s">
        <v>6</v>
      </c>
      <c r="D1705" s="39">
        <v>2030000</v>
      </c>
      <c r="E1705" s="45"/>
      <c r="F1705" s="13">
        <f t="shared" si="25"/>
        <v>195848766.39999986</v>
      </c>
    </row>
    <row r="1706" spans="1:6">
      <c r="A1706" s="82">
        <v>45043</v>
      </c>
      <c r="B1706" s="15"/>
      <c r="C1706" s="144" t="s">
        <v>6</v>
      </c>
      <c r="D1706" s="39">
        <v>550000</v>
      </c>
      <c r="E1706" s="45"/>
      <c r="F1706" s="13">
        <f t="shared" si="25"/>
        <v>196398766.39999986</v>
      </c>
    </row>
    <row r="1707" spans="1:6">
      <c r="A1707" s="82">
        <v>45044</v>
      </c>
      <c r="B1707" s="15"/>
      <c r="C1707" s="144" t="s">
        <v>6</v>
      </c>
      <c r="D1707" s="39">
        <v>465000</v>
      </c>
      <c r="E1707" s="45"/>
      <c r="F1707" s="13">
        <f t="shared" si="25"/>
        <v>196863766.39999986</v>
      </c>
    </row>
    <row r="1708" spans="1:6">
      <c r="A1708" s="82">
        <v>45044</v>
      </c>
      <c r="B1708" s="15"/>
      <c r="C1708" s="144" t="s">
        <v>6</v>
      </c>
      <c r="D1708" s="39">
        <v>1735000</v>
      </c>
      <c r="E1708" s="45"/>
      <c r="F1708" s="13">
        <f t="shared" si="25"/>
        <v>198598766.39999986</v>
      </c>
    </row>
    <row r="1709" spans="1:6">
      <c r="A1709" s="82">
        <v>45044</v>
      </c>
      <c r="B1709" s="15"/>
      <c r="C1709" s="144" t="s">
        <v>6</v>
      </c>
      <c r="D1709" s="39">
        <v>12250000</v>
      </c>
      <c r="E1709" s="45"/>
      <c r="F1709" s="13">
        <f t="shared" si="25"/>
        <v>210848766.39999986</v>
      </c>
    </row>
    <row r="1710" spans="1:6">
      <c r="A1710" s="82">
        <v>45044</v>
      </c>
      <c r="B1710" s="15"/>
      <c r="C1710" s="144" t="s">
        <v>99</v>
      </c>
      <c r="D1710" s="39">
        <v>1015000</v>
      </c>
      <c r="E1710" s="45"/>
      <c r="F1710" s="13">
        <f t="shared" si="25"/>
        <v>211863766.39999986</v>
      </c>
    </row>
    <row r="1711" spans="1:6">
      <c r="A1711" s="82">
        <v>45044</v>
      </c>
      <c r="B1711" s="15"/>
      <c r="C1711" s="144" t="s">
        <v>6</v>
      </c>
      <c r="D1711" s="39">
        <v>465000</v>
      </c>
      <c r="E1711" s="45"/>
      <c r="F1711" s="13">
        <f t="shared" si="25"/>
        <v>212328766.39999986</v>
      </c>
    </row>
    <row r="1712" spans="1:6">
      <c r="A1712" s="82">
        <v>45044</v>
      </c>
      <c r="B1712" s="15"/>
      <c r="C1712" s="144" t="s">
        <v>6</v>
      </c>
      <c r="D1712" s="39">
        <v>550000</v>
      </c>
      <c r="E1712" s="45"/>
      <c r="F1712" s="13">
        <f t="shared" si="25"/>
        <v>212878766.39999986</v>
      </c>
    </row>
    <row r="1713" spans="1:11">
      <c r="A1713" s="82">
        <v>45044</v>
      </c>
      <c r="B1713" s="15"/>
      <c r="C1713" s="144" t="s">
        <v>6</v>
      </c>
      <c r="D1713" s="39">
        <v>585000</v>
      </c>
      <c r="E1713" s="45"/>
      <c r="F1713" s="13">
        <f t="shared" si="25"/>
        <v>213463766.39999986</v>
      </c>
    </row>
    <row r="1714" spans="1:11">
      <c r="A1714" s="82">
        <v>45044</v>
      </c>
      <c r="B1714" s="15"/>
      <c r="C1714" s="144" t="s">
        <v>6</v>
      </c>
      <c r="D1714" s="39">
        <v>1050000</v>
      </c>
      <c r="E1714" s="45"/>
      <c r="F1714" s="13">
        <f t="shared" si="25"/>
        <v>214513766.39999986</v>
      </c>
    </row>
    <row r="1715" spans="1:11">
      <c r="A1715" s="82">
        <v>45044</v>
      </c>
      <c r="B1715" s="15"/>
      <c r="C1715" s="144" t="s">
        <v>6</v>
      </c>
      <c r="D1715" s="39">
        <v>1185000</v>
      </c>
      <c r="E1715" s="45"/>
      <c r="F1715" s="13">
        <f t="shared" si="25"/>
        <v>215698766.39999986</v>
      </c>
    </row>
    <row r="1716" spans="1:11">
      <c r="A1716" s="82">
        <v>45045</v>
      </c>
      <c r="B1716" s="15"/>
      <c r="C1716" s="144" t="s">
        <v>6</v>
      </c>
      <c r="D1716" s="39">
        <v>585000</v>
      </c>
      <c r="E1716" s="45"/>
      <c r="F1716" s="13">
        <f t="shared" si="25"/>
        <v>216283766.39999986</v>
      </c>
    </row>
    <row r="1717" spans="1:11">
      <c r="A1717" s="82">
        <v>45045</v>
      </c>
      <c r="B1717" s="15"/>
      <c r="C1717" s="144" t="s">
        <v>6</v>
      </c>
      <c r="D1717" s="39">
        <v>1160000</v>
      </c>
      <c r="E1717" s="45"/>
      <c r="F1717" s="13">
        <f t="shared" si="25"/>
        <v>217443766.39999986</v>
      </c>
    </row>
    <row r="1718" spans="1:11">
      <c r="A1718" s="82">
        <v>45045</v>
      </c>
      <c r="B1718" s="15"/>
      <c r="C1718" s="144" t="s">
        <v>6</v>
      </c>
      <c r="D1718" s="39">
        <v>465000</v>
      </c>
      <c r="E1718" s="45"/>
      <c r="F1718" s="13">
        <f t="shared" si="25"/>
        <v>217908766.39999986</v>
      </c>
    </row>
    <row r="1719" spans="1:11">
      <c r="A1719" s="82">
        <v>45045</v>
      </c>
      <c r="B1719" s="15"/>
      <c r="C1719" s="144" t="s">
        <v>6</v>
      </c>
      <c r="D1719" s="39">
        <v>585000</v>
      </c>
      <c r="E1719" s="45"/>
      <c r="F1719" s="13">
        <f t="shared" si="25"/>
        <v>218493766.39999986</v>
      </c>
    </row>
    <row r="1720" spans="1:11">
      <c r="A1720" s="82">
        <v>45045</v>
      </c>
      <c r="B1720" s="15"/>
      <c r="C1720" s="144" t="s">
        <v>6</v>
      </c>
      <c r="D1720" s="39">
        <v>465000</v>
      </c>
      <c r="E1720" s="45"/>
      <c r="F1720" s="13">
        <f t="shared" si="25"/>
        <v>218958766.39999986</v>
      </c>
    </row>
    <row r="1721" spans="1:11">
      <c r="A1721" s="82">
        <v>45045</v>
      </c>
      <c r="B1721" s="15"/>
      <c r="C1721" s="144" t="s">
        <v>6</v>
      </c>
      <c r="D1721" s="39">
        <v>550000</v>
      </c>
      <c r="E1721" s="45"/>
      <c r="F1721" s="13">
        <f t="shared" si="25"/>
        <v>219508766.39999986</v>
      </c>
    </row>
    <row r="1722" spans="1:11">
      <c r="A1722" s="82">
        <v>45046</v>
      </c>
      <c r="B1722" s="15"/>
      <c r="C1722" s="144" t="s">
        <v>6</v>
      </c>
      <c r="D1722" s="39">
        <v>465000</v>
      </c>
      <c r="E1722" s="45"/>
      <c r="F1722" s="13">
        <f t="shared" si="25"/>
        <v>219973766.39999986</v>
      </c>
    </row>
    <row r="1723" spans="1:11">
      <c r="A1723" s="14">
        <v>44681</v>
      </c>
      <c r="B1723" s="15"/>
      <c r="C1723" s="144" t="s">
        <v>36</v>
      </c>
      <c r="D1723" s="33"/>
      <c r="E1723" s="45">
        <v>25000</v>
      </c>
      <c r="F1723" s="13">
        <f t="shared" si="25"/>
        <v>219948766.39999986</v>
      </c>
      <c r="H1723" s="14">
        <v>45050</v>
      </c>
      <c r="I1723" s="15"/>
      <c r="J1723" s="144" t="s">
        <v>234</v>
      </c>
      <c r="K1723" s="33">
        <v>54190000</v>
      </c>
    </row>
    <row r="1724" spans="1:11">
      <c r="A1724" s="14">
        <v>44681</v>
      </c>
      <c r="B1724" s="15"/>
      <c r="C1724" s="144" t="s">
        <v>37</v>
      </c>
      <c r="D1724" s="33">
        <v>495706.81</v>
      </c>
      <c r="E1724" s="45"/>
      <c r="F1724" s="13">
        <f t="shared" si="25"/>
        <v>220444473.20999986</v>
      </c>
      <c r="H1724" s="14"/>
      <c r="I1724" s="15"/>
      <c r="J1724" s="144"/>
      <c r="K1724" s="33">
        <v>2050000</v>
      </c>
    </row>
    <row r="1725" spans="1:11">
      <c r="A1725" s="14">
        <v>44681</v>
      </c>
      <c r="B1725" s="15"/>
      <c r="C1725" s="144" t="s">
        <v>38</v>
      </c>
      <c r="D1725" s="33"/>
      <c r="E1725" s="45">
        <v>99141.36</v>
      </c>
      <c r="F1725" s="13">
        <f t="shared" si="25"/>
        <v>220345331.84999985</v>
      </c>
    </row>
    <row r="1726" spans="1:11">
      <c r="A1726" s="49"/>
      <c r="B1726" s="49"/>
      <c r="C1726" s="149"/>
      <c r="D1726" s="83">
        <f>SUM(D1376:D1725)</f>
        <v>386190714.81</v>
      </c>
      <c r="E1726" s="83">
        <f>SUM(E1376:E1725)</f>
        <v>723074999.36000001</v>
      </c>
      <c r="F1726" s="56"/>
    </row>
    <row r="1727" spans="1:11">
      <c r="A1727" s="15"/>
      <c r="B1727" s="250" t="s">
        <v>5</v>
      </c>
      <c r="C1727" s="251"/>
      <c r="D1727" s="33"/>
      <c r="E1727" s="45"/>
      <c r="F1727" s="84">
        <f>F1725</f>
        <v>220345331.84999985</v>
      </c>
    </row>
    <row r="1728" spans="1:11">
      <c r="A1728" s="14">
        <v>45047</v>
      </c>
      <c r="B1728" s="15"/>
      <c r="C1728" s="144" t="s">
        <v>6</v>
      </c>
      <c r="D1728" s="33">
        <v>1170000</v>
      </c>
      <c r="E1728" s="45"/>
      <c r="F1728" s="13">
        <f>F1727+D1728-E1728</f>
        <v>221515331.84999985</v>
      </c>
    </row>
    <row r="1729" spans="1:8">
      <c r="A1729" s="14">
        <v>45047</v>
      </c>
      <c r="B1729" s="15"/>
      <c r="C1729" s="144" t="s">
        <v>6</v>
      </c>
      <c r="D1729" s="33">
        <v>600000</v>
      </c>
      <c r="E1729" s="45"/>
      <c r="F1729" s="13">
        <f>F1728+D1729-E1729</f>
        <v>222115331.84999985</v>
      </c>
    </row>
    <row r="1730" spans="1:8">
      <c r="A1730" s="14">
        <v>45047</v>
      </c>
      <c r="B1730" s="15"/>
      <c r="C1730" s="144" t="s">
        <v>6</v>
      </c>
      <c r="D1730" s="33">
        <v>600000</v>
      </c>
      <c r="E1730" s="45"/>
      <c r="F1730" s="13">
        <f t="shared" ref="F1730:F1793" si="26">F1729+D1730-E1730</f>
        <v>222715331.84999985</v>
      </c>
      <c r="H1730" s="16"/>
    </row>
    <row r="1731" spans="1:8">
      <c r="A1731" s="14">
        <v>45047</v>
      </c>
      <c r="B1731" s="15"/>
      <c r="C1731" s="144" t="s">
        <v>6</v>
      </c>
      <c r="D1731" s="33">
        <v>1185000</v>
      </c>
      <c r="E1731" s="45"/>
      <c r="F1731" s="13">
        <f t="shared" si="26"/>
        <v>223900331.84999985</v>
      </c>
    </row>
    <row r="1732" spans="1:8">
      <c r="A1732" s="14">
        <v>45048</v>
      </c>
      <c r="B1732" s="15"/>
      <c r="C1732" s="144" t="s">
        <v>6</v>
      </c>
      <c r="D1732" s="33">
        <v>1050000</v>
      </c>
      <c r="E1732" s="45"/>
      <c r="F1732" s="13">
        <f t="shared" si="26"/>
        <v>224950331.84999985</v>
      </c>
    </row>
    <row r="1733" spans="1:8">
      <c r="A1733" s="14">
        <v>45048</v>
      </c>
      <c r="B1733" s="15"/>
      <c r="C1733" s="144" t="s">
        <v>6</v>
      </c>
      <c r="D1733" s="33">
        <v>465000</v>
      </c>
      <c r="E1733" s="45"/>
      <c r="F1733" s="13">
        <f t="shared" si="26"/>
        <v>225415331.84999985</v>
      </c>
    </row>
    <row r="1734" spans="1:8">
      <c r="A1734" s="14">
        <v>45048</v>
      </c>
      <c r="B1734" s="15"/>
      <c r="C1734" s="144" t="s">
        <v>6</v>
      </c>
      <c r="D1734" s="33">
        <v>600000</v>
      </c>
      <c r="E1734" s="45"/>
      <c r="F1734" s="13">
        <f t="shared" si="26"/>
        <v>226015331.84999985</v>
      </c>
    </row>
    <row r="1735" spans="1:8">
      <c r="A1735" s="14">
        <v>45048</v>
      </c>
      <c r="B1735" s="15"/>
      <c r="C1735" s="144" t="s">
        <v>6</v>
      </c>
      <c r="D1735" s="33">
        <v>1185000</v>
      </c>
      <c r="E1735" s="45"/>
      <c r="F1735" s="13">
        <f t="shared" si="26"/>
        <v>227200331.84999985</v>
      </c>
    </row>
    <row r="1736" spans="1:8">
      <c r="A1736" s="14">
        <v>45048</v>
      </c>
      <c r="B1736" s="15"/>
      <c r="C1736" s="144" t="s">
        <v>6</v>
      </c>
      <c r="D1736" s="33">
        <v>585000</v>
      </c>
      <c r="E1736" s="45"/>
      <c r="F1736" s="13">
        <f t="shared" si="26"/>
        <v>227785331.84999985</v>
      </c>
    </row>
    <row r="1737" spans="1:8">
      <c r="A1737" s="14">
        <v>45048</v>
      </c>
      <c r="B1737" s="15"/>
      <c r="C1737" s="144" t="s">
        <v>6</v>
      </c>
      <c r="D1737" s="33">
        <v>600000</v>
      </c>
      <c r="E1737" s="45"/>
      <c r="F1737" s="13">
        <f t="shared" si="26"/>
        <v>228385331.84999985</v>
      </c>
    </row>
    <row r="1738" spans="1:8">
      <c r="A1738" s="14">
        <v>45048</v>
      </c>
      <c r="B1738" s="15"/>
      <c r="C1738" s="144" t="s">
        <v>6</v>
      </c>
      <c r="D1738" s="33">
        <v>585000</v>
      </c>
      <c r="E1738" s="45"/>
      <c r="F1738" s="13">
        <f t="shared" si="26"/>
        <v>228970331.84999985</v>
      </c>
    </row>
    <row r="1739" spans="1:8">
      <c r="A1739" s="14">
        <v>45048</v>
      </c>
      <c r="B1739" s="15"/>
      <c r="C1739" s="144" t="s">
        <v>6</v>
      </c>
      <c r="D1739" s="33">
        <v>1200000</v>
      </c>
      <c r="E1739" s="45"/>
      <c r="F1739" s="13">
        <f t="shared" si="26"/>
        <v>230170331.84999985</v>
      </c>
      <c r="H1739" s="66"/>
    </row>
    <row r="1740" spans="1:8">
      <c r="A1740" s="14">
        <v>45048</v>
      </c>
      <c r="B1740" s="15"/>
      <c r="C1740" s="144" t="s">
        <v>6</v>
      </c>
      <c r="D1740" s="33">
        <v>600000</v>
      </c>
      <c r="E1740" s="45"/>
      <c r="F1740" s="13">
        <f t="shared" si="26"/>
        <v>230770331.84999985</v>
      </c>
    </row>
    <row r="1741" spans="1:8">
      <c r="A1741" s="14">
        <v>45048</v>
      </c>
      <c r="B1741" s="15"/>
      <c r="C1741" s="144" t="s">
        <v>6</v>
      </c>
      <c r="D1741" s="33">
        <v>600000</v>
      </c>
      <c r="E1741" s="45"/>
      <c r="F1741" s="13">
        <f t="shared" si="26"/>
        <v>231370331.84999985</v>
      </c>
    </row>
    <row r="1742" spans="1:8">
      <c r="A1742" s="14">
        <v>45048</v>
      </c>
      <c r="B1742" s="15"/>
      <c r="C1742" s="144" t="s">
        <v>6</v>
      </c>
      <c r="D1742" s="33">
        <v>1745000</v>
      </c>
      <c r="E1742" s="45"/>
      <c r="F1742" s="13">
        <f t="shared" si="26"/>
        <v>233115331.84999985</v>
      </c>
    </row>
    <row r="1743" spans="1:8">
      <c r="A1743" s="14">
        <v>45048</v>
      </c>
      <c r="B1743" s="15"/>
      <c r="C1743" s="144" t="s">
        <v>6</v>
      </c>
      <c r="D1743" s="33">
        <v>1065000</v>
      </c>
      <c r="E1743" s="45"/>
      <c r="F1743" s="13">
        <f t="shared" si="26"/>
        <v>234180331.84999985</v>
      </c>
    </row>
    <row r="1744" spans="1:8">
      <c r="A1744" s="14">
        <v>45048</v>
      </c>
      <c r="B1744" s="15"/>
      <c r="C1744" s="144" t="s">
        <v>6</v>
      </c>
      <c r="D1744" s="33">
        <v>1800000</v>
      </c>
      <c r="E1744" s="45"/>
      <c r="F1744" s="13">
        <f t="shared" si="26"/>
        <v>235980331.84999985</v>
      </c>
    </row>
    <row r="1745" spans="1:6">
      <c r="A1745" s="14">
        <v>45048</v>
      </c>
      <c r="B1745" s="15"/>
      <c r="C1745" s="144" t="s">
        <v>6</v>
      </c>
      <c r="D1745" s="33">
        <v>585000</v>
      </c>
      <c r="E1745" s="45"/>
      <c r="F1745" s="13">
        <f t="shared" si="26"/>
        <v>236565331.84999985</v>
      </c>
    </row>
    <row r="1746" spans="1:6">
      <c r="A1746" s="14">
        <v>45048</v>
      </c>
      <c r="B1746" s="15"/>
      <c r="C1746" s="144" t="s">
        <v>6</v>
      </c>
      <c r="D1746" s="33">
        <v>600000</v>
      </c>
      <c r="E1746" s="45"/>
      <c r="F1746" s="13">
        <f t="shared" si="26"/>
        <v>237165331.84999985</v>
      </c>
    </row>
    <row r="1747" spans="1:6">
      <c r="A1747" s="14">
        <v>45048</v>
      </c>
      <c r="B1747" s="15"/>
      <c r="C1747" s="144" t="s">
        <v>6</v>
      </c>
      <c r="D1747" s="33">
        <v>1160000</v>
      </c>
      <c r="E1747" s="45"/>
      <c r="F1747" s="13">
        <f t="shared" si="26"/>
        <v>238325331.84999985</v>
      </c>
    </row>
    <row r="1748" spans="1:6">
      <c r="A1748" s="14">
        <v>45048</v>
      </c>
      <c r="B1748" s="15"/>
      <c r="C1748" s="144" t="s">
        <v>6</v>
      </c>
      <c r="D1748" s="33">
        <v>1185000</v>
      </c>
      <c r="E1748" s="45"/>
      <c r="F1748" s="13">
        <f t="shared" si="26"/>
        <v>239510331.84999985</v>
      </c>
    </row>
    <row r="1749" spans="1:6">
      <c r="A1749" s="14">
        <v>45048</v>
      </c>
      <c r="B1749" s="15"/>
      <c r="C1749" s="144" t="s">
        <v>6</v>
      </c>
      <c r="D1749" s="33">
        <v>1015000</v>
      </c>
      <c r="E1749" s="45"/>
      <c r="F1749" s="13">
        <f t="shared" si="26"/>
        <v>240525331.84999985</v>
      </c>
    </row>
    <row r="1750" spans="1:6">
      <c r="A1750" s="14">
        <v>45048</v>
      </c>
      <c r="B1750" s="15"/>
      <c r="C1750" s="144" t="s">
        <v>6</v>
      </c>
      <c r="D1750" s="33">
        <v>575000</v>
      </c>
      <c r="E1750" s="45"/>
      <c r="F1750" s="13">
        <f t="shared" si="26"/>
        <v>241100331.84999985</v>
      </c>
    </row>
    <row r="1751" spans="1:6">
      <c r="A1751" s="14">
        <v>45048</v>
      </c>
      <c r="B1751" s="15"/>
      <c r="C1751" s="144" t="s">
        <v>6</v>
      </c>
      <c r="D1751" s="33">
        <v>585000</v>
      </c>
      <c r="E1751" s="45"/>
      <c r="F1751" s="13">
        <f t="shared" si="26"/>
        <v>241685331.84999985</v>
      </c>
    </row>
    <row r="1752" spans="1:6">
      <c r="A1752" s="14">
        <v>45048</v>
      </c>
      <c r="B1752" s="15"/>
      <c r="C1752" s="144" t="s">
        <v>6</v>
      </c>
      <c r="D1752" s="33">
        <v>600000</v>
      </c>
      <c r="E1752" s="45"/>
      <c r="F1752" s="13">
        <f t="shared" si="26"/>
        <v>242285331.84999985</v>
      </c>
    </row>
    <row r="1753" spans="1:6">
      <c r="A1753" s="14">
        <v>45048</v>
      </c>
      <c r="B1753" s="15"/>
      <c r="C1753" s="144" t="s">
        <v>6</v>
      </c>
      <c r="D1753" s="33">
        <v>600000</v>
      </c>
      <c r="E1753" s="45"/>
      <c r="F1753" s="13">
        <f t="shared" si="26"/>
        <v>242885331.84999985</v>
      </c>
    </row>
    <row r="1754" spans="1:6">
      <c r="A1754" s="14">
        <v>45048</v>
      </c>
      <c r="B1754" s="15"/>
      <c r="C1754" s="144" t="s">
        <v>6</v>
      </c>
      <c r="D1754" s="33">
        <v>600000</v>
      </c>
      <c r="E1754" s="45"/>
      <c r="F1754" s="13">
        <f t="shared" si="26"/>
        <v>243485331.84999985</v>
      </c>
    </row>
    <row r="1755" spans="1:6">
      <c r="A1755" s="14">
        <v>45048</v>
      </c>
      <c r="B1755" s="15"/>
      <c r="C1755" s="144" t="s">
        <v>6</v>
      </c>
      <c r="D1755" s="33">
        <v>600000</v>
      </c>
      <c r="E1755" s="45"/>
      <c r="F1755" s="13">
        <f t="shared" si="26"/>
        <v>244085331.84999985</v>
      </c>
    </row>
    <row r="1756" spans="1:6">
      <c r="A1756" s="14">
        <v>45048</v>
      </c>
      <c r="B1756" s="15"/>
      <c r="C1756" s="144" t="s">
        <v>6</v>
      </c>
      <c r="D1756" s="33">
        <v>575000</v>
      </c>
      <c r="E1756" s="45"/>
      <c r="F1756" s="13">
        <f t="shared" si="26"/>
        <v>244660331.84999985</v>
      </c>
    </row>
    <row r="1757" spans="1:6">
      <c r="A1757" s="14">
        <v>45048</v>
      </c>
      <c r="B1757" s="15"/>
      <c r="C1757" s="144" t="s">
        <v>6</v>
      </c>
      <c r="D1757" s="33">
        <v>465000</v>
      </c>
      <c r="E1757" s="45"/>
      <c r="F1757" s="13">
        <f t="shared" si="26"/>
        <v>245125331.84999985</v>
      </c>
    </row>
    <row r="1758" spans="1:6">
      <c r="A1758" s="14">
        <v>45048</v>
      </c>
      <c r="B1758" s="15"/>
      <c r="C1758" s="144" t="s">
        <v>6</v>
      </c>
      <c r="D1758" s="33">
        <v>1135000</v>
      </c>
      <c r="E1758" s="45"/>
      <c r="F1758" s="13">
        <f t="shared" si="26"/>
        <v>246260331.84999985</v>
      </c>
    </row>
    <row r="1759" spans="1:6">
      <c r="A1759" s="14">
        <v>45048</v>
      </c>
      <c r="B1759" s="15"/>
      <c r="C1759" s="144" t="s">
        <v>6</v>
      </c>
      <c r="D1759" s="33">
        <v>1160000</v>
      </c>
      <c r="E1759" s="45"/>
      <c r="F1759" s="13">
        <f t="shared" si="26"/>
        <v>247420331.84999985</v>
      </c>
    </row>
    <row r="1760" spans="1:6">
      <c r="A1760" s="14">
        <v>45048</v>
      </c>
      <c r="B1760" s="15"/>
      <c r="C1760" s="144" t="s">
        <v>6</v>
      </c>
      <c r="D1760" s="33">
        <v>600000</v>
      </c>
      <c r="E1760" s="45"/>
      <c r="F1760" s="13">
        <f t="shared" si="26"/>
        <v>248020331.84999985</v>
      </c>
    </row>
    <row r="1761" spans="1:10">
      <c r="A1761" s="14">
        <v>45048</v>
      </c>
      <c r="B1761" s="15"/>
      <c r="C1761" s="144" t="s">
        <v>6</v>
      </c>
      <c r="D1761" s="33">
        <v>600000</v>
      </c>
      <c r="E1761" s="45"/>
      <c r="F1761" s="13">
        <f t="shared" si="26"/>
        <v>248620331.84999985</v>
      </c>
    </row>
    <row r="1762" spans="1:10">
      <c r="A1762" s="14">
        <v>45048</v>
      </c>
      <c r="B1762" s="15"/>
      <c r="C1762" s="144" t="s">
        <v>6</v>
      </c>
      <c r="D1762" s="33">
        <v>2270000</v>
      </c>
      <c r="E1762" s="45"/>
      <c r="F1762" s="13">
        <f t="shared" si="26"/>
        <v>250890331.84999985</v>
      </c>
    </row>
    <row r="1763" spans="1:10">
      <c r="A1763" s="14">
        <v>45048</v>
      </c>
      <c r="B1763" s="15"/>
      <c r="C1763" s="144" t="s">
        <v>6</v>
      </c>
      <c r="D1763" s="33">
        <v>575000</v>
      </c>
      <c r="E1763" s="45"/>
      <c r="F1763" s="13">
        <f t="shared" si="26"/>
        <v>251465331.84999985</v>
      </c>
    </row>
    <row r="1764" spans="1:10">
      <c r="A1764" s="14">
        <v>45048</v>
      </c>
      <c r="B1764" s="15"/>
      <c r="C1764" s="144" t="s">
        <v>6</v>
      </c>
      <c r="D1764" s="33">
        <v>465000</v>
      </c>
      <c r="E1764" s="45"/>
      <c r="F1764" s="13">
        <f t="shared" si="26"/>
        <v>251930331.84999985</v>
      </c>
    </row>
    <row r="1765" spans="1:10">
      <c r="A1765" s="14">
        <v>45048</v>
      </c>
      <c r="B1765" s="15"/>
      <c r="C1765" s="144" t="s">
        <v>6</v>
      </c>
      <c r="D1765" s="33">
        <v>1185000</v>
      </c>
      <c r="E1765" s="45"/>
      <c r="F1765" s="13">
        <f t="shared" si="26"/>
        <v>253115331.84999985</v>
      </c>
    </row>
    <row r="1766" spans="1:10">
      <c r="A1766" s="14">
        <v>45048</v>
      </c>
      <c r="B1766" s="15"/>
      <c r="C1766" s="144" t="s">
        <v>235</v>
      </c>
      <c r="D1766" s="33">
        <v>1283000</v>
      </c>
      <c r="E1766" s="45"/>
      <c r="F1766" s="13">
        <f t="shared" si="26"/>
        <v>254398331.84999985</v>
      </c>
    </row>
    <row r="1767" spans="1:10">
      <c r="A1767" s="14">
        <v>45048</v>
      </c>
      <c r="B1767" s="15"/>
      <c r="C1767" s="144" t="s">
        <v>6</v>
      </c>
      <c r="D1767" s="33">
        <v>585000</v>
      </c>
      <c r="E1767" s="45"/>
      <c r="F1767" s="13">
        <f t="shared" si="26"/>
        <v>254983331.84999985</v>
      </c>
    </row>
    <row r="1768" spans="1:10">
      <c r="A1768" s="14">
        <v>45048</v>
      </c>
      <c r="B1768" s="15"/>
      <c r="C1768" s="144" t="s">
        <v>6</v>
      </c>
      <c r="D1768" s="33">
        <v>465000</v>
      </c>
      <c r="E1768" s="45"/>
      <c r="F1768" s="13">
        <f t="shared" si="26"/>
        <v>255448331.84999985</v>
      </c>
    </row>
    <row r="1769" spans="1:10">
      <c r="A1769" s="14">
        <v>45048</v>
      </c>
      <c r="B1769" s="15"/>
      <c r="C1769" s="144" t="s">
        <v>6</v>
      </c>
      <c r="D1769" s="33">
        <v>585000</v>
      </c>
      <c r="E1769" s="45"/>
      <c r="F1769" s="13">
        <f t="shared" si="26"/>
        <v>256033331.84999985</v>
      </c>
    </row>
    <row r="1770" spans="1:10" s="107" customFormat="1">
      <c r="A1770" s="155">
        <v>45049</v>
      </c>
      <c r="B1770" s="156"/>
      <c r="C1770" s="157" t="s">
        <v>6</v>
      </c>
      <c r="D1770" s="158">
        <v>1735000</v>
      </c>
      <c r="E1770" s="159"/>
      <c r="F1770" s="75">
        <f t="shared" si="26"/>
        <v>257768331.84999985</v>
      </c>
      <c r="G1770" s="106"/>
      <c r="J1770" s="103"/>
    </row>
    <row r="1771" spans="1:10">
      <c r="A1771" s="14">
        <v>45049</v>
      </c>
      <c r="B1771" s="15"/>
      <c r="C1771" s="144" t="s">
        <v>6</v>
      </c>
      <c r="D1771" s="33">
        <v>1170008</v>
      </c>
      <c r="E1771" s="45"/>
      <c r="F1771" s="13">
        <f t="shared" si="26"/>
        <v>258938339.84999985</v>
      </c>
    </row>
    <row r="1772" spans="1:10">
      <c r="A1772" s="14">
        <v>45049</v>
      </c>
      <c r="B1772" s="15"/>
      <c r="C1772" s="144" t="s">
        <v>6</v>
      </c>
      <c r="D1772" s="33">
        <v>1160000</v>
      </c>
      <c r="E1772" s="45"/>
      <c r="F1772" s="13">
        <f t="shared" si="26"/>
        <v>260098339.84999985</v>
      </c>
    </row>
    <row r="1773" spans="1:10">
      <c r="A1773" s="14">
        <v>45049</v>
      </c>
      <c r="B1773" s="15"/>
      <c r="C1773" s="144" t="s">
        <v>6</v>
      </c>
      <c r="D1773" s="33">
        <v>585000</v>
      </c>
      <c r="E1773" s="45"/>
      <c r="F1773" s="13">
        <f t="shared" si="26"/>
        <v>260683339.84999985</v>
      </c>
    </row>
    <row r="1774" spans="1:10">
      <c r="A1774" s="14">
        <v>45049</v>
      </c>
      <c r="B1774" s="15"/>
      <c r="C1774" s="144" t="s">
        <v>6</v>
      </c>
      <c r="D1774" s="33">
        <v>600000</v>
      </c>
      <c r="E1774" s="45"/>
      <c r="F1774" s="13">
        <f t="shared" si="26"/>
        <v>261283339.84999985</v>
      </c>
    </row>
    <row r="1775" spans="1:10">
      <c r="A1775" s="14">
        <v>45049</v>
      </c>
      <c r="B1775" s="15"/>
      <c r="C1775" s="144" t="s">
        <v>6</v>
      </c>
      <c r="D1775" s="33">
        <v>575000</v>
      </c>
      <c r="E1775" s="45"/>
      <c r="F1775" s="13">
        <f t="shared" si="26"/>
        <v>261858339.84999985</v>
      </c>
    </row>
    <row r="1776" spans="1:10">
      <c r="A1776" s="14">
        <v>45049</v>
      </c>
      <c r="B1776" s="15"/>
      <c r="C1776" s="144" t="s">
        <v>6</v>
      </c>
      <c r="D1776" s="33">
        <v>550000</v>
      </c>
      <c r="E1776" s="45"/>
      <c r="F1776" s="13">
        <f t="shared" si="26"/>
        <v>262408339.84999985</v>
      </c>
    </row>
    <row r="1777" spans="1:8">
      <c r="A1777" s="14">
        <v>45049</v>
      </c>
      <c r="B1777" s="15"/>
      <c r="C1777" s="144" t="s">
        <v>6</v>
      </c>
      <c r="D1777" s="33">
        <v>600000</v>
      </c>
      <c r="E1777" s="45"/>
      <c r="F1777" s="13">
        <f t="shared" si="26"/>
        <v>263008339.84999985</v>
      </c>
    </row>
    <row r="1778" spans="1:8">
      <c r="A1778" s="14">
        <v>45049</v>
      </c>
      <c r="B1778" s="15"/>
      <c r="C1778" s="144" t="s">
        <v>6</v>
      </c>
      <c r="D1778" s="33">
        <v>1590000</v>
      </c>
      <c r="E1778" s="45"/>
      <c r="F1778" s="13">
        <f t="shared" si="26"/>
        <v>264598339.84999985</v>
      </c>
    </row>
    <row r="1779" spans="1:8">
      <c r="A1779" s="14">
        <v>45050</v>
      </c>
      <c r="B1779" s="15"/>
      <c r="C1779" s="144" t="s">
        <v>234</v>
      </c>
      <c r="D1779" s="33">
        <v>54190000</v>
      </c>
      <c r="E1779" s="45"/>
      <c r="F1779" s="13">
        <f t="shared" si="26"/>
        <v>318788339.84999985</v>
      </c>
    </row>
    <row r="1780" spans="1:8">
      <c r="A1780" s="14">
        <v>45050</v>
      </c>
      <c r="B1780" s="15"/>
      <c r="C1780" s="144" t="s">
        <v>57</v>
      </c>
      <c r="D1780" s="33">
        <v>2050000</v>
      </c>
      <c r="E1780" s="45"/>
      <c r="F1780" s="13">
        <f t="shared" si="26"/>
        <v>320838339.84999985</v>
      </c>
    </row>
    <row r="1781" spans="1:8" ht="28">
      <c r="A1781" s="14">
        <v>45051</v>
      </c>
      <c r="B1781" s="15"/>
      <c r="C1781" s="147" t="s">
        <v>240</v>
      </c>
      <c r="D1781" s="33">
        <v>3250000</v>
      </c>
      <c r="E1781" s="45"/>
      <c r="F1781" s="13">
        <f t="shared" si="26"/>
        <v>324088339.84999985</v>
      </c>
    </row>
    <row r="1782" spans="1:8">
      <c r="A1782" s="14">
        <v>45051</v>
      </c>
      <c r="B1782" s="15"/>
      <c r="C1782" s="145" t="s">
        <v>116</v>
      </c>
      <c r="D1782" s="33"/>
      <c r="E1782" s="45">
        <v>66570008</v>
      </c>
      <c r="F1782" s="13">
        <f t="shared" si="26"/>
        <v>257518331.84999985</v>
      </c>
      <c r="H1782" s="16"/>
    </row>
    <row r="1783" spans="1:8">
      <c r="A1783" s="14">
        <v>45051</v>
      </c>
      <c r="B1783" s="15"/>
      <c r="C1783" s="145" t="s">
        <v>21</v>
      </c>
      <c r="D1783" s="33"/>
      <c r="E1783" s="45">
        <v>11250000</v>
      </c>
      <c r="F1783" s="13">
        <f t="shared" si="26"/>
        <v>246268331.84999985</v>
      </c>
    </row>
    <row r="1784" spans="1:8">
      <c r="A1784" s="14">
        <v>45051</v>
      </c>
      <c r="B1784" s="15"/>
      <c r="C1784" s="145" t="s">
        <v>22</v>
      </c>
      <c r="D1784" s="33"/>
      <c r="E1784" s="45">
        <v>4200000</v>
      </c>
      <c r="F1784" s="13">
        <f t="shared" si="26"/>
        <v>242068331.84999985</v>
      </c>
    </row>
    <row r="1785" spans="1:8">
      <c r="A1785" s="14">
        <v>45051</v>
      </c>
      <c r="B1785" s="15"/>
      <c r="C1785" s="145" t="s">
        <v>44</v>
      </c>
      <c r="D1785" s="33"/>
      <c r="E1785" s="45">
        <v>5500000</v>
      </c>
      <c r="F1785" s="13">
        <f t="shared" si="26"/>
        <v>236568331.84999985</v>
      </c>
    </row>
    <row r="1786" spans="1:8">
      <c r="A1786" s="14">
        <v>45051</v>
      </c>
      <c r="B1786" s="15"/>
      <c r="C1786" s="144" t="s">
        <v>53</v>
      </c>
      <c r="D1786" s="33"/>
      <c r="E1786" s="45">
        <f>4*2900</f>
        <v>11600</v>
      </c>
      <c r="F1786" s="13">
        <f t="shared" si="26"/>
        <v>236556731.84999985</v>
      </c>
    </row>
    <row r="1787" spans="1:8">
      <c r="A1787" s="14">
        <v>45051</v>
      </c>
      <c r="B1787" s="15"/>
      <c r="C1787" s="147" t="s">
        <v>236</v>
      </c>
      <c r="D1787" s="33"/>
      <c r="E1787" s="45">
        <v>50000000</v>
      </c>
      <c r="F1787" s="13">
        <f t="shared" si="26"/>
        <v>186556731.84999985</v>
      </c>
      <c r="H1787" s="16"/>
    </row>
    <row r="1788" spans="1:8">
      <c r="A1788" s="14">
        <v>45051</v>
      </c>
      <c r="B1788" s="15"/>
      <c r="C1788" s="147" t="s">
        <v>49</v>
      </c>
      <c r="D1788" s="33"/>
      <c r="E1788" s="45">
        <v>6500</v>
      </c>
      <c r="F1788" s="13">
        <f t="shared" si="26"/>
        <v>186550231.84999985</v>
      </c>
    </row>
    <row r="1789" spans="1:8">
      <c r="A1789" s="14">
        <v>45051</v>
      </c>
      <c r="B1789" s="15"/>
      <c r="C1789" s="144" t="s">
        <v>237</v>
      </c>
      <c r="D1789" s="33"/>
      <c r="E1789" s="45">
        <f>50000000+2900</f>
        <v>50002900</v>
      </c>
      <c r="F1789" s="13">
        <f t="shared" si="26"/>
        <v>136547331.84999985</v>
      </c>
    </row>
    <row r="1790" spans="1:8">
      <c r="A1790" s="14">
        <v>45051</v>
      </c>
      <c r="B1790" s="15"/>
      <c r="C1790" s="147" t="s">
        <v>238</v>
      </c>
      <c r="D1790" s="33">
        <v>155000000</v>
      </c>
      <c r="E1790" s="45"/>
      <c r="F1790" s="13">
        <f t="shared" si="26"/>
        <v>291547331.84999985</v>
      </c>
    </row>
    <row r="1791" spans="1:8">
      <c r="A1791" s="14">
        <v>45051</v>
      </c>
      <c r="B1791" s="15"/>
      <c r="C1791" s="144" t="s">
        <v>75</v>
      </c>
      <c r="D1791" s="67">
        <v>1350000</v>
      </c>
      <c r="E1791" s="45"/>
      <c r="F1791" s="13">
        <f t="shared" si="26"/>
        <v>292897331.84999985</v>
      </c>
    </row>
    <row r="1792" spans="1:8">
      <c r="A1792" s="14">
        <v>45049</v>
      </c>
      <c r="B1792" s="15"/>
      <c r="C1792" s="144" t="s">
        <v>12</v>
      </c>
      <c r="D1792" s="67">
        <v>1065000</v>
      </c>
      <c r="E1792" s="45"/>
      <c r="F1792" s="13">
        <f t="shared" si="26"/>
        <v>293962331.84999985</v>
      </c>
      <c r="H1792" s="16"/>
    </row>
    <row r="1793" spans="1:8">
      <c r="A1793" s="14">
        <v>45049</v>
      </c>
      <c r="B1793" s="15"/>
      <c r="C1793" s="144" t="s">
        <v>12</v>
      </c>
      <c r="D1793" s="67">
        <v>1160000</v>
      </c>
      <c r="E1793" s="45"/>
      <c r="F1793" s="13">
        <f t="shared" si="26"/>
        <v>295122331.84999985</v>
      </c>
      <c r="H1793" s="16"/>
    </row>
    <row r="1794" spans="1:8">
      <c r="A1794" s="14">
        <v>45049</v>
      </c>
      <c r="B1794" s="15"/>
      <c r="C1794" s="144" t="s">
        <v>12</v>
      </c>
      <c r="D1794" s="67">
        <v>575000</v>
      </c>
      <c r="E1794" s="45"/>
      <c r="F1794" s="13">
        <f t="shared" ref="F1794:F1826" si="27">F1793+D1794-E1794</f>
        <v>295697331.84999985</v>
      </c>
    </row>
    <row r="1795" spans="1:8">
      <c r="A1795" s="14">
        <v>45049</v>
      </c>
      <c r="B1795" s="15"/>
      <c r="C1795" s="144" t="s">
        <v>242</v>
      </c>
      <c r="D1795" s="67">
        <v>13500000</v>
      </c>
      <c r="E1795" s="45"/>
      <c r="F1795" s="13">
        <f t="shared" si="27"/>
        <v>309197331.84999985</v>
      </c>
    </row>
    <row r="1796" spans="1:8">
      <c r="A1796" s="14">
        <v>45049</v>
      </c>
      <c r="B1796" s="15"/>
      <c r="C1796" s="144" t="s">
        <v>12</v>
      </c>
      <c r="D1796" s="67">
        <v>575000</v>
      </c>
      <c r="E1796" s="45"/>
      <c r="F1796" s="13">
        <f t="shared" si="27"/>
        <v>309772331.84999985</v>
      </c>
    </row>
    <row r="1797" spans="1:8">
      <c r="A1797" s="14">
        <v>45049</v>
      </c>
      <c r="B1797" s="15"/>
      <c r="C1797" s="144" t="s">
        <v>12</v>
      </c>
      <c r="D1797" s="67">
        <v>1725000</v>
      </c>
      <c r="E1797" s="45"/>
      <c r="F1797" s="13">
        <f t="shared" si="27"/>
        <v>311497331.84999985</v>
      </c>
      <c r="H1797" s="16"/>
    </row>
    <row r="1798" spans="1:8">
      <c r="A1798" s="14">
        <v>45049</v>
      </c>
      <c r="B1798" s="15"/>
      <c r="C1798" s="144" t="s">
        <v>12</v>
      </c>
      <c r="D1798" s="67">
        <v>585000</v>
      </c>
      <c r="E1798" s="45"/>
      <c r="F1798" s="13">
        <f t="shared" si="27"/>
        <v>312082331.84999985</v>
      </c>
    </row>
    <row r="1799" spans="1:8">
      <c r="A1799" s="14">
        <v>45049</v>
      </c>
      <c r="B1799" s="15"/>
      <c r="C1799" s="144" t="s">
        <v>12</v>
      </c>
      <c r="D1799" s="67">
        <v>1170000</v>
      </c>
      <c r="E1799" s="45"/>
      <c r="F1799" s="13">
        <f t="shared" si="27"/>
        <v>313252331.84999985</v>
      </c>
      <c r="H1799" s="16"/>
    </row>
    <row r="1800" spans="1:8">
      <c r="A1800" s="14">
        <v>45049</v>
      </c>
      <c r="B1800" s="15"/>
      <c r="C1800" s="144" t="s">
        <v>12</v>
      </c>
      <c r="D1800" s="67">
        <v>600000</v>
      </c>
      <c r="E1800" s="45"/>
      <c r="F1800" s="13">
        <f t="shared" si="27"/>
        <v>313852331.84999985</v>
      </c>
    </row>
    <row r="1801" spans="1:8">
      <c r="A1801" s="14">
        <v>45049</v>
      </c>
      <c r="B1801" s="15"/>
      <c r="C1801" s="144" t="s">
        <v>12</v>
      </c>
      <c r="D1801" s="67">
        <v>585000</v>
      </c>
      <c r="E1801" s="45"/>
      <c r="F1801" s="13">
        <f t="shared" si="27"/>
        <v>314437331.84999985</v>
      </c>
    </row>
    <row r="1802" spans="1:8">
      <c r="A1802" s="14">
        <v>45049</v>
      </c>
      <c r="B1802" s="15"/>
      <c r="C1802" s="144" t="s">
        <v>146</v>
      </c>
      <c r="D1802" s="67">
        <v>8050000</v>
      </c>
      <c r="E1802" s="45"/>
      <c r="F1802" s="13">
        <f t="shared" si="27"/>
        <v>322487331.84999985</v>
      </c>
      <c r="H1802" s="16"/>
    </row>
    <row r="1803" spans="1:8">
      <c r="A1803" s="14">
        <v>45049</v>
      </c>
      <c r="B1803" s="15"/>
      <c r="C1803" s="144" t="s">
        <v>12</v>
      </c>
      <c r="D1803" s="67">
        <v>585000</v>
      </c>
      <c r="E1803" s="45"/>
      <c r="F1803" s="13">
        <f t="shared" si="27"/>
        <v>323072331.84999985</v>
      </c>
    </row>
    <row r="1804" spans="1:8">
      <c r="A1804" s="14">
        <v>45049</v>
      </c>
      <c r="B1804" s="15"/>
      <c r="C1804" s="144" t="s">
        <v>12</v>
      </c>
      <c r="D1804" s="67">
        <v>2130000</v>
      </c>
      <c r="E1804" s="45"/>
      <c r="F1804" s="13">
        <f t="shared" si="27"/>
        <v>325202331.84999985</v>
      </c>
    </row>
    <row r="1805" spans="1:8">
      <c r="A1805" s="14">
        <v>45049</v>
      </c>
      <c r="B1805" s="15"/>
      <c r="C1805" s="144" t="s">
        <v>12</v>
      </c>
      <c r="D1805" s="67">
        <v>585000</v>
      </c>
      <c r="E1805" s="45"/>
      <c r="F1805" s="13">
        <f t="shared" si="27"/>
        <v>325787331.84999985</v>
      </c>
    </row>
    <row r="1806" spans="1:8">
      <c r="A1806" s="14">
        <v>45049</v>
      </c>
      <c r="B1806" s="15"/>
      <c r="C1806" s="144" t="s">
        <v>12</v>
      </c>
      <c r="D1806" s="67">
        <v>585000</v>
      </c>
      <c r="E1806" s="45"/>
      <c r="F1806" s="13">
        <f t="shared" si="27"/>
        <v>326372331.84999985</v>
      </c>
    </row>
    <row r="1807" spans="1:8">
      <c r="A1807" s="14">
        <v>45049</v>
      </c>
      <c r="B1807" s="15"/>
      <c r="C1807" s="144" t="s">
        <v>12</v>
      </c>
      <c r="D1807" s="67">
        <v>1170000</v>
      </c>
      <c r="E1807" s="45"/>
      <c r="F1807" s="13">
        <f t="shared" si="27"/>
        <v>327542331.84999985</v>
      </c>
    </row>
    <row r="1808" spans="1:8">
      <c r="A1808" s="14">
        <v>45049</v>
      </c>
      <c r="B1808" s="15"/>
      <c r="C1808" s="144" t="s">
        <v>12</v>
      </c>
      <c r="D1808" s="67">
        <v>1150000</v>
      </c>
      <c r="E1808" s="45"/>
      <c r="F1808" s="13">
        <f t="shared" si="27"/>
        <v>328692331.84999985</v>
      </c>
    </row>
    <row r="1809" spans="1:6">
      <c r="A1809" s="14">
        <v>45049</v>
      </c>
      <c r="B1809" s="15"/>
      <c r="C1809" s="144" t="s">
        <v>12</v>
      </c>
      <c r="D1809" s="67">
        <v>465000</v>
      </c>
      <c r="E1809" s="45"/>
      <c r="F1809" s="13">
        <f t="shared" si="27"/>
        <v>329157331.84999985</v>
      </c>
    </row>
    <row r="1810" spans="1:6">
      <c r="A1810" s="14">
        <v>45050</v>
      </c>
      <c r="B1810" s="15"/>
      <c r="C1810" s="144" t="s">
        <v>12</v>
      </c>
      <c r="D1810" s="67">
        <v>600000</v>
      </c>
      <c r="E1810" s="45"/>
      <c r="F1810" s="13">
        <f t="shared" si="27"/>
        <v>329757331.84999985</v>
      </c>
    </row>
    <row r="1811" spans="1:6">
      <c r="A1811" s="14">
        <v>45050</v>
      </c>
      <c r="B1811" s="15"/>
      <c r="C1811" s="144" t="s">
        <v>12</v>
      </c>
      <c r="D1811" s="67">
        <v>600000</v>
      </c>
      <c r="E1811" s="45"/>
      <c r="F1811" s="13">
        <f t="shared" si="27"/>
        <v>330357331.84999985</v>
      </c>
    </row>
    <row r="1812" spans="1:6">
      <c r="A1812" s="14">
        <v>45050</v>
      </c>
      <c r="B1812" s="15"/>
      <c r="C1812" s="144" t="s">
        <v>12</v>
      </c>
      <c r="D1812" s="67">
        <v>465000</v>
      </c>
      <c r="E1812" s="45"/>
      <c r="F1812" s="13">
        <f t="shared" si="27"/>
        <v>330822331.84999985</v>
      </c>
    </row>
    <row r="1813" spans="1:6">
      <c r="A1813" s="14">
        <v>45050</v>
      </c>
      <c r="B1813" s="15"/>
      <c r="C1813" s="144" t="s">
        <v>12</v>
      </c>
      <c r="D1813" s="67">
        <v>585000</v>
      </c>
      <c r="E1813" s="45"/>
      <c r="F1813" s="13">
        <f t="shared" si="27"/>
        <v>331407331.84999985</v>
      </c>
    </row>
    <row r="1814" spans="1:6">
      <c r="A1814" s="14">
        <v>45050</v>
      </c>
      <c r="B1814" s="15"/>
      <c r="C1814" s="144" t="s">
        <v>12</v>
      </c>
      <c r="D1814" s="67">
        <v>465000</v>
      </c>
      <c r="E1814" s="45"/>
      <c r="F1814" s="13">
        <f t="shared" si="27"/>
        <v>331872331.84999985</v>
      </c>
    </row>
    <row r="1815" spans="1:6">
      <c r="A1815" s="14">
        <v>45050</v>
      </c>
      <c r="B1815" s="15"/>
      <c r="C1815" s="144" t="s">
        <v>12</v>
      </c>
      <c r="D1815" s="67">
        <v>575000</v>
      </c>
      <c r="E1815" s="45"/>
      <c r="F1815" s="13">
        <f t="shared" si="27"/>
        <v>332447331.84999985</v>
      </c>
    </row>
    <row r="1816" spans="1:6">
      <c r="A1816" s="14">
        <v>45050</v>
      </c>
      <c r="B1816" s="15"/>
      <c r="C1816" s="144" t="s">
        <v>12</v>
      </c>
      <c r="D1816" s="67">
        <v>585000</v>
      </c>
      <c r="E1816" s="45"/>
      <c r="F1816" s="13">
        <f t="shared" si="27"/>
        <v>333032331.84999985</v>
      </c>
    </row>
    <row r="1817" spans="1:6">
      <c r="A1817" s="14">
        <v>45050</v>
      </c>
      <c r="B1817" s="15"/>
      <c r="C1817" s="144" t="s">
        <v>12</v>
      </c>
      <c r="D1817" s="67">
        <v>600000</v>
      </c>
      <c r="E1817" s="45"/>
      <c r="F1817" s="13">
        <f t="shared" si="27"/>
        <v>333632331.84999985</v>
      </c>
    </row>
    <row r="1818" spans="1:6">
      <c r="A1818" s="14">
        <v>45050</v>
      </c>
      <c r="B1818" s="15"/>
      <c r="C1818" s="144" t="s">
        <v>12</v>
      </c>
      <c r="D1818" s="67">
        <v>1200000</v>
      </c>
      <c r="E1818" s="45"/>
      <c r="F1818" s="13">
        <f t="shared" si="27"/>
        <v>334832331.84999985</v>
      </c>
    </row>
    <row r="1819" spans="1:6">
      <c r="A1819" s="14">
        <v>45050</v>
      </c>
      <c r="B1819" s="15"/>
      <c r="C1819" s="144" t="s">
        <v>12</v>
      </c>
      <c r="D1819" s="67">
        <v>600000</v>
      </c>
      <c r="E1819" s="45"/>
      <c r="F1819" s="13">
        <f t="shared" si="27"/>
        <v>335432331.84999985</v>
      </c>
    </row>
    <row r="1820" spans="1:6">
      <c r="A1820" s="14">
        <v>45050</v>
      </c>
      <c r="B1820" s="15"/>
      <c r="C1820" s="144" t="s">
        <v>12</v>
      </c>
      <c r="D1820" s="67">
        <v>1160000</v>
      </c>
      <c r="E1820" s="45"/>
      <c r="F1820" s="13">
        <f t="shared" si="27"/>
        <v>336592331.84999985</v>
      </c>
    </row>
    <row r="1821" spans="1:6">
      <c r="A1821" s="14">
        <v>45050</v>
      </c>
      <c r="B1821" s="15"/>
      <c r="C1821" s="144" t="s">
        <v>12</v>
      </c>
      <c r="D1821" s="67">
        <v>2935000</v>
      </c>
      <c r="E1821" s="45"/>
      <c r="F1821" s="13">
        <f t="shared" si="27"/>
        <v>339527331.84999985</v>
      </c>
    </row>
    <row r="1822" spans="1:6">
      <c r="A1822" s="14">
        <v>45050</v>
      </c>
      <c r="B1822" s="15"/>
      <c r="C1822" s="144" t="s">
        <v>243</v>
      </c>
      <c r="D1822" s="67">
        <v>12250000</v>
      </c>
      <c r="E1822" s="45"/>
      <c r="F1822" s="13">
        <f t="shared" si="27"/>
        <v>351777331.84999985</v>
      </c>
    </row>
    <row r="1823" spans="1:6">
      <c r="A1823" s="14">
        <v>45050</v>
      </c>
      <c r="B1823" s="15"/>
      <c r="C1823" s="144" t="s">
        <v>12</v>
      </c>
      <c r="D1823" s="67">
        <v>600000</v>
      </c>
      <c r="E1823" s="45"/>
      <c r="F1823" s="13">
        <f t="shared" si="27"/>
        <v>352377331.84999985</v>
      </c>
    </row>
    <row r="1824" spans="1:6">
      <c r="A1824" s="14">
        <v>45050</v>
      </c>
      <c r="B1824" s="15"/>
      <c r="C1824" s="144" t="s">
        <v>149</v>
      </c>
      <c r="D1824" s="67">
        <v>12750000</v>
      </c>
      <c r="E1824" s="45"/>
      <c r="F1824" s="13">
        <f t="shared" si="27"/>
        <v>365127331.84999985</v>
      </c>
    </row>
    <row r="1825" spans="1:6">
      <c r="A1825" s="14">
        <v>45050</v>
      </c>
      <c r="B1825" s="15"/>
      <c r="C1825" s="144" t="s">
        <v>12</v>
      </c>
      <c r="D1825" s="67">
        <v>550000</v>
      </c>
      <c r="E1825" s="45"/>
      <c r="F1825" s="13">
        <f t="shared" si="27"/>
        <v>365677331.84999985</v>
      </c>
    </row>
    <row r="1826" spans="1:6">
      <c r="A1826" s="14">
        <v>45050</v>
      </c>
      <c r="B1826" s="15"/>
      <c r="C1826" s="144" t="s">
        <v>12</v>
      </c>
      <c r="D1826" s="67">
        <v>1015000</v>
      </c>
      <c r="E1826" s="45"/>
      <c r="F1826" s="13">
        <f t="shared" si="27"/>
        <v>366692331.84999985</v>
      </c>
    </row>
    <row r="1827" spans="1:6">
      <c r="A1827" s="14">
        <v>45050</v>
      </c>
      <c r="B1827" s="15"/>
      <c r="C1827" s="144" t="s">
        <v>12</v>
      </c>
      <c r="D1827" s="67">
        <v>1710000</v>
      </c>
      <c r="E1827" s="45"/>
      <c r="F1827" s="13">
        <f t="shared" ref="F1827:F1855" si="28">F1826+D1827-E1827</f>
        <v>368402331.84999985</v>
      </c>
    </row>
    <row r="1828" spans="1:6">
      <c r="A1828" s="14">
        <v>45050</v>
      </c>
      <c r="B1828" s="15"/>
      <c r="C1828" s="144" t="s">
        <v>12</v>
      </c>
      <c r="D1828" s="67">
        <v>2270000</v>
      </c>
      <c r="E1828" s="45"/>
      <c r="F1828" s="13">
        <f t="shared" si="28"/>
        <v>370672331.84999985</v>
      </c>
    </row>
    <row r="1829" spans="1:6">
      <c r="A1829" s="14">
        <v>45050</v>
      </c>
      <c r="B1829" s="15"/>
      <c r="C1829" s="144" t="s">
        <v>12</v>
      </c>
      <c r="D1829" s="67">
        <v>585000</v>
      </c>
      <c r="E1829" s="45"/>
      <c r="F1829" s="13">
        <f t="shared" si="28"/>
        <v>371257331.84999985</v>
      </c>
    </row>
    <row r="1830" spans="1:6">
      <c r="A1830" s="14">
        <v>45050</v>
      </c>
      <c r="B1830" s="15"/>
      <c r="C1830" s="144" t="s">
        <v>12</v>
      </c>
      <c r="D1830" s="67">
        <v>1170000</v>
      </c>
      <c r="E1830" s="45"/>
      <c r="F1830" s="13">
        <f t="shared" si="28"/>
        <v>372427331.84999985</v>
      </c>
    </row>
    <row r="1831" spans="1:6">
      <c r="A1831" s="14">
        <v>45050</v>
      </c>
      <c r="B1831" s="15"/>
      <c r="C1831" s="144" t="s">
        <v>12</v>
      </c>
      <c r="D1831" s="67">
        <v>585000</v>
      </c>
      <c r="E1831" s="45"/>
      <c r="F1831" s="13">
        <f t="shared" si="28"/>
        <v>373012331.84999985</v>
      </c>
    </row>
    <row r="1832" spans="1:6">
      <c r="A1832" s="14">
        <v>45050</v>
      </c>
      <c r="B1832" s="15"/>
      <c r="C1832" s="144" t="s">
        <v>12</v>
      </c>
      <c r="D1832" s="67">
        <v>1150000</v>
      </c>
      <c r="E1832" s="45"/>
      <c r="F1832" s="13">
        <f t="shared" si="28"/>
        <v>374162331.84999985</v>
      </c>
    </row>
    <row r="1833" spans="1:6">
      <c r="A1833" s="14">
        <v>45050</v>
      </c>
      <c r="B1833" s="15"/>
      <c r="C1833" s="144" t="s">
        <v>12</v>
      </c>
      <c r="D1833" s="67">
        <v>930000</v>
      </c>
      <c r="E1833" s="45"/>
      <c r="F1833" s="13">
        <f t="shared" si="28"/>
        <v>375092331.84999985</v>
      </c>
    </row>
    <row r="1834" spans="1:6">
      <c r="A1834" s="14">
        <v>45050</v>
      </c>
      <c r="B1834" s="15"/>
      <c r="C1834" s="144" t="s">
        <v>12</v>
      </c>
      <c r="D1834" s="67">
        <v>600000</v>
      </c>
      <c r="E1834" s="45"/>
      <c r="F1834" s="13">
        <f t="shared" si="28"/>
        <v>375692331.84999985</v>
      </c>
    </row>
    <row r="1835" spans="1:6">
      <c r="A1835" s="14">
        <v>45051</v>
      </c>
      <c r="B1835" s="15"/>
      <c r="C1835" s="144" t="s">
        <v>12</v>
      </c>
      <c r="D1835" s="67">
        <v>600000</v>
      </c>
      <c r="E1835" s="45"/>
      <c r="F1835" s="13">
        <f t="shared" si="28"/>
        <v>376292331.84999985</v>
      </c>
    </row>
    <row r="1836" spans="1:6">
      <c r="A1836" s="14">
        <v>45051</v>
      </c>
      <c r="B1836" s="15"/>
      <c r="C1836" s="144" t="s">
        <v>12</v>
      </c>
      <c r="D1836" s="67">
        <v>575000</v>
      </c>
      <c r="E1836" s="45"/>
      <c r="F1836" s="13">
        <f t="shared" si="28"/>
        <v>376867331.84999985</v>
      </c>
    </row>
    <row r="1837" spans="1:6">
      <c r="A1837" s="14">
        <v>45051</v>
      </c>
      <c r="B1837" s="15"/>
      <c r="C1837" s="144" t="s">
        <v>12</v>
      </c>
      <c r="D1837" s="67">
        <v>1160000</v>
      </c>
      <c r="E1837" s="45"/>
      <c r="F1837" s="13">
        <f t="shared" si="28"/>
        <v>378027331.84999985</v>
      </c>
    </row>
    <row r="1838" spans="1:6">
      <c r="A1838" s="14">
        <v>45051</v>
      </c>
      <c r="B1838" s="15"/>
      <c r="C1838" s="144" t="s">
        <v>12</v>
      </c>
      <c r="D1838" s="67">
        <v>600000</v>
      </c>
      <c r="E1838" s="45"/>
      <c r="F1838" s="13">
        <f t="shared" si="28"/>
        <v>378627331.84999985</v>
      </c>
    </row>
    <row r="1839" spans="1:6">
      <c r="A1839" s="14">
        <v>45051</v>
      </c>
      <c r="B1839" s="15"/>
      <c r="C1839" s="144" t="s">
        <v>12</v>
      </c>
      <c r="D1839" s="67">
        <v>585000</v>
      </c>
      <c r="E1839" s="45"/>
      <c r="F1839" s="13">
        <f t="shared" si="28"/>
        <v>379212331.84999985</v>
      </c>
    </row>
    <row r="1840" spans="1:6">
      <c r="A1840" s="14">
        <v>45051</v>
      </c>
      <c r="B1840" s="15"/>
      <c r="C1840" s="144" t="s">
        <v>12</v>
      </c>
      <c r="D1840" s="67">
        <v>1200000</v>
      </c>
      <c r="E1840" s="45"/>
      <c r="F1840" s="13">
        <f t="shared" si="28"/>
        <v>380412331.84999985</v>
      </c>
    </row>
    <row r="1841" spans="1:6">
      <c r="A1841" s="14">
        <v>45051</v>
      </c>
      <c r="B1841" s="15"/>
      <c r="C1841" s="144" t="s">
        <v>12</v>
      </c>
      <c r="D1841" s="67">
        <v>2250000</v>
      </c>
      <c r="E1841" s="45"/>
      <c r="F1841" s="13">
        <f t="shared" si="28"/>
        <v>382662331.84999985</v>
      </c>
    </row>
    <row r="1842" spans="1:6">
      <c r="A1842" s="14">
        <v>45051</v>
      </c>
      <c r="B1842" s="15"/>
      <c r="C1842" s="144" t="s">
        <v>12</v>
      </c>
      <c r="D1842" s="67">
        <v>600000</v>
      </c>
      <c r="E1842" s="45"/>
      <c r="F1842" s="13">
        <f t="shared" si="28"/>
        <v>383262331.84999985</v>
      </c>
    </row>
    <row r="1843" spans="1:6">
      <c r="A1843" s="14">
        <v>45051</v>
      </c>
      <c r="B1843" s="15"/>
      <c r="C1843" s="144" t="s">
        <v>12</v>
      </c>
      <c r="D1843" s="67">
        <v>1015000</v>
      </c>
      <c r="E1843" s="45"/>
      <c r="F1843" s="13">
        <f t="shared" si="28"/>
        <v>384277331.84999985</v>
      </c>
    </row>
    <row r="1844" spans="1:6">
      <c r="A1844" s="14">
        <v>45051</v>
      </c>
      <c r="B1844" s="15"/>
      <c r="C1844" s="144" t="s">
        <v>244</v>
      </c>
      <c r="D1844" s="67">
        <v>24150000</v>
      </c>
      <c r="E1844" s="45"/>
      <c r="F1844" s="13">
        <f t="shared" si="28"/>
        <v>408427331.84999985</v>
      </c>
    </row>
    <row r="1845" spans="1:6">
      <c r="A1845" s="14">
        <v>45051</v>
      </c>
      <c r="B1845" s="15"/>
      <c r="C1845" s="144" t="s">
        <v>12</v>
      </c>
      <c r="D1845" s="67">
        <v>2370000</v>
      </c>
      <c r="E1845" s="45"/>
      <c r="F1845" s="13">
        <f t="shared" si="28"/>
        <v>410797331.84999985</v>
      </c>
    </row>
    <row r="1846" spans="1:6">
      <c r="A1846" s="14">
        <v>45051</v>
      </c>
      <c r="B1846" s="15"/>
      <c r="C1846" s="144" t="s">
        <v>12</v>
      </c>
      <c r="D1846" s="67">
        <v>2245000</v>
      </c>
      <c r="E1846" s="45"/>
      <c r="F1846" s="13">
        <f t="shared" si="28"/>
        <v>413042331.84999985</v>
      </c>
    </row>
    <row r="1847" spans="1:6">
      <c r="A1847" s="14">
        <v>45051</v>
      </c>
      <c r="B1847" s="15"/>
      <c r="C1847" s="144" t="s">
        <v>12</v>
      </c>
      <c r="D1847" s="67">
        <v>1170000</v>
      </c>
      <c r="E1847" s="45"/>
      <c r="F1847" s="13">
        <f t="shared" si="28"/>
        <v>414212331.84999985</v>
      </c>
    </row>
    <row r="1848" spans="1:6">
      <c r="A1848" s="14">
        <v>45051</v>
      </c>
      <c r="B1848" s="15"/>
      <c r="C1848" s="144" t="s">
        <v>12</v>
      </c>
      <c r="D1848" s="67">
        <v>1750000</v>
      </c>
      <c r="E1848" s="45"/>
      <c r="F1848" s="13">
        <f t="shared" si="28"/>
        <v>415962331.84999985</v>
      </c>
    </row>
    <row r="1849" spans="1:6">
      <c r="A1849" s="14">
        <v>45051</v>
      </c>
      <c r="B1849" s="15"/>
      <c r="C1849" s="144" t="s">
        <v>12</v>
      </c>
      <c r="D1849" s="67">
        <v>600000</v>
      </c>
      <c r="E1849" s="45"/>
      <c r="F1849" s="13">
        <f t="shared" si="28"/>
        <v>416562331.84999985</v>
      </c>
    </row>
    <row r="1850" spans="1:6">
      <c r="A1850" s="14">
        <v>45051</v>
      </c>
      <c r="B1850" s="15"/>
      <c r="C1850" s="144" t="s">
        <v>12</v>
      </c>
      <c r="D1850" s="67">
        <v>585000</v>
      </c>
      <c r="E1850" s="45"/>
      <c r="F1850" s="13">
        <f t="shared" si="28"/>
        <v>417147331.84999985</v>
      </c>
    </row>
    <row r="1851" spans="1:6">
      <c r="A1851" s="14">
        <v>45051</v>
      </c>
      <c r="B1851" s="15"/>
      <c r="C1851" s="144" t="s">
        <v>12</v>
      </c>
      <c r="D1851" s="67">
        <v>550000</v>
      </c>
      <c r="E1851" s="45"/>
      <c r="F1851" s="13">
        <f t="shared" si="28"/>
        <v>417697331.84999985</v>
      </c>
    </row>
    <row r="1852" spans="1:6">
      <c r="A1852" s="14">
        <v>45051</v>
      </c>
      <c r="B1852" s="15"/>
      <c r="C1852" s="144" t="s">
        <v>12</v>
      </c>
      <c r="D1852" s="67">
        <v>1200000</v>
      </c>
      <c r="E1852" s="45"/>
      <c r="F1852" s="13">
        <f t="shared" si="28"/>
        <v>418897331.84999985</v>
      </c>
    </row>
    <row r="1853" spans="1:6">
      <c r="A1853" s="14">
        <v>45051</v>
      </c>
      <c r="B1853" s="15"/>
      <c r="C1853" s="144" t="s">
        <v>12</v>
      </c>
      <c r="D1853" s="67">
        <v>585000</v>
      </c>
      <c r="E1853" s="45"/>
      <c r="F1853" s="13">
        <f t="shared" si="28"/>
        <v>419482331.84999985</v>
      </c>
    </row>
    <row r="1854" spans="1:6">
      <c r="A1854" s="14">
        <v>45051</v>
      </c>
      <c r="B1854" s="15"/>
      <c r="C1854" s="144" t="s">
        <v>12</v>
      </c>
      <c r="D1854" s="67">
        <v>575000</v>
      </c>
      <c r="E1854" s="45"/>
      <c r="F1854" s="13">
        <f t="shared" si="28"/>
        <v>420057331.84999985</v>
      </c>
    </row>
    <row r="1855" spans="1:6">
      <c r="A1855" s="14">
        <v>45051</v>
      </c>
      <c r="B1855" s="15"/>
      <c r="C1855" s="144" t="s">
        <v>12</v>
      </c>
      <c r="D1855" s="67">
        <v>600000</v>
      </c>
      <c r="E1855" s="45"/>
      <c r="F1855" s="13">
        <f t="shared" si="28"/>
        <v>420657331.84999985</v>
      </c>
    </row>
    <row r="1856" spans="1:6">
      <c r="A1856" s="14">
        <v>45051</v>
      </c>
      <c r="B1856" s="15"/>
      <c r="C1856" s="144" t="s">
        <v>12</v>
      </c>
      <c r="D1856" s="67">
        <v>600000</v>
      </c>
      <c r="E1856" s="45"/>
      <c r="F1856" s="13">
        <f t="shared" ref="F1856:F1918" si="29">F1855+D1856-E1856</f>
        <v>421257331.84999985</v>
      </c>
    </row>
    <row r="1857" spans="1:6">
      <c r="A1857" s="14">
        <v>45051</v>
      </c>
      <c r="B1857" s="15"/>
      <c r="C1857" s="144" t="s">
        <v>12</v>
      </c>
      <c r="D1857" s="67">
        <v>1770000</v>
      </c>
      <c r="E1857" s="45"/>
      <c r="F1857" s="13">
        <f t="shared" si="29"/>
        <v>423027331.84999985</v>
      </c>
    </row>
    <row r="1858" spans="1:6">
      <c r="A1858" s="14">
        <v>45051</v>
      </c>
      <c r="B1858" s="15"/>
      <c r="C1858" s="144" t="s">
        <v>12</v>
      </c>
      <c r="D1858" s="67">
        <v>600000</v>
      </c>
      <c r="E1858" s="45"/>
      <c r="F1858" s="13">
        <f t="shared" si="29"/>
        <v>423627331.84999985</v>
      </c>
    </row>
    <row r="1859" spans="1:6">
      <c r="A1859" s="14">
        <v>45051</v>
      </c>
      <c r="B1859" s="15"/>
      <c r="C1859" s="144" t="s">
        <v>12</v>
      </c>
      <c r="D1859" s="67">
        <v>600000</v>
      </c>
      <c r="E1859" s="45"/>
      <c r="F1859" s="13">
        <f t="shared" si="29"/>
        <v>424227331.84999985</v>
      </c>
    </row>
    <row r="1860" spans="1:6">
      <c r="A1860" s="14">
        <v>45052</v>
      </c>
      <c r="B1860" s="15"/>
      <c r="C1860" s="144" t="s">
        <v>12</v>
      </c>
      <c r="D1860" s="67">
        <v>600000</v>
      </c>
      <c r="E1860" s="45"/>
      <c r="F1860" s="13">
        <f t="shared" si="29"/>
        <v>424827331.84999985</v>
      </c>
    </row>
    <row r="1861" spans="1:6">
      <c r="A1861" s="14">
        <v>45052</v>
      </c>
      <c r="B1861" s="15"/>
      <c r="C1861" s="144" t="s">
        <v>30</v>
      </c>
      <c r="D1861" s="67">
        <v>300000</v>
      </c>
      <c r="E1861" s="45"/>
      <c r="F1861" s="13">
        <f t="shared" si="29"/>
        <v>425127331.84999985</v>
      </c>
    </row>
    <row r="1862" spans="1:6">
      <c r="A1862" s="14">
        <v>45052</v>
      </c>
      <c r="B1862" s="15"/>
      <c r="C1862" s="144" t="s">
        <v>12</v>
      </c>
      <c r="D1862" s="67">
        <v>575000</v>
      </c>
      <c r="E1862" s="45"/>
      <c r="F1862" s="13">
        <f t="shared" si="29"/>
        <v>425702331.84999985</v>
      </c>
    </row>
    <row r="1863" spans="1:6">
      <c r="A1863" s="14">
        <v>45052</v>
      </c>
      <c r="B1863" s="15"/>
      <c r="C1863" s="144" t="s">
        <v>30</v>
      </c>
      <c r="D1863" s="67">
        <v>300000</v>
      </c>
      <c r="E1863" s="45"/>
      <c r="F1863" s="13">
        <f t="shared" si="29"/>
        <v>426002331.84999985</v>
      </c>
    </row>
    <row r="1864" spans="1:6">
      <c r="A1864" s="14">
        <v>45052</v>
      </c>
      <c r="B1864" s="15"/>
      <c r="C1864" s="144" t="s">
        <v>12</v>
      </c>
      <c r="D1864" s="67">
        <v>585000</v>
      </c>
      <c r="E1864" s="45"/>
      <c r="F1864" s="13">
        <f t="shared" si="29"/>
        <v>426587331.84999985</v>
      </c>
    </row>
    <row r="1865" spans="1:6">
      <c r="A1865" s="14">
        <v>45052</v>
      </c>
      <c r="B1865" s="15"/>
      <c r="C1865" s="144" t="s">
        <v>12</v>
      </c>
      <c r="D1865" s="67">
        <v>1135000</v>
      </c>
      <c r="E1865" s="45"/>
      <c r="F1865" s="13">
        <f t="shared" si="29"/>
        <v>427722331.84999985</v>
      </c>
    </row>
    <row r="1866" spans="1:6">
      <c r="A1866" s="14">
        <v>45052</v>
      </c>
      <c r="B1866" s="15"/>
      <c r="C1866" s="144" t="s">
        <v>12</v>
      </c>
      <c r="D1866" s="67">
        <v>600000</v>
      </c>
      <c r="E1866" s="45"/>
      <c r="F1866" s="13">
        <f t="shared" si="29"/>
        <v>428322331.84999985</v>
      </c>
    </row>
    <row r="1867" spans="1:6">
      <c r="A1867" s="14">
        <v>45052</v>
      </c>
      <c r="B1867" s="15"/>
      <c r="C1867" s="144" t="s">
        <v>12</v>
      </c>
      <c r="D1867" s="67">
        <v>930000</v>
      </c>
      <c r="E1867" s="45"/>
      <c r="F1867" s="13">
        <f t="shared" si="29"/>
        <v>429252331.84999985</v>
      </c>
    </row>
    <row r="1868" spans="1:6">
      <c r="A1868" s="14">
        <v>45052</v>
      </c>
      <c r="B1868" s="15"/>
      <c r="C1868" s="144" t="s">
        <v>12</v>
      </c>
      <c r="D1868" s="67">
        <v>600000</v>
      </c>
      <c r="E1868" s="45"/>
      <c r="F1868" s="13">
        <f t="shared" si="29"/>
        <v>429852331.84999985</v>
      </c>
    </row>
    <row r="1869" spans="1:6">
      <c r="A1869" s="14">
        <v>45053</v>
      </c>
      <c r="B1869" s="15"/>
      <c r="C1869" s="144" t="s">
        <v>12</v>
      </c>
      <c r="D1869" s="67">
        <v>600000</v>
      </c>
      <c r="E1869" s="45"/>
      <c r="F1869" s="13">
        <f t="shared" si="29"/>
        <v>430452331.84999985</v>
      </c>
    </row>
    <row r="1870" spans="1:6">
      <c r="A1870" s="14">
        <v>45053</v>
      </c>
      <c r="B1870" s="15"/>
      <c r="C1870" s="144" t="s">
        <v>12</v>
      </c>
      <c r="D1870" s="67">
        <v>585000</v>
      </c>
      <c r="E1870" s="45"/>
      <c r="F1870" s="13">
        <f t="shared" si="29"/>
        <v>431037331.84999985</v>
      </c>
    </row>
    <row r="1871" spans="1:6">
      <c r="A1871" s="14">
        <v>45053</v>
      </c>
      <c r="B1871" s="15"/>
      <c r="C1871" s="144" t="s">
        <v>12</v>
      </c>
      <c r="D1871" s="67">
        <v>600000</v>
      </c>
      <c r="E1871" s="45"/>
      <c r="F1871" s="13">
        <f t="shared" si="29"/>
        <v>431637331.84999985</v>
      </c>
    </row>
    <row r="1872" spans="1:6">
      <c r="A1872" s="14">
        <v>45053</v>
      </c>
      <c r="B1872" s="15"/>
      <c r="C1872" s="144" t="s">
        <v>12</v>
      </c>
      <c r="D1872" s="67">
        <v>1065000</v>
      </c>
      <c r="E1872" s="45"/>
      <c r="F1872" s="13">
        <f t="shared" si="29"/>
        <v>432702331.84999985</v>
      </c>
    </row>
    <row r="1873" spans="1:8">
      <c r="A1873" s="14">
        <v>45054</v>
      </c>
      <c r="B1873" s="15"/>
      <c r="C1873" s="144" t="s">
        <v>12</v>
      </c>
      <c r="D1873" s="67">
        <v>585000</v>
      </c>
      <c r="E1873" s="45"/>
      <c r="F1873" s="13">
        <f t="shared" si="29"/>
        <v>433287331.84999985</v>
      </c>
    </row>
    <row r="1874" spans="1:8">
      <c r="A1874" s="14">
        <v>45054</v>
      </c>
      <c r="B1874" s="15"/>
      <c r="C1874" s="144" t="s">
        <v>12</v>
      </c>
      <c r="D1874" s="67">
        <v>585000</v>
      </c>
      <c r="E1874" s="45"/>
      <c r="F1874" s="13">
        <f t="shared" si="29"/>
        <v>433872331.84999985</v>
      </c>
    </row>
    <row r="1875" spans="1:8">
      <c r="A1875" s="14">
        <v>45054</v>
      </c>
      <c r="B1875" s="15"/>
      <c r="C1875" s="144" t="s">
        <v>12</v>
      </c>
      <c r="D1875" s="67">
        <v>600000</v>
      </c>
      <c r="E1875" s="45"/>
      <c r="F1875" s="13">
        <f t="shared" si="29"/>
        <v>434472331.84999985</v>
      </c>
    </row>
    <row r="1876" spans="1:8">
      <c r="A1876" s="14">
        <v>45054</v>
      </c>
      <c r="B1876" s="15"/>
      <c r="C1876" s="144" t="s">
        <v>12</v>
      </c>
      <c r="D1876" s="67">
        <v>465000</v>
      </c>
      <c r="E1876" s="45"/>
      <c r="F1876" s="13">
        <f t="shared" si="29"/>
        <v>434937331.84999985</v>
      </c>
    </row>
    <row r="1877" spans="1:8">
      <c r="A1877" s="14">
        <v>45054</v>
      </c>
      <c r="B1877" s="15"/>
      <c r="C1877" s="144" t="s">
        <v>12</v>
      </c>
      <c r="D1877" s="67">
        <v>2370000</v>
      </c>
      <c r="E1877" s="45"/>
      <c r="F1877" s="13">
        <f t="shared" si="29"/>
        <v>437307331.84999985</v>
      </c>
    </row>
    <row r="1878" spans="1:8">
      <c r="A1878" s="14">
        <v>45054</v>
      </c>
      <c r="B1878" s="15"/>
      <c r="C1878" s="144" t="s">
        <v>12</v>
      </c>
      <c r="D1878" s="67">
        <v>600000</v>
      </c>
      <c r="E1878" s="45"/>
      <c r="F1878" s="13">
        <f t="shared" si="29"/>
        <v>437907331.84999985</v>
      </c>
    </row>
    <row r="1879" spans="1:8">
      <c r="A1879" s="14">
        <v>45054</v>
      </c>
      <c r="B1879" s="15"/>
      <c r="C1879" s="144" t="s">
        <v>12</v>
      </c>
      <c r="D1879" s="67">
        <v>600000</v>
      </c>
      <c r="E1879" s="45"/>
      <c r="F1879" s="13">
        <f t="shared" si="29"/>
        <v>438507331.84999985</v>
      </c>
    </row>
    <row r="1880" spans="1:8">
      <c r="A1880" s="14">
        <v>45054</v>
      </c>
      <c r="B1880" s="15"/>
      <c r="C1880" s="144" t="s">
        <v>12</v>
      </c>
      <c r="D1880" s="67">
        <v>575000</v>
      </c>
      <c r="E1880" s="45"/>
      <c r="F1880" s="13">
        <f t="shared" si="29"/>
        <v>439082331.84999985</v>
      </c>
    </row>
    <row r="1881" spans="1:8">
      <c r="A1881" s="14">
        <v>45054</v>
      </c>
      <c r="B1881" s="15"/>
      <c r="C1881" s="144" t="s">
        <v>12</v>
      </c>
      <c r="D1881" s="67">
        <v>600000</v>
      </c>
      <c r="E1881" s="45"/>
      <c r="F1881" s="13">
        <f t="shared" si="29"/>
        <v>439682331.84999985</v>
      </c>
    </row>
    <row r="1882" spans="1:8">
      <c r="A1882" s="14">
        <v>45054</v>
      </c>
      <c r="B1882" s="15"/>
      <c r="C1882" s="144" t="s">
        <v>18</v>
      </c>
      <c r="D1882" s="67">
        <v>5440000</v>
      </c>
      <c r="E1882" s="45"/>
      <c r="F1882" s="13">
        <f t="shared" si="29"/>
        <v>445122331.84999985</v>
      </c>
    </row>
    <row r="1883" spans="1:8">
      <c r="A1883" s="14">
        <v>45054</v>
      </c>
      <c r="B1883" s="15"/>
      <c r="C1883" s="144" t="s">
        <v>12</v>
      </c>
      <c r="D1883" s="67">
        <v>600000</v>
      </c>
      <c r="E1883" s="45"/>
      <c r="F1883" s="13">
        <f t="shared" si="29"/>
        <v>445722331.84999985</v>
      </c>
    </row>
    <row r="1884" spans="1:8">
      <c r="A1884" s="14">
        <v>45054</v>
      </c>
      <c r="B1884" s="15"/>
      <c r="C1884" s="144" t="s">
        <v>12</v>
      </c>
      <c r="D1884" s="67">
        <v>600000</v>
      </c>
      <c r="E1884" s="45"/>
      <c r="F1884" s="13">
        <f t="shared" si="29"/>
        <v>446322331.84999985</v>
      </c>
    </row>
    <row r="1885" spans="1:8">
      <c r="A1885" s="14">
        <v>45054</v>
      </c>
      <c r="B1885" s="15"/>
      <c r="C1885" s="144" t="s">
        <v>12</v>
      </c>
      <c r="D1885" s="67">
        <v>600000</v>
      </c>
      <c r="E1885" s="45"/>
      <c r="F1885" s="13">
        <f t="shared" si="29"/>
        <v>446922331.84999985</v>
      </c>
    </row>
    <row r="1886" spans="1:8">
      <c r="A1886" s="14">
        <v>45054</v>
      </c>
      <c r="B1886" s="15"/>
      <c r="C1886" s="144" t="s">
        <v>12</v>
      </c>
      <c r="D1886" s="67">
        <v>600000</v>
      </c>
      <c r="E1886" s="45"/>
      <c r="F1886" s="13">
        <f t="shared" si="29"/>
        <v>447522331.84999985</v>
      </c>
      <c r="H1886" s="16"/>
    </row>
    <row r="1887" spans="1:8">
      <c r="A1887" s="14">
        <v>45054</v>
      </c>
      <c r="B1887" s="15"/>
      <c r="C1887" s="144" t="s">
        <v>12</v>
      </c>
      <c r="D1887" s="67">
        <v>1170000</v>
      </c>
      <c r="E1887" s="45"/>
      <c r="F1887" s="13">
        <f t="shared" si="29"/>
        <v>448692331.84999985</v>
      </c>
      <c r="H1887" s="16"/>
    </row>
    <row r="1888" spans="1:8">
      <c r="A1888" s="14">
        <v>45055</v>
      </c>
      <c r="B1888" s="15"/>
      <c r="C1888" s="144" t="s">
        <v>12</v>
      </c>
      <c r="D1888" s="67">
        <v>585000</v>
      </c>
      <c r="E1888" s="45"/>
      <c r="F1888" s="13">
        <f t="shared" si="29"/>
        <v>449277331.84999985</v>
      </c>
    </row>
    <row r="1889" spans="1:6">
      <c r="A1889" s="14">
        <v>45055</v>
      </c>
      <c r="B1889" s="15"/>
      <c r="C1889" s="144" t="s">
        <v>12</v>
      </c>
      <c r="D1889" s="67">
        <v>1065000</v>
      </c>
      <c r="E1889" s="45"/>
      <c r="F1889" s="13">
        <f t="shared" si="29"/>
        <v>450342331.84999985</v>
      </c>
    </row>
    <row r="1890" spans="1:6">
      <c r="A1890" s="14">
        <v>45055</v>
      </c>
      <c r="B1890" s="15"/>
      <c r="C1890" s="144" t="s">
        <v>12</v>
      </c>
      <c r="D1890" s="67">
        <v>1200000</v>
      </c>
      <c r="E1890" s="45"/>
      <c r="F1890" s="13">
        <f t="shared" si="29"/>
        <v>451542331.84999985</v>
      </c>
    </row>
    <row r="1891" spans="1:6">
      <c r="A1891" s="14">
        <v>45055</v>
      </c>
      <c r="B1891" s="15"/>
      <c r="C1891" s="144" t="s">
        <v>12</v>
      </c>
      <c r="D1891" s="67">
        <v>600000</v>
      </c>
      <c r="E1891" s="45"/>
      <c r="F1891" s="13">
        <f t="shared" si="29"/>
        <v>452142331.84999985</v>
      </c>
    </row>
    <row r="1892" spans="1:6">
      <c r="A1892" s="14">
        <v>45055</v>
      </c>
      <c r="B1892" s="15"/>
      <c r="C1892" s="144" t="s">
        <v>12</v>
      </c>
      <c r="D1892" s="67">
        <v>465000</v>
      </c>
      <c r="E1892" s="45"/>
      <c r="F1892" s="13">
        <f t="shared" si="29"/>
        <v>452607331.84999985</v>
      </c>
    </row>
    <row r="1893" spans="1:6">
      <c r="A1893" s="14">
        <v>45055</v>
      </c>
      <c r="B1893" s="15"/>
      <c r="C1893" s="144" t="s">
        <v>12</v>
      </c>
      <c r="D1893" s="67">
        <v>1100000</v>
      </c>
      <c r="E1893" s="45"/>
      <c r="F1893" s="13">
        <f t="shared" si="29"/>
        <v>453707331.84999985</v>
      </c>
    </row>
    <row r="1894" spans="1:6">
      <c r="A1894" s="14">
        <v>45055</v>
      </c>
      <c r="B1894" s="15"/>
      <c r="C1894" s="144" t="s">
        <v>12</v>
      </c>
      <c r="D1894" s="67">
        <v>1175000</v>
      </c>
      <c r="E1894" s="45"/>
      <c r="F1894" s="13">
        <f t="shared" si="29"/>
        <v>454882331.84999985</v>
      </c>
    </row>
    <row r="1895" spans="1:6">
      <c r="A1895" s="14">
        <v>45055</v>
      </c>
      <c r="B1895" s="15"/>
      <c r="C1895" s="144" t="s">
        <v>12</v>
      </c>
      <c r="D1895" s="67">
        <v>575000</v>
      </c>
      <c r="E1895" s="45"/>
      <c r="F1895" s="13">
        <f t="shared" si="29"/>
        <v>455457331.84999985</v>
      </c>
    </row>
    <row r="1896" spans="1:6">
      <c r="A1896" s="14">
        <v>45055</v>
      </c>
      <c r="B1896" s="15"/>
      <c r="C1896" s="144" t="s">
        <v>12</v>
      </c>
      <c r="D1896" s="67">
        <v>1100000</v>
      </c>
      <c r="E1896" s="45"/>
      <c r="F1896" s="13">
        <f t="shared" si="29"/>
        <v>456557331.84999985</v>
      </c>
    </row>
    <row r="1897" spans="1:6">
      <c r="A1897" s="14">
        <v>45055</v>
      </c>
      <c r="B1897" s="15"/>
      <c r="C1897" s="144" t="s">
        <v>12</v>
      </c>
      <c r="D1897" s="67">
        <v>465000</v>
      </c>
      <c r="E1897" s="45"/>
      <c r="F1897" s="13">
        <f t="shared" si="29"/>
        <v>457022331.84999985</v>
      </c>
    </row>
    <row r="1898" spans="1:6">
      <c r="A1898" s="14">
        <v>45055</v>
      </c>
      <c r="B1898" s="15"/>
      <c r="C1898" s="144" t="s">
        <v>12</v>
      </c>
      <c r="D1898" s="33">
        <v>1065000</v>
      </c>
      <c r="E1898" s="45"/>
      <c r="F1898" s="13">
        <f t="shared" si="29"/>
        <v>458087331.84999985</v>
      </c>
    </row>
    <row r="1899" spans="1:6">
      <c r="A1899" s="14">
        <v>45055</v>
      </c>
      <c r="B1899" s="15"/>
      <c r="C1899" s="144" t="s">
        <v>12</v>
      </c>
      <c r="D1899" s="33">
        <v>2340000</v>
      </c>
      <c r="E1899" s="45"/>
      <c r="F1899" s="13">
        <f t="shared" si="29"/>
        <v>460427331.84999985</v>
      </c>
    </row>
    <row r="1900" spans="1:6">
      <c r="A1900" s="14">
        <v>45055</v>
      </c>
      <c r="B1900" s="15"/>
      <c r="C1900" s="144" t="s">
        <v>12</v>
      </c>
      <c r="D1900" s="67">
        <v>600000</v>
      </c>
      <c r="E1900" s="45"/>
      <c r="F1900" s="13">
        <f t="shared" si="29"/>
        <v>461027331.84999985</v>
      </c>
    </row>
    <row r="1901" spans="1:6">
      <c r="A1901" s="14">
        <v>45055</v>
      </c>
      <c r="B1901" s="15"/>
      <c r="C1901" s="144" t="s">
        <v>247</v>
      </c>
      <c r="D1901" s="67">
        <v>9050000</v>
      </c>
      <c r="E1901" s="45"/>
      <c r="F1901" s="13">
        <f t="shared" si="29"/>
        <v>470077331.84999985</v>
      </c>
    </row>
    <row r="1902" spans="1:6">
      <c r="A1902" s="14">
        <v>45055</v>
      </c>
      <c r="B1902" s="15"/>
      <c r="C1902" s="144" t="s">
        <v>12</v>
      </c>
      <c r="D1902" s="67">
        <v>600000</v>
      </c>
      <c r="E1902" s="45"/>
      <c r="F1902" s="13">
        <f t="shared" si="29"/>
        <v>470677331.84999985</v>
      </c>
    </row>
    <row r="1903" spans="1:6">
      <c r="A1903" s="14">
        <v>45055</v>
      </c>
      <c r="B1903" s="15"/>
      <c r="C1903" s="144" t="s">
        <v>12</v>
      </c>
      <c r="D1903" s="67">
        <v>1200000</v>
      </c>
      <c r="E1903" s="45"/>
      <c r="F1903" s="13">
        <f t="shared" si="29"/>
        <v>471877331.84999985</v>
      </c>
    </row>
    <row r="1904" spans="1:6">
      <c r="A1904" s="14">
        <v>45055</v>
      </c>
      <c r="B1904" s="15"/>
      <c r="C1904" s="144" t="s">
        <v>12</v>
      </c>
      <c r="D1904" s="67">
        <v>1170000</v>
      </c>
      <c r="E1904" s="45"/>
      <c r="F1904" s="13">
        <f t="shared" si="29"/>
        <v>473047331.84999985</v>
      </c>
    </row>
    <row r="1905" spans="1:8">
      <c r="A1905" s="14">
        <v>45055</v>
      </c>
      <c r="B1905" s="15"/>
      <c r="C1905" s="144" t="s">
        <v>12</v>
      </c>
      <c r="D1905" s="67">
        <v>1050000</v>
      </c>
      <c r="E1905" s="45"/>
      <c r="F1905" s="13">
        <f t="shared" si="29"/>
        <v>474097331.84999985</v>
      </c>
    </row>
    <row r="1906" spans="1:8">
      <c r="A1906" s="14">
        <v>45055</v>
      </c>
      <c r="B1906" s="15"/>
      <c r="C1906" s="144" t="s">
        <v>12</v>
      </c>
      <c r="D1906" s="67">
        <v>575000</v>
      </c>
      <c r="E1906" s="45"/>
      <c r="F1906" s="13">
        <f t="shared" si="29"/>
        <v>474672331.84999985</v>
      </c>
    </row>
    <row r="1907" spans="1:8">
      <c r="A1907" s="14">
        <v>45055</v>
      </c>
      <c r="B1907" s="15"/>
      <c r="C1907" s="144" t="s">
        <v>12</v>
      </c>
      <c r="D1907" s="67">
        <v>930000</v>
      </c>
      <c r="E1907" s="45"/>
      <c r="F1907" s="13">
        <f t="shared" si="29"/>
        <v>475602331.84999985</v>
      </c>
    </row>
    <row r="1908" spans="1:8">
      <c r="A1908" s="14">
        <v>45055</v>
      </c>
      <c r="B1908" s="15"/>
      <c r="C1908" s="144" t="s">
        <v>12</v>
      </c>
      <c r="D1908" s="67">
        <v>575000</v>
      </c>
      <c r="E1908" s="45"/>
      <c r="F1908" s="13">
        <f t="shared" si="29"/>
        <v>476177331.84999985</v>
      </c>
    </row>
    <row r="1909" spans="1:8">
      <c r="A1909" s="14">
        <v>45055</v>
      </c>
      <c r="B1909" s="15"/>
      <c r="C1909" s="144" t="s">
        <v>12</v>
      </c>
      <c r="D1909" s="67">
        <v>930000</v>
      </c>
      <c r="E1909" s="45"/>
      <c r="F1909" s="13">
        <f t="shared" si="29"/>
        <v>477107331.84999985</v>
      </c>
    </row>
    <row r="1910" spans="1:8">
      <c r="A1910" s="14">
        <v>45055</v>
      </c>
      <c r="B1910" s="15"/>
      <c r="C1910" s="144" t="s">
        <v>12</v>
      </c>
      <c r="D1910" s="67">
        <v>600000</v>
      </c>
      <c r="E1910" s="45"/>
      <c r="F1910" s="13">
        <f t="shared" si="29"/>
        <v>477707331.84999985</v>
      </c>
    </row>
    <row r="1911" spans="1:8">
      <c r="A1911" s="14">
        <v>45055</v>
      </c>
      <c r="B1911" s="15"/>
      <c r="C1911" s="144" t="s">
        <v>12</v>
      </c>
      <c r="D1911" s="67">
        <v>585000</v>
      </c>
      <c r="E1911" s="45"/>
      <c r="F1911" s="13">
        <f t="shared" si="29"/>
        <v>478292331.84999985</v>
      </c>
    </row>
    <row r="1912" spans="1:8">
      <c r="A1912" s="14">
        <v>45058</v>
      </c>
      <c r="B1912" s="15"/>
      <c r="C1912" s="144" t="s">
        <v>90</v>
      </c>
      <c r="D1912" s="67">
        <v>2000000</v>
      </c>
      <c r="E1912" s="45"/>
      <c r="F1912" s="13">
        <f t="shared" si="29"/>
        <v>480292331.84999985</v>
      </c>
      <c r="H1912" s="41"/>
    </row>
    <row r="1913" spans="1:8">
      <c r="A1913" s="14">
        <v>45058</v>
      </c>
      <c r="B1913" s="15"/>
      <c r="C1913" s="144" t="s">
        <v>59</v>
      </c>
      <c r="D1913" s="67">
        <v>3500000</v>
      </c>
      <c r="E1913" s="45"/>
      <c r="F1913" s="13">
        <f t="shared" si="29"/>
        <v>483792331.84999985</v>
      </c>
      <c r="H1913" s="41"/>
    </row>
    <row r="1914" spans="1:8">
      <c r="A1914" s="14">
        <v>45058</v>
      </c>
      <c r="B1914" s="15"/>
      <c r="C1914" s="145" t="s">
        <v>116</v>
      </c>
      <c r="D1914" s="67"/>
      <c r="E1914" s="45">
        <v>107678000</v>
      </c>
      <c r="F1914" s="13">
        <f t="shared" si="29"/>
        <v>376114331.84999985</v>
      </c>
      <c r="H1914" s="41"/>
    </row>
    <row r="1915" spans="1:8">
      <c r="A1915" s="14">
        <v>45058</v>
      </c>
      <c r="B1915" s="15"/>
      <c r="C1915" s="145" t="s">
        <v>21</v>
      </c>
      <c r="D1915" s="67"/>
      <c r="E1915" s="45">
        <v>33250000</v>
      </c>
      <c r="F1915" s="13">
        <f t="shared" si="29"/>
        <v>342864331.84999985</v>
      </c>
      <c r="H1915" s="41"/>
    </row>
    <row r="1916" spans="1:8">
      <c r="A1916" s="14">
        <v>45058</v>
      </c>
      <c r="B1916" s="15"/>
      <c r="C1916" s="145" t="s">
        <v>22</v>
      </c>
      <c r="D1916" s="67"/>
      <c r="E1916" s="45">
        <v>11100000</v>
      </c>
      <c r="F1916" s="13">
        <f t="shared" si="29"/>
        <v>331764331.84999985</v>
      </c>
    </row>
    <row r="1917" spans="1:8">
      <c r="A1917" s="14">
        <v>45058</v>
      </c>
      <c r="B1917" s="15"/>
      <c r="C1917" s="145" t="s">
        <v>44</v>
      </c>
      <c r="D1917" s="85"/>
      <c r="E1917" s="45">
        <v>13000000</v>
      </c>
      <c r="F1917" s="13">
        <f t="shared" si="29"/>
        <v>318764331.84999985</v>
      </c>
    </row>
    <row r="1918" spans="1:8">
      <c r="A1918" s="14">
        <v>45058</v>
      </c>
      <c r="B1918" s="15"/>
      <c r="C1918" s="144" t="s">
        <v>53</v>
      </c>
      <c r="D1918" s="85"/>
      <c r="E1918" s="45">
        <f>4*2900</f>
        <v>11600</v>
      </c>
      <c r="F1918" s="13">
        <f t="shared" si="29"/>
        <v>318752731.84999985</v>
      </c>
    </row>
    <row r="1919" spans="1:8">
      <c r="A1919" s="14">
        <v>45058</v>
      </c>
      <c r="B1919" s="15"/>
      <c r="C1919" s="144" t="s">
        <v>27</v>
      </c>
      <c r="D1919" s="85">
        <v>3850000</v>
      </c>
      <c r="E1919" s="45"/>
      <c r="F1919" s="13">
        <f t="shared" ref="F1919:F1982" si="30">F1918+D1919-E1919</f>
        <v>322602731.84999985</v>
      </c>
    </row>
    <row r="1920" spans="1:8">
      <c r="A1920" s="14">
        <v>45058</v>
      </c>
      <c r="B1920" s="15"/>
      <c r="C1920" s="144" t="s">
        <v>45</v>
      </c>
      <c r="D1920" s="85">
        <v>700000</v>
      </c>
      <c r="E1920" s="45"/>
      <c r="F1920" s="13">
        <f t="shared" si="30"/>
        <v>323302731.84999985</v>
      </c>
    </row>
    <row r="1921" spans="1:6">
      <c r="A1921" s="14">
        <v>45058</v>
      </c>
      <c r="B1921" s="15"/>
      <c r="C1921" s="144" t="s">
        <v>205</v>
      </c>
      <c r="D1921" s="85"/>
      <c r="E1921" s="45">
        <v>15000000</v>
      </c>
      <c r="F1921" s="13">
        <f t="shared" si="30"/>
        <v>308302731.84999985</v>
      </c>
    </row>
    <row r="1922" spans="1:6">
      <c r="A1922" s="14">
        <v>45056</v>
      </c>
      <c r="B1922" s="15"/>
      <c r="C1922" s="144" t="s">
        <v>245</v>
      </c>
      <c r="D1922" s="33">
        <v>26370000</v>
      </c>
      <c r="E1922" s="45"/>
      <c r="F1922" s="13">
        <f t="shared" si="30"/>
        <v>334672731.84999985</v>
      </c>
    </row>
    <row r="1923" spans="1:6">
      <c r="A1923" s="14">
        <v>45057</v>
      </c>
      <c r="B1923" s="15"/>
      <c r="C1923" s="144" t="s">
        <v>246</v>
      </c>
      <c r="D1923" s="33">
        <v>61806000</v>
      </c>
      <c r="E1923" s="45"/>
      <c r="F1923" s="13">
        <f t="shared" si="30"/>
        <v>396478731.84999985</v>
      </c>
    </row>
    <row r="1924" spans="1:6">
      <c r="A1924" s="14">
        <v>45055</v>
      </c>
      <c r="B1924" s="15"/>
      <c r="C1924" s="144" t="s">
        <v>12</v>
      </c>
      <c r="D1924" s="85">
        <v>2270000</v>
      </c>
      <c r="E1924" s="45"/>
      <c r="F1924" s="13">
        <f t="shared" si="30"/>
        <v>398748731.84999985</v>
      </c>
    </row>
    <row r="1925" spans="1:6">
      <c r="A1925" s="14">
        <v>45055</v>
      </c>
      <c r="B1925" s="15"/>
      <c r="C1925" s="144" t="s">
        <v>12</v>
      </c>
      <c r="D1925" s="85">
        <v>600000</v>
      </c>
      <c r="E1925" s="45"/>
      <c r="F1925" s="13">
        <f t="shared" si="30"/>
        <v>399348731.84999985</v>
      </c>
    </row>
    <row r="1926" spans="1:6">
      <c r="A1926" s="14">
        <v>45055</v>
      </c>
      <c r="B1926" s="15"/>
      <c r="C1926" s="144" t="s">
        <v>12</v>
      </c>
      <c r="D1926" s="85">
        <v>575000</v>
      </c>
      <c r="E1926" s="45"/>
      <c r="F1926" s="13">
        <f t="shared" si="30"/>
        <v>399923731.84999985</v>
      </c>
    </row>
    <row r="1927" spans="1:6">
      <c r="A1927" s="14">
        <v>45055</v>
      </c>
      <c r="B1927" s="15"/>
      <c r="C1927" s="144" t="s">
        <v>12</v>
      </c>
      <c r="D1927" s="85">
        <v>1480000</v>
      </c>
      <c r="E1927" s="45"/>
      <c r="F1927" s="13">
        <f t="shared" si="30"/>
        <v>401403731.84999985</v>
      </c>
    </row>
    <row r="1928" spans="1:6">
      <c r="A1928" s="14">
        <v>45055</v>
      </c>
      <c r="B1928" s="15"/>
      <c r="C1928" s="144" t="s">
        <v>12</v>
      </c>
      <c r="D1928" s="85">
        <v>585000</v>
      </c>
      <c r="E1928" s="45"/>
      <c r="F1928" s="13">
        <f t="shared" si="30"/>
        <v>401988731.84999985</v>
      </c>
    </row>
    <row r="1929" spans="1:6">
      <c r="A1929" s="14">
        <v>45055</v>
      </c>
      <c r="B1929" s="15"/>
      <c r="C1929" s="144" t="s">
        <v>12</v>
      </c>
      <c r="D1929" s="85">
        <v>465000</v>
      </c>
      <c r="E1929" s="45"/>
      <c r="F1929" s="13">
        <f t="shared" si="30"/>
        <v>402453731.84999985</v>
      </c>
    </row>
    <row r="1930" spans="1:6">
      <c r="A1930" s="14">
        <v>45055</v>
      </c>
      <c r="B1930" s="15"/>
      <c r="C1930" s="144" t="s">
        <v>12</v>
      </c>
      <c r="D1930" s="85">
        <v>600000</v>
      </c>
      <c r="E1930" s="45"/>
      <c r="F1930" s="13">
        <f t="shared" si="30"/>
        <v>403053731.84999985</v>
      </c>
    </row>
    <row r="1931" spans="1:6">
      <c r="A1931" s="14">
        <v>45055</v>
      </c>
      <c r="B1931" s="15"/>
      <c r="C1931" s="144" t="s">
        <v>12</v>
      </c>
      <c r="D1931" s="85">
        <v>1200000</v>
      </c>
      <c r="E1931" s="45"/>
      <c r="F1931" s="13">
        <f t="shared" si="30"/>
        <v>404253731.84999985</v>
      </c>
    </row>
    <row r="1932" spans="1:6">
      <c r="A1932" s="14">
        <v>45055</v>
      </c>
      <c r="B1932" s="15"/>
      <c r="C1932" s="144" t="s">
        <v>12</v>
      </c>
      <c r="D1932" s="85">
        <v>465000</v>
      </c>
      <c r="E1932" s="45"/>
      <c r="F1932" s="13">
        <f t="shared" si="30"/>
        <v>404718731.84999985</v>
      </c>
    </row>
    <row r="1933" spans="1:6">
      <c r="A1933" s="14">
        <v>45055</v>
      </c>
      <c r="B1933" s="15"/>
      <c r="C1933" s="144" t="s">
        <v>12</v>
      </c>
      <c r="D1933" s="85">
        <v>465000</v>
      </c>
      <c r="E1933" s="45"/>
      <c r="F1933" s="13">
        <f t="shared" si="30"/>
        <v>405183731.84999985</v>
      </c>
    </row>
    <row r="1934" spans="1:6">
      <c r="A1934" s="14">
        <v>45055</v>
      </c>
      <c r="B1934" s="15"/>
      <c r="C1934" s="144" t="s">
        <v>12</v>
      </c>
      <c r="D1934" s="85">
        <v>600000</v>
      </c>
      <c r="E1934" s="45"/>
      <c r="F1934" s="13">
        <f t="shared" si="30"/>
        <v>405783731.84999985</v>
      </c>
    </row>
    <row r="1935" spans="1:6">
      <c r="A1935" s="14">
        <v>45055</v>
      </c>
      <c r="B1935" s="15"/>
      <c r="C1935" s="144" t="s">
        <v>12</v>
      </c>
      <c r="D1935" s="85">
        <v>585000</v>
      </c>
      <c r="E1935" s="45"/>
      <c r="F1935" s="13">
        <f t="shared" si="30"/>
        <v>406368731.84999985</v>
      </c>
    </row>
    <row r="1936" spans="1:6">
      <c r="A1936" s="14">
        <v>45055</v>
      </c>
      <c r="B1936" s="15"/>
      <c r="C1936" s="144" t="s">
        <v>12</v>
      </c>
      <c r="D1936" s="85">
        <v>585000</v>
      </c>
      <c r="E1936" s="45"/>
      <c r="F1936" s="13">
        <f t="shared" si="30"/>
        <v>406953731.84999985</v>
      </c>
    </row>
    <row r="1937" spans="1:8">
      <c r="A1937" s="14">
        <v>45055</v>
      </c>
      <c r="B1937" s="15"/>
      <c r="C1937" s="144" t="s">
        <v>12</v>
      </c>
      <c r="D1937" s="85">
        <v>1100000</v>
      </c>
      <c r="E1937" s="45"/>
      <c r="F1937" s="13">
        <f t="shared" si="30"/>
        <v>408053731.84999985</v>
      </c>
    </row>
    <row r="1938" spans="1:8">
      <c r="A1938" s="14">
        <v>45055</v>
      </c>
      <c r="B1938" s="15"/>
      <c r="C1938" s="144" t="s">
        <v>12</v>
      </c>
      <c r="D1938" s="85">
        <v>300000</v>
      </c>
      <c r="E1938" s="45"/>
      <c r="F1938" s="13">
        <f t="shared" si="30"/>
        <v>408353731.84999985</v>
      </c>
    </row>
    <row r="1939" spans="1:8">
      <c r="A1939" s="14">
        <v>45055</v>
      </c>
      <c r="B1939" s="15"/>
      <c r="C1939" s="144" t="s">
        <v>12</v>
      </c>
      <c r="D1939" s="85">
        <v>600000</v>
      </c>
      <c r="E1939" s="45"/>
      <c r="F1939" s="13">
        <f t="shared" si="30"/>
        <v>408953731.84999985</v>
      </c>
    </row>
    <row r="1940" spans="1:8">
      <c r="A1940" s="14">
        <v>45055</v>
      </c>
      <c r="B1940" s="15"/>
      <c r="C1940" s="144" t="s">
        <v>12</v>
      </c>
      <c r="D1940" s="85">
        <v>1745000</v>
      </c>
      <c r="E1940" s="45"/>
      <c r="F1940" s="13">
        <f t="shared" si="30"/>
        <v>410698731.84999985</v>
      </c>
    </row>
    <row r="1941" spans="1:8">
      <c r="A1941" s="82">
        <v>45055</v>
      </c>
      <c r="B1941" s="15"/>
      <c r="C1941" s="144" t="s">
        <v>12</v>
      </c>
      <c r="D1941" s="85">
        <v>930000</v>
      </c>
      <c r="E1941" s="45"/>
      <c r="F1941" s="13">
        <f t="shared" si="30"/>
        <v>411628731.84999985</v>
      </c>
    </row>
    <row r="1942" spans="1:8">
      <c r="A1942" s="82">
        <v>45055</v>
      </c>
      <c r="B1942" s="15"/>
      <c r="C1942" s="144" t="s">
        <v>12</v>
      </c>
      <c r="D1942" s="85">
        <v>585000</v>
      </c>
      <c r="E1942" s="45"/>
      <c r="F1942" s="13">
        <f t="shared" si="30"/>
        <v>412213731.84999985</v>
      </c>
    </row>
    <row r="1943" spans="1:8">
      <c r="A1943" s="82">
        <v>45055</v>
      </c>
      <c r="B1943" s="15"/>
      <c r="C1943" s="144" t="s">
        <v>30</v>
      </c>
      <c r="D1943" s="85">
        <v>300000</v>
      </c>
      <c r="E1943" s="45"/>
      <c r="F1943" s="13">
        <f t="shared" si="30"/>
        <v>412513731.84999985</v>
      </c>
    </row>
    <row r="1944" spans="1:8">
      <c r="A1944" s="82">
        <v>45055</v>
      </c>
      <c r="B1944" s="15"/>
      <c r="C1944" s="144" t="s">
        <v>12</v>
      </c>
      <c r="D1944" s="85">
        <v>1050000</v>
      </c>
      <c r="E1944" s="45"/>
      <c r="F1944" s="13">
        <f t="shared" si="30"/>
        <v>413563731.84999985</v>
      </c>
    </row>
    <row r="1945" spans="1:8">
      <c r="A1945" s="82">
        <v>45055</v>
      </c>
      <c r="B1945" s="15"/>
      <c r="C1945" s="144" t="s">
        <v>12</v>
      </c>
      <c r="D1945" s="85">
        <v>585000</v>
      </c>
      <c r="E1945" s="45"/>
      <c r="F1945" s="13">
        <f t="shared" si="30"/>
        <v>414148731.84999985</v>
      </c>
    </row>
    <row r="1946" spans="1:8">
      <c r="A1946" s="82">
        <v>45055</v>
      </c>
      <c r="B1946" s="15"/>
      <c r="C1946" s="144" t="s">
        <v>12</v>
      </c>
      <c r="D1946" s="85">
        <v>585000</v>
      </c>
      <c r="E1946" s="45"/>
      <c r="F1946" s="13">
        <f t="shared" si="30"/>
        <v>414733731.84999985</v>
      </c>
    </row>
    <row r="1947" spans="1:8">
      <c r="A1947" s="82">
        <v>45055</v>
      </c>
      <c r="B1947" s="15"/>
      <c r="C1947" s="144" t="s">
        <v>12</v>
      </c>
      <c r="D1947" s="85">
        <v>930000</v>
      </c>
      <c r="E1947" s="45"/>
      <c r="F1947" s="13">
        <f t="shared" si="30"/>
        <v>415663731.84999985</v>
      </c>
      <c r="H1947" s="16"/>
    </row>
    <row r="1948" spans="1:8">
      <c r="A1948" s="82">
        <v>45055</v>
      </c>
      <c r="B1948" s="15"/>
      <c r="C1948" s="144" t="s">
        <v>12</v>
      </c>
      <c r="D1948" s="85">
        <v>1200000</v>
      </c>
      <c r="E1948" s="45"/>
      <c r="F1948" s="13">
        <f t="shared" si="30"/>
        <v>416863731.84999985</v>
      </c>
      <c r="H1948" s="16"/>
    </row>
    <row r="1949" spans="1:8">
      <c r="A1949" s="82">
        <v>45055</v>
      </c>
      <c r="B1949" s="15"/>
      <c r="C1949" s="144" t="s">
        <v>12</v>
      </c>
      <c r="D1949" s="67">
        <v>600000</v>
      </c>
      <c r="E1949" s="45"/>
      <c r="F1949" s="13">
        <f t="shared" si="30"/>
        <v>417463731.84999985</v>
      </c>
      <c r="H1949" s="16"/>
    </row>
    <row r="1950" spans="1:8">
      <c r="A1950" s="82">
        <v>45055</v>
      </c>
      <c r="B1950" s="15"/>
      <c r="C1950" s="144" t="s">
        <v>12</v>
      </c>
      <c r="D1950" s="67">
        <v>550000</v>
      </c>
      <c r="E1950" s="45"/>
      <c r="F1950" s="13">
        <f t="shared" si="30"/>
        <v>418013731.84999985</v>
      </c>
    </row>
    <row r="1951" spans="1:8">
      <c r="A1951" s="82">
        <v>45056</v>
      </c>
      <c r="B1951" s="15"/>
      <c r="C1951" s="144" t="s">
        <v>12</v>
      </c>
      <c r="D1951" s="67">
        <v>1050000</v>
      </c>
      <c r="E1951" s="45"/>
      <c r="F1951" s="13">
        <f t="shared" si="30"/>
        <v>419063731.84999985</v>
      </c>
      <c r="H1951" s="16"/>
    </row>
    <row r="1952" spans="1:8">
      <c r="A1952" s="82">
        <v>45056</v>
      </c>
      <c r="B1952" s="15"/>
      <c r="C1952" s="144" t="s">
        <v>12</v>
      </c>
      <c r="D1952" s="67">
        <v>585000</v>
      </c>
      <c r="E1952" s="45"/>
      <c r="F1952" s="13">
        <f t="shared" si="30"/>
        <v>419648731.84999985</v>
      </c>
      <c r="H1952" s="16"/>
    </row>
    <row r="1953" spans="1:8">
      <c r="A1953" s="82">
        <v>45056</v>
      </c>
      <c r="B1953" s="15"/>
      <c r="C1953" s="144" t="s">
        <v>12</v>
      </c>
      <c r="D1953" s="67">
        <v>1200000</v>
      </c>
      <c r="E1953" s="45"/>
      <c r="F1953" s="13">
        <f t="shared" si="30"/>
        <v>420848731.84999985</v>
      </c>
      <c r="H1953" s="16"/>
    </row>
    <row r="1954" spans="1:8">
      <c r="A1954" s="82">
        <v>45056</v>
      </c>
      <c r="B1954" s="15"/>
      <c r="C1954" s="144" t="s">
        <v>12</v>
      </c>
      <c r="D1954" s="67">
        <v>465000</v>
      </c>
      <c r="E1954" s="45"/>
      <c r="F1954" s="13">
        <f t="shared" si="30"/>
        <v>421313731.84999985</v>
      </c>
    </row>
    <row r="1955" spans="1:8">
      <c r="A1955" s="82">
        <v>45056</v>
      </c>
      <c r="B1955" s="15"/>
      <c r="C1955" s="150" t="s">
        <v>12</v>
      </c>
      <c r="D1955" s="89">
        <v>1200000</v>
      </c>
      <c r="E1955" s="90"/>
      <c r="F1955" s="13">
        <f t="shared" si="30"/>
        <v>422513731.84999985</v>
      </c>
    </row>
    <row r="1956" spans="1:8">
      <c r="A1956" s="82">
        <v>45056</v>
      </c>
      <c r="B1956" s="15"/>
      <c r="C1956" s="150" t="s">
        <v>12</v>
      </c>
      <c r="D1956" s="89">
        <v>600000</v>
      </c>
      <c r="E1956" s="90"/>
      <c r="F1956" s="13">
        <f t="shared" si="30"/>
        <v>423113731.84999985</v>
      </c>
    </row>
    <row r="1957" spans="1:8">
      <c r="A1957" s="82">
        <v>45056</v>
      </c>
      <c r="B1957" s="15"/>
      <c r="C1957" s="150" t="s">
        <v>12</v>
      </c>
      <c r="D1957" s="89">
        <v>465000</v>
      </c>
      <c r="E1957" s="90"/>
      <c r="F1957" s="13">
        <f t="shared" si="30"/>
        <v>423578731.84999985</v>
      </c>
    </row>
    <row r="1958" spans="1:8">
      <c r="A1958" s="82">
        <v>45056</v>
      </c>
      <c r="B1958" s="15"/>
      <c r="C1958" s="150" t="s">
        <v>12</v>
      </c>
      <c r="D1958" s="89">
        <v>1100000</v>
      </c>
      <c r="E1958" s="90"/>
      <c r="F1958" s="13">
        <f t="shared" si="30"/>
        <v>424678731.84999985</v>
      </c>
    </row>
    <row r="1959" spans="1:8">
      <c r="A1959" s="82">
        <v>45056</v>
      </c>
      <c r="B1959" s="15"/>
      <c r="C1959" s="150" t="s">
        <v>12</v>
      </c>
      <c r="D1959" s="89">
        <v>525000</v>
      </c>
      <c r="E1959" s="90"/>
      <c r="F1959" s="13">
        <f t="shared" si="30"/>
        <v>425203731.84999985</v>
      </c>
    </row>
    <row r="1960" spans="1:8">
      <c r="A1960" s="82">
        <v>45056</v>
      </c>
      <c r="B1960" s="15"/>
      <c r="C1960" s="150" t="s">
        <v>12</v>
      </c>
      <c r="D1960" s="89">
        <v>1065000</v>
      </c>
      <c r="E1960" s="90"/>
      <c r="F1960" s="13">
        <f t="shared" si="30"/>
        <v>426268731.84999985</v>
      </c>
    </row>
    <row r="1961" spans="1:8">
      <c r="A1961" s="82">
        <v>45056</v>
      </c>
      <c r="B1961" s="15"/>
      <c r="C1961" s="150" t="s">
        <v>12</v>
      </c>
      <c r="D1961" s="89">
        <v>585000</v>
      </c>
      <c r="E1961" s="90"/>
      <c r="F1961" s="13">
        <f t="shared" si="30"/>
        <v>426853731.84999985</v>
      </c>
    </row>
    <row r="1962" spans="1:8">
      <c r="A1962" s="82">
        <v>45056</v>
      </c>
      <c r="B1962" s="15"/>
      <c r="C1962" s="150" t="s">
        <v>12</v>
      </c>
      <c r="D1962" s="91">
        <v>600000</v>
      </c>
      <c r="E1962" s="90"/>
      <c r="F1962" s="13">
        <f t="shared" si="30"/>
        <v>427453731.84999985</v>
      </c>
    </row>
    <row r="1963" spans="1:8">
      <c r="A1963" s="82">
        <v>45056</v>
      </c>
      <c r="B1963" s="15"/>
      <c r="C1963" s="150" t="s">
        <v>12</v>
      </c>
      <c r="D1963" s="91">
        <v>930000</v>
      </c>
      <c r="E1963" s="90"/>
      <c r="F1963" s="13">
        <f t="shared" si="30"/>
        <v>428383731.84999985</v>
      </c>
      <c r="H1963" s="16"/>
    </row>
    <row r="1964" spans="1:8">
      <c r="A1964" s="82">
        <v>45056</v>
      </c>
      <c r="B1964" s="15"/>
      <c r="C1964" s="150" t="s">
        <v>12</v>
      </c>
      <c r="D1964" s="91">
        <v>465000</v>
      </c>
      <c r="E1964" s="90"/>
      <c r="F1964" s="13">
        <f t="shared" si="30"/>
        <v>428848731.84999985</v>
      </c>
    </row>
    <row r="1965" spans="1:8">
      <c r="A1965" s="82">
        <v>45056</v>
      </c>
      <c r="B1965" s="15"/>
      <c r="C1965" s="150" t="s">
        <v>12</v>
      </c>
      <c r="D1965" s="91">
        <v>465000</v>
      </c>
      <c r="E1965" s="90"/>
      <c r="F1965" s="13">
        <f t="shared" si="30"/>
        <v>429313731.84999985</v>
      </c>
    </row>
    <row r="1966" spans="1:8">
      <c r="A1966" s="82">
        <v>45056</v>
      </c>
      <c r="B1966" s="15"/>
      <c r="C1966" s="150" t="s">
        <v>12</v>
      </c>
      <c r="D1966" s="91">
        <v>585000</v>
      </c>
      <c r="E1966" s="90"/>
      <c r="F1966" s="13">
        <f t="shared" si="30"/>
        <v>429898731.84999985</v>
      </c>
      <c r="H1966" s="16"/>
    </row>
    <row r="1967" spans="1:8">
      <c r="A1967" s="82">
        <v>45056</v>
      </c>
      <c r="B1967" s="15"/>
      <c r="C1967" s="150" t="s">
        <v>12</v>
      </c>
      <c r="D1967" s="91">
        <v>600000</v>
      </c>
      <c r="E1967" s="90"/>
      <c r="F1967" s="13">
        <f t="shared" si="30"/>
        <v>430498731.84999985</v>
      </c>
    </row>
    <row r="1968" spans="1:8">
      <c r="A1968" s="82">
        <v>45056</v>
      </c>
      <c r="B1968" s="15"/>
      <c r="C1968" s="150" t="s">
        <v>12</v>
      </c>
      <c r="D1968" s="91">
        <v>585000</v>
      </c>
      <c r="E1968" s="90"/>
      <c r="F1968" s="13">
        <f t="shared" si="30"/>
        <v>431083731.84999985</v>
      </c>
    </row>
    <row r="1969" spans="1:8">
      <c r="A1969" s="82">
        <v>45056</v>
      </c>
      <c r="B1969" s="15"/>
      <c r="C1969" s="150" t="s">
        <v>12</v>
      </c>
      <c r="D1969" s="91">
        <v>600000</v>
      </c>
      <c r="E1969" s="90"/>
      <c r="F1969" s="13">
        <f t="shared" si="30"/>
        <v>431683731.84999985</v>
      </c>
    </row>
    <row r="1970" spans="1:8">
      <c r="A1970" s="82">
        <v>45056</v>
      </c>
      <c r="B1970" s="15"/>
      <c r="C1970" s="150" t="s">
        <v>12</v>
      </c>
      <c r="D1970" s="91">
        <v>575000</v>
      </c>
      <c r="E1970" s="90"/>
      <c r="F1970" s="13">
        <f t="shared" si="30"/>
        <v>432258731.84999985</v>
      </c>
    </row>
    <row r="1971" spans="1:8">
      <c r="A1971" s="82">
        <v>45056</v>
      </c>
      <c r="B1971" s="15"/>
      <c r="C1971" s="150" t="s">
        <v>12</v>
      </c>
      <c r="D1971" s="91">
        <v>465000</v>
      </c>
      <c r="E1971" s="90"/>
      <c r="F1971" s="13">
        <f t="shared" si="30"/>
        <v>432723731.84999985</v>
      </c>
      <c r="H1971" s="16"/>
    </row>
    <row r="1972" spans="1:8">
      <c r="A1972" s="82">
        <v>45056</v>
      </c>
      <c r="B1972" s="15"/>
      <c r="C1972" s="150" t="s">
        <v>12</v>
      </c>
      <c r="D1972" s="91">
        <v>600000</v>
      </c>
      <c r="E1972" s="90"/>
      <c r="F1972" s="13">
        <f t="shared" si="30"/>
        <v>433323731.84999985</v>
      </c>
    </row>
    <row r="1973" spans="1:8">
      <c r="A1973" s="82">
        <v>45056</v>
      </c>
      <c r="B1973" s="15"/>
      <c r="C1973" s="150" t="s">
        <v>12</v>
      </c>
      <c r="D1973" s="91">
        <v>600000</v>
      </c>
      <c r="E1973" s="90"/>
      <c r="F1973" s="13">
        <f t="shared" si="30"/>
        <v>433923731.84999985</v>
      </c>
    </row>
    <row r="1974" spans="1:8">
      <c r="A1974" s="82">
        <v>45056</v>
      </c>
      <c r="B1974" s="15"/>
      <c r="C1974" s="150" t="s">
        <v>12</v>
      </c>
      <c r="D1974" s="91">
        <v>3540000</v>
      </c>
      <c r="E1974" s="90"/>
      <c r="F1974" s="13">
        <f t="shared" si="30"/>
        <v>437463731.84999985</v>
      </c>
    </row>
    <row r="1975" spans="1:8">
      <c r="A1975" s="82">
        <v>45056</v>
      </c>
      <c r="B1975" s="15"/>
      <c r="C1975" s="150" t="s">
        <v>12</v>
      </c>
      <c r="D1975" s="91">
        <v>1590000</v>
      </c>
      <c r="E1975" s="90"/>
      <c r="F1975" s="13">
        <f t="shared" si="30"/>
        <v>439053731.84999985</v>
      </c>
      <c r="H1975" s="16"/>
    </row>
    <row r="1976" spans="1:8">
      <c r="A1976" s="82">
        <v>45056</v>
      </c>
      <c r="B1976" s="15"/>
      <c r="C1976" s="150" t="s">
        <v>12</v>
      </c>
      <c r="D1976" s="91">
        <v>1100000</v>
      </c>
      <c r="E1976" s="90"/>
      <c r="F1976" s="13">
        <f t="shared" si="30"/>
        <v>440153731.84999985</v>
      </c>
    </row>
    <row r="1977" spans="1:8">
      <c r="A1977" s="82">
        <v>45057</v>
      </c>
      <c r="B1977" s="15"/>
      <c r="C1977" s="150" t="s">
        <v>12</v>
      </c>
      <c r="D1977" s="91">
        <v>600000</v>
      </c>
      <c r="E1977" s="90"/>
      <c r="F1977" s="13">
        <f t="shared" si="30"/>
        <v>440753731.84999985</v>
      </c>
    </row>
    <row r="1978" spans="1:8">
      <c r="A1978" s="82">
        <v>45057</v>
      </c>
      <c r="B1978" s="15"/>
      <c r="C1978" s="150" t="s">
        <v>12</v>
      </c>
      <c r="D1978" s="91">
        <v>1050000</v>
      </c>
      <c r="E1978" s="90"/>
      <c r="F1978" s="13">
        <f t="shared" si="30"/>
        <v>441803731.84999985</v>
      </c>
    </row>
    <row r="1979" spans="1:8">
      <c r="A1979" s="82">
        <v>45057</v>
      </c>
      <c r="B1979" s="15"/>
      <c r="C1979" s="150" t="s">
        <v>12</v>
      </c>
      <c r="D1979" s="91">
        <v>600000</v>
      </c>
      <c r="E1979" s="90"/>
      <c r="F1979" s="13">
        <f t="shared" si="30"/>
        <v>442403731.84999985</v>
      </c>
    </row>
    <row r="1980" spans="1:8">
      <c r="A1980" s="82">
        <v>45057</v>
      </c>
      <c r="B1980" s="15"/>
      <c r="C1980" s="150" t="s">
        <v>12</v>
      </c>
      <c r="D1980" s="91">
        <v>585000</v>
      </c>
      <c r="E1980" s="90"/>
      <c r="F1980" s="13">
        <f t="shared" si="30"/>
        <v>442988731.84999985</v>
      </c>
      <c r="H1980" s="16"/>
    </row>
    <row r="1981" spans="1:8">
      <c r="A1981" s="82">
        <v>45057</v>
      </c>
      <c r="B1981" s="15"/>
      <c r="C1981" s="150" t="s">
        <v>12</v>
      </c>
      <c r="D1981" s="91">
        <v>585000</v>
      </c>
      <c r="E1981" s="90"/>
      <c r="F1981" s="13">
        <f t="shared" si="30"/>
        <v>443573731.84999985</v>
      </c>
    </row>
    <row r="1982" spans="1:8">
      <c r="A1982" s="82">
        <v>45057</v>
      </c>
      <c r="B1982" s="15"/>
      <c r="C1982" s="150" t="s">
        <v>12</v>
      </c>
      <c r="D1982" s="91">
        <v>2320000</v>
      </c>
      <c r="E1982" s="90"/>
      <c r="F1982" s="13">
        <f t="shared" si="30"/>
        <v>445893731.84999985</v>
      </c>
    </row>
    <row r="1983" spans="1:8">
      <c r="A1983" s="82">
        <v>45057</v>
      </c>
      <c r="B1983" s="15"/>
      <c r="C1983" s="150" t="s">
        <v>12</v>
      </c>
      <c r="D1983" s="91">
        <v>1200000</v>
      </c>
      <c r="E1983" s="90"/>
      <c r="F1983" s="13">
        <f t="shared" ref="F1983:F2047" si="31">F1982+D1983-E1983</f>
        <v>447093731.84999985</v>
      </c>
    </row>
    <row r="1984" spans="1:8">
      <c r="A1984" s="82">
        <v>45057</v>
      </c>
      <c r="B1984" s="15"/>
      <c r="C1984" s="144" t="s">
        <v>12</v>
      </c>
      <c r="D1984" s="85">
        <v>575000</v>
      </c>
      <c r="E1984" s="45"/>
      <c r="F1984" s="13">
        <f t="shared" si="31"/>
        <v>447668731.84999985</v>
      </c>
    </row>
    <row r="1985" spans="1:8">
      <c r="A1985" s="82">
        <v>45057</v>
      </c>
      <c r="B1985" s="15"/>
      <c r="C1985" s="144" t="s">
        <v>12</v>
      </c>
      <c r="D1985" s="85">
        <v>600000</v>
      </c>
      <c r="E1985" s="45"/>
      <c r="F1985" s="13">
        <f t="shared" si="31"/>
        <v>448268731.84999985</v>
      </c>
    </row>
    <row r="1986" spans="1:8">
      <c r="A1986" s="82">
        <v>45057</v>
      </c>
      <c r="B1986" s="15"/>
      <c r="C1986" s="144" t="s">
        <v>12</v>
      </c>
      <c r="D1986" s="85">
        <v>2340000</v>
      </c>
      <c r="E1986" s="45"/>
      <c r="F1986" s="13">
        <f t="shared" si="31"/>
        <v>450608731.84999985</v>
      </c>
    </row>
    <row r="1987" spans="1:8">
      <c r="A1987" s="82">
        <v>45057</v>
      </c>
      <c r="B1987" s="15"/>
      <c r="C1987" s="144" t="s">
        <v>12</v>
      </c>
      <c r="D1987" s="85">
        <v>585000</v>
      </c>
      <c r="E1987" s="45"/>
      <c r="F1987" s="13">
        <f t="shared" si="31"/>
        <v>451193731.84999985</v>
      </c>
    </row>
    <row r="1988" spans="1:8">
      <c r="A1988" s="82">
        <v>45057</v>
      </c>
      <c r="B1988" s="15"/>
      <c r="C1988" s="144" t="s">
        <v>12</v>
      </c>
      <c r="D1988" s="85">
        <v>1200000</v>
      </c>
      <c r="E1988" s="45"/>
      <c r="F1988" s="13">
        <f t="shared" si="31"/>
        <v>452393731.84999985</v>
      </c>
    </row>
    <row r="1989" spans="1:8">
      <c r="A1989" s="82">
        <v>45058</v>
      </c>
      <c r="B1989" s="15"/>
      <c r="C1989" s="144" t="s">
        <v>12</v>
      </c>
      <c r="D1989" s="85">
        <v>585000</v>
      </c>
      <c r="E1989" s="45"/>
      <c r="F1989" s="13">
        <f t="shared" si="31"/>
        <v>452978731.84999985</v>
      </c>
      <c r="H1989" s="16"/>
    </row>
    <row r="1990" spans="1:8">
      <c r="A1990" s="82">
        <v>45058</v>
      </c>
      <c r="B1990" s="15"/>
      <c r="C1990" s="144" t="s">
        <v>12</v>
      </c>
      <c r="D1990" s="85">
        <v>550000</v>
      </c>
      <c r="E1990" s="45"/>
      <c r="F1990" s="13">
        <f t="shared" si="31"/>
        <v>453528731.84999985</v>
      </c>
    </row>
    <row r="1991" spans="1:8">
      <c r="A1991" s="82">
        <v>45058</v>
      </c>
      <c r="B1991" s="15"/>
      <c r="C1991" s="144" t="s">
        <v>12</v>
      </c>
      <c r="D1991" s="85">
        <v>585000</v>
      </c>
      <c r="E1991" s="45"/>
      <c r="F1991" s="13">
        <f t="shared" si="31"/>
        <v>454113731.84999985</v>
      </c>
    </row>
    <row r="1992" spans="1:8">
      <c r="A1992" s="82">
        <v>45058</v>
      </c>
      <c r="B1992" s="15"/>
      <c r="C1992" s="144" t="s">
        <v>12</v>
      </c>
      <c r="D1992" s="85">
        <v>1200000</v>
      </c>
      <c r="E1992" s="45"/>
      <c r="F1992" s="13">
        <f t="shared" si="31"/>
        <v>455313731.84999985</v>
      </c>
    </row>
    <row r="1993" spans="1:8">
      <c r="A1993" s="82">
        <v>45058</v>
      </c>
      <c r="B1993" s="15"/>
      <c r="C1993" s="144" t="s">
        <v>12</v>
      </c>
      <c r="D1993" s="85">
        <v>550000</v>
      </c>
      <c r="E1993" s="45"/>
      <c r="F1993" s="13">
        <f t="shared" si="31"/>
        <v>455863731.84999985</v>
      </c>
    </row>
    <row r="1994" spans="1:8">
      <c r="A1994" s="82">
        <v>45058</v>
      </c>
      <c r="B1994" s="15"/>
      <c r="C1994" s="144" t="s">
        <v>12</v>
      </c>
      <c r="D1994" s="85">
        <v>575000</v>
      </c>
      <c r="E1994" s="45"/>
      <c r="F1994" s="13">
        <f t="shared" si="31"/>
        <v>456438731.84999985</v>
      </c>
    </row>
    <row r="1995" spans="1:8">
      <c r="A1995" s="82">
        <v>45058</v>
      </c>
      <c r="B1995" s="15"/>
      <c r="C1995" s="144" t="s">
        <v>12</v>
      </c>
      <c r="D1995" s="85">
        <v>585000</v>
      </c>
      <c r="E1995" s="45"/>
      <c r="F1995" s="13">
        <f t="shared" si="31"/>
        <v>457023731.84999985</v>
      </c>
    </row>
    <row r="1996" spans="1:8">
      <c r="A1996" s="82">
        <v>45058</v>
      </c>
      <c r="B1996" s="15"/>
      <c r="C1996" s="144" t="s">
        <v>12</v>
      </c>
      <c r="D1996" s="85">
        <v>600000</v>
      </c>
      <c r="E1996" s="45"/>
      <c r="F1996" s="13">
        <f t="shared" si="31"/>
        <v>457623731.84999985</v>
      </c>
    </row>
    <row r="1997" spans="1:8">
      <c r="A1997" s="82">
        <v>45058</v>
      </c>
      <c r="B1997" s="15"/>
      <c r="C1997" s="144" t="s">
        <v>12</v>
      </c>
      <c r="D1997" s="85">
        <v>550000</v>
      </c>
      <c r="E1997" s="45"/>
      <c r="F1997" s="13">
        <f t="shared" si="31"/>
        <v>458173731.84999985</v>
      </c>
    </row>
    <row r="1998" spans="1:8">
      <c r="A1998" s="82">
        <v>45058</v>
      </c>
      <c r="B1998" s="15"/>
      <c r="C1998" s="144" t="s">
        <v>12</v>
      </c>
      <c r="D1998" s="85">
        <v>600000</v>
      </c>
      <c r="E1998" s="45"/>
      <c r="F1998" s="13">
        <f t="shared" si="31"/>
        <v>458773731.84999985</v>
      </c>
    </row>
    <row r="1999" spans="1:8">
      <c r="A1999" s="82">
        <v>45058</v>
      </c>
      <c r="B1999" s="15"/>
      <c r="C1999" s="147" t="s">
        <v>12</v>
      </c>
      <c r="D1999" s="85">
        <v>1185000</v>
      </c>
      <c r="E1999" s="45"/>
      <c r="F1999" s="13">
        <f t="shared" si="31"/>
        <v>459958731.84999985</v>
      </c>
    </row>
    <row r="2000" spans="1:8">
      <c r="A2000" s="82">
        <v>45058</v>
      </c>
      <c r="B2000" s="15"/>
      <c r="C2000" s="147" t="s">
        <v>12</v>
      </c>
      <c r="D2000" s="85">
        <v>600000</v>
      </c>
      <c r="E2000" s="45"/>
      <c r="F2000" s="13">
        <f t="shared" si="31"/>
        <v>460558731.84999985</v>
      </c>
    </row>
    <row r="2001" spans="1:8">
      <c r="A2001" s="82">
        <v>45058</v>
      </c>
      <c r="B2001" s="15"/>
      <c r="C2001" s="147" t="s">
        <v>12</v>
      </c>
      <c r="D2001" s="85">
        <v>930000</v>
      </c>
      <c r="E2001" s="45"/>
      <c r="F2001" s="13">
        <f t="shared" si="31"/>
        <v>461488731.84999985</v>
      </c>
    </row>
    <row r="2002" spans="1:8">
      <c r="A2002" s="82">
        <v>45058</v>
      </c>
      <c r="B2002" s="15"/>
      <c r="C2002" s="147" t="s">
        <v>12</v>
      </c>
      <c r="D2002" s="85">
        <v>1200000</v>
      </c>
      <c r="E2002" s="45"/>
      <c r="F2002" s="13">
        <f t="shared" si="31"/>
        <v>462688731.84999985</v>
      </c>
    </row>
    <row r="2003" spans="1:8">
      <c r="A2003" s="82">
        <v>45058</v>
      </c>
      <c r="B2003" s="15"/>
      <c r="C2003" s="144" t="s">
        <v>12</v>
      </c>
      <c r="D2003" s="85">
        <v>600000</v>
      </c>
      <c r="E2003" s="45"/>
      <c r="F2003" s="13">
        <f t="shared" si="31"/>
        <v>463288731.84999985</v>
      </c>
    </row>
    <row r="2004" spans="1:8">
      <c r="A2004" s="82">
        <v>45059</v>
      </c>
      <c r="B2004" s="15"/>
      <c r="C2004" s="144" t="s">
        <v>12</v>
      </c>
      <c r="D2004" s="85">
        <v>1065000</v>
      </c>
      <c r="E2004" s="45"/>
      <c r="F2004" s="13">
        <f t="shared" si="31"/>
        <v>464353731.84999985</v>
      </c>
    </row>
    <row r="2005" spans="1:8">
      <c r="A2005" s="82">
        <v>45059</v>
      </c>
      <c r="B2005" s="15"/>
      <c r="C2005" s="144" t="s">
        <v>12</v>
      </c>
      <c r="D2005" s="85">
        <v>585000</v>
      </c>
      <c r="E2005" s="45"/>
      <c r="F2005" s="13">
        <f t="shared" si="31"/>
        <v>464938731.84999985</v>
      </c>
    </row>
    <row r="2006" spans="1:8" ht="28">
      <c r="A2006" s="82">
        <v>45063</v>
      </c>
      <c r="B2006" s="15"/>
      <c r="C2006" s="147" t="s">
        <v>248</v>
      </c>
      <c r="D2006" s="33"/>
      <c r="E2006" s="45">
        <v>80500000</v>
      </c>
      <c r="F2006" s="13">
        <f t="shared" si="31"/>
        <v>384438731.84999985</v>
      </c>
    </row>
    <row r="2007" spans="1:8">
      <c r="A2007" s="82">
        <v>45063</v>
      </c>
      <c r="B2007" s="15"/>
      <c r="C2007" s="144" t="s">
        <v>32</v>
      </c>
      <c r="D2007" s="85"/>
      <c r="E2007" s="45">
        <v>2900</v>
      </c>
      <c r="F2007" s="13">
        <f t="shared" si="31"/>
        <v>384435831.84999985</v>
      </c>
    </row>
    <row r="2008" spans="1:8">
      <c r="A2008" s="82">
        <v>45059</v>
      </c>
      <c r="B2008" s="15"/>
      <c r="C2008" s="144" t="s">
        <v>12</v>
      </c>
      <c r="D2008" s="85">
        <v>600000</v>
      </c>
      <c r="E2008" s="45"/>
      <c r="F2008" s="13">
        <f t="shared" si="31"/>
        <v>385035831.84999985</v>
      </c>
      <c r="H2008" s="94"/>
    </row>
    <row r="2009" spans="1:8">
      <c r="A2009" s="82">
        <v>45059</v>
      </c>
      <c r="B2009" s="15"/>
      <c r="C2009" s="144" t="s">
        <v>147</v>
      </c>
      <c r="D2009" s="85">
        <v>11950000</v>
      </c>
      <c r="E2009" s="45"/>
      <c r="F2009" s="13">
        <f t="shared" si="31"/>
        <v>396985831.84999985</v>
      </c>
      <c r="H2009" s="94"/>
    </row>
    <row r="2010" spans="1:8">
      <c r="A2010" s="82">
        <v>45060</v>
      </c>
      <c r="B2010" s="15"/>
      <c r="C2010" s="144" t="s">
        <v>12</v>
      </c>
      <c r="D2010" s="85">
        <v>550000</v>
      </c>
      <c r="E2010" s="45"/>
      <c r="F2010" s="13">
        <f t="shared" si="31"/>
        <v>397535831.84999985</v>
      </c>
      <c r="H2010" s="66"/>
    </row>
    <row r="2011" spans="1:8">
      <c r="A2011" s="82">
        <v>45060</v>
      </c>
      <c r="B2011" s="15"/>
      <c r="C2011" s="144" t="s">
        <v>12</v>
      </c>
      <c r="D2011" s="67">
        <v>465000</v>
      </c>
      <c r="E2011" s="45"/>
      <c r="F2011" s="13">
        <f t="shared" si="31"/>
        <v>398000831.84999985</v>
      </c>
      <c r="H2011" s="66"/>
    </row>
    <row r="2012" spans="1:8">
      <c r="A2012" s="82">
        <v>45060</v>
      </c>
      <c r="B2012" s="15"/>
      <c r="C2012" s="144" t="s">
        <v>12</v>
      </c>
      <c r="D2012" s="67">
        <v>1200000</v>
      </c>
      <c r="E2012" s="45"/>
      <c r="F2012" s="13">
        <f t="shared" si="31"/>
        <v>399200831.84999985</v>
      </c>
      <c r="H2012" s="66"/>
    </row>
    <row r="2013" spans="1:8">
      <c r="A2013" s="82">
        <v>45061</v>
      </c>
      <c r="B2013" s="15"/>
      <c r="C2013" s="144" t="s">
        <v>12</v>
      </c>
      <c r="D2013" s="92">
        <v>575000</v>
      </c>
      <c r="E2013" s="45"/>
      <c r="F2013" s="13">
        <f t="shared" si="31"/>
        <v>399775831.84999985</v>
      </c>
    </row>
    <row r="2014" spans="1:8">
      <c r="A2014" s="82">
        <v>45061</v>
      </c>
      <c r="B2014" s="15"/>
      <c r="C2014" s="144" t="s">
        <v>12</v>
      </c>
      <c r="D2014" s="92">
        <v>1170000</v>
      </c>
      <c r="E2014" s="45"/>
      <c r="F2014" s="13">
        <f t="shared" si="31"/>
        <v>400945831.84999985</v>
      </c>
      <c r="H2014" s="94"/>
    </row>
    <row r="2015" spans="1:8">
      <c r="A2015" s="82">
        <v>45061</v>
      </c>
      <c r="B2015" s="15"/>
      <c r="C2015" s="144" t="s">
        <v>12</v>
      </c>
      <c r="D2015" s="92">
        <v>550000</v>
      </c>
      <c r="E2015" s="45"/>
      <c r="F2015" s="13">
        <f t="shared" si="31"/>
        <v>401495831.84999985</v>
      </c>
    </row>
    <row r="2016" spans="1:8">
      <c r="A2016" s="82">
        <v>45061</v>
      </c>
      <c r="B2016" s="15"/>
      <c r="C2016" s="144" t="s">
        <v>145</v>
      </c>
      <c r="D2016" s="92">
        <v>13500000</v>
      </c>
      <c r="E2016" s="45"/>
      <c r="F2016" s="13">
        <f t="shared" si="31"/>
        <v>414995831.84999985</v>
      </c>
    </row>
    <row r="2017" spans="1:8">
      <c r="A2017" s="82">
        <v>45061</v>
      </c>
      <c r="B2017" s="15"/>
      <c r="C2017" s="144" t="s">
        <v>12</v>
      </c>
      <c r="D2017" s="92">
        <v>600000</v>
      </c>
      <c r="E2017" s="45"/>
      <c r="F2017" s="13">
        <f t="shared" si="31"/>
        <v>415595831.84999985</v>
      </c>
    </row>
    <row r="2018" spans="1:8">
      <c r="A2018" s="82">
        <v>45061</v>
      </c>
      <c r="B2018" s="15"/>
      <c r="C2018" s="144" t="s">
        <v>12</v>
      </c>
      <c r="D2018" s="92">
        <v>1050000</v>
      </c>
      <c r="E2018" s="45"/>
      <c r="F2018" s="13">
        <f t="shared" si="31"/>
        <v>416645831.84999985</v>
      </c>
      <c r="H2018" s="94"/>
    </row>
    <row r="2019" spans="1:8">
      <c r="A2019" s="82">
        <v>45061</v>
      </c>
      <c r="B2019" s="15"/>
      <c r="C2019" s="144" t="s">
        <v>12</v>
      </c>
      <c r="D2019" s="92">
        <v>585000</v>
      </c>
      <c r="E2019" s="45"/>
      <c r="F2019" s="13">
        <f t="shared" si="31"/>
        <v>417230831.84999985</v>
      </c>
      <c r="H2019" s="16"/>
    </row>
    <row r="2020" spans="1:8">
      <c r="A2020" s="82">
        <v>45061</v>
      </c>
      <c r="B2020" s="15"/>
      <c r="C2020" s="144" t="s">
        <v>12</v>
      </c>
      <c r="D2020" s="92">
        <v>585000</v>
      </c>
      <c r="E2020" s="45"/>
      <c r="F2020" s="13">
        <f t="shared" si="31"/>
        <v>417815831.84999985</v>
      </c>
    </row>
    <row r="2021" spans="1:8">
      <c r="A2021" s="82">
        <v>45061</v>
      </c>
      <c r="B2021" s="15"/>
      <c r="C2021" s="144" t="s">
        <v>12</v>
      </c>
      <c r="D2021" s="92">
        <v>585000</v>
      </c>
      <c r="E2021" s="45"/>
      <c r="F2021" s="13">
        <f t="shared" si="31"/>
        <v>418400831.84999985</v>
      </c>
    </row>
    <row r="2022" spans="1:8">
      <c r="A2022" s="82">
        <v>45061</v>
      </c>
      <c r="B2022" s="15"/>
      <c r="C2022" s="144" t="s">
        <v>12</v>
      </c>
      <c r="D2022" s="92">
        <v>585000</v>
      </c>
      <c r="E2022" s="45"/>
      <c r="F2022" s="13">
        <f t="shared" si="31"/>
        <v>418985831.84999985</v>
      </c>
    </row>
    <row r="2023" spans="1:8">
      <c r="A2023" s="82">
        <v>45061</v>
      </c>
      <c r="B2023" s="15"/>
      <c r="C2023" s="144" t="s">
        <v>12</v>
      </c>
      <c r="D2023" s="92">
        <v>585000</v>
      </c>
      <c r="E2023" s="45"/>
      <c r="F2023" s="13">
        <f t="shared" si="31"/>
        <v>419570831.84999985</v>
      </c>
    </row>
    <row r="2024" spans="1:8">
      <c r="A2024" s="82">
        <v>45061</v>
      </c>
      <c r="B2024" s="15"/>
      <c r="C2024" s="144" t="s">
        <v>12</v>
      </c>
      <c r="D2024" s="92">
        <v>585000</v>
      </c>
      <c r="E2024" s="45"/>
      <c r="F2024" s="13">
        <f t="shared" si="31"/>
        <v>420155831.84999985</v>
      </c>
      <c r="H2024" s="66"/>
    </row>
    <row r="2025" spans="1:8">
      <c r="A2025" s="82">
        <v>45061</v>
      </c>
      <c r="B2025" s="15"/>
      <c r="C2025" s="144" t="s">
        <v>12</v>
      </c>
      <c r="D2025" s="92">
        <v>1200000</v>
      </c>
      <c r="E2025" s="45"/>
      <c r="F2025" s="13">
        <f t="shared" si="31"/>
        <v>421355831.84999985</v>
      </c>
      <c r="H2025" s="66"/>
    </row>
    <row r="2026" spans="1:8">
      <c r="A2026" s="82">
        <v>45061</v>
      </c>
      <c r="B2026" s="15"/>
      <c r="C2026" s="144" t="s">
        <v>145</v>
      </c>
      <c r="D2026" s="92">
        <v>13500000</v>
      </c>
      <c r="E2026" s="45"/>
      <c r="F2026" s="13">
        <f t="shared" si="31"/>
        <v>434855831.84999985</v>
      </c>
      <c r="H2026" s="16"/>
    </row>
    <row r="2027" spans="1:8">
      <c r="A2027" s="82">
        <v>45061</v>
      </c>
      <c r="B2027" s="15"/>
      <c r="C2027" s="144" t="s">
        <v>12</v>
      </c>
      <c r="D2027" s="92">
        <v>550000</v>
      </c>
      <c r="E2027" s="45"/>
      <c r="F2027" s="13">
        <f t="shared" si="31"/>
        <v>435405831.84999985</v>
      </c>
    </row>
    <row r="2028" spans="1:8">
      <c r="A2028" s="82">
        <v>45061</v>
      </c>
      <c r="B2028" s="15"/>
      <c r="C2028" s="144" t="s">
        <v>30</v>
      </c>
      <c r="D2028" s="92">
        <v>300000</v>
      </c>
      <c r="E2028" s="45"/>
      <c r="F2028" s="13">
        <f t="shared" si="31"/>
        <v>435705831.84999985</v>
      </c>
    </row>
    <row r="2029" spans="1:8">
      <c r="A2029" s="82">
        <v>45062</v>
      </c>
      <c r="B2029" s="15"/>
      <c r="C2029" s="144" t="s">
        <v>12</v>
      </c>
      <c r="D2029" s="92">
        <v>465000</v>
      </c>
      <c r="E2029" s="45"/>
      <c r="F2029" s="13">
        <f t="shared" si="31"/>
        <v>436170831.84999985</v>
      </c>
      <c r="H2029" s="16"/>
    </row>
    <row r="2030" spans="1:8">
      <c r="A2030" s="82">
        <v>45062</v>
      </c>
      <c r="B2030" s="15"/>
      <c r="C2030" s="144" t="s">
        <v>12</v>
      </c>
      <c r="D2030" s="92">
        <v>550000</v>
      </c>
      <c r="E2030" s="45"/>
      <c r="F2030" s="13">
        <f t="shared" si="31"/>
        <v>436720831.84999985</v>
      </c>
    </row>
    <row r="2031" spans="1:8">
      <c r="A2031" s="82">
        <v>45062</v>
      </c>
      <c r="B2031" s="15"/>
      <c r="C2031" s="144" t="s">
        <v>12</v>
      </c>
      <c r="D2031" s="92">
        <v>575000</v>
      </c>
      <c r="E2031" s="45"/>
      <c r="F2031" s="13">
        <f t="shared" si="31"/>
        <v>437295831.84999985</v>
      </c>
    </row>
    <row r="2032" spans="1:8">
      <c r="A2032" s="82">
        <v>45062</v>
      </c>
      <c r="B2032" s="15"/>
      <c r="C2032" s="144" t="s">
        <v>149</v>
      </c>
      <c r="D2032" s="92">
        <v>11500000</v>
      </c>
      <c r="E2032" s="45"/>
      <c r="F2032" s="13">
        <f t="shared" si="31"/>
        <v>448795831.84999985</v>
      </c>
    </row>
    <row r="2033" spans="1:8">
      <c r="A2033" s="82">
        <v>45062</v>
      </c>
      <c r="B2033" s="15"/>
      <c r="C2033" s="144" t="s">
        <v>12</v>
      </c>
      <c r="D2033" s="92">
        <v>2340000</v>
      </c>
      <c r="E2033" s="45"/>
      <c r="F2033" s="13">
        <f t="shared" si="31"/>
        <v>451135831.84999985</v>
      </c>
      <c r="H2033" s="66"/>
    </row>
    <row r="2034" spans="1:8">
      <c r="A2034" s="82">
        <v>45062</v>
      </c>
      <c r="B2034" s="15"/>
      <c r="C2034" s="144" t="s">
        <v>12</v>
      </c>
      <c r="D2034" s="92">
        <v>1200000</v>
      </c>
      <c r="E2034" s="45"/>
      <c r="F2034" s="13">
        <f t="shared" si="31"/>
        <v>452335831.84999985</v>
      </c>
    </row>
    <row r="2035" spans="1:8">
      <c r="A2035" s="82">
        <v>45063</v>
      </c>
      <c r="B2035" s="15"/>
      <c r="C2035" s="144" t="s">
        <v>12</v>
      </c>
      <c r="D2035" s="92">
        <v>585000</v>
      </c>
      <c r="E2035" s="45"/>
      <c r="F2035" s="13">
        <f t="shared" si="31"/>
        <v>452920831.84999985</v>
      </c>
    </row>
    <row r="2036" spans="1:8">
      <c r="A2036" s="82">
        <v>45063</v>
      </c>
      <c r="B2036" s="15"/>
      <c r="C2036" s="144" t="s">
        <v>12</v>
      </c>
      <c r="D2036" s="92">
        <v>575000</v>
      </c>
      <c r="E2036" s="45"/>
      <c r="F2036" s="13">
        <f t="shared" si="31"/>
        <v>453495831.84999985</v>
      </c>
    </row>
    <row r="2037" spans="1:8">
      <c r="A2037" s="82">
        <v>45063</v>
      </c>
      <c r="B2037" s="15"/>
      <c r="C2037" s="144" t="s">
        <v>12</v>
      </c>
      <c r="D2037" s="92">
        <v>1135000</v>
      </c>
      <c r="E2037" s="45"/>
      <c r="F2037" s="13">
        <f t="shared" si="31"/>
        <v>454630831.84999985</v>
      </c>
    </row>
    <row r="2038" spans="1:8">
      <c r="A2038" s="82">
        <v>45064</v>
      </c>
      <c r="B2038" s="15"/>
      <c r="C2038" s="144" t="s">
        <v>249</v>
      </c>
      <c r="D2038" s="92">
        <v>15203000</v>
      </c>
      <c r="E2038" s="45"/>
      <c r="F2038" s="13">
        <f t="shared" si="31"/>
        <v>469833831.84999985</v>
      </c>
    </row>
    <row r="2039" spans="1:8">
      <c r="A2039" s="82">
        <v>45065</v>
      </c>
      <c r="B2039" s="15"/>
      <c r="C2039" s="144" t="s">
        <v>12</v>
      </c>
      <c r="D2039" s="92">
        <v>1150000</v>
      </c>
      <c r="E2039" s="45"/>
      <c r="F2039" s="13">
        <f t="shared" si="31"/>
        <v>470983831.84999985</v>
      </c>
    </row>
    <row r="2040" spans="1:8">
      <c r="A2040" s="82">
        <v>45068</v>
      </c>
      <c r="B2040" s="15"/>
      <c r="C2040" s="144" t="s">
        <v>174</v>
      </c>
      <c r="D2040" s="92">
        <v>1800000</v>
      </c>
      <c r="E2040" s="45"/>
      <c r="F2040" s="13">
        <f t="shared" si="31"/>
        <v>472783831.84999985</v>
      </c>
    </row>
    <row r="2041" spans="1:8">
      <c r="A2041" s="82">
        <v>45065</v>
      </c>
      <c r="B2041" s="15"/>
      <c r="C2041" s="144" t="s">
        <v>12</v>
      </c>
      <c r="D2041" s="92">
        <v>2300000</v>
      </c>
      <c r="E2041" s="45"/>
      <c r="F2041" s="13">
        <f t="shared" si="31"/>
        <v>475083831.84999985</v>
      </c>
    </row>
    <row r="2042" spans="1:8">
      <c r="A2042" s="82">
        <v>45065</v>
      </c>
      <c r="B2042" s="15"/>
      <c r="C2042" s="144" t="s">
        <v>149</v>
      </c>
      <c r="D2042" s="92">
        <v>11750000</v>
      </c>
      <c r="E2042" s="45"/>
      <c r="F2042" s="13">
        <f t="shared" si="31"/>
        <v>486833831.84999985</v>
      </c>
    </row>
    <row r="2043" spans="1:8">
      <c r="A2043" s="82">
        <v>45066</v>
      </c>
      <c r="B2043" s="15"/>
      <c r="C2043" s="144" t="s">
        <v>147</v>
      </c>
      <c r="D2043" s="92">
        <v>12200000</v>
      </c>
      <c r="E2043" s="45"/>
      <c r="F2043" s="13">
        <f t="shared" si="31"/>
        <v>499033831.84999985</v>
      </c>
    </row>
    <row r="2044" spans="1:8">
      <c r="A2044" s="82">
        <v>45066</v>
      </c>
      <c r="B2044" s="15"/>
      <c r="C2044" s="144" t="s">
        <v>12</v>
      </c>
      <c r="D2044" s="92">
        <v>585000</v>
      </c>
      <c r="E2044" s="45"/>
      <c r="F2044" s="13">
        <f t="shared" si="31"/>
        <v>499618831.84999985</v>
      </c>
      <c r="H2044" s="66"/>
    </row>
    <row r="2045" spans="1:8">
      <c r="A2045" s="82">
        <v>45066</v>
      </c>
      <c r="B2045" s="15"/>
      <c r="C2045" s="144" t="s">
        <v>147</v>
      </c>
      <c r="D2045" s="92">
        <v>12200000</v>
      </c>
      <c r="E2045" s="45"/>
      <c r="F2045" s="13">
        <f t="shared" si="31"/>
        <v>511818831.84999985</v>
      </c>
      <c r="H2045" s="66"/>
    </row>
    <row r="2046" spans="1:8">
      <c r="A2046" s="82">
        <v>45066</v>
      </c>
      <c r="B2046" s="15"/>
      <c r="C2046" s="144" t="s">
        <v>12</v>
      </c>
      <c r="D2046" s="92">
        <v>600000</v>
      </c>
      <c r="E2046" s="45"/>
      <c r="F2046" s="13">
        <f t="shared" si="31"/>
        <v>512418831.84999985</v>
      </c>
      <c r="H2046" s="66"/>
    </row>
    <row r="2047" spans="1:8">
      <c r="A2047" s="82">
        <v>45068</v>
      </c>
      <c r="B2047" s="15"/>
      <c r="C2047" s="144" t="s">
        <v>12</v>
      </c>
      <c r="D2047" s="92">
        <v>585000</v>
      </c>
      <c r="E2047" s="45"/>
      <c r="F2047" s="13">
        <f t="shared" si="31"/>
        <v>513003831.84999985</v>
      </c>
      <c r="H2047" s="66"/>
    </row>
    <row r="2048" spans="1:8">
      <c r="A2048" s="82">
        <v>45068</v>
      </c>
      <c r="B2048" s="15"/>
      <c r="C2048" s="144" t="s">
        <v>12</v>
      </c>
      <c r="D2048" s="92">
        <v>600000</v>
      </c>
      <c r="E2048" s="45"/>
      <c r="F2048" s="13">
        <f t="shared" ref="F2048:F2233" si="32">F2047+D2048-E2048</f>
        <v>513603831.84999985</v>
      </c>
    </row>
    <row r="2049" spans="1:8">
      <c r="A2049" s="82">
        <v>45068</v>
      </c>
      <c r="B2049" s="15"/>
      <c r="C2049" s="144" t="s">
        <v>12</v>
      </c>
      <c r="D2049" s="92">
        <v>585000</v>
      </c>
      <c r="E2049" s="45"/>
      <c r="F2049" s="13">
        <f t="shared" si="32"/>
        <v>514188831.84999985</v>
      </c>
    </row>
    <row r="2050" spans="1:8">
      <c r="A2050" s="82">
        <v>45069</v>
      </c>
      <c r="B2050" s="15"/>
      <c r="C2050" s="145" t="s">
        <v>116</v>
      </c>
      <c r="D2050" s="92"/>
      <c r="E2050" s="45">
        <v>92705000</v>
      </c>
      <c r="F2050" s="13">
        <f t="shared" si="32"/>
        <v>421483831.84999985</v>
      </c>
    </row>
    <row r="2051" spans="1:8">
      <c r="A2051" s="82">
        <v>45069</v>
      </c>
      <c r="B2051" s="15"/>
      <c r="C2051" s="145" t="s">
        <v>21</v>
      </c>
      <c r="D2051" s="92"/>
      <c r="E2051" s="45">
        <v>27500000</v>
      </c>
      <c r="F2051" s="13">
        <f t="shared" si="32"/>
        <v>393983831.84999985</v>
      </c>
    </row>
    <row r="2052" spans="1:8">
      <c r="A2052" s="82">
        <v>45069</v>
      </c>
      <c r="B2052" s="15"/>
      <c r="C2052" s="145" t="s">
        <v>22</v>
      </c>
      <c r="D2052" s="92"/>
      <c r="E2052" s="45">
        <v>9300000</v>
      </c>
      <c r="F2052" s="13">
        <f t="shared" si="32"/>
        <v>384683831.84999985</v>
      </c>
      <c r="H2052" s="66"/>
    </row>
    <row r="2053" spans="1:8">
      <c r="A2053" s="82">
        <v>45069</v>
      </c>
      <c r="B2053" s="15"/>
      <c r="C2053" s="145" t="s">
        <v>44</v>
      </c>
      <c r="D2053" s="92"/>
      <c r="E2053" s="45">
        <v>11000000</v>
      </c>
      <c r="F2053" s="13">
        <f t="shared" si="32"/>
        <v>373683831.84999985</v>
      </c>
      <c r="H2053" s="66"/>
    </row>
    <row r="2054" spans="1:8">
      <c r="A2054" s="82">
        <v>45069</v>
      </c>
      <c r="B2054" s="15"/>
      <c r="C2054" s="145" t="s">
        <v>252</v>
      </c>
      <c r="D2054" s="92"/>
      <c r="E2054" s="45">
        <v>37650000</v>
      </c>
      <c r="F2054" s="13">
        <f t="shared" si="32"/>
        <v>336033831.84999985</v>
      </c>
      <c r="H2054" s="66"/>
    </row>
    <row r="2055" spans="1:8">
      <c r="A2055" s="82">
        <v>45069</v>
      </c>
      <c r="B2055" s="15"/>
      <c r="C2055" s="145" t="s">
        <v>253</v>
      </c>
      <c r="D2055" s="92"/>
      <c r="E2055" s="45">
        <v>2500000</v>
      </c>
      <c r="F2055" s="13">
        <f t="shared" si="32"/>
        <v>333533831.84999985</v>
      </c>
      <c r="H2055" s="66"/>
    </row>
    <row r="2056" spans="1:8">
      <c r="A2056" s="82">
        <v>45069</v>
      </c>
      <c r="B2056" s="15"/>
      <c r="C2056" s="145" t="s">
        <v>254</v>
      </c>
      <c r="D2056" s="92"/>
      <c r="E2056" s="45">
        <v>61275444</v>
      </c>
      <c r="F2056" s="13">
        <f t="shared" si="32"/>
        <v>272258387.84999985</v>
      </c>
      <c r="H2056" s="66"/>
    </row>
    <row r="2057" spans="1:8">
      <c r="A2057" s="82">
        <v>45069</v>
      </c>
      <c r="B2057" s="15"/>
      <c r="C2057" s="144" t="s">
        <v>255</v>
      </c>
      <c r="D2057" s="92"/>
      <c r="E2057" s="45">
        <f>6*2900</f>
        <v>17400</v>
      </c>
      <c r="F2057" s="13">
        <f t="shared" si="32"/>
        <v>272240987.84999985</v>
      </c>
    </row>
    <row r="2058" spans="1:8">
      <c r="A2058" s="82">
        <v>45069</v>
      </c>
      <c r="B2058" s="15"/>
      <c r="C2058" s="144" t="s">
        <v>27</v>
      </c>
      <c r="D2058" s="92">
        <v>9800000</v>
      </c>
      <c r="E2058" s="45"/>
      <c r="F2058" s="13">
        <f t="shared" si="32"/>
        <v>282040987.84999985</v>
      </c>
      <c r="H2058" s="66"/>
    </row>
    <row r="2059" spans="1:8">
      <c r="A2059" s="82">
        <v>45069</v>
      </c>
      <c r="B2059" s="15"/>
      <c r="C2059" s="144" t="s">
        <v>45</v>
      </c>
      <c r="D2059" s="92">
        <v>2250000</v>
      </c>
      <c r="E2059" s="45"/>
      <c r="F2059" s="13">
        <f t="shared" si="32"/>
        <v>284290987.84999985</v>
      </c>
      <c r="H2059" s="66"/>
    </row>
    <row r="2060" spans="1:8">
      <c r="A2060" s="82">
        <v>45069</v>
      </c>
      <c r="B2060" s="15"/>
      <c r="C2060" s="144" t="s">
        <v>257</v>
      </c>
      <c r="D2060" s="92">
        <v>3364000</v>
      </c>
      <c r="E2060" s="45"/>
      <c r="F2060" s="13">
        <f t="shared" si="32"/>
        <v>287654987.84999985</v>
      </c>
      <c r="H2060" s="66"/>
    </row>
    <row r="2061" spans="1:8">
      <c r="A2061" s="82">
        <v>45071</v>
      </c>
      <c r="B2061" s="15"/>
      <c r="C2061" s="144" t="s">
        <v>258</v>
      </c>
      <c r="D2061" s="92">
        <v>700000</v>
      </c>
      <c r="E2061" s="45"/>
      <c r="F2061" s="13">
        <f t="shared" si="32"/>
        <v>288354987.84999985</v>
      </c>
      <c r="H2061" s="66"/>
    </row>
    <row r="2062" spans="1:8">
      <c r="A2062" s="82">
        <v>45068</v>
      </c>
      <c r="B2062" s="15"/>
      <c r="C2062" s="144" t="s">
        <v>12</v>
      </c>
      <c r="D2062" s="92">
        <v>465000</v>
      </c>
      <c r="E2062" s="45"/>
      <c r="F2062" s="13">
        <f t="shared" si="32"/>
        <v>288819987.84999985</v>
      </c>
      <c r="H2062" s="66"/>
    </row>
    <row r="2063" spans="1:8">
      <c r="A2063" s="82">
        <v>45069</v>
      </c>
      <c r="B2063" s="15"/>
      <c r="C2063" s="144" t="s">
        <v>12</v>
      </c>
      <c r="D2063" s="92">
        <v>1135000</v>
      </c>
      <c r="E2063" s="45"/>
      <c r="F2063" s="13">
        <f t="shared" si="32"/>
        <v>289954987.84999985</v>
      </c>
    </row>
    <row r="2064" spans="1:8">
      <c r="A2064" s="82">
        <v>45069</v>
      </c>
      <c r="B2064" s="15"/>
      <c r="C2064" s="144" t="s">
        <v>12</v>
      </c>
      <c r="D2064" s="92">
        <v>1050000</v>
      </c>
      <c r="E2064" s="45"/>
      <c r="F2064" s="13">
        <f t="shared" si="32"/>
        <v>291004987.84999985</v>
      </c>
    </row>
    <row r="2065" spans="1:6">
      <c r="A2065" s="82">
        <v>45069</v>
      </c>
      <c r="B2065" s="15"/>
      <c r="C2065" s="144" t="s">
        <v>147</v>
      </c>
      <c r="D2065" s="92">
        <v>12200000</v>
      </c>
      <c r="E2065" s="45"/>
      <c r="F2065" s="13">
        <f t="shared" si="32"/>
        <v>303204987.84999985</v>
      </c>
    </row>
    <row r="2066" spans="1:6">
      <c r="A2066" s="82">
        <v>45069</v>
      </c>
      <c r="B2066" s="15"/>
      <c r="C2066" s="144" t="s">
        <v>12</v>
      </c>
      <c r="D2066" s="92">
        <v>1050000</v>
      </c>
      <c r="E2066" s="45"/>
      <c r="F2066" s="13">
        <f t="shared" si="32"/>
        <v>304254987.84999985</v>
      </c>
    </row>
    <row r="2067" spans="1:6">
      <c r="A2067" s="82">
        <v>45069</v>
      </c>
      <c r="B2067" s="15"/>
      <c r="C2067" s="144" t="s">
        <v>12</v>
      </c>
      <c r="D2067" s="92">
        <v>585000</v>
      </c>
      <c r="E2067" s="45"/>
      <c r="F2067" s="13">
        <f t="shared" si="32"/>
        <v>304839987.84999985</v>
      </c>
    </row>
    <row r="2068" spans="1:6">
      <c r="A2068" s="82">
        <v>45069</v>
      </c>
      <c r="B2068" s="15"/>
      <c r="C2068" s="144" t="s">
        <v>12</v>
      </c>
      <c r="D2068" s="92">
        <v>600000</v>
      </c>
      <c r="E2068" s="45"/>
      <c r="F2068" s="13">
        <f t="shared" si="32"/>
        <v>305439987.84999985</v>
      </c>
    </row>
    <row r="2069" spans="1:6">
      <c r="A2069" s="82">
        <v>45070</v>
      </c>
      <c r="B2069" s="15"/>
      <c r="C2069" s="144" t="s">
        <v>12</v>
      </c>
      <c r="D2069" s="92">
        <v>550000</v>
      </c>
      <c r="E2069" s="45"/>
      <c r="F2069" s="13">
        <f t="shared" si="32"/>
        <v>305989987.84999985</v>
      </c>
    </row>
    <row r="2070" spans="1:6">
      <c r="A2070" s="82">
        <v>45070</v>
      </c>
      <c r="B2070" s="15"/>
      <c r="C2070" s="144" t="s">
        <v>12</v>
      </c>
      <c r="D2070" s="92">
        <v>585000</v>
      </c>
      <c r="E2070" s="45"/>
      <c r="F2070" s="13">
        <f t="shared" si="32"/>
        <v>306574987.84999985</v>
      </c>
    </row>
    <row r="2071" spans="1:6">
      <c r="A2071" s="82">
        <v>45070</v>
      </c>
      <c r="B2071" s="15"/>
      <c r="C2071" s="144" t="s">
        <v>12</v>
      </c>
      <c r="D2071" s="92">
        <v>575000</v>
      </c>
      <c r="E2071" s="45"/>
      <c r="F2071" s="13">
        <f t="shared" si="32"/>
        <v>307149987.84999985</v>
      </c>
    </row>
    <row r="2072" spans="1:6">
      <c r="A2072" s="82">
        <v>45070</v>
      </c>
      <c r="B2072" s="15"/>
      <c r="C2072" s="144" t="s">
        <v>12</v>
      </c>
      <c r="D2072" s="92">
        <v>550000</v>
      </c>
      <c r="E2072" s="45"/>
      <c r="F2072" s="13">
        <f t="shared" si="32"/>
        <v>307699987.84999985</v>
      </c>
    </row>
    <row r="2073" spans="1:6">
      <c r="A2073" s="82">
        <v>45070</v>
      </c>
      <c r="B2073" s="15"/>
      <c r="C2073" s="144" t="s">
        <v>12</v>
      </c>
      <c r="D2073" s="92">
        <v>1170000</v>
      </c>
      <c r="E2073" s="45"/>
      <c r="F2073" s="13">
        <f t="shared" si="32"/>
        <v>308869987.84999985</v>
      </c>
    </row>
    <row r="2074" spans="1:6">
      <c r="A2074" s="82">
        <v>45070</v>
      </c>
      <c r="B2074" s="15"/>
      <c r="C2074" s="144" t="s">
        <v>12</v>
      </c>
      <c r="D2074" s="92">
        <v>465000</v>
      </c>
      <c r="E2074" s="45"/>
      <c r="F2074" s="13">
        <f t="shared" si="32"/>
        <v>309334987.84999985</v>
      </c>
    </row>
    <row r="2075" spans="1:6">
      <c r="A2075" s="82">
        <v>45070</v>
      </c>
      <c r="B2075" s="15"/>
      <c r="C2075" s="144" t="s">
        <v>12</v>
      </c>
      <c r="D2075" s="92">
        <v>1170000</v>
      </c>
      <c r="E2075" s="45"/>
      <c r="F2075" s="13">
        <f t="shared" si="32"/>
        <v>310504987.84999985</v>
      </c>
    </row>
    <row r="2076" spans="1:6">
      <c r="A2076" s="82">
        <v>45071</v>
      </c>
      <c r="B2076" s="15"/>
      <c r="C2076" s="144" t="s">
        <v>12</v>
      </c>
      <c r="D2076" s="92">
        <v>550000</v>
      </c>
      <c r="E2076" s="45"/>
      <c r="F2076" s="13">
        <f t="shared" si="32"/>
        <v>311054987.84999985</v>
      </c>
    </row>
    <row r="2077" spans="1:6">
      <c r="A2077" s="82">
        <v>45071</v>
      </c>
      <c r="B2077" s="15"/>
      <c r="C2077" s="144" t="s">
        <v>12</v>
      </c>
      <c r="D2077" s="92">
        <v>1100000</v>
      </c>
      <c r="E2077" s="45"/>
      <c r="F2077" s="13">
        <f t="shared" si="32"/>
        <v>312154987.84999985</v>
      </c>
    </row>
    <row r="2078" spans="1:6">
      <c r="A2078" s="82">
        <v>45071</v>
      </c>
      <c r="B2078" s="15"/>
      <c r="C2078" s="144" t="s">
        <v>12</v>
      </c>
      <c r="D2078" s="92">
        <v>600000</v>
      </c>
      <c r="E2078" s="45"/>
      <c r="F2078" s="13">
        <f t="shared" si="32"/>
        <v>312754987.84999985</v>
      </c>
    </row>
    <row r="2079" spans="1:6">
      <c r="A2079" s="82">
        <v>45071</v>
      </c>
      <c r="B2079" s="15"/>
      <c r="C2079" s="144" t="s">
        <v>12</v>
      </c>
      <c r="D2079" s="92">
        <v>465000</v>
      </c>
      <c r="E2079" s="45"/>
      <c r="F2079" s="13">
        <f t="shared" si="32"/>
        <v>313219987.84999985</v>
      </c>
    </row>
    <row r="2080" spans="1:6">
      <c r="A2080" s="82">
        <v>45071</v>
      </c>
      <c r="B2080" s="15"/>
      <c r="C2080" s="144" t="s">
        <v>12</v>
      </c>
      <c r="D2080" s="92">
        <v>600000</v>
      </c>
      <c r="E2080" s="45"/>
      <c r="F2080" s="13">
        <f t="shared" si="32"/>
        <v>313819987.84999985</v>
      </c>
    </row>
    <row r="2081" spans="1:8">
      <c r="A2081" s="82">
        <v>45071</v>
      </c>
      <c r="B2081" s="15"/>
      <c r="C2081" s="144" t="s">
        <v>12</v>
      </c>
      <c r="D2081" s="92">
        <v>585000</v>
      </c>
      <c r="E2081" s="45"/>
      <c r="F2081" s="13">
        <f t="shared" si="32"/>
        <v>314404987.84999985</v>
      </c>
    </row>
    <row r="2082" spans="1:8">
      <c r="A2082" s="82">
        <v>45071</v>
      </c>
      <c r="B2082" s="15"/>
      <c r="C2082" s="144" t="s">
        <v>12</v>
      </c>
      <c r="D2082" s="92">
        <v>575000</v>
      </c>
      <c r="E2082" s="45"/>
      <c r="F2082" s="13">
        <f t="shared" si="32"/>
        <v>314979987.84999985</v>
      </c>
      <c r="H2082" s="66"/>
    </row>
    <row r="2083" spans="1:8">
      <c r="A2083" s="82">
        <v>45071</v>
      </c>
      <c r="B2083" s="15"/>
      <c r="C2083" s="144" t="s">
        <v>12</v>
      </c>
      <c r="D2083" s="92">
        <v>1065000</v>
      </c>
      <c r="E2083" s="45"/>
      <c r="F2083" s="13">
        <f t="shared" si="32"/>
        <v>316044987.84999985</v>
      </c>
    </row>
    <row r="2084" spans="1:8">
      <c r="A2084" s="82">
        <v>45071</v>
      </c>
      <c r="B2084" s="15"/>
      <c r="C2084" s="144" t="s">
        <v>12</v>
      </c>
      <c r="D2084" s="92">
        <v>550000</v>
      </c>
      <c r="E2084" s="45"/>
      <c r="F2084" s="13">
        <f t="shared" si="32"/>
        <v>316594987.84999985</v>
      </c>
    </row>
    <row r="2085" spans="1:8">
      <c r="A2085" s="82">
        <v>45071</v>
      </c>
      <c r="B2085" s="15"/>
      <c r="C2085" s="144" t="s">
        <v>12</v>
      </c>
      <c r="D2085" s="92">
        <v>575000</v>
      </c>
      <c r="E2085" s="45"/>
      <c r="F2085" s="13">
        <f t="shared" si="32"/>
        <v>317169987.84999985</v>
      </c>
    </row>
    <row r="2086" spans="1:8">
      <c r="A2086" s="82">
        <v>45071</v>
      </c>
      <c r="B2086" s="15"/>
      <c r="C2086" s="144" t="s">
        <v>12</v>
      </c>
      <c r="D2086" s="92">
        <v>2100000</v>
      </c>
      <c r="E2086" s="45"/>
      <c r="F2086" s="13">
        <f t="shared" si="32"/>
        <v>319269987.84999985</v>
      </c>
    </row>
    <row r="2087" spans="1:8">
      <c r="A2087" s="82">
        <v>45071</v>
      </c>
      <c r="B2087" s="15"/>
      <c r="C2087" s="144" t="s">
        <v>12</v>
      </c>
      <c r="D2087" s="92">
        <v>585000</v>
      </c>
      <c r="E2087" s="45"/>
      <c r="F2087" s="13">
        <f t="shared" si="32"/>
        <v>319854987.84999985</v>
      </c>
    </row>
    <row r="2088" spans="1:8">
      <c r="A2088" s="82">
        <v>45071</v>
      </c>
      <c r="B2088" s="15"/>
      <c r="C2088" s="144" t="s">
        <v>12</v>
      </c>
      <c r="D2088" s="92">
        <v>585000</v>
      </c>
      <c r="E2088" s="45"/>
      <c r="F2088" s="13">
        <f t="shared" si="32"/>
        <v>320439987.84999985</v>
      </c>
    </row>
    <row r="2089" spans="1:8">
      <c r="A2089" s="82">
        <v>45071</v>
      </c>
      <c r="B2089" s="15"/>
      <c r="C2089" s="144" t="s">
        <v>12</v>
      </c>
      <c r="D2089" s="92">
        <v>465000</v>
      </c>
      <c r="E2089" s="45"/>
      <c r="F2089" s="13">
        <f t="shared" si="32"/>
        <v>320904987.84999985</v>
      </c>
    </row>
    <row r="2090" spans="1:8">
      <c r="A2090" s="82">
        <v>45072</v>
      </c>
      <c r="B2090" s="15"/>
      <c r="C2090" s="144" t="s">
        <v>12</v>
      </c>
      <c r="D2090" s="92">
        <v>585000</v>
      </c>
      <c r="E2090" s="45"/>
      <c r="F2090" s="13">
        <f t="shared" si="32"/>
        <v>321489987.84999985</v>
      </c>
    </row>
    <row r="2091" spans="1:8">
      <c r="A2091" s="82">
        <v>45072</v>
      </c>
      <c r="B2091" s="15"/>
      <c r="C2091" s="144" t="s">
        <v>12</v>
      </c>
      <c r="D2091" s="92">
        <v>585000</v>
      </c>
      <c r="E2091" s="45"/>
      <c r="F2091" s="13">
        <f t="shared" si="32"/>
        <v>322074987.84999985</v>
      </c>
    </row>
    <row r="2092" spans="1:8">
      <c r="A2092" s="82">
        <v>45072</v>
      </c>
      <c r="B2092" s="15"/>
      <c r="C2092" s="144" t="s">
        <v>12</v>
      </c>
      <c r="D2092" s="92">
        <v>465000</v>
      </c>
      <c r="E2092" s="45"/>
      <c r="F2092" s="13">
        <f t="shared" si="32"/>
        <v>322539987.84999985</v>
      </c>
    </row>
    <row r="2093" spans="1:8">
      <c r="A2093" s="82">
        <v>45072</v>
      </c>
      <c r="B2093" s="15"/>
      <c r="C2093" s="144" t="s">
        <v>12</v>
      </c>
      <c r="D2093" s="92">
        <v>585000</v>
      </c>
      <c r="E2093" s="45"/>
      <c r="F2093" s="13">
        <f t="shared" si="32"/>
        <v>323124987.84999985</v>
      </c>
    </row>
    <row r="2094" spans="1:8">
      <c r="A2094" s="82">
        <v>45072</v>
      </c>
      <c r="B2094" s="15"/>
      <c r="C2094" s="144" t="s">
        <v>12</v>
      </c>
      <c r="D2094" s="92">
        <v>600000</v>
      </c>
      <c r="E2094" s="45"/>
      <c r="F2094" s="13">
        <f t="shared" si="32"/>
        <v>323724987.84999985</v>
      </c>
    </row>
    <row r="2095" spans="1:8">
      <c r="A2095" s="82">
        <v>45072</v>
      </c>
      <c r="B2095" s="15"/>
      <c r="C2095" s="144" t="s">
        <v>12</v>
      </c>
      <c r="D2095" s="92">
        <v>575000</v>
      </c>
      <c r="E2095" s="45"/>
      <c r="F2095" s="13">
        <f t="shared" si="32"/>
        <v>324299987.84999985</v>
      </c>
    </row>
    <row r="2096" spans="1:8">
      <c r="A2096" s="82">
        <v>45072</v>
      </c>
      <c r="B2096" s="15"/>
      <c r="C2096" s="144" t="s">
        <v>12</v>
      </c>
      <c r="D2096" s="92">
        <v>2935000</v>
      </c>
      <c r="E2096" s="45"/>
      <c r="F2096" s="13">
        <f t="shared" si="32"/>
        <v>327234987.84999985</v>
      </c>
    </row>
    <row r="2097" spans="1:6">
      <c r="A2097" s="82">
        <v>45072</v>
      </c>
      <c r="B2097" s="15"/>
      <c r="C2097" s="144" t="s">
        <v>12</v>
      </c>
      <c r="D2097" s="92">
        <v>585000</v>
      </c>
      <c r="E2097" s="45"/>
      <c r="F2097" s="13">
        <f t="shared" si="32"/>
        <v>327819987.84999985</v>
      </c>
    </row>
    <row r="2098" spans="1:6">
      <c r="A2098" s="82">
        <v>45072</v>
      </c>
      <c r="B2098" s="15"/>
      <c r="C2098" s="144" t="s">
        <v>12</v>
      </c>
      <c r="D2098" s="92">
        <v>1160000</v>
      </c>
      <c r="E2098" s="45"/>
      <c r="F2098" s="13">
        <f t="shared" si="32"/>
        <v>328979987.84999985</v>
      </c>
    </row>
    <row r="2099" spans="1:6">
      <c r="A2099" s="82">
        <v>45072</v>
      </c>
      <c r="B2099" s="15"/>
      <c r="C2099" s="144" t="s">
        <v>12</v>
      </c>
      <c r="D2099" s="92">
        <v>600000</v>
      </c>
      <c r="E2099" s="45"/>
      <c r="F2099" s="13">
        <f t="shared" si="32"/>
        <v>329579987.84999985</v>
      </c>
    </row>
    <row r="2100" spans="1:6">
      <c r="A2100" s="82">
        <v>45072</v>
      </c>
      <c r="B2100" s="15"/>
      <c r="C2100" s="144" t="s">
        <v>12</v>
      </c>
      <c r="D2100" s="92">
        <v>1185000</v>
      </c>
      <c r="E2100" s="45"/>
      <c r="F2100" s="13">
        <f t="shared" si="32"/>
        <v>330764987.84999985</v>
      </c>
    </row>
    <row r="2101" spans="1:6">
      <c r="A2101" s="82">
        <v>45072</v>
      </c>
      <c r="B2101" s="15"/>
      <c r="C2101" s="144" t="s">
        <v>12</v>
      </c>
      <c r="D2101" s="92">
        <v>1015000</v>
      </c>
      <c r="E2101" s="45"/>
      <c r="F2101" s="13">
        <f t="shared" si="32"/>
        <v>331779987.84999985</v>
      </c>
    </row>
    <row r="2102" spans="1:6">
      <c r="A2102" s="82">
        <v>45072</v>
      </c>
      <c r="B2102" s="15"/>
      <c r="C2102" s="144" t="s">
        <v>12</v>
      </c>
      <c r="D2102" s="92">
        <v>600000</v>
      </c>
      <c r="E2102" s="45"/>
      <c r="F2102" s="13">
        <f t="shared" si="32"/>
        <v>332379987.84999985</v>
      </c>
    </row>
    <row r="2103" spans="1:6">
      <c r="A2103" s="82">
        <v>45072</v>
      </c>
      <c r="B2103" s="15"/>
      <c r="C2103" s="144" t="s">
        <v>12</v>
      </c>
      <c r="D2103" s="92">
        <v>600000</v>
      </c>
      <c r="E2103" s="45"/>
      <c r="F2103" s="13">
        <f t="shared" si="32"/>
        <v>332979987.84999985</v>
      </c>
    </row>
    <row r="2104" spans="1:6">
      <c r="A2104" s="82">
        <v>45072</v>
      </c>
      <c r="B2104" s="15"/>
      <c r="C2104" s="144" t="s">
        <v>12</v>
      </c>
      <c r="D2104" s="92">
        <v>585000</v>
      </c>
      <c r="E2104" s="45"/>
      <c r="F2104" s="13">
        <f t="shared" si="32"/>
        <v>333564987.84999985</v>
      </c>
    </row>
    <row r="2105" spans="1:6">
      <c r="A2105" s="82">
        <v>45072</v>
      </c>
      <c r="B2105" s="15"/>
      <c r="C2105" s="144" t="s">
        <v>12</v>
      </c>
      <c r="D2105" s="92">
        <v>585000</v>
      </c>
      <c r="E2105" s="45"/>
      <c r="F2105" s="13">
        <f t="shared" si="32"/>
        <v>334149987.84999985</v>
      </c>
    </row>
    <row r="2106" spans="1:6">
      <c r="A2106" s="82">
        <v>45072</v>
      </c>
      <c r="B2106" s="15"/>
      <c r="C2106" s="144" t="s">
        <v>12</v>
      </c>
      <c r="D2106" s="92">
        <v>1170000</v>
      </c>
      <c r="E2106" s="45"/>
      <c r="F2106" s="13">
        <f t="shared" si="32"/>
        <v>335319987.84999985</v>
      </c>
    </row>
    <row r="2107" spans="1:6">
      <c r="A2107" s="82">
        <v>45072</v>
      </c>
      <c r="B2107" s="15"/>
      <c r="C2107" s="144" t="s">
        <v>12</v>
      </c>
      <c r="D2107" s="92">
        <v>1185000</v>
      </c>
      <c r="E2107" s="45"/>
      <c r="F2107" s="13">
        <f t="shared" si="32"/>
        <v>336504987.84999985</v>
      </c>
    </row>
    <row r="2108" spans="1:6">
      <c r="A2108" s="82">
        <v>45073</v>
      </c>
      <c r="B2108" s="15"/>
      <c r="C2108" s="144" t="s">
        <v>12</v>
      </c>
      <c r="D2108" s="92">
        <v>1200000</v>
      </c>
      <c r="E2108" s="45"/>
      <c r="F2108" s="13">
        <f t="shared" si="32"/>
        <v>337704987.84999985</v>
      </c>
    </row>
    <row r="2109" spans="1:6">
      <c r="A2109" s="82">
        <v>45073</v>
      </c>
      <c r="B2109" s="15"/>
      <c r="C2109" s="144" t="s">
        <v>12</v>
      </c>
      <c r="D2109" s="92">
        <v>1150000</v>
      </c>
      <c r="E2109" s="45"/>
      <c r="F2109" s="13">
        <f t="shared" si="32"/>
        <v>338854987.84999985</v>
      </c>
    </row>
    <row r="2110" spans="1:6">
      <c r="A2110" s="82">
        <v>45073</v>
      </c>
      <c r="B2110" s="15"/>
      <c r="C2110" s="144" t="s">
        <v>12</v>
      </c>
      <c r="D2110" s="92">
        <v>1100000</v>
      </c>
      <c r="E2110" s="45"/>
      <c r="F2110" s="13">
        <f t="shared" si="32"/>
        <v>339954987.84999985</v>
      </c>
    </row>
    <row r="2111" spans="1:6">
      <c r="A2111" s="82">
        <v>45073</v>
      </c>
      <c r="B2111" s="15"/>
      <c r="C2111" s="144" t="s">
        <v>12</v>
      </c>
      <c r="D2111" s="92">
        <v>585000</v>
      </c>
      <c r="E2111" s="45"/>
      <c r="F2111" s="13">
        <f t="shared" si="32"/>
        <v>340539987.84999985</v>
      </c>
    </row>
    <row r="2112" spans="1:6">
      <c r="A2112" s="82">
        <v>45073</v>
      </c>
      <c r="B2112" s="15"/>
      <c r="C2112" s="144" t="s">
        <v>12</v>
      </c>
      <c r="D2112" s="92">
        <v>585000</v>
      </c>
      <c r="E2112" s="45"/>
      <c r="F2112" s="13">
        <f t="shared" si="32"/>
        <v>341124987.84999985</v>
      </c>
    </row>
    <row r="2113" spans="1:8">
      <c r="A2113" s="82">
        <v>45073</v>
      </c>
      <c r="B2113" s="15"/>
      <c r="C2113" s="144" t="s">
        <v>12</v>
      </c>
      <c r="D2113" s="92">
        <v>550000</v>
      </c>
      <c r="E2113" s="45"/>
      <c r="F2113" s="13">
        <f t="shared" si="32"/>
        <v>341674987.84999985</v>
      </c>
    </row>
    <row r="2114" spans="1:8">
      <c r="A2114" s="82">
        <v>45073</v>
      </c>
      <c r="B2114" s="15"/>
      <c r="C2114" s="144" t="s">
        <v>12</v>
      </c>
      <c r="D2114" s="92">
        <v>550000</v>
      </c>
      <c r="E2114" s="45"/>
      <c r="F2114" s="13">
        <f t="shared" si="32"/>
        <v>342224987.84999985</v>
      </c>
    </row>
    <row r="2115" spans="1:8">
      <c r="A2115" s="82">
        <v>45073</v>
      </c>
      <c r="B2115" s="15"/>
      <c r="C2115" s="144" t="s">
        <v>12</v>
      </c>
      <c r="D2115" s="92">
        <v>585000</v>
      </c>
      <c r="E2115" s="45"/>
      <c r="F2115" s="13">
        <f t="shared" si="32"/>
        <v>342809987.84999985</v>
      </c>
    </row>
    <row r="2116" spans="1:8">
      <c r="A2116" s="82">
        <v>45073</v>
      </c>
      <c r="B2116" s="15"/>
      <c r="C2116" s="144" t="s">
        <v>12</v>
      </c>
      <c r="D2116" s="92">
        <v>1735000</v>
      </c>
      <c r="E2116" s="45"/>
      <c r="F2116" s="13">
        <f t="shared" si="32"/>
        <v>344544987.84999985</v>
      </c>
    </row>
    <row r="2117" spans="1:8">
      <c r="A2117" s="82">
        <v>45073</v>
      </c>
      <c r="B2117" s="15"/>
      <c r="C2117" s="144" t="s">
        <v>12</v>
      </c>
      <c r="D2117" s="92">
        <v>1170000</v>
      </c>
      <c r="E2117" s="45"/>
      <c r="F2117" s="13">
        <f t="shared" si="32"/>
        <v>345714987.84999985</v>
      </c>
    </row>
    <row r="2118" spans="1:8">
      <c r="A2118" s="82">
        <v>45073</v>
      </c>
      <c r="B2118" s="15"/>
      <c r="C2118" s="144" t="s">
        <v>12</v>
      </c>
      <c r="D2118" s="92">
        <v>585000</v>
      </c>
      <c r="E2118" s="45"/>
      <c r="F2118" s="13">
        <f t="shared" si="32"/>
        <v>346299987.84999985</v>
      </c>
      <c r="H2118" s="66"/>
    </row>
    <row r="2119" spans="1:8">
      <c r="A2119" s="82">
        <v>45073</v>
      </c>
      <c r="B2119" s="15"/>
      <c r="C2119" s="144" t="s">
        <v>12</v>
      </c>
      <c r="D2119" s="67">
        <v>1170008</v>
      </c>
      <c r="E2119" s="45"/>
      <c r="F2119" s="13">
        <f t="shared" si="32"/>
        <v>347469995.84999985</v>
      </c>
      <c r="H2119" s="66"/>
    </row>
    <row r="2120" spans="1:8">
      <c r="A2120" s="82">
        <v>45074</v>
      </c>
      <c r="B2120" s="15"/>
      <c r="C2120" s="144" t="s">
        <v>12</v>
      </c>
      <c r="D2120" s="67">
        <v>3510000</v>
      </c>
      <c r="E2120" s="45"/>
      <c r="F2120" s="13">
        <f t="shared" si="32"/>
        <v>350979995.84999985</v>
      </c>
      <c r="H2120" s="66"/>
    </row>
    <row r="2121" spans="1:8">
      <c r="A2121" s="82">
        <v>45074</v>
      </c>
      <c r="B2121" s="15"/>
      <c r="C2121" s="144" t="s">
        <v>12</v>
      </c>
      <c r="D2121" s="67">
        <v>1160000</v>
      </c>
      <c r="E2121" s="45"/>
      <c r="F2121" s="13">
        <f t="shared" si="32"/>
        <v>352139995.84999985</v>
      </c>
    </row>
    <row r="2122" spans="1:8">
      <c r="A2122" s="82">
        <v>45075</v>
      </c>
      <c r="B2122" s="15"/>
      <c r="C2122" s="144" t="s">
        <v>12</v>
      </c>
      <c r="D2122" s="67">
        <v>585000</v>
      </c>
      <c r="E2122" s="45"/>
      <c r="F2122" s="13">
        <f t="shared" si="32"/>
        <v>352724995.84999985</v>
      </c>
    </row>
    <row r="2123" spans="1:8">
      <c r="A2123" s="82">
        <v>45075</v>
      </c>
      <c r="B2123" s="15"/>
      <c r="C2123" s="144" t="s">
        <v>12</v>
      </c>
      <c r="D2123" s="67">
        <v>1160000</v>
      </c>
      <c r="E2123" s="45"/>
      <c r="F2123" s="13">
        <f t="shared" si="32"/>
        <v>353884995.84999985</v>
      </c>
      <c r="H2123" s="66"/>
    </row>
    <row r="2124" spans="1:8">
      <c r="A2124" s="82">
        <v>45075</v>
      </c>
      <c r="B2124" s="15"/>
      <c r="C2124" s="144" t="s">
        <v>12</v>
      </c>
      <c r="D2124" s="67">
        <v>585000</v>
      </c>
      <c r="E2124" s="45"/>
      <c r="F2124" s="13">
        <f t="shared" si="32"/>
        <v>354469995.84999985</v>
      </c>
    </row>
    <row r="2125" spans="1:8">
      <c r="A2125" s="82">
        <v>45075</v>
      </c>
      <c r="B2125" s="15"/>
      <c r="C2125" s="144" t="s">
        <v>12</v>
      </c>
      <c r="D2125" s="67">
        <v>1100000</v>
      </c>
      <c r="E2125" s="45"/>
      <c r="F2125" s="13">
        <f t="shared" si="32"/>
        <v>355569995.84999985</v>
      </c>
    </row>
    <row r="2126" spans="1:8">
      <c r="A2126" s="82">
        <v>45075</v>
      </c>
      <c r="B2126" s="15"/>
      <c r="C2126" s="144" t="s">
        <v>12</v>
      </c>
      <c r="D2126" s="67">
        <v>585000</v>
      </c>
      <c r="E2126" s="45"/>
      <c r="F2126" s="13">
        <f t="shared" si="32"/>
        <v>356154995.84999985</v>
      </c>
    </row>
    <row r="2127" spans="1:8">
      <c r="A2127" s="82">
        <v>45075</v>
      </c>
      <c r="B2127" s="15"/>
      <c r="C2127" s="144" t="s">
        <v>12</v>
      </c>
      <c r="D2127" s="67">
        <v>600000</v>
      </c>
      <c r="E2127" s="45"/>
      <c r="F2127" s="13">
        <f t="shared" si="32"/>
        <v>356754995.84999985</v>
      </c>
    </row>
    <row r="2128" spans="1:8">
      <c r="A2128" s="82">
        <v>45075</v>
      </c>
      <c r="B2128" s="15"/>
      <c r="C2128" s="144" t="s">
        <v>12</v>
      </c>
      <c r="D2128" s="67">
        <v>2340000</v>
      </c>
      <c r="E2128" s="45"/>
      <c r="F2128" s="13">
        <f t="shared" si="32"/>
        <v>359094995.84999985</v>
      </c>
    </row>
    <row r="2129" spans="1:6">
      <c r="A2129" s="82">
        <v>45075</v>
      </c>
      <c r="B2129" s="15"/>
      <c r="C2129" s="144" t="s">
        <v>12</v>
      </c>
      <c r="D2129" s="67">
        <v>1200000</v>
      </c>
      <c r="E2129" s="45"/>
      <c r="F2129" s="13">
        <f t="shared" si="32"/>
        <v>360294995.84999985</v>
      </c>
    </row>
    <row r="2130" spans="1:6">
      <c r="A2130" s="82">
        <v>45075</v>
      </c>
      <c r="B2130" s="15"/>
      <c r="C2130" s="144" t="s">
        <v>12</v>
      </c>
      <c r="D2130" s="67">
        <v>1200000</v>
      </c>
      <c r="E2130" s="45"/>
      <c r="F2130" s="13">
        <f t="shared" si="32"/>
        <v>361494995.84999985</v>
      </c>
    </row>
    <row r="2131" spans="1:6">
      <c r="A2131" s="82">
        <v>45075</v>
      </c>
      <c r="B2131" s="15"/>
      <c r="C2131" s="144" t="s">
        <v>12</v>
      </c>
      <c r="D2131" s="67">
        <v>1745000</v>
      </c>
      <c r="E2131" s="45"/>
      <c r="F2131" s="13">
        <f t="shared" si="32"/>
        <v>363239995.84999985</v>
      </c>
    </row>
    <row r="2132" spans="1:6">
      <c r="A2132" s="82">
        <v>45076</v>
      </c>
      <c r="B2132" s="15"/>
      <c r="C2132" s="145" t="s">
        <v>116</v>
      </c>
      <c r="D2132" s="67"/>
      <c r="E2132" s="45">
        <v>70540008</v>
      </c>
      <c r="F2132" s="13">
        <f t="shared" si="32"/>
        <v>292699987.84999985</v>
      </c>
    </row>
    <row r="2133" spans="1:6">
      <c r="A2133" s="82">
        <v>45076</v>
      </c>
      <c r="B2133" s="15"/>
      <c r="C2133" s="145" t="s">
        <v>21</v>
      </c>
      <c r="D2133" s="67"/>
      <c r="E2133" s="45">
        <v>23750000</v>
      </c>
      <c r="F2133" s="13">
        <f t="shared" si="32"/>
        <v>268949987.84999985</v>
      </c>
    </row>
    <row r="2134" spans="1:6">
      <c r="A2134" s="82">
        <v>45076</v>
      </c>
      <c r="B2134" s="15"/>
      <c r="C2134" s="145" t="s">
        <v>22</v>
      </c>
      <c r="D2134" s="67"/>
      <c r="E2134" s="45">
        <v>7500000</v>
      </c>
      <c r="F2134" s="13">
        <f t="shared" si="32"/>
        <v>261449987.84999985</v>
      </c>
    </row>
    <row r="2135" spans="1:6">
      <c r="A2135" s="82">
        <v>45076</v>
      </c>
      <c r="B2135" s="15"/>
      <c r="C2135" s="145" t="s">
        <v>44</v>
      </c>
      <c r="D2135" s="67"/>
      <c r="E2135" s="45">
        <v>8250000</v>
      </c>
      <c r="F2135" s="13">
        <f t="shared" si="32"/>
        <v>253199987.84999985</v>
      </c>
    </row>
    <row r="2136" spans="1:6">
      <c r="A2136" s="82">
        <v>45076</v>
      </c>
      <c r="B2136" s="15"/>
      <c r="C2136" s="144" t="s">
        <v>259</v>
      </c>
      <c r="D2136" s="67"/>
      <c r="E2136" s="45">
        <f>(4*2900)</f>
        <v>11600</v>
      </c>
      <c r="F2136" s="13">
        <f t="shared" si="32"/>
        <v>253188387.84999985</v>
      </c>
    </row>
    <row r="2137" spans="1:6">
      <c r="A2137" s="82">
        <v>45076</v>
      </c>
      <c r="B2137" s="15"/>
      <c r="C2137" s="144" t="s">
        <v>52</v>
      </c>
      <c r="D2137" s="67"/>
      <c r="E2137" s="45">
        <v>900000</v>
      </c>
      <c r="F2137" s="13">
        <f t="shared" si="32"/>
        <v>252288387.84999985</v>
      </c>
    </row>
    <row r="2138" spans="1:6">
      <c r="A2138" s="82">
        <v>45076</v>
      </c>
      <c r="B2138" s="15"/>
      <c r="C2138" s="144" t="s">
        <v>205</v>
      </c>
      <c r="D2138" s="67"/>
      <c r="E2138" s="45">
        <v>15000000</v>
      </c>
      <c r="F2138" s="13">
        <f t="shared" si="32"/>
        <v>237288387.84999985</v>
      </c>
    </row>
    <row r="2139" spans="1:6">
      <c r="A2139" s="82">
        <v>45076</v>
      </c>
      <c r="B2139" s="15"/>
      <c r="C2139" s="144" t="s">
        <v>27</v>
      </c>
      <c r="D2139" s="67">
        <v>5400000</v>
      </c>
      <c r="E2139" s="45"/>
      <c r="F2139" s="13">
        <f t="shared" si="32"/>
        <v>242688387.84999985</v>
      </c>
    </row>
    <row r="2140" spans="1:6">
      <c r="A2140" s="82">
        <v>45076</v>
      </c>
      <c r="B2140" s="15"/>
      <c r="C2140" s="144" t="s">
        <v>45</v>
      </c>
      <c r="D2140" s="67">
        <v>550000</v>
      </c>
      <c r="E2140" s="45"/>
      <c r="F2140" s="13">
        <f t="shared" si="32"/>
        <v>243238387.84999985</v>
      </c>
    </row>
    <row r="2141" spans="1:6">
      <c r="A2141" s="82">
        <v>45077</v>
      </c>
      <c r="B2141" s="15"/>
      <c r="C2141" s="144" t="s">
        <v>258</v>
      </c>
      <c r="D2141" s="67">
        <v>700000</v>
      </c>
      <c r="E2141" s="45"/>
      <c r="F2141" s="13">
        <f t="shared" si="32"/>
        <v>243938387.84999985</v>
      </c>
    </row>
    <row r="2142" spans="1:6">
      <c r="A2142" s="82">
        <v>45077</v>
      </c>
      <c r="B2142" s="15"/>
      <c r="C2142" s="144" t="s">
        <v>260</v>
      </c>
      <c r="D2142" s="67">
        <v>5000000</v>
      </c>
      <c r="E2142" s="45"/>
      <c r="F2142" s="13">
        <f t="shared" si="32"/>
        <v>248938387.84999985</v>
      </c>
    </row>
    <row r="2143" spans="1:6">
      <c r="A2143" s="82">
        <v>45075</v>
      </c>
      <c r="B2143" s="15"/>
      <c r="C2143" s="144" t="s">
        <v>12</v>
      </c>
      <c r="D2143" s="67">
        <v>1170000</v>
      </c>
      <c r="E2143" s="45"/>
      <c r="F2143" s="13">
        <f t="shared" si="32"/>
        <v>250108387.84999985</v>
      </c>
    </row>
    <row r="2144" spans="1:6">
      <c r="A2144" s="82">
        <v>45075</v>
      </c>
      <c r="B2144" s="15"/>
      <c r="C2144" s="144" t="s">
        <v>12</v>
      </c>
      <c r="D2144" s="67">
        <v>600000</v>
      </c>
      <c r="E2144" s="45"/>
      <c r="F2144" s="13">
        <f t="shared" si="32"/>
        <v>250708387.84999985</v>
      </c>
    </row>
    <row r="2145" spans="1:6">
      <c r="A2145" s="82">
        <v>45075</v>
      </c>
      <c r="B2145" s="15"/>
      <c r="C2145" s="144" t="s">
        <v>12</v>
      </c>
      <c r="D2145" s="67">
        <v>585000</v>
      </c>
      <c r="E2145" s="45"/>
      <c r="F2145" s="13">
        <f t="shared" si="32"/>
        <v>251293387.84999985</v>
      </c>
    </row>
    <row r="2146" spans="1:6">
      <c r="A2146" s="82">
        <v>45075</v>
      </c>
      <c r="B2146" s="15"/>
      <c r="C2146" s="144" t="s">
        <v>12</v>
      </c>
      <c r="D2146" s="67">
        <v>600000</v>
      </c>
      <c r="E2146" s="45"/>
      <c r="F2146" s="13">
        <f t="shared" si="32"/>
        <v>251893387.84999985</v>
      </c>
    </row>
    <row r="2147" spans="1:6">
      <c r="A2147" s="82">
        <v>45075</v>
      </c>
      <c r="B2147" s="15"/>
      <c r="C2147" s="144" t="s">
        <v>12</v>
      </c>
      <c r="D2147" s="67">
        <v>585000</v>
      </c>
      <c r="E2147" s="45"/>
      <c r="F2147" s="13">
        <f t="shared" si="32"/>
        <v>252478387.84999985</v>
      </c>
    </row>
    <row r="2148" spans="1:6">
      <c r="A2148" s="82">
        <v>45075</v>
      </c>
      <c r="B2148" s="15"/>
      <c r="C2148" s="144" t="s">
        <v>12</v>
      </c>
      <c r="D2148" s="67">
        <v>1200000</v>
      </c>
      <c r="E2148" s="45"/>
      <c r="F2148" s="13">
        <f t="shared" si="32"/>
        <v>253678387.84999985</v>
      </c>
    </row>
    <row r="2149" spans="1:6">
      <c r="A2149" s="82">
        <v>45075</v>
      </c>
      <c r="B2149" s="15"/>
      <c r="C2149" s="144" t="s">
        <v>147</v>
      </c>
      <c r="D2149" s="67">
        <v>12200000</v>
      </c>
      <c r="E2149" s="45"/>
      <c r="F2149" s="13">
        <f t="shared" si="32"/>
        <v>265878387.84999985</v>
      </c>
    </row>
    <row r="2150" spans="1:6">
      <c r="A2150" s="82">
        <v>45075</v>
      </c>
      <c r="B2150" s="15"/>
      <c r="C2150" s="144" t="s">
        <v>149</v>
      </c>
      <c r="D2150" s="67">
        <v>13000000</v>
      </c>
      <c r="E2150" s="45"/>
      <c r="F2150" s="13">
        <f t="shared" si="32"/>
        <v>278878387.84999985</v>
      </c>
    </row>
    <row r="2151" spans="1:6">
      <c r="A2151" s="82">
        <v>45075</v>
      </c>
      <c r="B2151" s="15"/>
      <c r="C2151" s="144" t="s">
        <v>12</v>
      </c>
      <c r="D2151" s="67">
        <v>550000</v>
      </c>
      <c r="E2151" s="45"/>
      <c r="F2151" s="13">
        <f t="shared" si="32"/>
        <v>279428387.84999985</v>
      </c>
    </row>
    <row r="2152" spans="1:6">
      <c r="A2152" s="82">
        <v>45075</v>
      </c>
      <c r="B2152" s="15"/>
      <c r="C2152" s="144" t="s">
        <v>12</v>
      </c>
      <c r="D2152" s="67">
        <v>550000</v>
      </c>
      <c r="E2152" s="45"/>
      <c r="F2152" s="13">
        <f t="shared" si="32"/>
        <v>279978387.84999985</v>
      </c>
    </row>
    <row r="2153" spans="1:6">
      <c r="A2153" s="82">
        <v>45075</v>
      </c>
      <c r="B2153" s="15"/>
      <c r="C2153" s="144" t="s">
        <v>17</v>
      </c>
      <c r="D2153" s="67">
        <v>700000</v>
      </c>
      <c r="E2153" s="45"/>
      <c r="F2153" s="13">
        <f t="shared" si="32"/>
        <v>280678387.84999985</v>
      </c>
    </row>
    <row r="2154" spans="1:6">
      <c r="A2154" s="82">
        <v>45075</v>
      </c>
      <c r="B2154" s="15"/>
      <c r="C2154" s="144" t="s">
        <v>12</v>
      </c>
      <c r="D2154" s="67">
        <v>1650000</v>
      </c>
      <c r="E2154" s="45"/>
      <c r="F2154" s="13">
        <f t="shared" si="32"/>
        <v>282328387.84999985</v>
      </c>
    </row>
    <row r="2155" spans="1:6">
      <c r="A2155" s="82">
        <v>45075</v>
      </c>
      <c r="B2155" s="15"/>
      <c r="C2155" s="144" t="s">
        <v>12</v>
      </c>
      <c r="D2155" s="67">
        <v>600000</v>
      </c>
      <c r="E2155" s="45"/>
      <c r="F2155" s="13">
        <f t="shared" si="32"/>
        <v>282928387.84999985</v>
      </c>
    </row>
    <row r="2156" spans="1:6">
      <c r="A2156" s="82">
        <v>45075</v>
      </c>
      <c r="B2156" s="15"/>
      <c r="C2156" s="144" t="s">
        <v>12</v>
      </c>
      <c r="D2156" s="67">
        <v>550000</v>
      </c>
      <c r="E2156" s="45"/>
      <c r="F2156" s="13">
        <f t="shared" si="32"/>
        <v>283478387.84999985</v>
      </c>
    </row>
    <row r="2157" spans="1:6">
      <c r="A2157" s="82">
        <v>45075</v>
      </c>
      <c r="B2157" s="15"/>
      <c r="C2157" s="144" t="s">
        <v>12</v>
      </c>
      <c r="D2157" s="67">
        <v>1750000</v>
      </c>
      <c r="E2157" s="45"/>
      <c r="F2157" s="13">
        <f t="shared" si="32"/>
        <v>285228387.84999985</v>
      </c>
    </row>
    <row r="2158" spans="1:6">
      <c r="A2158" s="82">
        <v>45075</v>
      </c>
      <c r="B2158" s="15"/>
      <c r="C2158" s="144" t="s">
        <v>12</v>
      </c>
      <c r="D2158" s="67">
        <v>550000</v>
      </c>
      <c r="E2158" s="45"/>
      <c r="F2158" s="13">
        <f t="shared" si="32"/>
        <v>285778387.84999985</v>
      </c>
    </row>
    <row r="2159" spans="1:6">
      <c r="A2159" s="82">
        <v>45076</v>
      </c>
      <c r="B2159" s="15"/>
      <c r="C2159" s="144" t="s">
        <v>12</v>
      </c>
      <c r="D2159" s="67">
        <v>1185000</v>
      </c>
      <c r="E2159" s="45"/>
      <c r="F2159" s="13">
        <f t="shared" si="32"/>
        <v>286963387.84999985</v>
      </c>
    </row>
    <row r="2160" spans="1:6">
      <c r="A2160" s="82">
        <v>45076</v>
      </c>
      <c r="B2160" s="15"/>
      <c r="C2160" s="144" t="s">
        <v>12</v>
      </c>
      <c r="D2160" s="67">
        <v>1050000</v>
      </c>
      <c r="E2160" s="45"/>
      <c r="F2160" s="13">
        <f t="shared" si="32"/>
        <v>288013387.84999985</v>
      </c>
    </row>
    <row r="2161" spans="1:6">
      <c r="A2161" s="82">
        <v>45076</v>
      </c>
      <c r="B2161" s="15"/>
      <c r="C2161" s="144" t="s">
        <v>12</v>
      </c>
      <c r="D2161" s="67">
        <v>600000</v>
      </c>
      <c r="E2161" s="45"/>
      <c r="F2161" s="13">
        <f t="shared" si="32"/>
        <v>288613387.84999985</v>
      </c>
    </row>
    <row r="2162" spans="1:6">
      <c r="A2162" s="82">
        <v>45076</v>
      </c>
      <c r="B2162" s="15"/>
      <c r="C2162" s="144" t="s">
        <v>12</v>
      </c>
      <c r="D2162" s="67">
        <v>600000</v>
      </c>
      <c r="E2162" s="45"/>
      <c r="F2162" s="13">
        <f t="shared" si="32"/>
        <v>289213387.84999985</v>
      </c>
    </row>
    <row r="2163" spans="1:6">
      <c r="A2163" s="82">
        <v>45076</v>
      </c>
      <c r="B2163" s="15"/>
      <c r="C2163" s="144" t="s">
        <v>12</v>
      </c>
      <c r="D2163" s="67">
        <v>1135000</v>
      </c>
      <c r="E2163" s="45"/>
      <c r="F2163" s="13">
        <f t="shared" si="32"/>
        <v>290348387.84999985</v>
      </c>
    </row>
    <row r="2164" spans="1:6">
      <c r="A2164" s="82">
        <v>45076</v>
      </c>
      <c r="B2164" s="15"/>
      <c r="C2164" s="144" t="s">
        <v>149</v>
      </c>
      <c r="D2164" s="67">
        <v>13000000</v>
      </c>
      <c r="E2164" s="45"/>
      <c r="F2164" s="13">
        <f t="shared" si="32"/>
        <v>303348387.84999985</v>
      </c>
    </row>
    <row r="2165" spans="1:6">
      <c r="A2165" s="82">
        <v>45076</v>
      </c>
      <c r="B2165" s="15"/>
      <c r="C2165" s="144" t="s">
        <v>12</v>
      </c>
      <c r="D2165" s="67">
        <v>600000</v>
      </c>
      <c r="E2165" s="45"/>
      <c r="F2165" s="13">
        <f t="shared" si="32"/>
        <v>303948387.84999985</v>
      </c>
    </row>
    <row r="2166" spans="1:6">
      <c r="A2166" s="82">
        <v>45076</v>
      </c>
      <c r="B2166" s="15"/>
      <c r="C2166" s="144" t="s">
        <v>12</v>
      </c>
      <c r="D2166" s="67">
        <v>600000</v>
      </c>
      <c r="E2166" s="45"/>
      <c r="F2166" s="13">
        <f t="shared" si="32"/>
        <v>304548387.84999985</v>
      </c>
    </row>
    <row r="2167" spans="1:6">
      <c r="A2167" s="82">
        <v>45076</v>
      </c>
      <c r="B2167" s="15"/>
      <c r="C2167" s="144" t="s">
        <v>12</v>
      </c>
      <c r="D2167" s="67">
        <v>1170000</v>
      </c>
      <c r="E2167" s="45"/>
      <c r="F2167" s="13">
        <f t="shared" si="32"/>
        <v>305718387.84999985</v>
      </c>
    </row>
    <row r="2168" spans="1:6">
      <c r="A2168" s="82">
        <v>45076</v>
      </c>
      <c r="B2168" s="15"/>
      <c r="C2168" s="144" t="s">
        <v>12</v>
      </c>
      <c r="D2168" s="67">
        <v>1735000</v>
      </c>
      <c r="E2168" s="45"/>
      <c r="F2168" s="13">
        <f t="shared" si="32"/>
        <v>307453387.84999985</v>
      </c>
    </row>
    <row r="2169" spans="1:6">
      <c r="A2169" s="82">
        <v>45076</v>
      </c>
      <c r="B2169" s="15"/>
      <c r="C2169" s="144" t="s">
        <v>12</v>
      </c>
      <c r="D2169" s="67">
        <v>600000</v>
      </c>
      <c r="E2169" s="45"/>
      <c r="F2169" s="13">
        <f t="shared" si="32"/>
        <v>308053387.84999985</v>
      </c>
    </row>
    <row r="2170" spans="1:6">
      <c r="A2170" s="82">
        <v>45076</v>
      </c>
      <c r="B2170" s="15"/>
      <c r="C2170" s="144" t="s">
        <v>12</v>
      </c>
      <c r="D2170" s="67">
        <v>1710000</v>
      </c>
      <c r="E2170" s="45"/>
      <c r="F2170" s="13">
        <f t="shared" si="32"/>
        <v>309763387.84999985</v>
      </c>
    </row>
    <row r="2171" spans="1:6">
      <c r="A2171" s="82">
        <v>45076</v>
      </c>
      <c r="B2171" s="15"/>
      <c r="C2171" s="144" t="s">
        <v>12</v>
      </c>
      <c r="D2171" s="67">
        <v>1185000</v>
      </c>
      <c r="E2171" s="45"/>
      <c r="F2171" s="13">
        <f t="shared" si="32"/>
        <v>310948387.84999985</v>
      </c>
    </row>
    <row r="2172" spans="1:6">
      <c r="A2172" s="82">
        <v>45076</v>
      </c>
      <c r="B2172" s="15"/>
      <c r="C2172" s="144" t="s">
        <v>12</v>
      </c>
      <c r="D2172" s="67">
        <v>585000</v>
      </c>
      <c r="E2172" s="45"/>
      <c r="F2172" s="13">
        <f t="shared" si="32"/>
        <v>311533387.84999985</v>
      </c>
    </row>
    <row r="2173" spans="1:6">
      <c r="A2173" s="82">
        <v>45076</v>
      </c>
      <c r="B2173" s="15"/>
      <c r="C2173" s="144" t="s">
        <v>12</v>
      </c>
      <c r="D2173" s="67">
        <v>3510000</v>
      </c>
      <c r="E2173" s="45"/>
      <c r="F2173" s="13">
        <f t="shared" si="32"/>
        <v>315043387.84999985</v>
      </c>
    </row>
    <row r="2174" spans="1:6">
      <c r="A2174" s="82">
        <v>45076</v>
      </c>
      <c r="B2174" s="15"/>
      <c r="C2174" s="144" t="s">
        <v>12</v>
      </c>
      <c r="D2174" s="67">
        <v>2270000</v>
      </c>
      <c r="E2174" s="45"/>
      <c r="F2174" s="13">
        <f t="shared" si="32"/>
        <v>317313387.84999985</v>
      </c>
    </row>
    <row r="2175" spans="1:6">
      <c r="A2175" s="82">
        <v>45076</v>
      </c>
      <c r="B2175" s="15"/>
      <c r="C2175" s="144" t="s">
        <v>12</v>
      </c>
      <c r="D2175" s="67">
        <v>585000</v>
      </c>
      <c r="E2175" s="45"/>
      <c r="F2175" s="13">
        <f t="shared" si="32"/>
        <v>317898387.84999985</v>
      </c>
    </row>
    <row r="2176" spans="1:6">
      <c r="A2176" s="82">
        <v>45076</v>
      </c>
      <c r="B2176" s="15"/>
      <c r="C2176" s="144" t="s">
        <v>12</v>
      </c>
      <c r="D2176" s="67">
        <v>1200000</v>
      </c>
      <c r="E2176" s="45"/>
      <c r="F2176" s="13">
        <f t="shared" si="32"/>
        <v>319098387.84999985</v>
      </c>
    </row>
    <row r="2177" spans="1:6">
      <c r="A2177" s="82">
        <v>45076</v>
      </c>
      <c r="B2177" s="15"/>
      <c r="C2177" s="144" t="s">
        <v>12</v>
      </c>
      <c r="D2177" s="67">
        <v>2370000</v>
      </c>
      <c r="E2177" s="45"/>
      <c r="F2177" s="13">
        <f t="shared" si="32"/>
        <v>321468387.84999985</v>
      </c>
    </row>
    <row r="2178" spans="1:6">
      <c r="A2178" s="82">
        <v>45076</v>
      </c>
      <c r="B2178" s="15"/>
      <c r="C2178" s="144" t="s">
        <v>12</v>
      </c>
      <c r="D2178" s="67">
        <v>600000</v>
      </c>
      <c r="E2178" s="45"/>
      <c r="F2178" s="13">
        <f t="shared" si="32"/>
        <v>322068387.84999985</v>
      </c>
    </row>
    <row r="2179" spans="1:6">
      <c r="A2179" s="82">
        <v>45076</v>
      </c>
      <c r="B2179" s="15"/>
      <c r="C2179" s="144" t="s">
        <v>12</v>
      </c>
      <c r="D2179" s="67">
        <v>600000</v>
      </c>
      <c r="E2179" s="45"/>
      <c r="F2179" s="13">
        <f t="shared" si="32"/>
        <v>322668387.84999985</v>
      </c>
    </row>
    <row r="2180" spans="1:6">
      <c r="A2180" s="82">
        <v>45076</v>
      </c>
      <c r="B2180" s="15"/>
      <c r="C2180" s="144" t="s">
        <v>12</v>
      </c>
      <c r="D2180" s="67">
        <v>1200000</v>
      </c>
      <c r="E2180" s="45"/>
      <c r="F2180" s="13">
        <f t="shared" si="32"/>
        <v>323868387.84999985</v>
      </c>
    </row>
    <row r="2181" spans="1:6">
      <c r="A2181" s="82">
        <v>45076</v>
      </c>
      <c r="B2181" s="15"/>
      <c r="C2181" s="144" t="s">
        <v>12</v>
      </c>
      <c r="D2181" s="67">
        <v>600000</v>
      </c>
      <c r="E2181" s="45"/>
      <c r="F2181" s="13">
        <f t="shared" si="32"/>
        <v>324468387.84999985</v>
      </c>
    </row>
    <row r="2182" spans="1:6">
      <c r="A2182" s="82">
        <v>45076</v>
      </c>
      <c r="B2182" s="15"/>
      <c r="C2182" s="144" t="s">
        <v>12</v>
      </c>
      <c r="D2182" s="67">
        <v>1170000</v>
      </c>
      <c r="E2182" s="45"/>
      <c r="F2182" s="13">
        <f t="shared" si="32"/>
        <v>325638387.84999985</v>
      </c>
    </row>
    <row r="2183" spans="1:6">
      <c r="A2183" s="82">
        <v>45076</v>
      </c>
      <c r="B2183" s="15"/>
      <c r="C2183" s="144" t="s">
        <v>12</v>
      </c>
      <c r="D2183" s="67">
        <v>1170000</v>
      </c>
      <c r="E2183" s="45"/>
      <c r="F2183" s="13">
        <f t="shared" si="32"/>
        <v>326808387.84999985</v>
      </c>
    </row>
    <row r="2184" spans="1:6">
      <c r="A2184" s="82">
        <v>45076</v>
      </c>
      <c r="B2184" s="15"/>
      <c r="C2184" s="144" t="s">
        <v>12</v>
      </c>
      <c r="D2184" s="67">
        <v>585000</v>
      </c>
      <c r="E2184" s="45"/>
      <c r="F2184" s="13">
        <f t="shared" si="32"/>
        <v>327393387.84999985</v>
      </c>
    </row>
    <row r="2185" spans="1:6">
      <c r="A2185" s="82">
        <v>45076</v>
      </c>
      <c r="B2185" s="15"/>
      <c r="C2185" s="144" t="s">
        <v>12</v>
      </c>
      <c r="D2185" s="67">
        <v>585000</v>
      </c>
      <c r="E2185" s="45"/>
      <c r="F2185" s="13">
        <f t="shared" si="32"/>
        <v>327978387.84999985</v>
      </c>
    </row>
    <row r="2186" spans="1:6">
      <c r="A2186" s="82">
        <v>45077</v>
      </c>
      <c r="B2186" s="15"/>
      <c r="C2186" s="144" t="s">
        <v>12</v>
      </c>
      <c r="D2186" s="67">
        <v>600000</v>
      </c>
      <c r="E2186" s="45"/>
      <c r="F2186" s="13">
        <f t="shared" si="32"/>
        <v>328578387.84999985</v>
      </c>
    </row>
    <row r="2187" spans="1:6">
      <c r="A2187" s="82">
        <v>45077</v>
      </c>
      <c r="B2187" s="15"/>
      <c r="C2187" s="144" t="s">
        <v>12</v>
      </c>
      <c r="D2187" s="67">
        <v>550000</v>
      </c>
      <c r="E2187" s="45"/>
      <c r="F2187" s="13">
        <f t="shared" si="32"/>
        <v>329128387.84999985</v>
      </c>
    </row>
    <row r="2188" spans="1:6">
      <c r="A2188" s="82">
        <v>45077</v>
      </c>
      <c r="B2188" s="15"/>
      <c r="C2188" s="144" t="s">
        <v>12</v>
      </c>
      <c r="D2188" s="67">
        <v>1185000</v>
      </c>
      <c r="E2188" s="45"/>
      <c r="F2188" s="13">
        <f t="shared" si="32"/>
        <v>330313387.84999985</v>
      </c>
    </row>
    <row r="2189" spans="1:6">
      <c r="A2189" s="82">
        <v>45077</v>
      </c>
      <c r="B2189" s="15"/>
      <c r="C2189" s="144" t="s">
        <v>12</v>
      </c>
      <c r="D2189" s="67">
        <v>600000</v>
      </c>
      <c r="E2189" s="45"/>
      <c r="F2189" s="13">
        <f t="shared" si="32"/>
        <v>330913387.84999985</v>
      </c>
    </row>
    <row r="2190" spans="1:6">
      <c r="A2190" s="82">
        <v>45077</v>
      </c>
      <c r="B2190" s="15"/>
      <c r="C2190" s="144" t="s">
        <v>12</v>
      </c>
      <c r="D2190" s="67">
        <v>600000</v>
      </c>
      <c r="E2190" s="45"/>
      <c r="F2190" s="13">
        <f t="shared" si="32"/>
        <v>331513387.84999985</v>
      </c>
    </row>
    <row r="2191" spans="1:6">
      <c r="A2191" s="82">
        <v>45077</v>
      </c>
      <c r="B2191" s="15"/>
      <c r="C2191" s="144" t="s">
        <v>12</v>
      </c>
      <c r="D2191" s="67">
        <v>585000</v>
      </c>
      <c r="E2191" s="45"/>
      <c r="F2191" s="13">
        <f t="shared" si="32"/>
        <v>332098387.84999985</v>
      </c>
    </row>
    <row r="2192" spans="1:6">
      <c r="A2192" s="82">
        <v>45077</v>
      </c>
      <c r="B2192" s="15"/>
      <c r="C2192" s="144" t="s">
        <v>12</v>
      </c>
      <c r="D2192" s="67">
        <v>600000</v>
      </c>
      <c r="E2192" s="45"/>
      <c r="F2192" s="13">
        <f t="shared" si="32"/>
        <v>332698387.84999985</v>
      </c>
    </row>
    <row r="2193" spans="1:6">
      <c r="A2193" s="82">
        <v>45077</v>
      </c>
      <c r="B2193" s="15"/>
      <c r="C2193" s="144" t="s">
        <v>12</v>
      </c>
      <c r="D2193" s="67">
        <v>585000</v>
      </c>
      <c r="E2193" s="45"/>
      <c r="F2193" s="13">
        <f t="shared" si="32"/>
        <v>333283387.84999985</v>
      </c>
    </row>
    <row r="2194" spans="1:6">
      <c r="A2194" s="82">
        <v>45077</v>
      </c>
      <c r="B2194" s="15"/>
      <c r="C2194" s="144" t="s">
        <v>12</v>
      </c>
      <c r="D2194" s="67">
        <v>600000</v>
      </c>
      <c r="E2194" s="45"/>
      <c r="F2194" s="13">
        <f t="shared" si="32"/>
        <v>333883387.84999985</v>
      </c>
    </row>
    <row r="2195" spans="1:6">
      <c r="A2195" s="82">
        <v>45077</v>
      </c>
      <c r="B2195" s="15"/>
      <c r="C2195" s="144" t="s">
        <v>12</v>
      </c>
      <c r="D2195" s="67">
        <v>600000</v>
      </c>
      <c r="E2195" s="45"/>
      <c r="F2195" s="13">
        <f t="shared" si="32"/>
        <v>334483387.84999985</v>
      </c>
    </row>
    <row r="2196" spans="1:6">
      <c r="A2196" s="82">
        <v>45077</v>
      </c>
      <c r="B2196" s="15"/>
      <c r="C2196" s="144" t="s">
        <v>12</v>
      </c>
      <c r="D2196" s="67">
        <v>465000</v>
      </c>
      <c r="E2196" s="45"/>
      <c r="F2196" s="13">
        <f t="shared" si="32"/>
        <v>334948387.84999985</v>
      </c>
    </row>
    <row r="2197" spans="1:6">
      <c r="A2197" s="82">
        <v>45077</v>
      </c>
      <c r="B2197" s="15"/>
      <c r="C2197" s="144" t="s">
        <v>12</v>
      </c>
      <c r="D2197" s="67">
        <v>585000</v>
      </c>
      <c r="E2197" s="45"/>
      <c r="F2197" s="13">
        <f t="shared" si="32"/>
        <v>335533387.84999985</v>
      </c>
    </row>
    <row r="2198" spans="1:6">
      <c r="A2198" s="82">
        <v>45077</v>
      </c>
      <c r="B2198" s="15"/>
      <c r="C2198" s="144" t="s">
        <v>12</v>
      </c>
      <c r="D2198" s="67">
        <v>575000</v>
      </c>
      <c r="E2198" s="45"/>
      <c r="F2198" s="13">
        <f t="shared" si="32"/>
        <v>336108387.84999985</v>
      </c>
    </row>
    <row r="2199" spans="1:6">
      <c r="A2199" s="82">
        <v>45077</v>
      </c>
      <c r="B2199" s="15"/>
      <c r="C2199" s="144" t="s">
        <v>12</v>
      </c>
      <c r="D2199" s="67">
        <v>1200000</v>
      </c>
      <c r="E2199" s="45"/>
      <c r="F2199" s="13">
        <f t="shared" si="32"/>
        <v>337308387.84999985</v>
      </c>
    </row>
    <row r="2200" spans="1:6">
      <c r="A2200" s="82">
        <v>45077</v>
      </c>
      <c r="B2200" s="15"/>
      <c r="C2200" s="144" t="s">
        <v>12</v>
      </c>
      <c r="D2200" s="67">
        <v>1745000</v>
      </c>
      <c r="E2200" s="45"/>
      <c r="F2200" s="13">
        <f t="shared" si="32"/>
        <v>339053387.84999985</v>
      </c>
    </row>
    <row r="2201" spans="1:6">
      <c r="A2201" s="82">
        <v>45077</v>
      </c>
      <c r="B2201" s="15"/>
      <c r="C2201" s="144" t="s">
        <v>12</v>
      </c>
      <c r="D2201" s="67">
        <v>1745000</v>
      </c>
      <c r="E2201" s="45"/>
      <c r="F2201" s="13">
        <f t="shared" si="32"/>
        <v>340798387.84999985</v>
      </c>
    </row>
    <row r="2202" spans="1:6">
      <c r="A2202" s="82">
        <v>45077</v>
      </c>
      <c r="B2202" s="15"/>
      <c r="C2202" s="144" t="s">
        <v>12</v>
      </c>
      <c r="D2202" s="67">
        <v>600000</v>
      </c>
      <c r="E2202" s="45"/>
      <c r="F2202" s="13">
        <f t="shared" si="32"/>
        <v>341398387.84999985</v>
      </c>
    </row>
    <row r="2203" spans="1:6">
      <c r="A2203" s="82">
        <v>45077</v>
      </c>
      <c r="B2203" s="15"/>
      <c r="C2203" s="144" t="s">
        <v>12</v>
      </c>
      <c r="D2203" s="67">
        <v>585000</v>
      </c>
      <c r="E2203" s="45"/>
      <c r="F2203" s="13">
        <f t="shared" si="32"/>
        <v>341983387.84999985</v>
      </c>
    </row>
    <row r="2204" spans="1:6">
      <c r="A2204" s="82">
        <v>45077</v>
      </c>
      <c r="B2204" s="15"/>
      <c r="C2204" s="144" t="s">
        <v>12</v>
      </c>
      <c r="D2204" s="67">
        <v>1135000</v>
      </c>
      <c r="E2204" s="45"/>
      <c r="F2204" s="13">
        <f t="shared" si="32"/>
        <v>343118387.84999985</v>
      </c>
    </row>
    <row r="2205" spans="1:6">
      <c r="A2205" s="82">
        <v>45077</v>
      </c>
      <c r="B2205" s="15"/>
      <c r="C2205" s="144" t="s">
        <v>12</v>
      </c>
      <c r="D2205" s="67">
        <v>1135000</v>
      </c>
      <c r="E2205" s="45"/>
      <c r="F2205" s="13">
        <f t="shared" si="32"/>
        <v>344253387.84999985</v>
      </c>
    </row>
    <row r="2206" spans="1:6">
      <c r="A2206" s="82">
        <v>45077</v>
      </c>
      <c r="B2206" s="15"/>
      <c r="C2206" s="144" t="s">
        <v>12</v>
      </c>
      <c r="D2206" s="67">
        <v>1735000</v>
      </c>
      <c r="E2206" s="45"/>
      <c r="F2206" s="13">
        <f t="shared" si="32"/>
        <v>345988387.84999985</v>
      </c>
    </row>
    <row r="2207" spans="1:6">
      <c r="A2207" s="82">
        <v>45077</v>
      </c>
      <c r="B2207" s="15"/>
      <c r="C2207" s="144" t="s">
        <v>12</v>
      </c>
      <c r="D2207" s="67">
        <v>1170000</v>
      </c>
      <c r="E2207" s="45"/>
      <c r="F2207" s="13">
        <f t="shared" si="32"/>
        <v>347158387.84999985</v>
      </c>
    </row>
    <row r="2208" spans="1:6">
      <c r="A2208" s="82">
        <v>45077</v>
      </c>
      <c r="B2208" s="15"/>
      <c r="C2208" s="144" t="s">
        <v>12</v>
      </c>
      <c r="D2208" s="67">
        <v>585000</v>
      </c>
      <c r="E2208" s="45"/>
      <c r="F2208" s="13">
        <f t="shared" si="32"/>
        <v>347743387.84999985</v>
      </c>
    </row>
    <row r="2209" spans="1:6">
      <c r="A2209" s="82">
        <v>45077</v>
      </c>
      <c r="B2209" s="15"/>
      <c r="C2209" s="144" t="s">
        <v>12</v>
      </c>
      <c r="D2209" s="67">
        <v>585000</v>
      </c>
      <c r="E2209" s="45"/>
      <c r="F2209" s="13">
        <f t="shared" si="32"/>
        <v>348328387.84999985</v>
      </c>
    </row>
    <row r="2210" spans="1:6">
      <c r="A2210" s="82">
        <v>45077</v>
      </c>
      <c r="B2210" s="15"/>
      <c r="C2210" s="144" t="s">
        <v>30</v>
      </c>
      <c r="D2210" s="67">
        <v>600000</v>
      </c>
      <c r="E2210" s="45"/>
      <c r="F2210" s="13">
        <f t="shared" si="32"/>
        <v>348928387.84999985</v>
      </c>
    </row>
    <row r="2211" spans="1:6">
      <c r="A2211" s="82">
        <v>45077</v>
      </c>
      <c r="B2211" s="15"/>
      <c r="C2211" s="144" t="s">
        <v>12</v>
      </c>
      <c r="D2211" s="67">
        <v>550000</v>
      </c>
      <c r="E2211" s="45"/>
      <c r="F2211" s="13">
        <f t="shared" si="32"/>
        <v>349478387.84999985</v>
      </c>
    </row>
    <row r="2212" spans="1:6">
      <c r="A2212" s="82">
        <v>45077</v>
      </c>
      <c r="B2212" s="15"/>
      <c r="C2212" s="144" t="s">
        <v>12</v>
      </c>
      <c r="D2212" s="67">
        <v>1150000</v>
      </c>
      <c r="E2212" s="45"/>
      <c r="F2212" s="13">
        <f t="shared" si="32"/>
        <v>350628387.84999985</v>
      </c>
    </row>
    <row r="2213" spans="1:6">
      <c r="A2213" s="82">
        <v>45077</v>
      </c>
      <c r="B2213" s="15"/>
      <c r="C2213" s="144" t="s">
        <v>12</v>
      </c>
      <c r="D2213" s="67">
        <v>585000</v>
      </c>
      <c r="E2213" s="45"/>
      <c r="F2213" s="13">
        <f t="shared" si="32"/>
        <v>351213387.84999985</v>
      </c>
    </row>
    <row r="2214" spans="1:6">
      <c r="A2214" s="82">
        <v>45077</v>
      </c>
      <c r="B2214" s="15"/>
      <c r="C2214" s="144" t="s">
        <v>12</v>
      </c>
      <c r="D2214" s="67">
        <v>1185000</v>
      </c>
      <c r="E2214" s="45"/>
      <c r="F2214" s="13">
        <f t="shared" si="32"/>
        <v>352398387.84999985</v>
      </c>
    </row>
    <row r="2215" spans="1:6">
      <c r="A2215" s="82">
        <v>45077</v>
      </c>
      <c r="B2215" s="15"/>
      <c r="C2215" s="144" t="s">
        <v>12</v>
      </c>
      <c r="D2215" s="67">
        <v>600000</v>
      </c>
      <c r="E2215" s="45"/>
      <c r="F2215" s="13">
        <f t="shared" si="32"/>
        <v>352998387.84999985</v>
      </c>
    </row>
    <row r="2216" spans="1:6">
      <c r="A2216" s="82">
        <v>45077</v>
      </c>
      <c r="B2216" s="15"/>
      <c r="C2216" s="144" t="s">
        <v>12</v>
      </c>
      <c r="D2216" s="67">
        <v>600000</v>
      </c>
      <c r="E2216" s="45"/>
      <c r="F2216" s="13">
        <f t="shared" si="32"/>
        <v>353598387.84999985</v>
      </c>
    </row>
    <row r="2217" spans="1:6">
      <c r="A2217" s="82">
        <v>45077</v>
      </c>
      <c r="B2217" s="15"/>
      <c r="C2217" s="144" t="s">
        <v>12</v>
      </c>
      <c r="D2217" s="67">
        <v>2100000</v>
      </c>
      <c r="E2217" s="45"/>
      <c r="F2217" s="13">
        <f t="shared" si="32"/>
        <v>355698387.84999985</v>
      </c>
    </row>
    <row r="2218" spans="1:6">
      <c r="A2218" s="82">
        <v>45077</v>
      </c>
      <c r="B2218" s="15"/>
      <c r="C2218" s="144" t="s">
        <v>12</v>
      </c>
      <c r="D2218" s="67">
        <v>1170000</v>
      </c>
      <c r="E2218" s="45"/>
      <c r="F2218" s="13">
        <f t="shared" si="32"/>
        <v>356868387.84999985</v>
      </c>
    </row>
    <row r="2219" spans="1:6">
      <c r="A2219" s="82">
        <v>45077</v>
      </c>
      <c r="B2219" s="15"/>
      <c r="C2219" s="144" t="s">
        <v>12</v>
      </c>
      <c r="D2219" s="67">
        <v>585000</v>
      </c>
      <c r="E2219" s="45"/>
      <c r="F2219" s="13">
        <f t="shared" si="32"/>
        <v>357453387.84999985</v>
      </c>
    </row>
    <row r="2220" spans="1:6">
      <c r="A2220" s="82">
        <v>45077</v>
      </c>
      <c r="B2220" s="15"/>
      <c r="C2220" s="144" t="s">
        <v>12</v>
      </c>
      <c r="D2220" s="67">
        <v>600000</v>
      </c>
      <c r="E2220" s="45"/>
      <c r="F2220" s="13">
        <f t="shared" si="32"/>
        <v>358053387.84999985</v>
      </c>
    </row>
    <row r="2221" spans="1:6">
      <c r="A2221" s="82">
        <v>45077</v>
      </c>
      <c r="B2221" s="15"/>
      <c r="C2221" s="144" t="s">
        <v>12</v>
      </c>
      <c r="D2221" s="67">
        <v>585000</v>
      </c>
      <c r="E2221" s="45"/>
      <c r="F2221" s="13">
        <f t="shared" si="32"/>
        <v>358638387.84999985</v>
      </c>
    </row>
    <row r="2222" spans="1:6">
      <c r="A2222" s="82">
        <v>45077</v>
      </c>
      <c r="B2222" s="15"/>
      <c r="C2222" s="144" t="s">
        <v>12</v>
      </c>
      <c r="D2222" s="67">
        <v>600000</v>
      </c>
      <c r="E2222" s="45"/>
      <c r="F2222" s="13">
        <f t="shared" si="32"/>
        <v>359238387.84999985</v>
      </c>
    </row>
    <row r="2223" spans="1:6">
      <c r="A2223" s="82">
        <v>45077</v>
      </c>
      <c r="B2223" s="15"/>
      <c r="C2223" s="144" t="s">
        <v>12</v>
      </c>
      <c r="D2223" s="67">
        <v>550000</v>
      </c>
      <c r="E2223" s="45"/>
      <c r="F2223" s="13">
        <f t="shared" si="32"/>
        <v>359788387.84999985</v>
      </c>
    </row>
    <row r="2224" spans="1:6">
      <c r="A2224" s="82">
        <v>45077</v>
      </c>
      <c r="B2224" s="15"/>
      <c r="C2224" s="144" t="s">
        <v>12</v>
      </c>
      <c r="D2224" s="67">
        <v>1135000</v>
      </c>
      <c r="E2224" s="45"/>
      <c r="F2224" s="13">
        <f t="shared" si="32"/>
        <v>360923387.84999985</v>
      </c>
    </row>
    <row r="2225" spans="1:6">
      <c r="A2225" s="82">
        <v>45077</v>
      </c>
      <c r="B2225" s="15"/>
      <c r="C2225" s="144" t="s">
        <v>12</v>
      </c>
      <c r="D2225" s="67">
        <v>585000</v>
      </c>
      <c r="E2225" s="45"/>
      <c r="F2225" s="13">
        <f t="shared" si="32"/>
        <v>361508387.84999985</v>
      </c>
    </row>
    <row r="2226" spans="1:6">
      <c r="A2226" s="82">
        <v>45077</v>
      </c>
      <c r="B2226" s="15"/>
      <c r="C2226" s="144" t="s">
        <v>12</v>
      </c>
      <c r="D2226" s="67">
        <v>600000</v>
      </c>
      <c r="E2226" s="45"/>
      <c r="F2226" s="13">
        <f t="shared" si="32"/>
        <v>362108387.84999985</v>
      </c>
    </row>
    <row r="2227" spans="1:6">
      <c r="A2227" s="82">
        <v>45077</v>
      </c>
      <c r="B2227" s="15"/>
      <c r="C2227" s="144" t="s">
        <v>12</v>
      </c>
      <c r="D2227" s="67">
        <v>585000</v>
      </c>
      <c r="E2227" s="45"/>
      <c r="F2227" s="13">
        <f t="shared" si="32"/>
        <v>362693387.84999985</v>
      </c>
    </row>
    <row r="2228" spans="1:6">
      <c r="A2228" s="82">
        <v>45077</v>
      </c>
      <c r="B2228" s="15"/>
      <c r="C2228" s="144" t="s">
        <v>12</v>
      </c>
      <c r="D2228" s="67">
        <v>2270000</v>
      </c>
      <c r="E2228" s="45"/>
      <c r="F2228" s="13">
        <f t="shared" si="32"/>
        <v>364963387.84999985</v>
      </c>
    </row>
    <row r="2229" spans="1:6">
      <c r="A2229" s="82">
        <v>45077</v>
      </c>
      <c r="B2229" s="15"/>
      <c r="C2229" s="144" t="s">
        <v>12</v>
      </c>
      <c r="D2229" s="67">
        <v>585000</v>
      </c>
      <c r="E2229" s="45"/>
      <c r="F2229" s="13">
        <f t="shared" si="32"/>
        <v>365548387.84999985</v>
      </c>
    </row>
    <row r="2230" spans="1:6">
      <c r="A2230" s="82">
        <v>45077</v>
      </c>
      <c r="B2230" s="15"/>
      <c r="C2230" s="144" t="s">
        <v>12</v>
      </c>
      <c r="D2230" s="67">
        <v>1135000</v>
      </c>
      <c r="E2230" s="45"/>
      <c r="F2230" s="13">
        <f t="shared" si="32"/>
        <v>366683387.84999985</v>
      </c>
    </row>
    <row r="2231" spans="1:6">
      <c r="A2231" s="82">
        <v>45077</v>
      </c>
      <c r="B2231" s="15"/>
      <c r="C2231" s="144" t="s">
        <v>12</v>
      </c>
      <c r="D2231" s="67">
        <v>1100000</v>
      </c>
      <c r="E2231" s="45"/>
      <c r="F2231" s="13">
        <f t="shared" si="32"/>
        <v>367783387.84999985</v>
      </c>
    </row>
    <row r="2232" spans="1:6">
      <c r="A2232" s="82">
        <v>45077</v>
      </c>
      <c r="B2232" s="15"/>
      <c r="C2232" s="144" t="s">
        <v>12</v>
      </c>
      <c r="D2232" s="67">
        <v>1170000</v>
      </c>
      <c r="E2232" s="45"/>
      <c r="F2232" s="13">
        <f t="shared" si="32"/>
        <v>368953387.84999985</v>
      </c>
    </row>
    <row r="2233" spans="1:6">
      <c r="A2233" s="82">
        <v>45077</v>
      </c>
      <c r="B2233" s="15"/>
      <c r="C2233" s="144" t="s">
        <v>12</v>
      </c>
      <c r="D2233" s="67">
        <v>600000</v>
      </c>
      <c r="E2233" s="45"/>
      <c r="F2233" s="13">
        <f t="shared" si="32"/>
        <v>369553387.84999985</v>
      </c>
    </row>
    <row r="2234" spans="1:6">
      <c r="A2234" s="82">
        <v>44712</v>
      </c>
      <c r="B2234" s="15"/>
      <c r="C2234" s="144" t="s">
        <v>36</v>
      </c>
      <c r="D2234" s="33"/>
      <c r="E2234" s="45">
        <v>25000</v>
      </c>
      <c r="F2234" s="13">
        <f t="shared" ref="F2234:F2236" si="33">F2233+D2234-E2234</f>
        <v>369528387.84999985</v>
      </c>
    </row>
    <row r="2235" spans="1:6">
      <c r="A2235" s="82">
        <v>44712</v>
      </c>
      <c r="B2235" s="15"/>
      <c r="C2235" s="144" t="s">
        <v>37</v>
      </c>
      <c r="D2235" s="45">
        <v>381445.28</v>
      </c>
      <c r="E2235" s="45"/>
      <c r="F2235" s="13">
        <f t="shared" si="33"/>
        <v>369909833.12999982</v>
      </c>
    </row>
    <row r="2236" spans="1:6">
      <c r="A2236" s="82">
        <v>44712</v>
      </c>
      <c r="B2236" s="15"/>
      <c r="C2236" s="144" t="s">
        <v>38</v>
      </c>
      <c r="D2236" s="33"/>
      <c r="E2236" s="45">
        <v>76289.06</v>
      </c>
      <c r="F2236" s="13">
        <f t="shared" si="33"/>
        <v>369833544.06999981</v>
      </c>
    </row>
    <row r="2237" spans="1:6">
      <c r="A2237" s="49"/>
      <c r="B2237" s="49"/>
      <c r="C2237" s="149"/>
      <c r="D2237" s="83">
        <f>SUM(D1728:D2236)</f>
        <v>965572461.27999997</v>
      </c>
      <c r="E2237" s="83">
        <f>SUM(E1728:E2236)</f>
        <v>816084249.05999994</v>
      </c>
      <c r="F2237" s="56"/>
    </row>
    <row r="2238" spans="1:6">
      <c r="A2238" s="15"/>
      <c r="B2238" s="250" t="s">
        <v>5</v>
      </c>
      <c r="C2238" s="251"/>
      <c r="D2238" s="33"/>
      <c r="E2238" s="45"/>
      <c r="F2238" s="84">
        <f>F2236</f>
        <v>369833544.06999981</v>
      </c>
    </row>
    <row r="2239" spans="1:6">
      <c r="A2239" s="82">
        <v>45078</v>
      </c>
      <c r="B2239" s="93"/>
      <c r="C2239" s="144" t="s">
        <v>12</v>
      </c>
      <c r="D2239" s="67">
        <v>1160000</v>
      </c>
      <c r="E2239" s="45"/>
      <c r="F2239" s="13">
        <f t="shared" ref="F2239:F2303" si="34">F2238+D2239-E2239</f>
        <v>370993544.06999981</v>
      </c>
    </row>
    <row r="2240" spans="1:6">
      <c r="A2240" s="82">
        <v>45078</v>
      </c>
      <c r="B2240" s="93"/>
      <c r="C2240" s="144" t="s">
        <v>12</v>
      </c>
      <c r="D2240" s="67">
        <v>600000</v>
      </c>
      <c r="E2240" s="45"/>
      <c r="F2240" s="13">
        <f t="shared" si="34"/>
        <v>371593544.06999981</v>
      </c>
    </row>
    <row r="2241" spans="1:8">
      <c r="A2241" s="82">
        <v>45078</v>
      </c>
      <c r="B2241" s="93"/>
      <c r="C2241" s="144" t="s">
        <v>12</v>
      </c>
      <c r="D2241" s="67">
        <v>1170000</v>
      </c>
      <c r="E2241" s="45"/>
      <c r="F2241" s="13">
        <f t="shared" si="34"/>
        <v>372763544.06999981</v>
      </c>
    </row>
    <row r="2242" spans="1:8">
      <c r="A2242" s="82">
        <v>45078</v>
      </c>
      <c r="B2242" s="93"/>
      <c r="C2242" s="144" t="s">
        <v>12</v>
      </c>
      <c r="D2242" s="67">
        <v>585000</v>
      </c>
      <c r="E2242" s="45"/>
      <c r="F2242" s="13">
        <f t="shared" si="34"/>
        <v>373348544.06999981</v>
      </c>
    </row>
    <row r="2243" spans="1:8">
      <c r="A2243" s="82">
        <v>45078</v>
      </c>
      <c r="B2243" s="93"/>
      <c r="C2243" s="144" t="s">
        <v>12</v>
      </c>
      <c r="D2243" s="67">
        <v>465000</v>
      </c>
      <c r="E2243" s="45"/>
      <c r="F2243" s="13">
        <f t="shared" si="34"/>
        <v>373813544.06999981</v>
      </c>
    </row>
    <row r="2244" spans="1:8">
      <c r="A2244" s="82">
        <v>45078</v>
      </c>
      <c r="B2244" s="93"/>
      <c r="C2244" s="144" t="s">
        <v>12</v>
      </c>
      <c r="D2244" s="67">
        <v>600000</v>
      </c>
      <c r="E2244" s="45"/>
      <c r="F2244" s="13">
        <f t="shared" si="34"/>
        <v>374413544.06999981</v>
      </c>
    </row>
    <row r="2245" spans="1:8">
      <c r="A2245" s="82">
        <v>45078</v>
      </c>
      <c r="B2245" s="93"/>
      <c r="C2245" s="144" t="s">
        <v>12</v>
      </c>
      <c r="D2245" s="67">
        <v>585000</v>
      </c>
      <c r="E2245" s="45"/>
      <c r="F2245" s="13">
        <f t="shared" si="34"/>
        <v>374998544.06999981</v>
      </c>
    </row>
    <row r="2246" spans="1:8">
      <c r="A2246" s="82">
        <v>45078</v>
      </c>
      <c r="B2246" s="93"/>
      <c r="C2246" s="144" t="s">
        <v>12</v>
      </c>
      <c r="D2246" s="67">
        <v>1065000</v>
      </c>
      <c r="E2246" s="45"/>
      <c r="F2246" s="13">
        <f t="shared" si="34"/>
        <v>376063544.06999981</v>
      </c>
    </row>
    <row r="2247" spans="1:8">
      <c r="A2247" s="82">
        <v>45078</v>
      </c>
      <c r="B2247" s="93"/>
      <c r="C2247" s="144" t="s">
        <v>12</v>
      </c>
      <c r="D2247" s="67">
        <v>585000</v>
      </c>
      <c r="E2247" s="45"/>
      <c r="F2247" s="13">
        <f t="shared" si="34"/>
        <v>376648544.06999981</v>
      </c>
    </row>
    <row r="2248" spans="1:8">
      <c r="A2248" s="82">
        <v>45078</v>
      </c>
      <c r="B2248" s="93"/>
      <c r="C2248" s="144" t="s">
        <v>12</v>
      </c>
      <c r="D2248" s="67">
        <v>1065000</v>
      </c>
      <c r="E2248" s="45"/>
      <c r="F2248" s="13">
        <f t="shared" si="34"/>
        <v>377713544.06999981</v>
      </c>
    </row>
    <row r="2249" spans="1:8">
      <c r="A2249" s="82">
        <v>45078</v>
      </c>
      <c r="B2249" s="93"/>
      <c r="C2249" s="144" t="s">
        <v>12</v>
      </c>
      <c r="D2249" s="67">
        <v>1170000</v>
      </c>
      <c r="E2249" s="45"/>
      <c r="F2249" s="13">
        <f t="shared" si="34"/>
        <v>378883544.06999981</v>
      </c>
    </row>
    <row r="2250" spans="1:8">
      <c r="A2250" s="82">
        <v>45078</v>
      </c>
      <c r="B2250" s="93"/>
      <c r="C2250" s="144" t="s">
        <v>12</v>
      </c>
      <c r="D2250" s="67">
        <v>600000</v>
      </c>
      <c r="E2250" s="45"/>
      <c r="F2250" s="13">
        <f t="shared" si="34"/>
        <v>379483544.06999981</v>
      </c>
    </row>
    <row r="2251" spans="1:8">
      <c r="A2251" s="82">
        <v>45078</v>
      </c>
      <c r="B2251" s="93"/>
      <c r="C2251" s="144" t="s">
        <v>12</v>
      </c>
      <c r="D2251" s="67">
        <v>585000</v>
      </c>
      <c r="E2251" s="45"/>
      <c r="F2251" s="13">
        <f t="shared" si="34"/>
        <v>380068544.06999981</v>
      </c>
    </row>
    <row r="2252" spans="1:8">
      <c r="A2252" s="82">
        <v>45078</v>
      </c>
      <c r="B2252" s="93"/>
      <c r="C2252" s="144" t="s">
        <v>12</v>
      </c>
      <c r="D2252" s="67">
        <v>1200000</v>
      </c>
      <c r="E2252" s="45"/>
      <c r="F2252" s="13">
        <f t="shared" si="34"/>
        <v>381268544.06999981</v>
      </c>
    </row>
    <row r="2253" spans="1:8">
      <c r="A2253" s="82">
        <v>45078</v>
      </c>
      <c r="B2253" s="93"/>
      <c r="C2253" s="144" t="s">
        <v>12</v>
      </c>
      <c r="D2253" s="67">
        <v>600000</v>
      </c>
      <c r="E2253" s="45"/>
      <c r="F2253" s="13">
        <f t="shared" si="34"/>
        <v>381868544.06999981</v>
      </c>
    </row>
    <row r="2254" spans="1:8">
      <c r="A2254" s="82">
        <v>45078</v>
      </c>
      <c r="B2254" s="93"/>
      <c r="C2254" s="144" t="s">
        <v>12</v>
      </c>
      <c r="D2254" s="67">
        <v>585000</v>
      </c>
      <c r="E2254" s="45"/>
      <c r="F2254" s="13">
        <f t="shared" si="34"/>
        <v>382453544.06999981</v>
      </c>
      <c r="H2254" s="17"/>
    </row>
    <row r="2255" spans="1:8">
      <c r="A2255" s="82">
        <v>45079</v>
      </c>
      <c r="B2255" s="93"/>
      <c r="C2255" s="144" t="s">
        <v>12</v>
      </c>
      <c r="D2255" s="67">
        <v>465000</v>
      </c>
      <c r="E2255" s="45"/>
      <c r="F2255" s="13">
        <f t="shared" si="34"/>
        <v>382918544.06999981</v>
      </c>
      <c r="H2255" s="17"/>
    </row>
    <row r="2256" spans="1:8">
      <c r="A2256" s="14">
        <v>45079</v>
      </c>
      <c r="B2256" s="93"/>
      <c r="C2256" s="146" t="s">
        <v>12</v>
      </c>
      <c r="D2256" s="33">
        <v>585000</v>
      </c>
      <c r="E2256" s="45"/>
      <c r="F2256" s="13">
        <f t="shared" si="34"/>
        <v>383503544.06999981</v>
      </c>
      <c r="H2256" s="17"/>
    </row>
    <row r="2257" spans="1:8">
      <c r="A2257" s="82">
        <v>45079</v>
      </c>
      <c r="B2257" s="15"/>
      <c r="C2257" s="144" t="s">
        <v>12</v>
      </c>
      <c r="D2257" s="85">
        <v>1745000</v>
      </c>
      <c r="E2257" s="45"/>
      <c r="F2257" s="13">
        <f t="shared" si="34"/>
        <v>385248544.06999981</v>
      </c>
      <c r="H2257" s="17"/>
    </row>
    <row r="2258" spans="1:8">
      <c r="A2258" s="82">
        <v>45079</v>
      </c>
      <c r="B2258" s="15"/>
      <c r="C2258" s="144" t="s">
        <v>12</v>
      </c>
      <c r="D2258" s="85">
        <v>550000</v>
      </c>
      <c r="E2258" s="45"/>
      <c r="F2258" s="13">
        <f t="shared" si="34"/>
        <v>385798544.06999981</v>
      </c>
      <c r="H2258" s="17"/>
    </row>
    <row r="2259" spans="1:8">
      <c r="A2259" s="14">
        <v>45079</v>
      </c>
      <c r="B2259" s="15"/>
      <c r="C2259" s="144" t="s">
        <v>12</v>
      </c>
      <c r="D2259" s="33">
        <v>585000</v>
      </c>
      <c r="E2259" s="45"/>
      <c r="F2259" s="13">
        <f t="shared" si="34"/>
        <v>386383544.06999981</v>
      </c>
      <c r="H2259" s="17"/>
    </row>
    <row r="2260" spans="1:8">
      <c r="A2260" s="14">
        <v>45079</v>
      </c>
      <c r="B2260" s="15"/>
      <c r="C2260" s="144" t="s">
        <v>12</v>
      </c>
      <c r="D2260" s="33">
        <v>1170000</v>
      </c>
      <c r="E2260" s="45"/>
      <c r="F2260" s="13">
        <f t="shared" si="34"/>
        <v>387553544.06999981</v>
      </c>
      <c r="H2260" s="17"/>
    </row>
    <row r="2261" spans="1:8">
      <c r="A2261" s="14">
        <v>45079</v>
      </c>
      <c r="B2261" s="15"/>
      <c r="C2261" s="144" t="s">
        <v>12</v>
      </c>
      <c r="D2261" s="33">
        <v>1135000</v>
      </c>
      <c r="E2261" s="45"/>
      <c r="F2261" s="13">
        <f t="shared" si="34"/>
        <v>388688544.06999981</v>
      </c>
      <c r="H2261" s="17"/>
    </row>
    <row r="2262" spans="1:8">
      <c r="A2262" s="82">
        <v>45079</v>
      </c>
      <c r="B2262" s="15"/>
      <c r="C2262" s="144" t="s">
        <v>12</v>
      </c>
      <c r="D2262" s="67">
        <v>600000</v>
      </c>
      <c r="E2262" s="45"/>
      <c r="F2262" s="13">
        <f t="shared" si="34"/>
        <v>389288544.06999981</v>
      </c>
      <c r="H2262" s="17"/>
    </row>
    <row r="2263" spans="1:8">
      <c r="A2263" s="82">
        <v>45079</v>
      </c>
      <c r="B2263" s="15"/>
      <c r="C2263" s="144" t="s">
        <v>12</v>
      </c>
      <c r="D2263" s="67">
        <v>1170000</v>
      </c>
      <c r="E2263" s="45"/>
      <c r="F2263" s="13">
        <f t="shared" si="34"/>
        <v>390458544.06999981</v>
      </c>
      <c r="H2263" s="17"/>
    </row>
    <row r="2264" spans="1:8">
      <c r="A2264" s="82">
        <v>45079</v>
      </c>
      <c r="B2264" s="15"/>
      <c r="C2264" s="144" t="s">
        <v>12</v>
      </c>
      <c r="D2264" s="67">
        <v>465000</v>
      </c>
      <c r="E2264" s="45"/>
      <c r="F2264" s="13">
        <f t="shared" si="34"/>
        <v>390923544.06999981</v>
      </c>
      <c r="H2264" s="17"/>
    </row>
    <row r="2265" spans="1:8">
      <c r="A2265" s="82">
        <v>45079</v>
      </c>
      <c r="B2265" s="15"/>
      <c r="C2265" s="144" t="s">
        <v>12</v>
      </c>
      <c r="D2265" s="67">
        <v>600000</v>
      </c>
      <c r="E2265" s="45"/>
      <c r="F2265" s="13">
        <f t="shared" si="34"/>
        <v>391523544.06999981</v>
      </c>
    </row>
    <row r="2266" spans="1:8">
      <c r="A2266" s="82">
        <v>45079</v>
      </c>
      <c r="B2266" s="15"/>
      <c r="C2266" s="144" t="s">
        <v>12</v>
      </c>
      <c r="D2266" s="67">
        <v>585000</v>
      </c>
      <c r="E2266" s="45"/>
      <c r="F2266" s="13">
        <f t="shared" si="34"/>
        <v>392108544.06999981</v>
      </c>
    </row>
    <row r="2267" spans="1:8">
      <c r="A2267" s="82">
        <v>45079</v>
      </c>
      <c r="B2267" s="15"/>
      <c r="C2267" s="144" t="s">
        <v>12</v>
      </c>
      <c r="D2267" s="67">
        <v>1170000</v>
      </c>
      <c r="E2267" s="45"/>
      <c r="F2267" s="13">
        <f t="shared" si="34"/>
        <v>393278544.06999981</v>
      </c>
    </row>
    <row r="2268" spans="1:8">
      <c r="A2268" s="82">
        <v>45079</v>
      </c>
      <c r="B2268" s="15"/>
      <c r="C2268" s="144" t="s">
        <v>12</v>
      </c>
      <c r="D2268" s="67">
        <v>1150000</v>
      </c>
      <c r="E2268" s="45"/>
      <c r="F2268" s="13">
        <f t="shared" si="34"/>
        <v>394428544.06999981</v>
      </c>
    </row>
    <row r="2269" spans="1:8">
      <c r="A2269" s="82">
        <v>45079</v>
      </c>
      <c r="B2269" s="15"/>
      <c r="C2269" s="144" t="s">
        <v>12</v>
      </c>
      <c r="D2269" s="67">
        <v>930000</v>
      </c>
      <c r="E2269" s="45"/>
      <c r="F2269" s="13">
        <f t="shared" si="34"/>
        <v>395358544.06999981</v>
      </c>
    </row>
    <row r="2270" spans="1:8">
      <c r="A2270" s="82">
        <v>45079</v>
      </c>
      <c r="B2270" s="15"/>
      <c r="C2270" s="144" t="s">
        <v>12</v>
      </c>
      <c r="D2270" s="67">
        <v>1160000</v>
      </c>
      <c r="E2270" s="45"/>
      <c r="F2270" s="13">
        <f t="shared" si="34"/>
        <v>396518544.06999981</v>
      </c>
    </row>
    <row r="2271" spans="1:8">
      <c r="A2271" s="82">
        <v>45080</v>
      </c>
      <c r="B2271" s="15"/>
      <c r="C2271" s="144" t="s">
        <v>12</v>
      </c>
      <c r="D2271" s="67">
        <v>600000</v>
      </c>
      <c r="E2271" s="45"/>
      <c r="F2271" s="13">
        <f t="shared" si="34"/>
        <v>397118544.06999981</v>
      </c>
    </row>
    <row r="2272" spans="1:8">
      <c r="A2272" s="82">
        <v>45080</v>
      </c>
      <c r="B2272" s="15"/>
      <c r="C2272" s="144" t="s">
        <v>12</v>
      </c>
      <c r="D2272" s="67">
        <v>585000</v>
      </c>
      <c r="E2272" s="45"/>
      <c r="F2272" s="13">
        <f t="shared" si="34"/>
        <v>397703544.06999981</v>
      </c>
    </row>
    <row r="2273" spans="1:6">
      <c r="A2273" s="82">
        <v>45080</v>
      </c>
      <c r="B2273" s="15"/>
      <c r="C2273" s="144" t="s">
        <v>12</v>
      </c>
      <c r="D2273" s="67">
        <v>600000</v>
      </c>
      <c r="E2273" s="45"/>
      <c r="F2273" s="13">
        <f t="shared" si="34"/>
        <v>398303544.06999981</v>
      </c>
    </row>
    <row r="2274" spans="1:6">
      <c r="A2274" s="82">
        <v>45080</v>
      </c>
      <c r="B2274" s="15"/>
      <c r="C2274" s="144" t="s">
        <v>12</v>
      </c>
      <c r="D2274" s="67">
        <v>1800000</v>
      </c>
      <c r="E2274" s="45"/>
      <c r="F2274" s="13">
        <f t="shared" si="34"/>
        <v>400103544.06999981</v>
      </c>
    </row>
    <row r="2275" spans="1:6">
      <c r="A2275" s="82">
        <v>45080</v>
      </c>
      <c r="B2275" s="15"/>
      <c r="C2275" s="144" t="s">
        <v>12</v>
      </c>
      <c r="D2275" s="67">
        <v>1160000</v>
      </c>
      <c r="E2275" s="45"/>
      <c r="F2275" s="13">
        <f t="shared" si="34"/>
        <v>401263544.06999981</v>
      </c>
    </row>
    <row r="2276" spans="1:6">
      <c r="A2276" s="82">
        <v>45080</v>
      </c>
      <c r="B2276" s="15"/>
      <c r="C2276" s="144" t="s">
        <v>12</v>
      </c>
      <c r="D2276" s="67">
        <v>585000</v>
      </c>
      <c r="E2276" s="45"/>
      <c r="F2276" s="13">
        <f t="shared" si="34"/>
        <v>401848544.06999981</v>
      </c>
    </row>
    <row r="2277" spans="1:6">
      <c r="A2277" s="14">
        <v>45080</v>
      </c>
      <c r="B2277" s="15"/>
      <c r="C2277" s="144" t="s">
        <v>12</v>
      </c>
      <c r="D2277" s="33">
        <v>550000</v>
      </c>
      <c r="E2277" s="45"/>
      <c r="F2277" s="13">
        <f t="shared" si="34"/>
        <v>402398544.06999981</v>
      </c>
    </row>
    <row r="2278" spans="1:6">
      <c r="A2278" s="82">
        <v>45080</v>
      </c>
      <c r="B2278" s="15"/>
      <c r="C2278" s="144" t="s">
        <v>12</v>
      </c>
      <c r="D2278" s="67">
        <v>1755000</v>
      </c>
      <c r="E2278" s="45"/>
      <c r="F2278" s="13">
        <f t="shared" si="34"/>
        <v>404153544.06999981</v>
      </c>
    </row>
    <row r="2279" spans="1:6">
      <c r="A2279" s="82">
        <v>45080</v>
      </c>
      <c r="B2279" s="15"/>
      <c r="C2279" s="144" t="s">
        <v>12</v>
      </c>
      <c r="D2279" s="67">
        <v>600000</v>
      </c>
      <c r="E2279" s="45"/>
      <c r="F2279" s="13">
        <f t="shared" si="34"/>
        <v>404753544.06999981</v>
      </c>
    </row>
    <row r="2280" spans="1:6">
      <c r="A2280" s="82">
        <v>45080</v>
      </c>
      <c r="B2280" s="15"/>
      <c r="C2280" s="144" t="s">
        <v>12</v>
      </c>
      <c r="D2280" s="67">
        <v>600000</v>
      </c>
      <c r="E2280" s="45"/>
      <c r="F2280" s="13">
        <f t="shared" si="34"/>
        <v>405353544.06999981</v>
      </c>
    </row>
    <row r="2281" spans="1:6">
      <c r="A2281" s="82">
        <v>45080</v>
      </c>
      <c r="B2281" s="15"/>
      <c r="C2281" s="144" t="s">
        <v>12</v>
      </c>
      <c r="D2281" s="67">
        <v>585000</v>
      </c>
      <c r="E2281" s="45"/>
      <c r="F2281" s="13">
        <f t="shared" si="34"/>
        <v>405938544.06999981</v>
      </c>
    </row>
    <row r="2282" spans="1:6">
      <c r="A2282" s="82">
        <v>45082</v>
      </c>
      <c r="B2282" s="15"/>
      <c r="C2282" s="144" t="s">
        <v>266</v>
      </c>
      <c r="D2282" s="67"/>
      <c r="E2282" s="45">
        <v>40000000</v>
      </c>
      <c r="F2282" s="13">
        <f t="shared" si="34"/>
        <v>365938544.06999981</v>
      </c>
    </row>
    <row r="2283" spans="1:6">
      <c r="A2283" s="82">
        <v>45085</v>
      </c>
      <c r="B2283" s="15"/>
      <c r="C2283" s="145" t="s">
        <v>116</v>
      </c>
      <c r="D2283" s="67"/>
      <c r="E2283" s="45">
        <v>119170000</v>
      </c>
      <c r="F2283" s="13">
        <f t="shared" si="34"/>
        <v>246768544.06999981</v>
      </c>
    </row>
    <row r="2284" spans="1:6">
      <c r="A2284" s="82">
        <v>45085</v>
      </c>
      <c r="B2284" s="15"/>
      <c r="C2284" s="145" t="s">
        <v>21</v>
      </c>
      <c r="D2284" s="67"/>
      <c r="E2284" s="45">
        <v>18750000</v>
      </c>
      <c r="F2284" s="13">
        <f t="shared" si="34"/>
        <v>228018544.06999981</v>
      </c>
    </row>
    <row r="2285" spans="1:6">
      <c r="A2285" s="82">
        <v>45085</v>
      </c>
      <c r="B2285" s="15"/>
      <c r="C2285" s="145" t="s">
        <v>22</v>
      </c>
      <c r="D2285" s="67"/>
      <c r="E2285" s="45">
        <v>6000000</v>
      </c>
      <c r="F2285" s="13">
        <f t="shared" si="34"/>
        <v>222018544.06999981</v>
      </c>
    </row>
    <row r="2286" spans="1:6">
      <c r="A2286" s="82">
        <v>45085</v>
      </c>
      <c r="B2286" s="15"/>
      <c r="C2286" s="145" t="s">
        <v>44</v>
      </c>
      <c r="D2286" s="67"/>
      <c r="E2286" s="45">
        <v>6500000</v>
      </c>
      <c r="F2286" s="13">
        <f t="shared" si="34"/>
        <v>215518544.06999981</v>
      </c>
    </row>
    <row r="2287" spans="1:6">
      <c r="A2287" s="82">
        <v>45085</v>
      </c>
      <c r="B2287" s="15"/>
      <c r="C2287" s="144" t="s">
        <v>259</v>
      </c>
      <c r="D2287" s="67"/>
      <c r="E2287" s="45">
        <f>(4*2900)</f>
        <v>11600</v>
      </c>
      <c r="F2287" s="13">
        <f t="shared" si="34"/>
        <v>215506944.06999981</v>
      </c>
    </row>
    <row r="2288" spans="1:6">
      <c r="A2288" s="82">
        <v>45085</v>
      </c>
      <c r="B2288" s="15"/>
      <c r="C2288" s="144" t="s">
        <v>27</v>
      </c>
      <c r="D2288" s="67">
        <v>7600000</v>
      </c>
      <c r="E2288" s="45"/>
      <c r="F2288" s="13">
        <f t="shared" si="34"/>
        <v>223106944.06999981</v>
      </c>
    </row>
    <row r="2289" spans="1:6" ht="28">
      <c r="A2289" s="82">
        <v>45085</v>
      </c>
      <c r="B2289" s="15"/>
      <c r="C2289" s="147" t="s">
        <v>262</v>
      </c>
      <c r="D2289" s="67"/>
      <c r="E2289" s="45">
        <v>38000000</v>
      </c>
      <c r="F2289" s="13">
        <f t="shared" si="34"/>
        <v>185106944.06999981</v>
      </c>
    </row>
    <row r="2290" spans="1:6">
      <c r="A2290" s="82">
        <v>45085</v>
      </c>
      <c r="B2290" s="15"/>
      <c r="C2290" s="144" t="s">
        <v>264</v>
      </c>
      <c r="D2290" s="67">
        <v>2000000</v>
      </c>
      <c r="E2290" s="45"/>
      <c r="F2290" s="13">
        <f t="shared" si="34"/>
        <v>187106944.06999981</v>
      </c>
    </row>
    <row r="2291" spans="1:6">
      <c r="A2291" s="82">
        <v>45085</v>
      </c>
      <c r="B2291" s="15"/>
      <c r="C2291" s="144" t="s">
        <v>265</v>
      </c>
      <c r="D2291" s="67">
        <v>9500000</v>
      </c>
      <c r="E2291" s="45"/>
      <c r="F2291" s="13">
        <f t="shared" si="34"/>
        <v>196606944.06999981</v>
      </c>
    </row>
    <row r="2292" spans="1:6">
      <c r="A2292" s="82">
        <v>45080</v>
      </c>
      <c r="B2292" s="15"/>
      <c r="C2292" s="144" t="s">
        <v>12</v>
      </c>
      <c r="D2292" s="67">
        <v>465000</v>
      </c>
      <c r="E2292" s="45"/>
      <c r="F2292" s="13">
        <f t="shared" si="34"/>
        <v>197071944.06999981</v>
      </c>
    </row>
    <row r="2293" spans="1:6">
      <c r="A2293" s="82">
        <v>45080</v>
      </c>
      <c r="B2293" s="15"/>
      <c r="C2293" s="144" t="s">
        <v>12</v>
      </c>
      <c r="D2293" s="67">
        <v>600000</v>
      </c>
      <c r="E2293" s="45"/>
      <c r="F2293" s="13">
        <f t="shared" si="34"/>
        <v>197671944.06999981</v>
      </c>
    </row>
    <row r="2294" spans="1:6">
      <c r="A2294" s="82">
        <v>45080</v>
      </c>
      <c r="B2294" s="15"/>
      <c r="C2294" s="144" t="s">
        <v>12</v>
      </c>
      <c r="D2294" s="67">
        <v>585000</v>
      </c>
      <c r="E2294" s="45"/>
      <c r="F2294" s="13">
        <f t="shared" si="34"/>
        <v>198256944.06999981</v>
      </c>
    </row>
    <row r="2295" spans="1:6">
      <c r="A2295" s="82">
        <v>45080</v>
      </c>
      <c r="B2295" s="15"/>
      <c r="C2295" s="144" t="s">
        <v>12</v>
      </c>
      <c r="D2295" s="67">
        <v>600000</v>
      </c>
      <c r="E2295" s="45"/>
      <c r="F2295" s="13">
        <f t="shared" si="34"/>
        <v>198856944.06999981</v>
      </c>
    </row>
    <row r="2296" spans="1:6">
      <c r="A2296" s="82">
        <v>45080</v>
      </c>
      <c r="B2296" s="15"/>
      <c r="C2296" s="144" t="s">
        <v>12</v>
      </c>
      <c r="D2296" s="67">
        <v>550000</v>
      </c>
      <c r="E2296" s="45"/>
      <c r="F2296" s="13">
        <f t="shared" si="34"/>
        <v>199406944.06999981</v>
      </c>
    </row>
    <row r="2297" spans="1:6">
      <c r="A2297" s="82">
        <v>45080</v>
      </c>
      <c r="B2297" s="15"/>
      <c r="C2297" s="144" t="s">
        <v>12</v>
      </c>
      <c r="D2297" s="67">
        <v>1100000</v>
      </c>
      <c r="E2297" s="45"/>
      <c r="F2297" s="13">
        <f t="shared" si="34"/>
        <v>200506944.06999981</v>
      </c>
    </row>
    <row r="2298" spans="1:6">
      <c r="A2298" s="82">
        <v>45080</v>
      </c>
      <c r="B2298" s="15"/>
      <c r="C2298" s="144" t="s">
        <v>12</v>
      </c>
      <c r="D2298" s="67">
        <v>600000</v>
      </c>
      <c r="E2298" s="45"/>
      <c r="F2298" s="13">
        <f t="shared" si="34"/>
        <v>201106944.06999981</v>
      </c>
    </row>
    <row r="2299" spans="1:6">
      <c r="A2299" s="82">
        <v>45080</v>
      </c>
      <c r="B2299" s="15"/>
      <c r="C2299" s="144" t="s">
        <v>12</v>
      </c>
      <c r="D2299" s="67">
        <v>585000</v>
      </c>
      <c r="E2299" s="45"/>
      <c r="F2299" s="13">
        <f t="shared" si="34"/>
        <v>201691944.06999981</v>
      </c>
    </row>
    <row r="2300" spans="1:6">
      <c r="A2300" s="82">
        <v>45080</v>
      </c>
      <c r="B2300" s="15"/>
      <c r="C2300" s="144" t="s">
        <v>12</v>
      </c>
      <c r="D2300" s="67">
        <v>585000</v>
      </c>
      <c r="E2300" s="45"/>
      <c r="F2300" s="13">
        <f t="shared" si="34"/>
        <v>202276944.06999981</v>
      </c>
    </row>
    <row r="2301" spans="1:6">
      <c r="A2301" s="82">
        <v>45080</v>
      </c>
      <c r="B2301" s="15"/>
      <c r="C2301" s="144" t="s">
        <v>12</v>
      </c>
      <c r="D2301" s="67">
        <v>1135000</v>
      </c>
      <c r="E2301" s="45"/>
      <c r="F2301" s="13">
        <f t="shared" si="34"/>
        <v>203411944.06999981</v>
      </c>
    </row>
    <row r="2302" spans="1:6">
      <c r="A2302" s="82">
        <v>45080</v>
      </c>
      <c r="B2302" s="15"/>
      <c r="C2302" s="144" t="s">
        <v>12</v>
      </c>
      <c r="D2302" s="67">
        <v>575000</v>
      </c>
      <c r="E2302" s="45"/>
      <c r="F2302" s="13">
        <f t="shared" si="34"/>
        <v>203986944.06999981</v>
      </c>
    </row>
    <row r="2303" spans="1:6">
      <c r="A2303" s="82">
        <v>45080</v>
      </c>
      <c r="B2303" s="15"/>
      <c r="C2303" s="144" t="s">
        <v>12</v>
      </c>
      <c r="D2303" s="67">
        <v>585000</v>
      </c>
      <c r="E2303" s="45"/>
      <c r="F2303" s="13">
        <f t="shared" si="34"/>
        <v>204571944.06999981</v>
      </c>
    </row>
    <row r="2304" spans="1:6">
      <c r="A2304" s="82">
        <v>45080</v>
      </c>
      <c r="B2304" s="15"/>
      <c r="C2304" s="144" t="s">
        <v>12</v>
      </c>
      <c r="D2304" s="67">
        <v>3405000</v>
      </c>
      <c r="E2304" s="45"/>
      <c r="F2304" s="13">
        <f t="shared" ref="F2304:F2367" si="35">F2303+D2304-E2304</f>
        <v>207976944.06999981</v>
      </c>
    </row>
    <row r="2305" spans="1:6">
      <c r="A2305" s="82">
        <v>45080</v>
      </c>
      <c r="B2305" s="15"/>
      <c r="C2305" s="144" t="s">
        <v>12</v>
      </c>
      <c r="D2305" s="67">
        <v>585000</v>
      </c>
      <c r="E2305" s="45"/>
      <c r="F2305" s="13">
        <f t="shared" si="35"/>
        <v>208561944.06999981</v>
      </c>
    </row>
    <row r="2306" spans="1:6">
      <c r="A2306" s="82">
        <v>45080</v>
      </c>
      <c r="B2306" s="15"/>
      <c r="C2306" s="144" t="s">
        <v>12</v>
      </c>
      <c r="D2306" s="67">
        <v>550000</v>
      </c>
      <c r="E2306" s="45"/>
      <c r="F2306" s="13">
        <f t="shared" si="35"/>
        <v>209111944.06999981</v>
      </c>
    </row>
    <row r="2307" spans="1:6">
      <c r="A2307" s="82">
        <v>45080</v>
      </c>
      <c r="B2307" s="15"/>
      <c r="C2307" s="144" t="s">
        <v>12</v>
      </c>
      <c r="D2307" s="67">
        <v>550000</v>
      </c>
      <c r="E2307" s="45"/>
      <c r="F2307" s="13">
        <f t="shared" si="35"/>
        <v>209661944.06999981</v>
      </c>
    </row>
    <row r="2308" spans="1:6">
      <c r="A2308" s="82">
        <v>45080</v>
      </c>
      <c r="B2308" s="15"/>
      <c r="C2308" s="144" t="s">
        <v>12</v>
      </c>
      <c r="D2308" s="67">
        <v>1050000</v>
      </c>
      <c r="E2308" s="45"/>
      <c r="F2308" s="13">
        <f t="shared" si="35"/>
        <v>210711944.06999981</v>
      </c>
    </row>
    <row r="2309" spans="1:6">
      <c r="A2309" s="82">
        <v>45080</v>
      </c>
      <c r="B2309" s="15"/>
      <c r="C2309" s="144" t="s">
        <v>12</v>
      </c>
      <c r="D2309" s="67">
        <v>1725000</v>
      </c>
      <c r="E2309" s="45"/>
      <c r="F2309" s="13">
        <f t="shared" si="35"/>
        <v>212436944.06999981</v>
      </c>
    </row>
    <row r="2310" spans="1:6">
      <c r="A2310" s="82">
        <v>45080</v>
      </c>
      <c r="B2310" s="15"/>
      <c r="C2310" s="144" t="s">
        <v>12</v>
      </c>
      <c r="D2310" s="67">
        <v>585000</v>
      </c>
      <c r="E2310" s="45"/>
      <c r="F2310" s="13">
        <f t="shared" si="35"/>
        <v>213021944.06999981</v>
      </c>
    </row>
    <row r="2311" spans="1:6">
      <c r="A2311" s="82">
        <v>45080</v>
      </c>
      <c r="B2311" s="15"/>
      <c r="C2311" s="144" t="s">
        <v>12</v>
      </c>
      <c r="D2311" s="67">
        <v>585000</v>
      </c>
      <c r="E2311" s="45"/>
      <c r="F2311" s="13">
        <f t="shared" si="35"/>
        <v>213606944.06999981</v>
      </c>
    </row>
    <row r="2312" spans="1:6">
      <c r="A2312" s="82">
        <v>45080</v>
      </c>
      <c r="B2312" s="15"/>
      <c r="C2312" s="144" t="s">
        <v>12</v>
      </c>
      <c r="D2312" s="67">
        <v>550000</v>
      </c>
      <c r="E2312" s="45"/>
      <c r="F2312" s="13">
        <f t="shared" si="35"/>
        <v>214156944.06999981</v>
      </c>
    </row>
    <row r="2313" spans="1:6">
      <c r="A2313" s="82">
        <v>45080</v>
      </c>
      <c r="B2313" s="15"/>
      <c r="C2313" s="144" t="s">
        <v>12</v>
      </c>
      <c r="D2313" s="67">
        <v>1170000</v>
      </c>
      <c r="E2313" s="45"/>
      <c r="F2313" s="13">
        <f t="shared" si="35"/>
        <v>215326944.06999981</v>
      </c>
    </row>
    <row r="2314" spans="1:6">
      <c r="A2314" s="82">
        <v>45080</v>
      </c>
      <c r="B2314" s="15"/>
      <c r="C2314" s="144" t="s">
        <v>12</v>
      </c>
      <c r="D2314" s="67">
        <v>585000</v>
      </c>
      <c r="E2314" s="45"/>
      <c r="F2314" s="13">
        <f t="shared" si="35"/>
        <v>215911944.06999981</v>
      </c>
    </row>
    <row r="2315" spans="1:6">
      <c r="A2315" s="82">
        <v>45081</v>
      </c>
      <c r="B2315" s="15"/>
      <c r="C2315" s="144" t="s">
        <v>18</v>
      </c>
      <c r="D2315" s="67">
        <v>1150000</v>
      </c>
      <c r="E2315" s="45"/>
      <c r="F2315" s="13">
        <f t="shared" si="35"/>
        <v>217061944.06999981</v>
      </c>
    </row>
    <row r="2316" spans="1:6">
      <c r="A2316" s="82">
        <v>45081</v>
      </c>
      <c r="B2316" s="15"/>
      <c r="C2316" s="144" t="s">
        <v>12</v>
      </c>
      <c r="D2316" s="67">
        <v>600000</v>
      </c>
      <c r="E2316" s="45"/>
      <c r="F2316" s="13">
        <f t="shared" si="35"/>
        <v>217661944.06999981</v>
      </c>
    </row>
    <row r="2317" spans="1:6">
      <c r="A2317" s="82">
        <v>45081</v>
      </c>
      <c r="B2317" s="15"/>
      <c r="C2317" s="144" t="s">
        <v>12</v>
      </c>
      <c r="D2317" s="67">
        <v>1160000</v>
      </c>
      <c r="E2317" s="45"/>
      <c r="F2317" s="13">
        <f t="shared" si="35"/>
        <v>218821944.06999981</v>
      </c>
    </row>
    <row r="2318" spans="1:6">
      <c r="A2318" s="82">
        <v>45081</v>
      </c>
      <c r="B2318" s="15"/>
      <c r="C2318" s="144" t="s">
        <v>12</v>
      </c>
      <c r="D2318" s="67">
        <v>585000</v>
      </c>
      <c r="E2318" s="45"/>
      <c r="F2318" s="13">
        <f t="shared" si="35"/>
        <v>219406944.06999981</v>
      </c>
    </row>
    <row r="2319" spans="1:6">
      <c r="A2319" s="82">
        <v>45081</v>
      </c>
      <c r="B2319" s="15"/>
      <c r="C2319" s="144" t="s">
        <v>12</v>
      </c>
      <c r="D2319" s="67">
        <v>585000</v>
      </c>
      <c r="E2319" s="45"/>
      <c r="F2319" s="13">
        <f t="shared" si="35"/>
        <v>219991944.06999981</v>
      </c>
    </row>
    <row r="2320" spans="1:6">
      <c r="A2320" s="82">
        <v>45081</v>
      </c>
      <c r="B2320" s="15"/>
      <c r="C2320" s="144" t="s">
        <v>12</v>
      </c>
      <c r="D2320" s="67">
        <v>600000</v>
      </c>
      <c r="E2320" s="45"/>
      <c r="F2320" s="13">
        <f t="shared" si="35"/>
        <v>220591944.06999981</v>
      </c>
    </row>
    <row r="2321" spans="1:8">
      <c r="A2321" s="82">
        <v>45081</v>
      </c>
      <c r="B2321" s="15"/>
      <c r="C2321" s="144" t="s">
        <v>12</v>
      </c>
      <c r="D2321" s="67">
        <v>1170000</v>
      </c>
      <c r="E2321" s="45"/>
      <c r="F2321" s="13">
        <f t="shared" si="35"/>
        <v>221761944.06999981</v>
      </c>
    </row>
    <row r="2322" spans="1:8">
      <c r="A2322" s="82">
        <v>45081</v>
      </c>
      <c r="B2322" s="15"/>
      <c r="C2322" s="144" t="s">
        <v>12</v>
      </c>
      <c r="D2322" s="67">
        <v>585000</v>
      </c>
      <c r="E2322" s="45"/>
      <c r="F2322" s="13">
        <f t="shared" si="35"/>
        <v>222346944.06999981</v>
      </c>
    </row>
    <row r="2323" spans="1:8">
      <c r="A2323" s="82">
        <v>45081</v>
      </c>
      <c r="B2323" s="15"/>
      <c r="C2323" s="144" t="s">
        <v>12</v>
      </c>
      <c r="D2323" s="67">
        <v>2340000</v>
      </c>
      <c r="E2323" s="45"/>
      <c r="F2323" s="13">
        <f t="shared" si="35"/>
        <v>224686944.06999981</v>
      </c>
    </row>
    <row r="2324" spans="1:8">
      <c r="A2324" s="82">
        <v>45081</v>
      </c>
      <c r="B2324" s="15"/>
      <c r="C2324" s="144" t="s">
        <v>12</v>
      </c>
      <c r="D2324" s="67">
        <v>600000</v>
      </c>
      <c r="E2324" s="45"/>
      <c r="F2324" s="13">
        <f t="shared" si="35"/>
        <v>225286944.06999981</v>
      </c>
    </row>
    <row r="2325" spans="1:8">
      <c r="A2325" s="82">
        <v>45081</v>
      </c>
      <c r="B2325" s="15"/>
      <c r="C2325" s="144" t="s">
        <v>12</v>
      </c>
      <c r="D2325" s="67">
        <v>550000</v>
      </c>
      <c r="E2325" s="45"/>
      <c r="F2325" s="13">
        <f t="shared" si="35"/>
        <v>225836944.06999981</v>
      </c>
    </row>
    <row r="2326" spans="1:8">
      <c r="A2326" s="82">
        <v>45081</v>
      </c>
      <c r="B2326" s="15"/>
      <c r="C2326" s="147" t="s">
        <v>12</v>
      </c>
      <c r="D2326" s="67">
        <v>1050000</v>
      </c>
      <c r="E2326" s="45"/>
      <c r="F2326" s="13">
        <f t="shared" si="35"/>
        <v>226886944.06999981</v>
      </c>
    </row>
    <row r="2327" spans="1:8">
      <c r="A2327" s="82">
        <v>45081</v>
      </c>
      <c r="B2327" s="15"/>
      <c r="C2327" s="147" t="s">
        <v>12</v>
      </c>
      <c r="D2327" s="67">
        <v>585000</v>
      </c>
      <c r="E2327" s="45"/>
      <c r="F2327" s="13">
        <f t="shared" si="35"/>
        <v>227471944.06999981</v>
      </c>
    </row>
    <row r="2328" spans="1:8">
      <c r="A2328" s="82">
        <v>45081</v>
      </c>
      <c r="B2328" s="15"/>
      <c r="C2328" s="144" t="s">
        <v>12</v>
      </c>
      <c r="D2328" s="67">
        <v>585000</v>
      </c>
      <c r="E2328" s="45"/>
      <c r="F2328" s="13">
        <f t="shared" si="35"/>
        <v>228056944.06999981</v>
      </c>
    </row>
    <row r="2329" spans="1:8">
      <c r="A2329" s="82">
        <v>45081</v>
      </c>
      <c r="B2329" s="15"/>
      <c r="C2329" s="144" t="s">
        <v>12</v>
      </c>
      <c r="D2329" s="67">
        <v>465000</v>
      </c>
      <c r="E2329" s="45"/>
      <c r="F2329" s="13">
        <f t="shared" si="35"/>
        <v>228521944.06999981</v>
      </c>
    </row>
    <row r="2330" spans="1:8">
      <c r="A2330" s="82">
        <v>45081</v>
      </c>
      <c r="B2330" s="15"/>
      <c r="C2330" s="144" t="s">
        <v>12</v>
      </c>
      <c r="D2330" s="67">
        <v>1170000</v>
      </c>
      <c r="E2330" s="45"/>
      <c r="F2330" s="13">
        <f t="shared" si="35"/>
        <v>229691944.06999981</v>
      </c>
    </row>
    <row r="2331" spans="1:8">
      <c r="A2331" s="82">
        <v>45081</v>
      </c>
      <c r="B2331" s="15"/>
      <c r="C2331" s="144" t="s">
        <v>12</v>
      </c>
      <c r="D2331" s="67">
        <v>1015000</v>
      </c>
      <c r="E2331" s="45"/>
      <c r="F2331" s="13">
        <f t="shared" si="35"/>
        <v>230706944.06999981</v>
      </c>
    </row>
    <row r="2332" spans="1:8">
      <c r="A2332" s="82">
        <v>45081</v>
      </c>
      <c r="B2332" s="15"/>
      <c r="C2332" s="144" t="s">
        <v>12</v>
      </c>
      <c r="D2332" s="67">
        <v>1150000</v>
      </c>
      <c r="E2332" s="45"/>
      <c r="F2332" s="13">
        <f t="shared" si="35"/>
        <v>231856944.06999981</v>
      </c>
    </row>
    <row r="2333" spans="1:8">
      <c r="A2333" s="82">
        <v>45081</v>
      </c>
      <c r="B2333" s="15"/>
      <c r="C2333" s="144" t="s">
        <v>12</v>
      </c>
      <c r="D2333" s="67">
        <v>1200000</v>
      </c>
      <c r="E2333" s="45"/>
      <c r="F2333" s="13">
        <f t="shared" si="35"/>
        <v>233056944.06999981</v>
      </c>
    </row>
    <row r="2334" spans="1:8">
      <c r="A2334" s="82">
        <v>45081</v>
      </c>
      <c r="B2334" s="15"/>
      <c r="C2334" s="144" t="s">
        <v>12</v>
      </c>
      <c r="D2334" s="67">
        <v>585000</v>
      </c>
      <c r="E2334" s="45"/>
      <c r="F2334" s="13">
        <f t="shared" si="35"/>
        <v>233641944.06999981</v>
      </c>
    </row>
    <row r="2335" spans="1:8">
      <c r="A2335" s="82">
        <v>45081</v>
      </c>
      <c r="B2335" s="15"/>
      <c r="C2335" s="144" t="s">
        <v>12</v>
      </c>
      <c r="D2335" s="67">
        <v>1170000</v>
      </c>
      <c r="E2335" s="45"/>
      <c r="F2335" s="13">
        <f t="shared" si="35"/>
        <v>234811944.06999981</v>
      </c>
    </row>
    <row r="2336" spans="1:8">
      <c r="A2336" s="82">
        <v>45081</v>
      </c>
      <c r="B2336" s="15"/>
      <c r="C2336" s="144" t="s">
        <v>12</v>
      </c>
      <c r="D2336" s="67">
        <v>550000</v>
      </c>
      <c r="E2336" s="45"/>
      <c r="F2336" s="13">
        <f t="shared" si="35"/>
        <v>235361944.06999981</v>
      </c>
      <c r="H2336" s="66"/>
    </row>
    <row r="2337" spans="1:8">
      <c r="A2337" s="82">
        <v>45081</v>
      </c>
      <c r="B2337" s="15"/>
      <c r="C2337" s="144" t="s">
        <v>12</v>
      </c>
      <c r="D2337" s="67">
        <v>600000</v>
      </c>
      <c r="E2337" s="45"/>
      <c r="F2337" s="13">
        <f t="shared" si="35"/>
        <v>235961944.06999981</v>
      </c>
    </row>
    <row r="2338" spans="1:8">
      <c r="A2338" s="82">
        <v>45081</v>
      </c>
      <c r="B2338" s="15"/>
      <c r="C2338" s="144" t="s">
        <v>12</v>
      </c>
      <c r="D2338" s="67">
        <v>600000</v>
      </c>
      <c r="E2338" s="45"/>
      <c r="F2338" s="13">
        <f t="shared" si="35"/>
        <v>236561944.06999981</v>
      </c>
    </row>
    <row r="2339" spans="1:8">
      <c r="A2339" s="82">
        <v>45081</v>
      </c>
      <c r="B2339" s="15"/>
      <c r="C2339" s="144" t="s">
        <v>12</v>
      </c>
      <c r="D2339" s="67">
        <v>600000</v>
      </c>
      <c r="E2339" s="45"/>
      <c r="F2339" s="13">
        <f t="shared" si="35"/>
        <v>237161944.06999981</v>
      </c>
    </row>
    <row r="2340" spans="1:8">
      <c r="A2340" s="82">
        <v>45081</v>
      </c>
      <c r="B2340" s="15"/>
      <c r="C2340" s="144" t="s">
        <v>12</v>
      </c>
      <c r="D2340" s="67">
        <v>585000</v>
      </c>
      <c r="E2340" s="45"/>
      <c r="F2340" s="13">
        <f t="shared" si="35"/>
        <v>237746944.06999981</v>
      </c>
    </row>
    <row r="2341" spans="1:8">
      <c r="A2341" s="82">
        <v>45081</v>
      </c>
      <c r="B2341" s="15"/>
      <c r="C2341" s="144" t="s">
        <v>18</v>
      </c>
      <c r="D2341" s="67">
        <v>2335000</v>
      </c>
      <c r="E2341" s="45"/>
      <c r="F2341" s="13">
        <f t="shared" si="35"/>
        <v>240081944.06999981</v>
      </c>
    </row>
    <row r="2342" spans="1:8">
      <c r="A2342" s="82">
        <v>45081</v>
      </c>
      <c r="B2342" s="15"/>
      <c r="C2342" s="144" t="s">
        <v>12</v>
      </c>
      <c r="D2342" s="67">
        <v>1170000</v>
      </c>
      <c r="E2342" s="45"/>
      <c r="F2342" s="13">
        <f t="shared" si="35"/>
        <v>241251944.06999981</v>
      </c>
    </row>
    <row r="2343" spans="1:8">
      <c r="A2343" s="82">
        <v>45081</v>
      </c>
      <c r="B2343" s="15"/>
      <c r="C2343" s="147" t="s">
        <v>12</v>
      </c>
      <c r="D2343" s="67">
        <v>1770000</v>
      </c>
      <c r="E2343" s="45"/>
      <c r="F2343" s="13">
        <f t="shared" si="35"/>
        <v>243021944.06999981</v>
      </c>
    </row>
    <row r="2344" spans="1:8">
      <c r="A2344" s="82">
        <v>45081</v>
      </c>
      <c r="B2344" s="15"/>
      <c r="C2344" s="144" t="s">
        <v>12</v>
      </c>
      <c r="D2344" s="67">
        <v>585000</v>
      </c>
      <c r="E2344" s="45"/>
      <c r="F2344" s="13">
        <f t="shared" si="35"/>
        <v>243606944.06999981</v>
      </c>
    </row>
    <row r="2345" spans="1:8">
      <c r="A2345" s="82">
        <v>45082</v>
      </c>
      <c r="B2345" s="15"/>
      <c r="C2345" s="144" t="s">
        <v>12</v>
      </c>
      <c r="D2345" s="67">
        <v>1200000</v>
      </c>
      <c r="E2345" s="45"/>
      <c r="F2345" s="13">
        <f t="shared" si="35"/>
        <v>244806944.06999981</v>
      </c>
    </row>
    <row r="2346" spans="1:8">
      <c r="A2346" s="82">
        <v>45082</v>
      </c>
      <c r="B2346" s="15"/>
      <c r="C2346" s="144" t="s">
        <v>12</v>
      </c>
      <c r="D2346" s="67">
        <v>1200000</v>
      </c>
      <c r="E2346" s="45"/>
      <c r="F2346" s="13">
        <f t="shared" si="35"/>
        <v>246006944.06999981</v>
      </c>
    </row>
    <row r="2347" spans="1:8">
      <c r="A2347" s="82">
        <v>45082</v>
      </c>
      <c r="B2347" s="15"/>
      <c r="C2347" s="144" t="s">
        <v>12</v>
      </c>
      <c r="D2347" s="67">
        <v>1200000</v>
      </c>
      <c r="E2347" s="45"/>
      <c r="F2347" s="13">
        <f t="shared" si="35"/>
        <v>247206944.06999981</v>
      </c>
    </row>
    <row r="2348" spans="1:8">
      <c r="A2348" s="82">
        <v>45082</v>
      </c>
      <c r="B2348" s="15"/>
      <c r="C2348" s="144" t="s">
        <v>12</v>
      </c>
      <c r="D2348" s="67">
        <v>1200000</v>
      </c>
      <c r="E2348" s="45"/>
      <c r="F2348" s="13">
        <f t="shared" si="35"/>
        <v>248406944.06999981</v>
      </c>
    </row>
    <row r="2349" spans="1:8">
      <c r="A2349" s="82">
        <v>45082</v>
      </c>
      <c r="B2349" s="15"/>
      <c r="C2349" s="144" t="s">
        <v>12</v>
      </c>
      <c r="D2349" s="67">
        <v>1755000</v>
      </c>
      <c r="E2349" s="45"/>
      <c r="F2349" s="13">
        <f t="shared" si="35"/>
        <v>250161944.06999981</v>
      </c>
    </row>
    <row r="2350" spans="1:8">
      <c r="A2350" s="82">
        <v>45082</v>
      </c>
      <c r="B2350" s="15"/>
      <c r="C2350" s="144" t="s">
        <v>12</v>
      </c>
      <c r="D2350" s="67">
        <v>550000</v>
      </c>
      <c r="E2350" s="45"/>
      <c r="F2350" s="13">
        <f t="shared" si="35"/>
        <v>250711944.06999981</v>
      </c>
    </row>
    <row r="2351" spans="1:8">
      <c r="A2351" s="82">
        <v>45082</v>
      </c>
      <c r="B2351" s="15"/>
      <c r="C2351" s="144" t="s">
        <v>12</v>
      </c>
      <c r="D2351" s="67">
        <v>585000</v>
      </c>
      <c r="E2351" s="45"/>
      <c r="F2351" s="13">
        <f t="shared" si="35"/>
        <v>251296944.06999981</v>
      </c>
    </row>
    <row r="2352" spans="1:8">
      <c r="A2352" s="82">
        <v>45082</v>
      </c>
      <c r="B2352" s="15"/>
      <c r="C2352" s="144" t="s">
        <v>12</v>
      </c>
      <c r="D2352" s="67">
        <v>585000</v>
      </c>
      <c r="E2352" s="45"/>
      <c r="F2352" s="13">
        <f t="shared" si="35"/>
        <v>251881944.06999981</v>
      </c>
      <c r="H2352" s="16"/>
    </row>
    <row r="2353" spans="1:6">
      <c r="A2353" s="14">
        <v>45082</v>
      </c>
      <c r="B2353" s="15"/>
      <c r="C2353" s="144" t="s">
        <v>12</v>
      </c>
      <c r="D2353" s="67">
        <v>585000</v>
      </c>
      <c r="E2353" s="45"/>
      <c r="F2353" s="13">
        <f t="shared" si="35"/>
        <v>252466944.06999981</v>
      </c>
    </row>
    <row r="2354" spans="1:6">
      <c r="A2354" s="82">
        <v>45082</v>
      </c>
      <c r="B2354" s="15"/>
      <c r="C2354" s="144" t="s">
        <v>12</v>
      </c>
      <c r="D2354" s="67">
        <v>585000</v>
      </c>
      <c r="E2354" s="45"/>
      <c r="F2354" s="13">
        <f t="shared" si="35"/>
        <v>253051944.06999981</v>
      </c>
    </row>
    <row r="2355" spans="1:6">
      <c r="A2355" s="82">
        <v>45082</v>
      </c>
      <c r="B2355" s="15"/>
      <c r="C2355" s="144" t="s">
        <v>12</v>
      </c>
      <c r="D2355" s="67">
        <v>465000</v>
      </c>
      <c r="E2355" s="45"/>
      <c r="F2355" s="13">
        <f t="shared" si="35"/>
        <v>253516944.06999981</v>
      </c>
    </row>
    <row r="2356" spans="1:6">
      <c r="A2356" s="82">
        <v>45082</v>
      </c>
      <c r="B2356" s="15"/>
      <c r="C2356" s="144" t="s">
        <v>12</v>
      </c>
      <c r="D2356" s="67">
        <v>585000</v>
      </c>
      <c r="E2356" s="45"/>
      <c r="F2356" s="13">
        <f t="shared" si="35"/>
        <v>254101944.06999981</v>
      </c>
    </row>
    <row r="2357" spans="1:6">
      <c r="A2357" s="82">
        <v>45082</v>
      </c>
      <c r="B2357" s="15"/>
      <c r="C2357" s="144" t="s">
        <v>12</v>
      </c>
      <c r="D2357" s="67">
        <v>1755000</v>
      </c>
      <c r="E2357" s="45"/>
      <c r="F2357" s="13">
        <f t="shared" si="35"/>
        <v>255856944.06999981</v>
      </c>
    </row>
    <row r="2358" spans="1:6">
      <c r="A2358" s="14">
        <v>45082</v>
      </c>
      <c r="B2358" s="15"/>
      <c r="C2358" s="146" t="s">
        <v>12</v>
      </c>
      <c r="D2358" s="33">
        <v>1170000</v>
      </c>
      <c r="E2358" s="45"/>
      <c r="F2358" s="13">
        <f t="shared" si="35"/>
        <v>257026944.06999981</v>
      </c>
    </row>
    <row r="2359" spans="1:6">
      <c r="A2359" s="14">
        <v>45082</v>
      </c>
      <c r="B2359" s="15"/>
      <c r="C2359" s="144" t="s">
        <v>12</v>
      </c>
      <c r="D2359" s="33">
        <v>600000</v>
      </c>
      <c r="E2359" s="45"/>
      <c r="F2359" s="13">
        <f t="shared" si="35"/>
        <v>257626944.06999981</v>
      </c>
    </row>
    <row r="2360" spans="1:6">
      <c r="A2360" s="14">
        <v>45082</v>
      </c>
      <c r="B2360" s="15"/>
      <c r="C2360" s="144" t="s">
        <v>12</v>
      </c>
      <c r="D2360" s="67">
        <v>1065000</v>
      </c>
      <c r="E2360" s="45"/>
      <c r="F2360" s="13">
        <f t="shared" si="35"/>
        <v>258691944.06999981</v>
      </c>
    </row>
    <row r="2361" spans="1:6">
      <c r="A2361" s="14">
        <v>45082</v>
      </c>
      <c r="B2361" s="15"/>
      <c r="C2361" s="144" t="s">
        <v>12</v>
      </c>
      <c r="D2361" s="67">
        <v>1170000</v>
      </c>
      <c r="E2361" s="45"/>
      <c r="F2361" s="13">
        <f t="shared" si="35"/>
        <v>259861944.06999981</v>
      </c>
    </row>
    <row r="2362" spans="1:6">
      <c r="A2362" s="14">
        <v>45082</v>
      </c>
      <c r="B2362" s="15"/>
      <c r="C2362" s="144" t="s">
        <v>12</v>
      </c>
      <c r="D2362" s="67">
        <v>1185000</v>
      </c>
      <c r="E2362" s="45"/>
      <c r="F2362" s="13">
        <f t="shared" si="35"/>
        <v>261046944.06999981</v>
      </c>
    </row>
    <row r="2363" spans="1:6">
      <c r="A2363" s="14">
        <v>45082</v>
      </c>
      <c r="B2363" s="15"/>
      <c r="C2363" s="144" t="s">
        <v>12</v>
      </c>
      <c r="D2363" s="67">
        <v>600000</v>
      </c>
      <c r="E2363" s="45"/>
      <c r="F2363" s="13">
        <f t="shared" si="35"/>
        <v>261646944.06999981</v>
      </c>
    </row>
    <row r="2364" spans="1:6">
      <c r="A2364" s="14">
        <v>45082</v>
      </c>
      <c r="B2364" s="15"/>
      <c r="C2364" s="144" t="s">
        <v>12</v>
      </c>
      <c r="D2364" s="67">
        <v>575000</v>
      </c>
      <c r="E2364" s="45"/>
      <c r="F2364" s="13">
        <f t="shared" si="35"/>
        <v>262221944.06999981</v>
      </c>
    </row>
    <row r="2365" spans="1:6">
      <c r="A2365" s="14">
        <v>45082</v>
      </c>
      <c r="B2365" s="15"/>
      <c r="C2365" s="144" t="s">
        <v>12</v>
      </c>
      <c r="D2365" s="67">
        <v>600000</v>
      </c>
      <c r="E2365" s="45"/>
      <c r="F2365" s="13">
        <f t="shared" si="35"/>
        <v>262821944.06999981</v>
      </c>
    </row>
    <row r="2366" spans="1:6">
      <c r="A2366" s="14">
        <v>45082</v>
      </c>
      <c r="B2366" s="15"/>
      <c r="C2366" s="144" t="s">
        <v>12</v>
      </c>
      <c r="D2366" s="67">
        <v>585000</v>
      </c>
      <c r="E2366" s="45"/>
      <c r="F2366" s="13">
        <f t="shared" si="35"/>
        <v>263406944.06999981</v>
      </c>
    </row>
    <row r="2367" spans="1:6">
      <c r="A2367" s="14">
        <v>45082</v>
      </c>
      <c r="B2367" s="15"/>
      <c r="C2367" s="144" t="s">
        <v>12</v>
      </c>
      <c r="D2367" s="67">
        <v>600000</v>
      </c>
      <c r="E2367" s="45"/>
      <c r="F2367" s="13">
        <f t="shared" si="35"/>
        <v>264006944.06999981</v>
      </c>
    </row>
    <row r="2368" spans="1:6">
      <c r="A2368" s="14">
        <v>45082</v>
      </c>
      <c r="B2368" s="15"/>
      <c r="C2368" s="144" t="s">
        <v>12</v>
      </c>
      <c r="D2368" s="67">
        <v>600000</v>
      </c>
      <c r="E2368" s="45"/>
      <c r="F2368" s="13">
        <f t="shared" ref="F2368:F2433" si="36">F2367+D2368-E2368</f>
        <v>264606944.06999981</v>
      </c>
    </row>
    <row r="2369" spans="1:6">
      <c r="A2369" s="14">
        <v>45082</v>
      </c>
      <c r="B2369" s="15"/>
      <c r="C2369" s="144" t="s">
        <v>12</v>
      </c>
      <c r="D2369" s="67">
        <v>575000</v>
      </c>
      <c r="E2369" s="45"/>
      <c r="F2369" s="13">
        <f t="shared" si="36"/>
        <v>265181944.06999981</v>
      </c>
    </row>
    <row r="2370" spans="1:6">
      <c r="A2370" s="14">
        <v>45082</v>
      </c>
      <c r="B2370" s="15"/>
      <c r="C2370" s="144" t="s">
        <v>12</v>
      </c>
      <c r="D2370" s="67">
        <v>1160000</v>
      </c>
      <c r="E2370" s="45"/>
      <c r="F2370" s="13">
        <f t="shared" si="36"/>
        <v>266341944.06999981</v>
      </c>
    </row>
    <row r="2371" spans="1:6">
      <c r="A2371" s="14">
        <v>45082</v>
      </c>
      <c r="B2371" s="15"/>
      <c r="C2371" s="144" t="s">
        <v>12</v>
      </c>
      <c r="D2371" s="67">
        <v>575000</v>
      </c>
      <c r="E2371" s="45"/>
      <c r="F2371" s="13">
        <f t="shared" si="36"/>
        <v>266916944.06999981</v>
      </c>
    </row>
    <row r="2372" spans="1:6">
      <c r="A2372" s="14">
        <v>45082</v>
      </c>
      <c r="B2372" s="15"/>
      <c r="C2372" s="144" t="s">
        <v>12</v>
      </c>
      <c r="D2372" s="67">
        <v>465000</v>
      </c>
      <c r="E2372" s="45"/>
      <c r="F2372" s="13">
        <f t="shared" si="36"/>
        <v>267381944.06999981</v>
      </c>
    </row>
    <row r="2373" spans="1:6">
      <c r="A2373" s="14">
        <v>45082</v>
      </c>
      <c r="B2373" s="15"/>
      <c r="C2373" s="144" t="s">
        <v>12</v>
      </c>
      <c r="D2373" s="67">
        <v>1160000</v>
      </c>
      <c r="E2373" s="45"/>
      <c r="F2373" s="13">
        <f t="shared" si="36"/>
        <v>268541944.06999981</v>
      </c>
    </row>
    <row r="2374" spans="1:6">
      <c r="A2374" s="14">
        <v>45082</v>
      </c>
      <c r="B2374" s="15"/>
      <c r="C2374" s="144" t="s">
        <v>12</v>
      </c>
      <c r="D2374" s="67">
        <v>930000</v>
      </c>
      <c r="E2374" s="45"/>
      <c r="F2374" s="13">
        <f t="shared" si="36"/>
        <v>269471944.06999981</v>
      </c>
    </row>
    <row r="2375" spans="1:6">
      <c r="A2375" s="14">
        <v>45082</v>
      </c>
      <c r="B2375" s="15"/>
      <c r="C2375" s="144" t="s">
        <v>12</v>
      </c>
      <c r="D2375" s="67">
        <v>1150000</v>
      </c>
      <c r="E2375" s="45"/>
      <c r="F2375" s="13">
        <f t="shared" si="36"/>
        <v>270621944.06999981</v>
      </c>
    </row>
    <row r="2376" spans="1:6">
      <c r="A2376" s="14">
        <v>45082</v>
      </c>
      <c r="B2376" s="15"/>
      <c r="C2376" s="144" t="s">
        <v>18</v>
      </c>
      <c r="D2376" s="67">
        <v>1300000</v>
      </c>
      <c r="E2376" s="45"/>
      <c r="F2376" s="13">
        <f t="shared" si="36"/>
        <v>271921944.06999981</v>
      </c>
    </row>
    <row r="2377" spans="1:6">
      <c r="A2377" s="14">
        <v>45082</v>
      </c>
      <c r="B2377" s="15"/>
      <c r="C2377" s="144" t="s">
        <v>12</v>
      </c>
      <c r="D2377" s="67">
        <v>1105000</v>
      </c>
      <c r="E2377" s="45"/>
      <c r="F2377" s="13">
        <f t="shared" si="36"/>
        <v>273026944.06999981</v>
      </c>
    </row>
    <row r="2378" spans="1:6">
      <c r="A2378" s="14">
        <v>45082</v>
      </c>
      <c r="B2378" s="15"/>
      <c r="C2378" s="144" t="s">
        <v>12</v>
      </c>
      <c r="D2378" s="67">
        <v>1170000</v>
      </c>
      <c r="E2378" s="45"/>
      <c r="F2378" s="13">
        <f t="shared" si="36"/>
        <v>274196944.06999981</v>
      </c>
    </row>
    <row r="2379" spans="1:6">
      <c r="A2379" s="14">
        <v>45082</v>
      </c>
      <c r="B2379" s="15"/>
      <c r="C2379" s="144" t="s">
        <v>18</v>
      </c>
      <c r="D2379" s="67">
        <v>1155000</v>
      </c>
      <c r="E2379" s="45"/>
      <c r="F2379" s="13">
        <f t="shared" si="36"/>
        <v>275351944.06999981</v>
      </c>
    </row>
    <row r="2380" spans="1:6">
      <c r="A2380" s="14">
        <v>45082</v>
      </c>
      <c r="B2380" s="15"/>
      <c r="C2380" s="144" t="s">
        <v>12</v>
      </c>
      <c r="D2380" s="67">
        <v>575000</v>
      </c>
      <c r="E2380" s="45"/>
      <c r="F2380" s="13">
        <f t="shared" si="36"/>
        <v>275926944.06999981</v>
      </c>
    </row>
    <row r="2381" spans="1:6">
      <c r="A2381" s="14">
        <v>45082</v>
      </c>
      <c r="B2381" s="15"/>
      <c r="C2381" s="144" t="s">
        <v>12</v>
      </c>
      <c r="D2381" s="67">
        <v>1745000</v>
      </c>
      <c r="E2381" s="45"/>
      <c r="F2381" s="13">
        <f t="shared" si="36"/>
        <v>277671944.06999981</v>
      </c>
    </row>
    <row r="2382" spans="1:6">
      <c r="A2382" s="14">
        <v>45082</v>
      </c>
      <c r="B2382" s="15"/>
      <c r="C2382" s="144" t="s">
        <v>12</v>
      </c>
      <c r="D2382" s="67">
        <v>1160000</v>
      </c>
      <c r="E2382" s="45"/>
      <c r="F2382" s="13">
        <f t="shared" si="36"/>
        <v>278831944.06999981</v>
      </c>
    </row>
    <row r="2383" spans="1:6">
      <c r="A2383" s="14">
        <v>45082</v>
      </c>
      <c r="B2383" s="15"/>
      <c r="C2383" s="144" t="s">
        <v>12</v>
      </c>
      <c r="D2383" s="67">
        <v>550000</v>
      </c>
      <c r="E2383" s="45"/>
      <c r="F2383" s="13">
        <f t="shared" si="36"/>
        <v>279381944.06999981</v>
      </c>
    </row>
    <row r="2384" spans="1:6">
      <c r="A2384" s="14">
        <v>45082</v>
      </c>
      <c r="B2384" s="15"/>
      <c r="C2384" s="144" t="s">
        <v>12</v>
      </c>
      <c r="D2384" s="67">
        <v>575000</v>
      </c>
      <c r="E2384" s="45"/>
      <c r="F2384" s="13">
        <f t="shared" si="36"/>
        <v>279956944.06999981</v>
      </c>
    </row>
    <row r="2385" spans="1:6">
      <c r="A2385" s="14">
        <v>45082</v>
      </c>
      <c r="B2385" s="15"/>
      <c r="C2385" s="144" t="s">
        <v>12</v>
      </c>
      <c r="D2385" s="67">
        <v>600000</v>
      </c>
      <c r="E2385" s="45"/>
      <c r="F2385" s="13">
        <f t="shared" si="36"/>
        <v>280556944.06999981</v>
      </c>
    </row>
    <row r="2386" spans="1:6">
      <c r="A2386" s="14">
        <v>45082</v>
      </c>
      <c r="B2386" s="15"/>
      <c r="C2386" s="144" t="s">
        <v>12</v>
      </c>
      <c r="D2386" s="67">
        <v>600000</v>
      </c>
      <c r="E2386" s="45"/>
      <c r="F2386" s="13">
        <f t="shared" si="36"/>
        <v>281156944.06999981</v>
      </c>
    </row>
    <row r="2387" spans="1:6">
      <c r="A2387" s="14">
        <v>45082</v>
      </c>
      <c r="B2387" s="15"/>
      <c r="C2387" s="144" t="s">
        <v>12</v>
      </c>
      <c r="D2387" s="67">
        <v>575000</v>
      </c>
      <c r="E2387" s="45"/>
      <c r="F2387" s="13">
        <f t="shared" si="36"/>
        <v>281731944.06999981</v>
      </c>
    </row>
    <row r="2388" spans="1:6">
      <c r="A2388" s="14">
        <v>45082</v>
      </c>
      <c r="B2388" s="15"/>
      <c r="C2388" s="144" t="s">
        <v>12</v>
      </c>
      <c r="D2388" s="67">
        <v>465000</v>
      </c>
      <c r="E2388" s="45"/>
      <c r="F2388" s="13">
        <f t="shared" si="36"/>
        <v>282196944.06999981</v>
      </c>
    </row>
    <row r="2389" spans="1:6">
      <c r="A2389" s="14">
        <v>45082</v>
      </c>
      <c r="B2389" s="15"/>
      <c r="C2389" s="144" t="s">
        <v>12</v>
      </c>
      <c r="D2389" s="67">
        <v>600000</v>
      </c>
      <c r="E2389" s="45"/>
      <c r="F2389" s="13">
        <f t="shared" si="36"/>
        <v>282796944.06999981</v>
      </c>
    </row>
    <row r="2390" spans="1:6">
      <c r="A2390" s="14">
        <v>45082</v>
      </c>
      <c r="B2390" s="15"/>
      <c r="C2390" s="144" t="s">
        <v>12</v>
      </c>
      <c r="D2390" s="67">
        <v>585000</v>
      </c>
      <c r="E2390" s="45"/>
      <c r="F2390" s="13">
        <f t="shared" si="36"/>
        <v>283381944.06999981</v>
      </c>
    </row>
    <row r="2391" spans="1:6">
      <c r="A2391" s="14">
        <v>45082</v>
      </c>
      <c r="B2391" s="15"/>
      <c r="C2391" s="144" t="s">
        <v>12</v>
      </c>
      <c r="D2391" s="67">
        <v>585000</v>
      </c>
      <c r="E2391" s="45"/>
      <c r="F2391" s="13">
        <f t="shared" si="36"/>
        <v>283966944.06999981</v>
      </c>
    </row>
    <row r="2392" spans="1:6">
      <c r="A2392" s="14">
        <v>45082</v>
      </c>
      <c r="B2392" s="15"/>
      <c r="C2392" s="144" t="s">
        <v>12</v>
      </c>
      <c r="D2392" s="67">
        <v>600000</v>
      </c>
      <c r="E2392" s="45"/>
      <c r="F2392" s="13">
        <f t="shared" si="36"/>
        <v>284566944.06999981</v>
      </c>
    </row>
    <row r="2393" spans="1:6">
      <c r="A2393" s="14">
        <v>45082</v>
      </c>
      <c r="B2393" s="15"/>
      <c r="C2393" s="144" t="s">
        <v>30</v>
      </c>
      <c r="D2393" s="67">
        <v>300000</v>
      </c>
      <c r="E2393" s="45"/>
      <c r="F2393" s="13">
        <f t="shared" si="36"/>
        <v>284866944.06999981</v>
      </c>
    </row>
    <row r="2394" spans="1:6">
      <c r="A2394" s="14">
        <v>45082</v>
      </c>
      <c r="B2394" s="15"/>
      <c r="C2394" s="144" t="s">
        <v>12</v>
      </c>
      <c r="D2394" s="67">
        <v>600000</v>
      </c>
      <c r="E2394" s="45"/>
      <c r="F2394" s="13">
        <f t="shared" si="36"/>
        <v>285466944.06999981</v>
      </c>
    </row>
    <row r="2395" spans="1:6">
      <c r="A2395" s="14">
        <v>45082</v>
      </c>
      <c r="B2395" s="15"/>
      <c r="C2395" s="144" t="s">
        <v>12</v>
      </c>
      <c r="D2395" s="67">
        <v>600000</v>
      </c>
      <c r="E2395" s="45"/>
      <c r="F2395" s="13">
        <f t="shared" si="36"/>
        <v>286066944.06999981</v>
      </c>
    </row>
    <row r="2396" spans="1:6">
      <c r="A2396" s="14">
        <v>45082</v>
      </c>
      <c r="B2396" s="15"/>
      <c r="C2396" s="144" t="s">
        <v>12</v>
      </c>
      <c r="D2396" s="67">
        <v>600000</v>
      </c>
      <c r="E2396" s="45"/>
      <c r="F2396" s="13">
        <f t="shared" si="36"/>
        <v>286666944.06999981</v>
      </c>
    </row>
    <row r="2397" spans="1:6">
      <c r="A2397" s="14">
        <v>45082</v>
      </c>
      <c r="B2397" s="15"/>
      <c r="C2397" s="144" t="s">
        <v>12</v>
      </c>
      <c r="D2397" s="67">
        <v>600000</v>
      </c>
      <c r="E2397" s="45"/>
      <c r="F2397" s="13">
        <f t="shared" si="36"/>
        <v>287266944.06999981</v>
      </c>
    </row>
    <row r="2398" spans="1:6">
      <c r="A2398" s="14">
        <v>45082</v>
      </c>
      <c r="B2398" s="15"/>
      <c r="C2398" s="144" t="s">
        <v>12</v>
      </c>
      <c r="D2398" s="67">
        <v>1015000</v>
      </c>
      <c r="E2398" s="45"/>
      <c r="F2398" s="13">
        <f t="shared" si="36"/>
        <v>288281944.06999981</v>
      </c>
    </row>
    <row r="2399" spans="1:6">
      <c r="A2399" s="14">
        <v>45082</v>
      </c>
      <c r="B2399" s="15"/>
      <c r="C2399" s="144" t="s">
        <v>12</v>
      </c>
      <c r="D2399" s="67">
        <v>575000</v>
      </c>
      <c r="E2399" s="45"/>
      <c r="F2399" s="13">
        <f t="shared" si="36"/>
        <v>288856944.06999981</v>
      </c>
    </row>
    <row r="2400" spans="1:6">
      <c r="A2400" s="14">
        <v>45082</v>
      </c>
      <c r="B2400" s="15"/>
      <c r="C2400" s="144" t="s">
        <v>12</v>
      </c>
      <c r="D2400" s="67">
        <v>585000</v>
      </c>
      <c r="E2400" s="45"/>
      <c r="F2400" s="13">
        <f t="shared" si="36"/>
        <v>289441944.06999981</v>
      </c>
    </row>
    <row r="2401" spans="1:6">
      <c r="A2401" s="14">
        <v>45082</v>
      </c>
      <c r="B2401" s="15"/>
      <c r="C2401" s="144" t="s">
        <v>12</v>
      </c>
      <c r="D2401" s="67">
        <v>1755000</v>
      </c>
      <c r="E2401" s="45"/>
      <c r="F2401" s="13">
        <f t="shared" si="36"/>
        <v>291196944.06999981</v>
      </c>
    </row>
    <row r="2402" spans="1:6">
      <c r="A2402" s="14">
        <v>45083</v>
      </c>
      <c r="B2402" s="15"/>
      <c r="C2402" s="144" t="s">
        <v>12</v>
      </c>
      <c r="D2402" s="67">
        <v>585000</v>
      </c>
      <c r="E2402" s="45"/>
      <c r="F2402" s="13">
        <f t="shared" si="36"/>
        <v>291781944.06999981</v>
      </c>
    </row>
    <row r="2403" spans="1:6">
      <c r="A2403" s="14">
        <v>45083</v>
      </c>
      <c r="B2403" s="15"/>
      <c r="C2403" s="144" t="s">
        <v>12</v>
      </c>
      <c r="D2403" s="67">
        <v>1100000</v>
      </c>
      <c r="E2403" s="45"/>
      <c r="F2403" s="13">
        <f t="shared" si="36"/>
        <v>292881944.06999981</v>
      </c>
    </row>
    <row r="2404" spans="1:6">
      <c r="A2404" s="14">
        <v>45083</v>
      </c>
      <c r="B2404" s="15"/>
      <c r="C2404" s="144" t="s">
        <v>12</v>
      </c>
      <c r="D2404" s="67">
        <v>1185000</v>
      </c>
      <c r="E2404" s="45"/>
      <c r="F2404" s="13">
        <f t="shared" si="36"/>
        <v>294066944.06999981</v>
      </c>
    </row>
    <row r="2405" spans="1:6">
      <c r="A2405" s="14">
        <v>45083</v>
      </c>
      <c r="B2405" s="15"/>
      <c r="C2405" s="144" t="s">
        <v>12</v>
      </c>
      <c r="D2405" s="67">
        <v>1050000</v>
      </c>
      <c r="E2405" s="45"/>
      <c r="F2405" s="13">
        <f t="shared" si="36"/>
        <v>295116944.06999981</v>
      </c>
    </row>
    <row r="2406" spans="1:6">
      <c r="A2406" s="14">
        <v>45083</v>
      </c>
      <c r="B2406" s="15"/>
      <c r="C2406" s="144" t="s">
        <v>12</v>
      </c>
      <c r="D2406" s="67">
        <v>1725000</v>
      </c>
      <c r="E2406" s="45"/>
      <c r="F2406" s="13">
        <f t="shared" si="36"/>
        <v>296841944.06999981</v>
      </c>
    </row>
    <row r="2407" spans="1:6">
      <c r="A2407" s="14">
        <v>45083</v>
      </c>
      <c r="B2407" s="15"/>
      <c r="C2407" s="144" t="s">
        <v>12</v>
      </c>
      <c r="D2407" s="67">
        <v>465000</v>
      </c>
      <c r="E2407" s="45"/>
      <c r="F2407" s="13">
        <f t="shared" si="36"/>
        <v>297306944.06999981</v>
      </c>
    </row>
    <row r="2408" spans="1:6">
      <c r="A2408" s="14">
        <v>45083</v>
      </c>
      <c r="B2408" s="15"/>
      <c r="C2408" s="144" t="s">
        <v>12</v>
      </c>
      <c r="D2408" s="67">
        <v>585000</v>
      </c>
      <c r="E2408" s="45"/>
      <c r="F2408" s="13">
        <f t="shared" si="36"/>
        <v>297891944.06999981</v>
      </c>
    </row>
    <row r="2409" spans="1:6">
      <c r="A2409" s="14">
        <v>45083</v>
      </c>
      <c r="B2409" s="15"/>
      <c r="C2409" s="144" t="s">
        <v>12</v>
      </c>
      <c r="D2409" s="67">
        <v>575000</v>
      </c>
      <c r="E2409" s="45"/>
      <c r="F2409" s="13">
        <f t="shared" si="36"/>
        <v>298466944.06999981</v>
      </c>
    </row>
    <row r="2410" spans="1:6">
      <c r="A2410" s="14">
        <v>45083</v>
      </c>
      <c r="B2410" s="15"/>
      <c r="C2410" s="144" t="s">
        <v>12</v>
      </c>
      <c r="D2410" s="67">
        <v>600000</v>
      </c>
      <c r="E2410" s="45"/>
      <c r="F2410" s="13">
        <f t="shared" si="36"/>
        <v>299066944.06999981</v>
      </c>
    </row>
    <row r="2411" spans="1:6">
      <c r="A2411" s="14">
        <v>45083</v>
      </c>
      <c r="B2411" s="15"/>
      <c r="C2411" s="144" t="s">
        <v>149</v>
      </c>
      <c r="D2411" s="67">
        <v>13000000</v>
      </c>
      <c r="E2411" s="45"/>
      <c r="F2411" s="13">
        <f t="shared" si="36"/>
        <v>312066944.06999981</v>
      </c>
    </row>
    <row r="2412" spans="1:6">
      <c r="A2412" s="14">
        <v>45083</v>
      </c>
      <c r="B2412" s="15"/>
      <c r="C2412" s="144" t="s">
        <v>12</v>
      </c>
      <c r="D2412" s="67">
        <v>1100000</v>
      </c>
      <c r="E2412" s="45"/>
      <c r="F2412" s="13">
        <f t="shared" si="36"/>
        <v>313166944.06999981</v>
      </c>
    </row>
    <row r="2413" spans="1:6">
      <c r="A2413" s="14">
        <v>45083</v>
      </c>
      <c r="B2413" s="15"/>
      <c r="C2413" s="144" t="s">
        <v>12</v>
      </c>
      <c r="D2413" s="67">
        <v>575000</v>
      </c>
      <c r="E2413" s="45"/>
      <c r="F2413" s="13">
        <f t="shared" si="36"/>
        <v>313741944.06999981</v>
      </c>
    </row>
    <row r="2414" spans="1:6">
      <c r="A2414" s="14">
        <v>45083</v>
      </c>
      <c r="B2414" s="15"/>
      <c r="C2414" s="144" t="s">
        <v>12</v>
      </c>
      <c r="D2414" s="67">
        <v>575000</v>
      </c>
      <c r="E2414" s="45"/>
      <c r="F2414" s="13">
        <f t="shared" si="36"/>
        <v>314316944.06999981</v>
      </c>
    </row>
    <row r="2415" spans="1:6">
      <c r="A2415" s="14">
        <v>45083</v>
      </c>
      <c r="B2415" s="15"/>
      <c r="C2415" s="144" t="s">
        <v>12</v>
      </c>
      <c r="D2415" s="67">
        <v>600000</v>
      </c>
      <c r="E2415" s="45"/>
      <c r="F2415" s="13">
        <f t="shared" si="36"/>
        <v>314916944.06999981</v>
      </c>
    </row>
    <row r="2416" spans="1:6">
      <c r="A2416" s="14">
        <v>45083</v>
      </c>
      <c r="B2416" s="15"/>
      <c r="C2416" s="144" t="s">
        <v>12</v>
      </c>
      <c r="D2416" s="67">
        <v>1160000</v>
      </c>
      <c r="E2416" s="45"/>
      <c r="F2416" s="13">
        <f t="shared" si="36"/>
        <v>316076944.06999981</v>
      </c>
    </row>
    <row r="2417" spans="1:9">
      <c r="A2417" s="14">
        <v>45084</v>
      </c>
      <c r="B2417" s="15"/>
      <c r="C2417" s="144" t="s">
        <v>147</v>
      </c>
      <c r="D2417" s="67">
        <v>11950000</v>
      </c>
      <c r="E2417" s="45"/>
      <c r="F2417" s="13">
        <f t="shared" si="36"/>
        <v>328026944.06999981</v>
      </c>
    </row>
    <row r="2418" spans="1:9">
      <c r="A2418" s="14">
        <v>45084</v>
      </c>
      <c r="B2418" s="15"/>
      <c r="C2418" s="144" t="s">
        <v>12</v>
      </c>
      <c r="D2418" s="67">
        <v>1050000</v>
      </c>
      <c r="E2418" s="45"/>
      <c r="F2418" s="13">
        <f t="shared" si="36"/>
        <v>329076944.06999981</v>
      </c>
    </row>
    <row r="2419" spans="1:9">
      <c r="A2419" s="14">
        <v>45084</v>
      </c>
      <c r="B2419" s="15"/>
      <c r="C2419" s="144" t="s">
        <v>12</v>
      </c>
      <c r="D2419" s="67">
        <v>600000</v>
      </c>
      <c r="E2419" s="45"/>
      <c r="F2419" s="13">
        <f t="shared" si="36"/>
        <v>329676944.06999981</v>
      </c>
    </row>
    <row r="2420" spans="1:9" ht="14.5">
      <c r="A2420" s="14">
        <v>45084</v>
      </c>
      <c r="B2420" s="15"/>
      <c r="C2420" s="144" t="s">
        <v>12</v>
      </c>
      <c r="D2420" s="67">
        <v>1395000</v>
      </c>
      <c r="E2420" s="45"/>
      <c r="F2420" s="13">
        <f t="shared" si="36"/>
        <v>331071944.06999981</v>
      </c>
      <c r="H2420"/>
    </row>
    <row r="2421" spans="1:9" ht="14.5">
      <c r="A2421" s="14">
        <v>45084</v>
      </c>
      <c r="B2421" s="15"/>
      <c r="C2421" s="144" t="s">
        <v>12</v>
      </c>
      <c r="D2421" s="67">
        <v>465000</v>
      </c>
      <c r="E2421" s="45"/>
      <c r="F2421" s="13">
        <f t="shared" si="36"/>
        <v>331536944.06999981</v>
      </c>
      <c r="H2421"/>
    </row>
    <row r="2422" spans="1:9" ht="14.5">
      <c r="A2422" s="14">
        <v>45084</v>
      </c>
      <c r="B2422" s="15"/>
      <c r="C2422" s="144" t="s">
        <v>12</v>
      </c>
      <c r="D2422" s="67">
        <v>465000</v>
      </c>
      <c r="E2422" s="45"/>
      <c r="F2422" s="13">
        <f t="shared" si="36"/>
        <v>332001944.06999981</v>
      </c>
      <c r="H2422"/>
    </row>
    <row r="2423" spans="1:9" ht="14.5">
      <c r="A2423" s="14">
        <v>45084</v>
      </c>
      <c r="B2423" s="15"/>
      <c r="C2423" s="144" t="s">
        <v>12</v>
      </c>
      <c r="D2423" s="67">
        <v>465000</v>
      </c>
      <c r="E2423" s="45"/>
      <c r="F2423" s="13">
        <f t="shared" si="36"/>
        <v>332466944.06999981</v>
      </c>
      <c r="H2423"/>
    </row>
    <row r="2424" spans="1:9" ht="14.5">
      <c r="A2424" s="14">
        <v>45084</v>
      </c>
      <c r="B2424" s="15"/>
      <c r="C2424" s="144" t="s">
        <v>12</v>
      </c>
      <c r="D2424" s="67">
        <v>600000</v>
      </c>
      <c r="E2424" s="45"/>
      <c r="F2424" s="13">
        <f t="shared" si="36"/>
        <v>333066944.06999981</v>
      </c>
      <c r="H2424"/>
    </row>
    <row r="2425" spans="1:9" ht="14.5">
      <c r="A2425" s="14">
        <v>45084</v>
      </c>
      <c r="B2425" s="15"/>
      <c r="C2425" s="144" t="s">
        <v>12</v>
      </c>
      <c r="D2425" s="67">
        <v>465000</v>
      </c>
      <c r="E2425" s="45"/>
      <c r="F2425" s="13">
        <f t="shared" si="36"/>
        <v>333531944.06999981</v>
      </c>
      <c r="H2425"/>
    </row>
    <row r="2426" spans="1:9">
      <c r="A2426" s="14">
        <v>45085</v>
      </c>
      <c r="B2426" s="15"/>
      <c r="C2426" s="144" t="s">
        <v>12</v>
      </c>
      <c r="D2426" s="67">
        <v>585000</v>
      </c>
      <c r="E2426" s="45"/>
      <c r="F2426" s="13">
        <f t="shared" si="36"/>
        <v>334116944.06999981</v>
      </c>
    </row>
    <row r="2427" spans="1:9">
      <c r="A2427" s="153">
        <v>45085</v>
      </c>
      <c r="B2427" s="15"/>
      <c r="C2427" s="95" t="s">
        <v>261</v>
      </c>
      <c r="D2427" s="67"/>
      <c r="E2427" s="45">
        <v>1875000</v>
      </c>
      <c r="F2427" s="13">
        <f t="shared" si="36"/>
        <v>332241944.06999981</v>
      </c>
    </row>
    <row r="2428" spans="1:9">
      <c r="A2428" s="153">
        <v>45085</v>
      </c>
      <c r="B2428" s="15"/>
      <c r="C2428" s="95" t="s">
        <v>32</v>
      </c>
      <c r="D2428" s="67"/>
      <c r="E2428" s="45">
        <v>6500</v>
      </c>
      <c r="F2428" s="13">
        <f t="shared" si="36"/>
        <v>332235444.06999981</v>
      </c>
    </row>
    <row r="2429" spans="1:9">
      <c r="A2429" s="14">
        <v>45089</v>
      </c>
      <c r="B2429" s="15"/>
      <c r="C2429" s="145" t="s">
        <v>116</v>
      </c>
      <c r="D2429" s="67"/>
      <c r="E2429" s="45">
        <v>110460000</v>
      </c>
      <c r="F2429" s="13">
        <f t="shared" si="36"/>
        <v>221775444.06999981</v>
      </c>
      <c r="H2429" s="16"/>
    </row>
    <row r="2430" spans="1:9">
      <c r="A2430" s="14">
        <v>45089</v>
      </c>
      <c r="B2430" s="15"/>
      <c r="C2430" s="145" t="s">
        <v>21</v>
      </c>
      <c r="D2430" s="67"/>
      <c r="E2430" s="45">
        <v>12250000</v>
      </c>
      <c r="F2430" s="13">
        <f t="shared" si="36"/>
        <v>209525444.06999981</v>
      </c>
      <c r="H2430" s="66"/>
    </row>
    <row r="2431" spans="1:9">
      <c r="A2431" s="14">
        <v>45089</v>
      </c>
      <c r="B2431" s="15"/>
      <c r="C2431" s="145" t="s">
        <v>22</v>
      </c>
      <c r="D2431" s="67"/>
      <c r="E2431" s="45">
        <v>3900000</v>
      </c>
      <c r="F2431" s="13">
        <f t="shared" si="36"/>
        <v>205625444.06999981</v>
      </c>
      <c r="I2431" s="57"/>
    </row>
    <row r="2432" spans="1:9">
      <c r="A2432" s="14">
        <v>45089</v>
      </c>
      <c r="B2432" s="15"/>
      <c r="C2432" s="145" t="s">
        <v>44</v>
      </c>
      <c r="D2432" s="67"/>
      <c r="E2432" s="45">
        <v>4250000</v>
      </c>
      <c r="F2432" s="13">
        <f t="shared" si="36"/>
        <v>201375444.06999981</v>
      </c>
      <c r="I2432" s="57"/>
    </row>
    <row r="2433" spans="1:9">
      <c r="A2433" s="14">
        <v>45089</v>
      </c>
      <c r="B2433" s="15"/>
      <c r="C2433" s="144" t="s">
        <v>267</v>
      </c>
      <c r="D2433" s="67"/>
      <c r="E2433" s="45">
        <f>4*2900</f>
        <v>11600</v>
      </c>
      <c r="F2433" s="13">
        <f t="shared" si="36"/>
        <v>201363844.06999981</v>
      </c>
      <c r="I2433" s="57"/>
    </row>
    <row r="2434" spans="1:9">
      <c r="A2434" s="14">
        <v>45089</v>
      </c>
      <c r="B2434" s="15"/>
      <c r="C2434" s="144" t="s">
        <v>27</v>
      </c>
      <c r="D2434" s="67">
        <v>9100000</v>
      </c>
      <c r="E2434" s="45"/>
      <c r="F2434" s="13">
        <f t="shared" ref="F2434:F2497" si="37">F2433+D2434-E2434</f>
        <v>210463844.06999981</v>
      </c>
      <c r="I2434" s="57"/>
    </row>
    <row r="2435" spans="1:9">
      <c r="A2435" s="14">
        <v>45089</v>
      </c>
      <c r="B2435" s="15"/>
      <c r="C2435" s="144" t="s">
        <v>45</v>
      </c>
      <c r="D2435" s="67">
        <v>550000</v>
      </c>
      <c r="E2435" s="45"/>
      <c r="F2435" s="13">
        <f t="shared" si="37"/>
        <v>211013844.06999981</v>
      </c>
      <c r="I2435" s="57"/>
    </row>
    <row r="2436" spans="1:9">
      <c r="A2436" s="14">
        <v>45089</v>
      </c>
      <c r="B2436" s="15"/>
      <c r="C2436" s="144" t="s">
        <v>77</v>
      </c>
      <c r="D2436" s="67">
        <v>3450000</v>
      </c>
      <c r="E2436" s="45"/>
      <c r="F2436" s="13">
        <f t="shared" si="37"/>
        <v>214463844.06999981</v>
      </c>
      <c r="I2436" s="57"/>
    </row>
    <row r="2437" spans="1:9">
      <c r="A2437" s="14">
        <v>45085</v>
      </c>
      <c r="B2437" s="15"/>
      <c r="C2437" s="147" t="s">
        <v>30</v>
      </c>
      <c r="D2437" s="67">
        <v>300000</v>
      </c>
      <c r="E2437" s="45"/>
      <c r="F2437" s="13">
        <f t="shared" si="37"/>
        <v>214763844.06999981</v>
      </c>
      <c r="I2437" s="57"/>
    </row>
    <row r="2438" spans="1:9">
      <c r="A2438" s="82">
        <v>45085</v>
      </c>
      <c r="B2438" s="15"/>
      <c r="C2438" s="144" t="s">
        <v>12</v>
      </c>
      <c r="D2438" s="67">
        <v>575000</v>
      </c>
      <c r="E2438" s="45"/>
      <c r="F2438" s="13">
        <f t="shared" si="37"/>
        <v>215338844.06999981</v>
      </c>
      <c r="I2438" s="57"/>
    </row>
    <row r="2439" spans="1:9">
      <c r="A2439" s="14">
        <v>45085</v>
      </c>
      <c r="B2439" s="15"/>
      <c r="C2439" s="144" t="s">
        <v>30</v>
      </c>
      <c r="D2439" s="67">
        <v>300000</v>
      </c>
      <c r="E2439" s="45"/>
      <c r="F2439" s="13">
        <f t="shared" si="37"/>
        <v>215638844.06999981</v>
      </c>
      <c r="I2439" s="57"/>
    </row>
    <row r="2440" spans="1:9">
      <c r="A2440" s="14">
        <v>45085</v>
      </c>
      <c r="B2440" s="15"/>
      <c r="C2440" s="147" t="s">
        <v>12</v>
      </c>
      <c r="D2440" s="67">
        <v>600000</v>
      </c>
      <c r="E2440" s="45"/>
      <c r="F2440" s="13">
        <f t="shared" si="37"/>
        <v>216238844.06999981</v>
      </c>
      <c r="I2440" s="57"/>
    </row>
    <row r="2441" spans="1:9" ht="14.5">
      <c r="A2441" s="14">
        <v>45085</v>
      </c>
      <c r="B2441" s="15"/>
      <c r="C2441" s="147" t="s">
        <v>12</v>
      </c>
      <c r="D2441" s="67">
        <v>585000</v>
      </c>
      <c r="E2441" s="45"/>
      <c r="F2441" s="13">
        <f t="shared" si="37"/>
        <v>216823844.06999981</v>
      </c>
      <c r="H2441"/>
    </row>
    <row r="2442" spans="1:9" ht="14.5">
      <c r="A2442" s="14">
        <v>45086</v>
      </c>
      <c r="B2442" s="15"/>
      <c r="C2442" s="147" t="s">
        <v>12</v>
      </c>
      <c r="D2442" s="67">
        <v>930000</v>
      </c>
      <c r="E2442" s="45"/>
      <c r="F2442" s="13">
        <f t="shared" si="37"/>
        <v>217753844.06999981</v>
      </c>
      <c r="H2442"/>
      <c r="I2442" s="66"/>
    </row>
    <row r="2443" spans="1:9" ht="14.5">
      <c r="A2443" s="14">
        <v>45086</v>
      </c>
      <c r="B2443" s="15"/>
      <c r="C2443" s="147" t="s">
        <v>12</v>
      </c>
      <c r="D2443" s="67">
        <v>465000</v>
      </c>
      <c r="E2443" s="45"/>
      <c r="F2443" s="13">
        <f t="shared" si="37"/>
        <v>218218844.06999981</v>
      </c>
      <c r="H2443"/>
      <c r="I2443" s="16"/>
    </row>
    <row r="2444" spans="1:9" ht="14.5">
      <c r="A2444" s="14">
        <v>45086</v>
      </c>
      <c r="B2444" s="15"/>
      <c r="C2444" s="147" t="s">
        <v>30</v>
      </c>
      <c r="D2444" s="67">
        <v>300000</v>
      </c>
      <c r="E2444" s="45"/>
      <c r="F2444" s="13">
        <f t="shared" si="37"/>
        <v>218518844.06999981</v>
      </c>
      <c r="H2444"/>
    </row>
    <row r="2445" spans="1:9" ht="14.5">
      <c r="A2445" s="14">
        <v>45086</v>
      </c>
      <c r="B2445" s="15"/>
      <c r="C2445" s="147" t="s">
        <v>146</v>
      </c>
      <c r="D2445" s="67">
        <v>8300000</v>
      </c>
      <c r="E2445" s="45"/>
      <c r="F2445" s="13">
        <f t="shared" si="37"/>
        <v>226818844.06999981</v>
      </c>
      <c r="H2445"/>
    </row>
    <row r="2446" spans="1:9" ht="14.5">
      <c r="A2446" s="14">
        <v>45086</v>
      </c>
      <c r="B2446" s="15"/>
      <c r="C2446" s="147" t="s">
        <v>12</v>
      </c>
      <c r="D2446" s="67">
        <v>465000</v>
      </c>
      <c r="E2446" s="45"/>
      <c r="F2446" s="13">
        <f t="shared" si="37"/>
        <v>227283844.06999981</v>
      </c>
      <c r="H2446"/>
    </row>
    <row r="2447" spans="1:9" ht="14.5">
      <c r="A2447" s="14">
        <v>45087</v>
      </c>
      <c r="B2447" s="15"/>
      <c r="C2447" s="147" t="s">
        <v>12</v>
      </c>
      <c r="D2447" s="67">
        <v>600000</v>
      </c>
      <c r="E2447" s="45"/>
      <c r="F2447" s="13">
        <f t="shared" si="37"/>
        <v>227883844.06999981</v>
      </c>
      <c r="H2447"/>
    </row>
    <row r="2448" spans="1:9" ht="14.5">
      <c r="A2448" s="14">
        <v>45087</v>
      </c>
      <c r="B2448" s="15"/>
      <c r="C2448" s="147" t="s">
        <v>17</v>
      </c>
      <c r="D2448" s="67">
        <v>550000</v>
      </c>
      <c r="E2448" s="45"/>
      <c r="F2448" s="13">
        <f t="shared" si="37"/>
        <v>228433844.06999981</v>
      </c>
      <c r="H2448"/>
    </row>
    <row r="2449" spans="1:8" ht="14.5">
      <c r="A2449" s="14">
        <v>45087</v>
      </c>
      <c r="B2449" s="15"/>
      <c r="C2449" s="147" t="s">
        <v>17</v>
      </c>
      <c r="D2449" s="67">
        <v>700000</v>
      </c>
      <c r="E2449" s="45"/>
      <c r="F2449" s="13">
        <f t="shared" si="37"/>
        <v>229133844.06999981</v>
      </c>
      <c r="H2449"/>
    </row>
    <row r="2450" spans="1:8" ht="14.5">
      <c r="A2450" s="14">
        <v>45088</v>
      </c>
      <c r="B2450" s="15"/>
      <c r="C2450" s="147" t="s">
        <v>12</v>
      </c>
      <c r="D2450" s="67">
        <v>575000</v>
      </c>
      <c r="E2450" s="45"/>
      <c r="F2450" s="13">
        <f t="shared" si="37"/>
        <v>229708844.06999981</v>
      </c>
      <c r="H2450"/>
    </row>
    <row r="2451" spans="1:8" ht="14.5">
      <c r="A2451" s="14">
        <v>45089</v>
      </c>
      <c r="B2451" s="15"/>
      <c r="C2451" s="147" t="s">
        <v>16</v>
      </c>
      <c r="D2451" s="67">
        <v>402000</v>
      </c>
      <c r="E2451" s="45"/>
      <c r="F2451" s="13">
        <f t="shared" si="37"/>
        <v>230110844.06999981</v>
      </c>
      <c r="H2451"/>
    </row>
    <row r="2452" spans="1:8" ht="14.5">
      <c r="A2452" s="14">
        <v>45089</v>
      </c>
      <c r="B2452" s="15"/>
      <c r="C2452" s="147" t="s">
        <v>12</v>
      </c>
      <c r="D2452" s="67">
        <v>575000</v>
      </c>
      <c r="E2452" s="45"/>
      <c r="F2452" s="13">
        <f t="shared" si="37"/>
        <v>230685844.06999981</v>
      </c>
      <c r="H2452"/>
    </row>
    <row r="2453" spans="1:8" ht="14.5">
      <c r="A2453" s="14">
        <v>45089</v>
      </c>
      <c r="B2453" s="15"/>
      <c r="C2453" s="147" t="s">
        <v>18</v>
      </c>
      <c r="D2453" s="67">
        <v>1015000</v>
      </c>
      <c r="E2453" s="45"/>
      <c r="F2453" s="13">
        <f t="shared" si="37"/>
        <v>231700844.06999981</v>
      </c>
      <c r="H2453"/>
    </row>
    <row r="2454" spans="1:8" ht="14.5">
      <c r="A2454" s="14">
        <v>45089</v>
      </c>
      <c r="B2454" s="15"/>
      <c r="C2454" s="147" t="s">
        <v>16</v>
      </c>
      <c r="D2454" s="67">
        <v>1490000</v>
      </c>
      <c r="E2454" s="45"/>
      <c r="F2454" s="13">
        <f t="shared" si="37"/>
        <v>233190844.06999981</v>
      </c>
      <c r="H2454" s="101">
        <v>233890844.06999999</v>
      </c>
    </row>
    <row r="2455" spans="1:8" ht="14.5">
      <c r="A2455" s="14">
        <v>45083</v>
      </c>
      <c r="B2455" s="15"/>
      <c r="C2455" s="147" t="s">
        <v>268</v>
      </c>
      <c r="D2455" s="67">
        <v>700000</v>
      </c>
      <c r="E2455" s="45"/>
      <c r="F2455" s="13">
        <f t="shared" si="37"/>
        <v>233890844.06999981</v>
      </c>
      <c r="H2455"/>
    </row>
    <row r="2456" spans="1:8" ht="14.5">
      <c r="A2456" s="14">
        <v>45089</v>
      </c>
      <c r="B2456" s="15"/>
      <c r="C2456" s="147" t="s">
        <v>16</v>
      </c>
      <c r="D2456" s="67">
        <v>1438000</v>
      </c>
      <c r="E2456" s="45"/>
      <c r="F2456" s="13">
        <f t="shared" si="37"/>
        <v>235328844.06999981</v>
      </c>
      <c r="H2456" s="101">
        <f>F2454-H2454</f>
        <v>-700000.00000017881</v>
      </c>
    </row>
    <row r="2457" spans="1:8" ht="14.5">
      <c r="A2457" s="14">
        <v>45089</v>
      </c>
      <c r="B2457" s="15"/>
      <c r="C2457" s="147" t="s">
        <v>16</v>
      </c>
      <c r="D2457" s="67">
        <v>1490000</v>
      </c>
      <c r="E2457" s="45"/>
      <c r="F2457" s="13">
        <f t="shared" si="37"/>
        <v>236818844.06999981</v>
      </c>
      <c r="H2457"/>
    </row>
    <row r="2458" spans="1:8" ht="14.5">
      <c r="A2458" s="14">
        <v>45089</v>
      </c>
      <c r="B2458" s="15"/>
      <c r="C2458" s="147" t="s">
        <v>42</v>
      </c>
      <c r="D2458" s="67">
        <v>3150000</v>
      </c>
      <c r="E2458" s="45"/>
      <c r="F2458" s="13">
        <f t="shared" si="37"/>
        <v>239968844.06999981</v>
      </c>
      <c r="H2458"/>
    </row>
    <row r="2459" spans="1:8" ht="14.5">
      <c r="A2459" s="14">
        <v>45089</v>
      </c>
      <c r="B2459" s="15"/>
      <c r="C2459" s="147" t="s">
        <v>12</v>
      </c>
      <c r="D2459" s="67">
        <v>575000</v>
      </c>
      <c r="E2459" s="45"/>
      <c r="F2459" s="13">
        <f t="shared" si="37"/>
        <v>240543844.06999981</v>
      </c>
      <c r="H2459"/>
    </row>
    <row r="2460" spans="1:8" ht="14.5">
      <c r="A2460" s="14">
        <v>45090</v>
      </c>
      <c r="B2460" s="15"/>
      <c r="C2460" s="147" t="s">
        <v>16</v>
      </c>
      <c r="D2460" s="67">
        <v>1000000</v>
      </c>
      <c r="E2460" s="45"/>
      <c r="F2460" s="13">
        <f t="shared" si="37"/>
        <v>241543844.06999981</v>
      </c>
      <c r="H2460"/>
    </row>
    <row r="2461" spans="1:8" ht="14.5">
      <c r="A2461" s="14">
        <v>45090</v>
      </c>
      <c r="B2461" s="15"/>
      <c r="C2461" s="147" t="s">
        <v>12</v>
      </c>
      <c r="D2461" s="67">
        <v>575000</v>
      </c>
      <c r="E2461" s="45"/>
      <c r="F2461" s="13">
        <f t="shared" si="37"/>
        <v>242118844.06999981</v>
      </c>
      <c r="H2461"/>
    </row>
    <row r="2462" spans="1:8" ht="14.5">
      <c r="A2462" s="14">
        <v>45090</v>
      </c>
      <c r="B2462" s="15"/>
      <c r="C2462" s="147" t="s">
        <v>16</v>
      </c>
      <c r="D2462" s="67">
        <v>1000000</v>
      </c>
      <c r="E2462" s="45"/>
      <c r="F2462" s="13">
        <f t="shared" si="37"/>
        <v>243118844.06999981</v>
      </c>
      <c r="H2462"/>
    </row>
    <row r="2463" spans="1:8" ht="14.5">
      <c r="A2463" s="14">
        <v>45090</v>
      </c>
      <c r="B2463" s="15"/>
      <c r="C2463" s="147" t="s">
        <v>16</v>
      </c>
      <c r="D2463" s="67">
        <v>364500</v>
      </c>
      <c r="E2463" s="45"/>
      <c r="F2463" s="13">
        <f t="shared" si="37"/>
        <v>243483344.06999981</v>
      </c>
      <c r="H2463"/>
    </row>
    <row r="2464" spans="1:8" ht="14.5">
      <c r="A2464" s="14">
        <v>45090</v>
      </c>
      <c r="B2464" s="15"/>
      <c r="C2464" s="147" t="s">
        <v>16</v>
      </c>
      <c r="D2464" s="67">
        <v>747000</v>
      </c>
      <c r="E2464" s="45"/>
      <c r="F2464" s="13">
        <f t="shared" si="37"/>
        <v>244230344.06999981</v>
      </c>
      <c r="H2464"/>
    </row>
    <row r="2465" spans="1:10" ht="14.5">
      <c r="A2465" s="14">
        <v>45090</v>
      </c>
      <c r="B2465" s="15"/>
      <c r="C2465" s="147" t="s">
        <v>16</v>
      </c>
      <c r="D2465" s="67">
        <v>1262000</v>
      </c>
      <c r="E2465" s="45"/>
      <c r="F2465" s="13">
        <f t="shared" si="37"/>
        <v>245492344.06999981</v>
      </c>
      <c r="H2465"/>
    </row>
    <row r="2466" spans="1:10" ht="14.5">
      <c r="A2466" s="14">
        <v>45090</v>
      </c>
      <c r="B2466" s="15"/>
      <c r="C2466" s="147" t="s">
        <v>12</v>
      </c>
      <c r="D2466" s="67">
        <v>1050000</v>
      </c>
      <c r="E2466" s="45"/>
      <c r="F2466" s="13">
        <f t="shared" si="37"/>
        <v>246542344.06999981</v>
      </c>
      <c r="H2466"/>
      <c r="J2466" s="21"/>
    </row>
    <row r="2467" spans="1:10" ht="14.5">
      <c r="A2467" s="14">
        <v>45090</v>
      </c>
      <c r="B2467" s="15"/>
      <c r="C2467" s="147" t="s">
        <v>16</v>
      </c>
      <c r="D2467" s="67">
        <v>364500</v>
      </c>
      <c r="E2467" s="45"/>
      <c r="F2467" s="13">
        <f t="shared" si="37"/>
        <v>246906844.06999981</v>
      </c>
      <c r="H2467"/>
    </row>
    <row r="2468" spans="1:10" ht="14.5">
      <c r="A2468" s="14">
        <v>45091</v>
      </c>
      <c r="B2468" s="15"/>
      <c r="C2468" s="147" t="s">
        <v>16</v>
      </c>
      <c r="D2468" s="67">
        <v>1736000</v>
      </c>
      <c r="E2468" s="45"/>
      <c r="F2468" s="13">
        <f t="shared" si="37"/>
        <v>248642844.06999981</v>
      </c>
      <c r="H2468"/>
      <c r="J2468" s="103"/>
    </row>
    <row r="2469" spans="1:10" ht="14.5">
      <c r="A2469" s="14">
        <v>45091</v>
      </c>
      <c r="B2469" s="15"/>
      <c r="C2469" s="147" t="s">
        <v>17</v>
      </c>
      <c r="D2469" s="67">
        <v>1400000</v>
      </c>
      <c r="E2469" s="45"/>
      <c r="F2469" s="13">
        <f t="shared" si="37"/>
        <v>250042844.06999981</v>
      </c>
      <c r="H2469"/>
      <c r="J2469" s="103"/>
    </row>
    <row r="2470" spans="1:10" ht="14.5">
      <c r="A2470" s="14">
        <v>45091</v>
      </c>
      <c r="B2470" s="15"/>
      <c r="C2470" s="147" t="s">
        <v>17</v>
      </c>
      <c r="D2470" s="67">
        <v>600000</v>
      </c>
      <c r="E2470" s="45"/>
      <c r="F2470" s="13">
        <f t="shared" si="37"/>
        <v>250642844.06999981</v>
      </c>
      <c r="H2470"/>
    </row>
    <row r="2471" spans="1:10" ht="14.5">
      <c r="A2471" s="14">
        <v>45091</v>
      </c>
      <c r="B2471" s="15"/>
      <c r="C2471" s="147" t="s">
        <v>12</v>
      </c>
      <c r="D2471" s="67">
        <v>1755000</v>
      </c>
      <c r="E2471" s="45"/>
      <c r="F2471" s="13">
        <f t="shared" si="37"/>
        <v>252397844.06999981</v>
      </c>
      <c r="H2471"/>
    </row>
    <row r="2472" spans="1:10" ht="14.5">
      <c r="A2472" s="14">
        <v>45091</v>
      </c>
      <c r="B2472" s="15"/>
      <c r="C2472" s="147" t="s">
        <v>12</v>
      </c>
      <c r="D2472" s="67">
        <v>575000</v>
      </c>
      <c r="E2472" s="45"/>
      <c r="F2472" s="13">
        <f t="shared" si="37"/>
        <v>252972844.06999981</v>
      </c>
      <c r="H2472"/>
    </row>
    <row r="2473" spans="1:10" ht="14.5">
      <c r="A2473" s="14">
        <v>45091</v>
      </c>
      <c r="B2473" s="15"/>
      <c r="C2473" s="147" t="s">
        <v>12</v>
      </c>
      <c r="D2473" s="67">
        <v>575000</v>
      </c>
      <c r="E2473" s="45"/>
      <c r="F2473" s="13">
        <f t="shared" si="37"/>
        <v>253547844.06999981</v>
      </c>
      <c r="H2473"/>
    </row>
    <row r="2474" spans="1:10" ht="14.5">
      <c r="A2474" s="14">
        <v>45091</v>
      </c>
      <c r="B2474" s="15"/>
      <c r="C2474" s="147" t="s">
        <v>12</v>
      </c>
      <c r="D2474" s="67">
        <v>575000</v>
      </c>
      <c r="E2474" s="45"/>
      <c r="F2474" s="13">
        <f t="shared" si="37"/>
        <v>254122844.06999981</v>
      </c>
      <c r="H2474"/>
    </row>
    <row r="2475" spans="1:10" ht="14.5">
      <c r="A2475" s="14">
        <v>45091</v>
      </c>
      <c r="B2475" s="15"/>
      <c r="C2475" s="147" t="s">
        <v>12</v>
      </c>
      <c r="D2475" s="67">
        <v>465000</v>
      </c>
      <c r="E2475" s="45"/>
      <c r="F2475" s="13">
        <f t="shared" si="37"/>
        <v>254587844.06999981</v>
      </c>
      <c r="H2475"/>
    </row>
    <row r="2476" spans="1:10" ht="14.5">
      <c r="A2476" s="14">
        <v>45091</v>
      </c>
      <c r="B2476" s="15"/>
      <c r="C2476" s="147" t="s">
        <v>12</v>
      </c>
      <c r="D2476" s="67">
        <v>1725000</v>
      </c>
      <c r="E2476" s="45"/>
      <c r="F2476" s="13">
        <f t="shared" si="37"/>
        <v>256312844.06999981</v>
      </c>
      <c r="H2476"/>
    </row>
    <row r="2477" spans="1:10" ht="14.5">
      <c r="A2477" s="14">
        <v>45091</v>
      </c>
      <c r="B2477" s="15"/>
      <c r="C2477" s="147" t="s">
        <v>269</v>
      </c>
      <c r="D2477" s="67">
        <v>9350000</v>
      </c>
      <c r="E2477" s="45"/>
      <c r="F2477" s="13">
        <f t="shared" si="37"/>
        <v>265662844.06999981</v>
      </c>
      <c r="H2477"/>
    </row>
    <row r="2478" spans="1:10" ht="14.5">
      <c r="A2478" s="14">
        <v>45091</v>
      </c>
      <c r="B2478" s="15"/>
      <c r="C2478" s="147" t="s">
        <v>13</v>
      </c>
      <c r="D2478" s="67">
        <v>50000</v>
      </c>
      <c r="E2478" s="45"/>
      <c r="F2478" s="13">
        <f t="shared" si="37"/>
        <v>265712844.06999981</v>
      </c>
      <c r="H2478"/>
    </row>
    <row r="2479" spans="1:10" ht="14.5">
      <c r="A2479" s="14">
        <v>45091</v>
      </c>
      <c r="B2479" s="15"/>
      <c r="C2479" s="147" t="s">
        <v>16</v>
      </c>
      <c r="D2479" s="67">
        <v>2258000</v>
      </c>
      <c r="E2479" s="45"/>
      <c r="F2479" s="13">
        <f t="shared" si="37"/>
        <v>267970844.06999981</v>
      </c>
      <c r="H2479"/>
    </row>
    <row r="2480" spans="1:10" ht="14.5">
      <c r="A2480" s="14">
        <v>45091</v>
      </c>
      <c r="B2480" s="15"/>
      <c r="C2480" s="147" t="s">
        <v>16</v>
      </c>
      <c r="D2480" s="67">
        <v>1743000</v>
      </c>
      <c r="E2480" s="45"/>
      <c r="F2480" s="13">
        <f t="shared" si="37"/>
        <v>269713844.06999981</v>
      </c>
      <c r="H2480"/>
    </row>
    <row r="2481" spans="1:10" ht="14.5">
      <c r="A2481" s="14">
        <v>45091</v>
      </c>
      <c r="B2481" s="15"/>
      <c r="C2481" s="147" t="s">
        <v>72</v>
      </c>
      <c r="D2481" s="67">
        <v>3200000</v>
      </c>
      <c r="E2481" s="45"/>
      <c r="F2481" s="13">
        <f t="shared" si="37"/>
        <v>272913844.06999981</v>
      </c>
      <c r="H2481"/>
    </row>
    <row r="2482" spans="1:10" ht="14.5">
      <c r="A2482" s="14">
        <v>45091</v>
      </c>
      <c r="B2482" s="15"/>
      <c r="C2482" s="147" t="s">
        <v>270</v>
      </c>
      <c r="D2482" s="67">
        <v>3030000</v>
      </c>
      <c r="E2482" s="45"/>
      <c r="F2482" s="13">
        <f t="shared" si="37"/>
        <v>275943844.06999981</v>
      </c>
      <c r="H2482"/>
    </row>
    <row r="2483" spans="1:10" ht="14.5">
      <c r="A2483" s="14">
        <v>45091</v>
      </c>
      <c r="B2483" s="15"/>
      <c r="C2483" s="147" t="s">
        <v>270</v>
      </c>
      <c r="D2483" s="67">
        <v>2226500</v>
      </c>
      <c r="E2483" s="45"/>
      <c r="F2483" s="13">
        <f t="shared" si="37"/>
        <v>278170344.06999981</v>
      </c>
      <c r="H2483"/>
    </row>
    <row r="2484" spans="1:10" ht="14.5">
      <c r="A2484" s="14">
        <v>45091</v>
      </c>
      <c r="B2484" s="15"/>
      <c r="C2484" s="147" t="s">
        <v>16</v>
      </c>
      <c r="D2484" s="67">
        <v>1000000</v>
      </c>
      <c r="E2484" s="45"/>
      <c r="F2484" s="13">
        <f t="shared" si="37"/>
        <v>279170344.06999981</v>
      </c>
      <c r="H2484"/>
    </row>
    <row r="2485" spans="1:10" ht="14.5">
      <c r="A2485" s="14">
        <v>45091</v>
      </c>
      <c r="B2485" s="15"/>
      <c r="C2485" s="147" t="s">
        <v>12</v>
      </c>
      <c r="D2485" s="67">
        <v>1135000</v>
      </c>
      <c r="E2485" s="45"/>
      <c r="F2485" s="13">
        <f t="shared" si="37"/>
        <v>280305344.06999981</v>
      </c>
      <c r="H2485"/>
    </row>
    <row r="2486" spans="1:10" ht="14.5">
      <c r="A2486" s="14">
        <v>45091</v>
      </c>
      <c r="B2486" s="15"/>
      <c r="C2486" s="147" t="s">
        <v>16</v>
      </c>
      <c r="D2486" s="67">
        <v>382500</v>
      </c>
      <c r="E2486" s="45"/>
      <c r="F2486" s="13">
        <f t="shared" si="37"/>
        <v>280687844.06999981</v>
      </c>
      <c r="H2486"/>
    </row>
    <row r="2487" spans="1:10" ht="14.5">
      <c r="A2487" s="14">
        <v>45091</v>
      </c>
      <c r="B2487" s="15"/>
      <c r="C2487" s="147" t="s">
        <v>16</v>
      </c>
      <c r="D2487" s="67">
        <v>1490000</v>
      </c>
      <c r="E2487" s="45"/>
      <c r="F2487" s="13">
        <f t="shared" si="37"/>
        <v>282177844.06999981</v>
      </c>
      <c r="H2487"/>
    </row>
    <row r="2488" spans="1:10" ht="14.5">
      <c r="A2488" s="14">
        <v>45091</v>
      </c>
      <c r="B2488" s="15"/>
      <c r="C2488" s="147" t="s">
        <v>16</v>
      </c>
      <c r="D2488" s="67">
        <v>2723000</v>
      </c>
      <c r="E2488" s="45"/>
      <c r="F2488" s="13">
        <f t="shared" si="37"/>
        <v>284900844.06999981</v>
      </c>
      <c r="H2488"/>
    </row>
    <row r="2489" spans="1:10" ht="14.5">
      <c r="A2489" s="14">
        <v>45091</v>
      </c>
      <c r="B2489" s="15"/>
      <c r="C2489" s="147" t="s">
        <v>271</v>
      </c>
      <c r="D2489" s="67">
        <v>402000</v>
      </c>
      <c r="E2489" s="45"/>
      <c r="F2489" s="13">
        <f t="shared" si="37"/>
        <v>285302844.06999981</v>
      </c>
      <c r="H2489"/>
    </row>
    <row r="2490" spans="1:10" ht="14.5">
      <c r="A2490" s="14">
        <v>45091</v>
      </c>
      <c r="B2490" s="15"/>
      <c r="C2490" s="147"/>
      <c r="D2490" s="67">
        <v>3000000</v>
      </c>
      <c r="E2490" s="45"/>
      <c r="F2490" s="13">
        <f t="shared" si="37"/>
        <v>288302844.06999981</v>
      </c>
      <c r="H2490"/>
    </row>
    <row r="2491" spans="1:10" ht="14.5">
      <c r="A2491" s="14">
        <v>45091</v>
      </c>
      <c r="B2491" s="15"/>
      <c r="C2491" s="147" t="s">
        <v>12</v>
      </c>
      <c r="D2491" s="67">
        <v>575000</v>
      </c>
      <c r="E2491" s="45"/>
      <c r="F2491" s="13">
        <f t="shared" si="37"/>
        <v>288877844.06999981</v>
      </c>
      <c r="H2491"/>
    </row>
    <row r="2492" spans="1:10" ht="14.5">
      <c r="A2492" s="14">
        <v>45091</v>
      </c>
      <c r="B2492" s="15"/>
      <c r="C2492" s="147"/>
      <c r="D2492" s="67">
        <v>550000</v>
      </c>
      <c r="E2492" s="45"/>
      <c r="F2492" s="13">
        <f t="shared" si="37"/>
        <v>289427844.06999981</v>
      </c>
      <c r="H2492"/>
    </row>
    <row r="2493" spans="1:10" ht="14.5">
      <c r="A2493" s="14">
        <v>45092</v>
      </c>
      <c r="B2493" s="15"/>
      <c r="C2493" s="147" t="s">
        <v>12</v>
      </c>
      <c r="D2493" s="67">
        <v>585000</v>
      </c>
      <c r="E2493" s="45"/>
      <c r="F2493" s="13">
        <f t="shared" si="37"/>
        <v>290012844.06999981</v>
      </c>
      <c r="H2493"/>
    </row>
    <row r="2494" spans="1:10" ht="14.5">
      <c r="A2494" s="14">
        <v>45092</v>
      </c>
      <c r="B2494" s="15"/>
      <c r="C2494" s="147" t="s">
        <v>16</v>
      </c>
      <c r="D2494" s="67">
        <v>1305000</v>
      </c>
      <c r="E2494" s="45"/>
      <c r="F2494" s="13">
        <f t="shared" si="37"/>
        <v>291317844.06999981</v>
      </c>
      <c r="H2494"/>
      <c r="J2494" s="103"/>
    </row>
    <row r="2495" spans="1:10" ht="14.5">
      <c r="A2495" s="14">
        <v>45092</v>
      </c>
      <c r="B2495" s="15"/>
      <c r="C2495" s="147" t="s">
        <v>272</v>
      </c>
      <c r="D2495" s="67">
        <v>2500000</v>
      </c>
      <c r="E2495" s="45"/>
      <c r="F2495" s="13">
        <f t="shared" si="37"/>
        <v>293817844.06999981</v>
      </c>
      <c r="H2495"/>
      <c r="J2495" s="103"/>
    </row>
    <row r="2496" spans="1:10" ht="14.5">
      <c r="A2496" s="14">
        <v>45092</v>
      </c>
      <c r="B2496" s="15"/>
      <c r="C2496" s="147" t="s">
        <v>16</v>
      </c>
      <c r="D2496" s="67">
        <v>2626500</v>
      </c>
      <c r="E2496" s="45"/>
      <c r="F2496" s="13">
        <f t="shared" si="37"/>
        <v>296444344.06999981</v>
      </c>
      <c r="H2496"/>
    </row>
    <row r="2497" spans="1:14" ht="14.5">
      <c r="A2497" s="14">
        <v>45092</v>
      </c>
      <c r="B2497" s="15"/>
      <c r="C2497" s="147" t="s">
        <v>16</v>
      </c>
      <c r="D2497" s="67">
        <v>996000</v>
      </c>
      <c r="E2497" s="45"/>
      <c r="F2497" s="13">
        <f t="shared" si="37"/>
        <v>297440344.06999981</v>
      </c>
      <c r="H2497"/>
    </row>
    <row r="2498" spans="1:14" ht="14.5">
      <c r="A2498" s="14">
        <v>45092</v>
      </c>
      <c r="B2498" s="15"/>
      <c r="C2498" s="147" t="s">
        <v>16</v>
      </c>
      <c r="D2498" s="67">
        <v>3041000</v>
      </c>
      <c r="E2498" s="45"/>
      <c r="F2498" s="13">
        <f t="shared" ref="F2498:F2626" si="38">F2497+D2498-E2498</f>
        <v>300481344.06999981</v>
      </c>
      <c r="H2498">
        <v>342188344.06999999</v>
      </c>
    </row>
    <row r="2499" spans="1:14" ht="14.5">
      <c r="A2499" s="14">
        <v>45092</v>
      </c>
      <c r="B2499" s="15"/>
      <c r="C2499" s="147" t="s">
        <v>273</v>
      </c>
      <c r="D2499" s="67">
        <v>40957000</v>
      </c>
      <c r="E2499" s="45"/>
      <c r="F2499" s="13">
        <f t="shared" si="38"/>
        <v>341438344.06999981</v>
      </c>
      <c r="H2499"/>
      <c r="J2499" s="103"/>
    </row>
    <row r="2500" spans="1:14" ht="14.5">
      <c r="A2500" s="14">
        <v>45092</v>
      </c>
      <c r="B2500" s="15"/>
      <c r="C2500" s="147" t="s">
        <v>274</v>
      </c>
      <c r="D2500" s="67">
        <v>750000</v>
      </c>
      <c r="E2500" s="45"/>
      <c r="F2500" s="13">
        <f t="shared" si="38"/>
        <v>342188344.06999981</v>
      </c>
      <c r="H2500"/>
    </row>
    <row r="2501" spans="1:14" ht="14.5">
      <c r="A2501" s="14">
        <v>45092</v>
      </c>
      <c r="B2501" s="15"/>
      <c r="C2501" s="147" t="s">
        <v>275</v>
      </c>
      <c r="D2501" s="67"/>
      <c r="E2501" s="45">
        <v>31250000</v>
      </c>
      <c r="F2501" s="13">
        <f t="shared" si="38"/>
        <v>310938344.06999981</v>
      </c>
      <c r="H2501"/>
    </row>
    <row r="2502" spans="1:14" ht="14.5">
      <c r="A2502" s="14">
        <v>45092</v>
      </c>
      <c r="B2502" s="15"/>
      <c r="C2502" s="147" t="s">
        <v>276</v>
      </c>
      <c r="D2502" s="67"/>
      <c r="E2502" s="45">
        <v>15000000</v>
      </c>
      <c r="F2502" s="13">
        <f t="shared" si="38"/>
        <v>295938344.06999981</v>
      </c>
      <c r="H2502"/>
    </row>
    <row r="2503" spans="1:14" ht="14.5">
      <c r="A2503" s="14">
        <v>45092</v>
      </c>
      <c r="B2503" s="15"/>
      <c r="C2503" s="147" t="s">
        <v>277</v>
      </c>
      <c r="D2503" s="67"/>
      <c r="E2503" s="45">
        <v>17500000</v>
      </c>
      <c r="F2503" s="13">
        <f t="shared" si="38"/>
        <v>278438344.06999981</v>
      </c>
      <c r="H2503"/>
    </row>
    <row r="2504" spans="1:14" ht="14.5">
      <c r="A2504" s="14">
        <v>45093</v>
      </c>
      <c r="B2504" s="15"/>
      <c r="C2504" s="147" t="s">
        <v>278</v>
      </c>
      <c r="D2504" s="100">
        <v>2250000</v>
      </c>
      <c r="E2504" s="45"/>
      <c r="F2504" s="13">
        <f t="shared" si="38"/>
        <v>280688344.06999981</v>
      </c>
      <c r="H2504"/>
    </row>
    <row r="2505" spans="1:14" ht="14.5">
      <c r="A2505" s="14">
        <v>45096</v>
      </c>
      <c r="B2505" s="15"/>
      <c r="C2505" s="147" t="s">
        <v>279</v>
      </c>
      <c r="D2505" s="100">
        <v>10550000</v>
      </c>
      <c r="E2505" s="45"/>
      <c r="F2505" s="13">
        <f t="shared" si="38"/>
        <v>291238344.06999981</v>
      </c>
      <c r="H2505" s="101"/>
    </row>
    <row r="2506" spans="1:14" ht="14.5">
      <c r="A2506" s="14">
        <v>45103</v>
      </c>
      <c r="B2506" s="15"/>
      <c r="C2506" s="145" t="s">
        <v>116</v>
      </c>
      <c r="D2506" s="100"/>
      <c r="E2506" s="45">
        <v>20350000</v>
      </c>
      <c r="F2506" s="13">
        <f t="shared" si="38"/>
        <v>270888344.06999981</v>
      </c>
      <c r="H2506" s="102"/>
      <c r="L2506" s="57"/>
      <c r="M2506" s="57"/>
      <c r="N2506" s="57"/>
    </row>
    <row r="2507" spans="1:14" ht="14.5">
      <c r="A2507" s="14">
        <v>45103</v>
      </c>
      <c r="B2507" s="15"/>
      <c r="C2507" s="145" t="s">
        <v>21</v>
      </c>
      <c r="D2507" s="100"/>
      <c r="E2507" s="45">
        <v>25750000</v>
      </c>
      <c r="F2507" s="13">
        <f t="shared" si="38"/>
        <v>245138344.06999981</v>
      </c>
      <c r="H2507" s="102"/>
      <c r="L2507" s="57"/>
      <c r="M2507" s="57"/>
      <c r="N2507" s="57"/>
    </row>
    <row r="2508" spans="1:14" ht="14.5">
      <c r="A2508" s="14">
        <v>45103</v>
      </c>
      <c r="B2508" s="15"/>
      <c r="C2508" s="145" t="s">
        <v>22</v>
      </c>
      <c r="D2508" s="100"/>
      <c r="E2508" s="45">
        <v>8100000</v>
      </c>
      <c r="F2508" s="13">
        <f t="shared" si="38"/>
        <v>237038344.06999981</v>
      </c>
      <c r="H2508" s="102"/>
      <c r="L2508" s="57"/>
      <c r="M2508" s="57"/>
      <c r="N2508" s="57"/>
    </row>
    <row r="2509" spans="1:14" ht="14.5">
      <c r="A2509" s="14">
        <v>45103</v>
      </c>
      <c r="B2509" s="15"/>
      <c r="C2509" s="145" t="s">
        <v>44</v>
      </c>
      <c r="D2509" s="100"/>
      <c r="E2509" s="45">
        <v>11250000</v>
      </c>
      <c r="F2509" s="13">
        <f t="shared" si="38"/>
        <v>225788344.06999981</v>
      </c>
      <c r="H2509" s="102"/>
      <c r="L2509" s="57"/>
      <c r="M2509" s="57"/>
      <c r="N2509" s="57"/>
    </row>
    <row r="2510" spans="1:14" ht="14.5">
      <c r="A2510" s="14">
        <v>45103</v>
      </c>
      <c r="B2510" s="15"/>
      <c r="C2510" s="144" t="s">
        <v>24</v>
      </c>
      <c r="D2510" s="100"/>
      <c r="E2510" s="45">
        <v>37774500</v>
      </c>
      <c r="F2510" s="13">
        <f t="shared" si="38"/>
        <v>188013844.06999981</v>
      </c>
      <c r="H2510" s="102"/>
      <c r="L2510" s="57"/>
      <c r="M2510" s="57"/>
      <c r="N2510" s="57"/>
    </row>
    <row r="2511" spans="1:14" ht="14.5">
      <c r="A2511" s="14">
        <v>45103</v>
      </c>
      <c r="B2511" s="15"/>
      <c r="C2511" s="147" t="s">
        <v>74</v>
      </c>
      <c r="D2511" s="100"/>
      <c r="E2511" s="45">
        <v>1800000</v>
      </c>
      <c r="F2511" s="13">
        <f t="shared" si="38"/>
        <v>186213844.06999981</v>
      </c>
      <c r="H2511" s="102"/>
      <c r="L2511" s="57"/>
      <c r="M2511" s="57"/>
      <c r="N2511" s="57"/>
    </row>
    <row r="2512" spans="1:14" ht="14.5">
      <c r="A2512" s="14">
        <v>45103</v>
      </c>
      <c r="B2512" s="15"/>
      <c r="C2512" s="144" t="s">
        <v>267</v>
      </c>
      <c r="D2512" s="100"/>
      <c r="E2512" s="45">
        <f>4*2900</f>
        <v>11600</v>
      </c>
      <c r="F2512" s="13">
        <f t="shared" si="38"/>
        <v>186202244.06999981</v>
      </c>
      <c r="H2512" s="102"/>
      <c r="L2512" s="57"/>
      <c r="M2512" s="57"/>
      <c r="N2512" s="57"/>
    </row>
    <row r="2513" spans="1:14" ht="14.5">
      <c r="A2513" s="14">
        <v>45103</v>
      </c>
      <c r="B2513" s="15"/>
      <c r="C2513" s="144" t="s">
        <v>75</v>
      </c>
      <c r="D2513" s="100">
        <v>12150000</v>
      </c>
      <c r="E2513" s="45"/>
      <c r="F2513" s="13">
        <f t="shared" si="38"/>
        <v>198352244.06999981</v>
      </c>
      <c r="H2513" s="102"/>
      <c r="L2513" s="57"/>
      <c r="M2513" s="57"/>
      <c r="N2513" s="57"/>
    </row>
    <row r="2514" spans="1:14" ht="14.5">
      <c r="A2514" s="14">
        <v>45092</v>
      </c>
      <c r="B2514" s="15"/>
      <c r="C2514" s="147" t="s">
        <v>16</v>
      </c>
      <c r="D2514" s="100">
        <v>1305000</v>
      </c>
      <c r="E2514" s="45"/>
      <c r="F2514" s="13">
        <f t="shared" si="38"/>
        <v>199657244.06999981</v>
      </c>
      <c r="H2514" s="102"/>
      <c r="L2514" s="57"/>
      <c r="M2514" s="57"/>
      <c r="N2514" s="57"/>
    </row>
    <row r="2515" spans="1:14" ht="14.5">
      <c r="A2515" s="14">
        <v>45092</v>
      </c>
      <c r="B2515" s="15"/>
      <c r="C2515" s="147" t="s">
        <v>16</v>
      </c>
      <c r="D2515" s="100">
        <v>996000</v>
      </c>
      <c r="E2515" s="45"/>
      <c r="F2515" s="13">
        <f t="shared" si="38"/>
        <v>200653244.06999981</v>
      </c>
      <c r="H2515" s="102"/>
      <c r="L2515" s="57"/>
      <c r="M2515" s="57"/>
      <c r="N2515" s="57"/>
    </row>
    <row r="2516" spans="1:14" ht="14.5">
      <c r="A2516" s="14">
        <v>45092</v>
      </c>
      <c r="B2516" s="15"/>
      <c r="C2516" s="147" t="s">
        <v>16</v>
      </c>
      <c r="D2516" s="100">
        <v>364500</v>
      </c>
      <c r="E2516" s="45"/>
      <c r="F2516" s="13">
        <f t="shared" si="38"/>
        <v>201017744.06999981</v>
      </c>
      <c r="H2516" s="102"/>
      <c r="L2516" s="57"/>
      <c r="M2516" s="57"/>
      <c r="N2516" s="57"/>
    </row>
    <row r="2517" spans="1:14" ht="14.5">
      <c r="A2517" s="14">
        <v>45092</v>
      </c>
      <c r="B2517" s="15"/>
      <c r="C2517" s="147" t="s">
        <v>65</v>
      </c>
      <c r="D2517" s="100">
        <v>2578500</v>
      </c>
      <c r="E2517" s="45"/>
      <c r="F2517" s="13">
        <f t="shared" si="38"/>
        <v>203596244.06999981</v>
      </c>
      <c r="H2517" s="102"/>
      <c r="L2517" s="57"/>
      <c r="M2517" s="57"/>
      <c r="N2517" s="57"/>
    </row>
    <row r="2518" spans="1:14" ht="14.5">
      <c r="A2518" s="14">
        <v>45092</v>
      </c>
      <c r="B2518" s="15"/>
      <c r="C2518" s="147" t="s">
        <v>16</v>
      </c>
      <c r="D2518" s="100">
        <v>2240000</v>
      </c>
      <c r="E2518" s="45"/>
      <c r="F2518" s="13">
        <f t="shared" si="38"/>
        <v>205836244.06999981</v>
      </c>
      <c r="H2518" s="102"/>
      <c r="L2518" s="57"/>
      <c r="M2518" s="57"/>
      <c r="N2518" s="57"/>
    </row>
    <row r="2519" spans="1:14" ht="14.5">
      <c r="A2519" s="14">
        <v>45092</v>
      </c>
      <c r="B2519" s="15"/>
      <c r="C2519" s="147" t="s">
        <v>16</v>
      </c>
      <c r="D2519" s="100">
        <v>996000</v>
      </c>
      <c r="E2519" s="45"/>
      <c r="F2519" s="13">
        <f t="shared" si="38"/>
        <v>206832244.06999981</v>
      </c>
      <c r="H2519" s="102"/>
      <c r="L2519" s="57"/>
      <c r="M2519" s="57"/>
      <c r="N2519" s="57"/>
    </row>
    <row r="2520" spans="1:14" ht="14.5">
      <c r="A2520" s="14">
        <v>45092</v>
      </c>
      <c r="B2520" s="15"/>
      <c r="C2520" s="147" t="s">
        <v>284</v>
      </c>
      <c r="D2520" s="100">
        <v>3454500</v>
      </c>
      <c r="E2520" s="45"/>
      <c r="F2520" s="13">
        <f t="shared" si="38"/>
        <v>210286744.06999981</v>
      </c>
      <c r="H2520" s="102"/>
      <c r="L2520" s="57"/>
      <c r="M2520" s="57"/>
      <c r="N2520" s="57"/>
    </row>
    <row r="2521" spans="1:14" ht="14.5">
      <c r="A2521" s="14">
        <v>45092</v>
      </c>
      <c r="B2521" s="15"/>
      <c r="C2521" s="147" t="s">
        <v>285</v>
      </c>
      <c r="D2521" s="100">
        <v>2939500</v>
      </c>
      <c r="E2521" s="45"/>
      <c r="F2521" s="13">
        <f t="shared" si="38"/>
        <v>213226244.06999981</v>
      </c>
      <c r="H2521" s="102"/>
      <c r="L2521" s="57"/>
      <c r="M2521" s="57"/>
      <c r="N2521" s="57"/>
    </row>
    <row r="2522" spans="1:14" ht="14.5">
      <c r="A2522" s="14">
        <v>45092</v>
      </c>
      <c r="B2522" s="15"/>
      <c r="C2522" s="147" t="s">
        <v>65</v>
      </c>
      <c r="D2522" s="100">
        <v>5492000</v>
      </c>
      <c r="E2522" s="45"/>
      <c r="F2522" s="13">
        <f t="shared" si="38"/>
        <v>218718244.06999981</v>
      </c>
      <c r="H2522" s="102"/>
      <c r="L2522" s="57"/>
      <c r="M2522" s="57"/>
      <c r="N2522" s="57"/>
    </row>
    <row r="2523" spans="1:14" ht="14.5">
      <c r="A2523" s="14">
        <v>45092</v>
      </c>
      <c r="B2523" s="15"/>
      <c r="C2523" s="147" t="s">
        <v>16</v>
      </c>
      <c r="D2523" s="100">
        <v>1000000</v>
      </c>
      <c r="E2523" s="45"/>
      <c r="F2523" s="13">
        <f t="shared" si="38"/>
        <v>219718244.06999981</v>
      </c>
      <c r="H2523" s="102"/>
      <c r="L2523" s="57"/>
      <c r="M2523" s="57"/>
      <c r="N2523" s="57"/>
    </row>
    <row r="2524" spans="1:14" ht="14.5">
      <c r="A2524" s="14">
        <v>45092</v>
      </c>
      <c r="B2524" s="15"/>
      <c r="C2524" s="147" t="s">
        <v>17</v>
      </c>
      <c r="D2524" s="100">
        <v>600000</v>
      </c>
      <c r="E2524" s="45"/>
      <c r="F2524" s="13">
        <f t="shared" si="38"/>
        <v>220318244.06999981</v>
      </c>
      <c r="H2524" s="102"/>
      <c r="L2524" s="57"/>
      <c r="M2524" s="57"/>
      <c r="N2524" s="57"/>
    </row>
    <row r="2525" spans="1:14" ht="14.5">
      <c r="A2525" s="14">
        <v>45092</v>
      </c>
      <c r="B2525" s="15"/>
      <c r="C2525" s="147" t="s">
        <v>16</v>
      </c>
      <c r="D2525" s="100">
        <v>996000</v>
      </c>
      <c r="E2525" s="45"/>
      <c r="F2525" s="13">
        <f t="shared" si="38"/>
        <v>221314244.06999981</v>
      </c>
      <c r="H2525" s="102"/>
      <c r="L2525" s="57"/>
      <c r="M2525" s="57"/>
      <c r="N2525" s="57"/>
    </row>
    <row r="2526" spans="1:14" ht="14.5">
      <c r="A2526" s="14">
        <v>45092</v>
      </c>
      <c r="B2526" s="15"/>
      <c r="C2526" s="147" t="s">
        <v>16</v>
      </c>
      <c r="D2526" s="100">
        <v>1000000</v>
      </c>
      <c r="E2526" s="45"/>
      <c r="F2526" s="13">
        <f t="shared" si="38"/>
        <v>222314244.06999981</v>
      </c>
      <c r="H2526" s="102"/>
      <c r="L2526" s="57"/>
      <c r="M2526" s="57"/>
      <c r="N2526" s="57"/>
    </row>
    <row r="2527" spans="1:14" ht="14.5">
      <c r="A2527" s="14">
        <v>45092</v>
      </c>
      <c r="B2527" s="15"/>
      <c r="C2527" s="147" t="s">
        <v>17</v>
      </c>
      <c r="D2527" s="100">
        <v>550000</v>
      </c>
      <c r="E2527" s="45"/>
      <c r="F2527" s="13">
        <f t="shared" si="38"/>
        <v>222864244.06999981</v>
      </c>
      <c r="H2527" s="102"/>
      <c r="L2527" s="57"/>
      <c r="M2527" s="57"/>
      <c r="N2527" s="57"/>
    </row>
    <row r="2528" spans="1:14" ht="14.5">
      <c r="A2528" s="14">
        <v>45092</v>
      </c>
      <c r="B2528" s="15"/>
      <c r="C2528" s="147" t="s">
        <v>12</v>
      </c>
      <c r="D2528" s="100">
        <v>575000</v>
      </c>
      <c r="E2528" s="45"/>
      <c r="F2528" s="13">
        <f t="shared" si="38"/>
        <v>223439244.06999981</v>
      </c>
      <c r="H2528" s="102"/>
      <c r="L2528" s="57"/>
      <c r="M2528" s="57"/>
      <c r="N2528" s="57"/>
    </row>
    <row r="2529" spans="1:14" ht="14.5">
      <c r="A2529" s="14">
        <v>45093</v>
      </c>
      <c r="B2529" s="15"/>
      <c r="C2529" s="147" t="s">
        <v>16</v>
      </c>
      <c r="D2529" s="100">
        <v>1240000</v>
      </c>
      <c r="E2529" s="45"/>
      <c r="F2529" s="13">
        <f t="shared" si="38"/>
        <v>224679244.06999981</v>
      </c>
      <c r="H2529" s="102"/>
      <c r="L2529" s="57"/>
      <c r="M2529" s="57"/>
      <c r="N2529" s="57"/>
    </row>
    <row r="2530" spans="1:14" ht="14.5">
      <c r="A2530" s="14">
        <v>45093</v>
      </c>
      <c r="B2530" s="15"/>
      <c r="C2530" s="147" t="s">
        <v>16</v>
      </c>
      <c r="D2530" s="100">
        <v>1000000</v>
      </c>
      <c r="E2530" s="45"/>
      <c r="F2530" s="13">
        <f t="shared" si="38"/>
        <v>225679244.06999981</v>
      </c>
      <c r="H2530" s="102"/>
      <c r="L2530" s="57"/>
      <c r="M2530" s="57"/>
      <c r="N2530" s="57"/>
    </row>
    <row r="2531" spans="1:14" ht="14.5">
      <c r="A2531" s="14">
        <v>45093</v>
      </c>
      <c r="B2531" s="15"/>
      <c r="C2531" s="147" t="s">
        <v>65</v>
      </c>
      <c r="D2531" s="100">
        <v>2462000</v>
      </c>
      <c r="E2531" s="45"/>
      <c r="F2531" s="13">
        <f t="shared" si="38"/>
        <v>228141244.06999981</v>
      </c>
      <c r="H2531" s="102"/>
      <c r="L2531" s="57"/>
      <c r="M2531" s="57"/>
      <c r="N2531" s="57"/>
    </row>
    <row r="2532" spans="1:14" ht="14.5">
      <c r="A2532" s="14">
        <v>45093</v>
      </c>
      <c r="B2532" s="15"/>
      <c r="C2532" s="147" t="s">
        <v>65</v>
      </c>
      <c r="D2532" s="100">
        <v>2196000</v>
      </c>
      <c r="E2532" s="45"/>
      <c r="F2532" s="13">
        <f t="shared" si="38"/>
        <v>230337244.06999981</v>
      </c>
      <c r="H2532" s="102"/>
      <c r="L2532" s="57"/>
      <c r="M2532" s="57"/>
      <c r="N2532" s="57"/>
    </row>
    <row r="2533" spans="1:14" ht="14.5">
      <c r="A2533" s="14">
        <v>45093</v>
      </c>
      <c r="B2533" s="15"/>
      <c r="C2533" s="147" t="s">
        <v>68</v>
      </c>
      <c r="D2533" s="100">
        <v>2364500</v>
      </c>
      <c r="E2533" s="45"/>
      <c r="F2533" s="13">
        <f t="shared" si="38"/>
        <v>232701744.06999981</v>
      </c>
      <c r="H2533" s="102"/>
      <c r="L2533" s="57"/>
      <c r="M2533" s="57"/>
      <c r="N2533" s="57"/>
    </row>
    <row r="2534" spans="1:14" ht="14.5">
      <c r="A2534" s="14">
        <v>45093</v>
      </c>
      <c r="B2534" s="15"/>
      <c r="C2534" s="147" t="s">
        <v>16</v>
      </c>
      <c r="D2534" s="100">
        <v>2236000</v>
      </c>
      <c r="E2534" s="45"/>
      <c r="F2534" s="13">
        <f t="shared" si="38"/>
        <v>234937744.06999981</v>
      </c>
      <c r="H2534" s="102"/>
      <c r="L2534" s="57"/>
      <c r="M2534" s="57"/>
      <c r="N2534" s="57"/>
    </row>
    <row r="2535" spans="1:14" ht="14.5">
      <c r="A2535" s="14">
        <v>45093</v>
      </c>
      <c r="B2535" s="15"/>
      <c r="C2535" s="147" t="s">
        <v>16</v>
      </c>
      <c r="D2535" s="100">
        <v>1490000</v>
      </c>
      <c r="E2535" s="45"/>
      <c r="F2535" s="13">
        <f t="shared" si="38"/>
        <v>236427744.06999981</v>
      </c>
      <c r="H2535" s="102"/>
      <c r="L2535" s="57"/>
      <c r="M2535" s="57"/>
      <c r="N2535" s="57"/>
    </row>
    <row r="2536" spans="1:14" ht="14.5">
      <c r="A2536" s="14">
        <v>45093</v>
      </c>
      <c r="B2536" s="15"/>
      <c r="C2536" s="147" t="s">
        <v>16</v>
      </c>
      <c r="D2536" s="100">
        <v>1736000</v>
      </c>
      <c r="E2536" s="45"/>
      <c r="F2536" s="13">
        <f t="shared" si="38"/>
        <v>238163744.06999981</v>
      </c>
      <c r="H2536" s="102"/>
      <c r="L2536" s="57"/>
      <c r="M2536" s="57"/>
      <c r="N2536" s="57"/>
    </row>
    <row r="2537" spans="1:14" ht="14.5">
      <c r="A2537" s="14">
        <v>45093</v>
      </c>
      <c r="B2537" s="15"/>
      <c r="C2537" s="147" t="s">
        <v>68</v>
      </c>
      <c r="D2537" s="100">
        <v>2364000</v>
      </c>
      <c r="E2537" s="45"/>
      <c r="F2537" s="13">
        <f t="shared" si="38"/>
        <v>240527744.06999981</v>
      </c>
      <c r="H2537" s="102"/>
      <c r="L2537" s="57"/>
      <c r="M2537" s="57"/>
      <c r="N2537" s="57"/>
    </row>
    <row r="2538" spans="1:14" ht="14.5">
      <c r="A2538" s="14">
        <v>45093</v>
      </c>
      <c r="B2538" s="15"/>
      <c r="C2538" s="147" t="s">
        <v>16</v>
      </c>
      <c r="D2538" s="100">
        <v>1490000</v>
      </c>
      <c r="E2538" s="45"/>
      <c r="F2538" s="13">
        <f t="shared" si="38"/>
        <v>242017744.06999981</v>
      </c>
      <c r="H2538" s="102"/>
      <c r="L2538" s="57"/>
      <c r="M2538" s="57"/>
      <c r="N2538" s="57"/>
    </row>
    <row r="2539" spans="1:14" ht="14.5">
      <c r="A2539" s="14">
        <v>45093</v>
      </c>
      <c r="B2539" s="15"/>
      <c r="C2539" s="147" t="s">
        <v>16</v>
      </c>
      <c r="D2539" s="100">
        <v>1736000</v>
      </c>
      <c r="E2539" s="45"/>
      <c r="F2539" s="13">
        <f t="shared" si="38"/>
        <v>243753744.06999981</v>
      </c>
      <c r="H2539" s="102"/>
      <c r="L2539" s="57"/>
      <c r="M2539" s="57"/>
      <c r="N2539" s="57"/>
    </row>
    <row r="2540" spans="1:14" ht="14.5">
      <c r="A2540" s="14">
        <v>45094</v>
      </c>
      <c r="B2540" s="15"/>
      <c r="C2540" s="147" t="s">
        <v>16</v>
      </c>
      <c r="D2540" s="100">
        <v>1000000</v>
      </c>
      <c r="E2540" s="45"/>
      <c r="F2540" s="13">
        <f t="shared" si="38"/>
        <v>244753744.06999981</v>
      </c>
      <c r="H2540" s="102"/>
      <c r="L2540" s="57"/>
      <c r="M2540" s="57"/>
      <c r="N2540" s="57"/>
    </row>
    <row r="2541" spans="1:14" ht="14.5">
      <c r="A2541" s="14">
        <v>45096</v>
      </c>
      <c r="B2541" s="15"/>
      <c r="C2541" s="147" t="s">
        <v>16</v>
      </c>
      <c r="D2541" s="100">
        <v>1530000</v>
      </c>
      <c r="E2541" s="45"/>
      <c r="F2541" s="13">
        <f t="shared" si="38"/>
        <v>246283744.06999981</v>
      </c>
      <c r="H2541" s="102"/>
      <c r="L2541" s="57"/>
      <c r="M2541" s="57"/>
      <c r="N2541" s="57"/>
    </row>
    <row r="2542" spans="1:14" ht="14.5">
      <c r="A2542" s="14">
        <v>45096</v>
      </c>
      <c r="B2542" s="15"/>
      <c r="C2542" s="147" t="s">
        <v>16</v>
      </c>
      <c r="D2542" s="100">
        <v>966000</v>
      </c>
      <c r="E2542" s="45"/>
      <c r="F2542" s="13">
        <f t="shared" si="38"/>
        <v>247249744.06999981</v>
      </c>
      <c r="H2542" s="102"/>
      <c r="L2542" s="57"/>
      <c r="M2542" s="57"/>
      <c r="N2542" s="57"/>
    </row>
    <row r="2543" spans="1:14" ht="14.5">
      <c r="A2543" s="14">
        <v>45096</v>
      </c>
      <c r="B2543" s="15"/>
      <c r="C2543" s="147" t="s">
        <v>16</v>
      </c>
      <c r="D2543" s="100">
        <v>996000</v>
      </c>
      <c r="E2543" s="45"/>
      <c r="F2543" s="13">
        <f t="shared" si="38"/>
        <v>248245744.06999981</v>
      </c>
      <c r="H2543" s="102"/>
      <c r="L2543" s="57"/>
      <c r="M2543" s="57"/>
      <c r="N2543" s="57"/>
    </row>
    <row r="2544" spans="1:14" ht="14.5">
      <c r="A2544" s="14">
        <v>45096</v>
      </c>
      <c r="B2544" s="15"/>
      <c r="C2544" s="147" t="s">
        <v>16</v>
      </c>
      <c r="D2544" s="100">
        <v>1490000</v>
      </c>
      <c r="E2544" s="45"/>
      <c r="F2544" s="13">
        <f t="shared" si="38"/>
        <v>249735744.06999981</v>
      </c>
      <c r="H2544" s="102"/>
      <c r="L2544" s="57"/>
      <c r="M2544" s="57"/>
      <c r="N2544" s="57"/>
    </row>
    <row r="2545" spans="1:14" ht="14.5">
      <c r="A2545" s="14">
        <v>45101</v>
      </c>
      <c r="B2545" s="15"/>
      <c r="C2545" s="147" t="s">
        <v>12</v>
      </c>
      <c r="D2545" s="100">
        <v>1185000</v>
      </c>
      <c r="E2545" s="45"/>
      <c r="F2545" s="13">
        <f t="shared" si="38"/>
        <v>250920744.06999981</v>
      </c>
      <c r="H2545" s="102"/>
      <c r="L2545" s="57"/>
      <c r="M2545" s="57"/>
      <c r="N2545" s="57"/>
    </row>
    <row r="2546" spans="1:14" ht="14.5">
      <c r="A2546" s="14">
        <v>45101</v>
      </c>
      <c r="B2546" s="15"/>
      <c r="C2546" s="147" t="s">
        <v>12</v>
      </c>
      <c r="D2546" s="100">
        <v>585000</v>
      </c>
      <c r="E2546" s="45"/>
      <c r="F2546" s="13">
        <f t="shared" si="38"/>
        <v>251505744.06999981</v>
      </c>
      <c r="H2546" s="102"/>
      <c r="L2546" s="57"/>
      <c r="M2546" s="57"/>
      <c r="N2546" s="57"/>
    </row>
    <row r="2547" spans="1:14" ht="14.5">
      <c r="A2547" s="14">
        <v>45101</v>
      </c>
      <c r="B2547" s="15"/>
      <c r="C2547" s="147" t="s">
        <v>12</v>
      </c>
      <c r="D2547" s="100">
        <v>550000</v>
      </c>
      <c r="E2547" s="45"/>
      <c r="F2547" s="13">
        <f t="shared" si="38"/>
        <v>252055744.06999981</v>
      </c>
      <c r="H2547" s="102"/>
      <c r="L2547" s="57"/>
      <c r="M2547" s="57"/>
      <c r="N2547" s="57"/>
    </row>
    <row r="2548" spans="1:14" ht="14.5">
      <c r="A2548" s="14">
        <v>45102</v>
      </c>
      <c r="B2548" s="15"/>
      <c r="C2548" s="147" t="s">
        <v>12</v>
      </c>
      <c r="D2548" s="100">
        <v>1100000</v>
      </c>
      <c r="E2548" s="45"/>
      <c r="F2548" s="13">
        <f t="shared" si="38"/>
        <v>253155744.06999981</v>
      </c>
      <c r="H2548" s="102"/>
      <c r="L2548" s="57"/>
      <c r="M2548" s="57"/>
      <c r="N2548" s="57"/>
    </row>
    <row r="2549" spans="1:14" ht="14.5">
      <c r="A2549" s="14">
        <v>45102</v>
      </c>
      <c r="B2549" s="15"/>
      <c r="C2549" s="147" t="s">
        <v>16</v>
      </c>
      <c r="D2549" s="100">
        <v>1240000</v>
      </c>
      <c r="E2549" s="45"/>
      <c r="F2549" s="13">
        <f t="shared" si="38"/>
        <v>254395744.06999981</v>
      </c>
      <c r="H2549" s="102"/>
      <c r="L2549" s="57"/>
      <c r="M2549" s="57"/>
      <c r="N2549" s="57"/>
    </row>
    <row r="2550" spans="1:14" ht="14.5">
      <c r="A2550" s="14">
        <v>45102</v>
      </c>
      <c r="B2550" s="15"/>
      <c r="C2550" s="147" t="s">
        <v>16</v>
      </c>
      <c r="D2550" s="100">
        <v>1240000</v>
      </c>
      <c r="E2550" s="45"/>
      <c r="F2550" s="13">
        <f t="shared" si="38"/>
        <v>255635744.06999981</v>
      </c>
      <c r="H2550" s="102"/>
      <c r="L2550" s="57"/>
      <c r="M2550" s="57"/>
      <c r="N2550" s="57"/>
    </row>
    <row r="2551" spans="1:14" ht="14.5">
      <c r="A2551" s="14">
        <v>45103</v>
      </c>
      <c r="B2551" s="15"/>
      <c r="C2551" s="147" t="s">
        <v>149</v>
      </c>
      <c r="D2551" s="100">
        <v>13750000</v>
      </c>
      <c r="E2551" s="45"/>
      <c r="F2551" s="13">
        <f t="shared" si="38"/>
        <v>269385744.06999981</v>
      </c>
      <c r="H2551" s="102"/>
      <c r="L2551" s="57"/>
      <c r="M2551" s="57"/>
      <c r="N2551" s="57"/>
    </row>
    <row r="2552" spans="1:14" ht="14.5">
      <c r="A2552" s="14">
        <v>45103</v>
      </c>
      <c r="B2552" s="15"/>
      <c r="C2552" s="147" t="s">
        <v>16</v>
      </c>
      <c r="D2552" s="100">
        <v>1000000</v>
      </c>
      <c r="E2552" s="45"/>
      <c r="F2552" s="13">
        <f t="shared" si="38"/>
        <v>270385744.06999981</v>
      </c>
      <c r="H2552" s="102"/>
      <c r="L2552" s="57"/>
      <c r="M2552" s="57"/>
      <c r="N2552" s="57"/>
    </row>
    <row r="2553" spans="1:14" ht="14.5">
      <c r="A2553" s="14">
        <v>45103</v>
      </c>
      <c r="B2553" s="15"/>
      <c r="C2553" s="147" t="s">
        <v>16</v>
      </c>
      <c r="D2553" s="100">
        <v>3226000</v>
      </c>
      <c r="E2553" s="45"/>
      <c r="F2553" s="13">
        <f t="shared" si="38"/>
        <v>273611744.06999981</v>
      </c>
      <c r="H2553" s="102"/>
      <c r="L2553" s="57"/>
      <c r="M2553" s="57"/>
      <c r="N2553" s="57"/>
    </row>
    <row r="2554" spans="1:14" ht="14.5">
      <c r="A2554" s="14">
        <v>45103</v>
      </c>
      <c r="B2554" s="15"/>
      <c r="C2554" s="147" t="s">
        <v>286</v>
      </c>
      <c r="D2554" s="100">
        <v>5711000</v>
      </c>
      <c r="E2554" s="45"/>
      <c r="F2554" s="13">
        <f t="shared" si="38"/>
        <v>279322744.06999981</v>
      </c>
      <c r="H2554" s="102"/>
      <c r="L2554" s="57"/>
      <c r="M2554" s="57"/>
      <c r="N2554" s="57"/>
    </row>
    <row r="2555" spans="1:14" ht="14.5">
      <c r="A2555" s="14">
        <v>45103</v>
      </c>
      <c r="B2555" s="15"/>
      <c r="C2555" s="147" t="s">
        <v>16</v>
      </c>
      <c r="D2555" s="100">
        <v>1305000</v>
      </c>
      <c r="E2555" s="45"/>
      <c r="F2555" s="13">
        <f t="shared" si="38"/>
        <v>280627744.06999981</v>
      </c>
      <c r="H2555" s="102"/>
      <c r="L2555" s="57"/>
      <c r="M2555" s="57"/>
      <c r="N2555" s="57"/>
    </row>
    <row r="2556" spans="1:14" ht="14.5">
      <c r="A2556" s="14">
        <v>45103</v>
      </c>
      <c r="B2556" s="15"/>
      <c r="C2556" s="147" t="s">
        <v>16</v>
      </c>
      <c r="D2556" s="100">
        <v>996000</v>
      </c>
      <c r="E2556" s="45"/>
      <c r="F2556" s="13">
        <f t="shared" si="38"/>
        <v>281623744.06999981</v>
      </c>
      <c r="H2556" s="102"/>
      <c r="L2556" s="57"/>
      <c r="M2556" s="57"/>
      <c r="N2556" s="57"/>
    </row>
    <row r="2557" spans="1:14" ht="14.5">
      <c r="A2557" s="14">
        <v>45103</v>
      </c>
      <c r="B2557" s="15"/>
      <c r="C2557" s="147" t="s">
        <v>16</v>
      </c>
      <c r="D2557" s="100">
        <v>1000000</v>
      </c>
      <c r="E2557" s="45"/>
      <c r="F2557" s="13">
        <f t="shared" si="38"/>
        <v>282623744.06999981</v>
      </c>
      <c r="H2557" s="102"/>
      <c r="L2557" s="57"/>
      <c r="M2557" s="57"/>
      <c r="N2557" s="57"/>
    </row>
    <row r="2558" spans="1:14" ht="14.5">
      <c r="A2558" s="14">
        <v>45103</v>
      </c>
      <c r="B2558" s="15"/>
      <c r="C2558" s="147" t="s">
        <v>16</v>
      </c>
      <c r="D2558" s="100">
        <v>1305000</v>
      </c>
      <c r="E2558" s="45"/>
      <c r="F2558" s="13">
        <f t="shared" si="38"/>
        <v>283928744.06999981</v>
      </c>
      <c r="H2558" s="102"/>
      <c r="L2558" s="57"/>
      <c r="M2558" s="57"/>
      <c r="N2558" s="57"/>
    </row>
    <row r="2559" spans="1:14" ht="14.5">
      <c r="A2559" s="14">
        <v>45103</v>
      </c>
      <c r="B2559" s="15"/>
      <c r="C2559" s="147" t="s">
        <v>16</v>
      </c>
      <c r="D2559" s="100">
        <v>1364500</v>
      </c>
      <c r="E2559" s="45"/>
      <c r="F2559" s="13">
        <f t="shared" si="38"/>
        <v>285293244.06999981</v>
      </c>
      <c r="H2559" s="102"/>
      <c r="L2559" s="57"/>
      <c r="M2559" s="57"/>
      <c r="N2559" s="57"/>
    </row>
    <row r="2560" spans="1:14" ht="14.5">
      <c r="A2560" s="14">
        <v>45103</v>
      </c>
      <c r="B2560" s="15"/>
      <c r="C2560" s="147" t="s">
        <v>17</v>
      </c>
      <c r="D2560" s="100">
        <v>600000</v>
      </c>
      <c r="E2560" s="45"/>
      <c r="F2560" s="13">
        <f t="shared" si="38"/>
        <v>285893244.06999981</v>
      </c>
      <c r="H2560" s="102"/>
      <c r="L2560" s="57"/>
      <c r="M2560" s="57"/>
      <c r="N2560" s="57"/>
    </row>
    <row r="2561" spans="1:14" ht="14.5">
      <c r="A2561" s="14">
        <v>45103</v>
      </c>
      <c r="B2561" s="15"/>
      <c r="C2561" s="147" t="s">
        <v>16</v>
      </c>
      <c r="D2561" s="100">
        <v>1364500</v>
      </c>
      <c r="E2561" s="45"/>
      <c r="F2561" s="13">
        <f t="shared" si="38"/>
        <v>287257744.06999981</v>
      </c>
      <c r="H2561" s="102"/>
      <c r="L2561" s="57"/>
      <c r="M2561" s="57"/>
      <c r="N2561" s="57"/>
    </row>
    <row r="2562" spans="1:14" ht="14.5">
      <c r="A2562" s="14">
        <v>45103</v>
      </c>
      <c r="B2562" s="15"/>
      <c r="C2562" s="147" t="s">
        <v>16</v>
      </c>
      <c r="D2562" s="100">
        <v>729000</v>
      </c>
      <c r="E2562" s="45"/>
      <c r="F2562" s="13">
        <f t="shared" si="38"/>
        <v>287986744.06999981</v>
      </c>
      <c r="H2562" s="102"/>
      <c r="L2562" s="57"/>
      <c r="M2562" s="57"/>
      <c r="N2562" s="57"/>
    </row>
    <row r="2563" spans="1:14" ht="14.5">
      <c r="A2563" s="14">
        <v>45103</v>
      </c>
      <c r="B2563" s="15"/>
      <c r="C2563" s="147" t="s">
        <v>12</v>
      </c>
      <c r="D2563" s="100">
        <v>585000</v>
      </c>
      <c r="E2563" s="45"/>
      <c r="F2563" s="13">
        <f t="shared" si="38"/>
        <v>288571744.06999981</v>
      </c>
      <c r="H2563" s="102"/>
      <c r="L2563" s="57"/>
      <c r="M2563" s="57"/>
      <c r="N2563" s="57"/>
    </row>
    <row r="2564" spans="1:14" ht="14.5">
      <c r="A2564" s="14">
        <v>45103</v>
      </c>
      <c r="B2564" s="15"/>
      <c r="C2564" s="147" t="s">
        <v>16</v>
      </c>
      <c r="D2564" s="100">
        <v>2928000</v>
      </c>
      <c r="E2564" s="45"/>
      <c r="F2564" s="13">
        <f t="shared" si="38"/>
        <v>291499744.06999981</v>
      </c>
      <c r="H2564" s="102"/>
      <c r="L2564" s="57"/>
      <c r="M2564" s="57"/>
      <c r="N2564" s="57"/>
    </row>
    <row r="2565" spans="1:14" ht="14.5">
      <c r="A2565" s="14">
        <v>45103</v>
      </c>
      <c r="B2565" s="15"/>
      <c r="C2565" s="147" t="s">
        <v>16</v>
      </c>
      <c r="D2565" s="100">
        <v>1382500</v>
      </c>
      <c r="E2565" s="45"/>
      <c r="F2565" s="13">
        <f t="shared" si="38"/>
        <v>292882244.06999981</v>
      </c>
      <c r="H2565" s="102"/>
      <c r="L2565" s="57"/>
      <c r="M2565" s="57"/>
      <c r="N2565" s="57"/>
    </row>
    <row r="2566" spans="1:14" ht="14.5">
      <c r="A2566" s="14">
        <v>45103</v>
      </c>
      <c r="B2566" s="15"/>
      <c r="C2566" s="147" t="s">
        <v>287</v>
      </c>
      <c r="D2566" s="100">
        <v>26408000</v>
      </c>
      <c r="E2566" s="45"/>
      <c r="F2566" s="13">
        <f t="shared" si="38"/>
        <v>319290244.06999981</v>
      </c>
      <c r="H2566" s="102"/>
      <c r="L2566" s="57"/>
      <c r="M2566" s="57"/>
      <c r="N2566" s="57"/>
    </row>
    <row r="2567" spans="1:14" ht="14.5">
      <c r="A2567" s="14">
        <v>45103</v>
      </c>
      <c r="B2567" s="15"/>
      <c r="C2567" s="147" t="s">
        <v>283</v>
      </c>
      <c r="D2567" s="100">
        <v>6986500</v>
      </c>
      <c r="E2567" s="45"/>
      <c r="F2567" s="13">
        <f t="shared" si="38"/>
        <v>326276744.06999981</v>
      </c>
      <c r="H2567" s="102"/>
      <c r="L2567" s="57"/>
      <c r="M2567" s="57"/>
      <c r="N2567" s="57"/>
    </row>
    <row r="2568" spans="1:14" ht="14.5">
      <c r="A2568" s="14">
        <v>45103</v>
      </c>
      <c r="B2568" s="15"/>
      <c r="C2568" s="147" t="s">
        <v>16</v>
      </c>
      <c r="D2568" s="100">
        <v>1240000</v>
      </c>
      <c r="E2568" s="45"/>
      <c r="F2568" s="13">
        <f t="shared" si="38"/>
        <v>327516744.06999981</v>
      </c>
      <c r="H2568" s="102"/>
      <c r="L2568" s="57"/>
      <c r="M2568" s="57"/>
      <c r="N2568" s="57"/>
    </row>
    <row r="2569" spans="1:14" ht="14.5">
      <c r="A2569" s="14">
        <v>45103</v>
      </c>
      <c r="B2569" s="15"/>
      <c r="C2569" s="147" t="s">
        <v>270</v>
      </c>
      <c r="D2569" s="100">
        <v>3505000</v>
      </c>
      <c r="E2569" s="45"/>
      <c r="F2569" s="13">
        <f t="shared" si="38"/>
        <v>331021744.06999981</v>
      </c>
      <c r="H2569" s="102"/>
      <c r="L2569" s="57"/>
      <c r="M2569" s="57"/>
      <c r="N2569" s="57"/>
    </row>
    <row r="2570" spans="1:14" ht="14.5">
      <c r="A2570" s="14">
        <v>45103</v>
      </c>
      <c r="B2570" s="15"/>
      <c r="C2570" s="147" t="s">
        <v>12</v>
      </c>
      <c r="D2570" s="100">
        <v>1755000</v>
      </c>
      <c r="E2570" s="45"/>
      <c r="F2570" s="13">
        <f t="shared" si="38"/>
        <v>332776744.06999981</v>
      </c>
      <c r="H2570" s="102"/>
      <c r="L2570" s="57"/>
      <c r="M2570" s="57"/>
      <c r="N2570" s="57"/>
    </row>
    <row r="2571" spans="1:14" ht="14.5">
      <c r="A2571" s="14">
        <v>45103</v>
      </c>
      <c r="B2571" s="15"/>
      <c r="C2571" s="147" t="s">
        <v>280</v>
      </c>
      <c r="D2571" s="100">
        <v>5226000</v>
      </c>
      <c r="E2571" s="45"/>
      <c r="F2571" s="13">
        <f t="shared" si="38"/>
        <v>338002744.06999981</v>
      </c>
      <c r="H2571" s="102"/>
      <c r="L2571" s="57"/>
      <c r="M2571" s="57"/>
      <c r="N2571" s="57"/>
    </row>
    <row r="2572" spans="1:14" ht="14.5">
      <c r="A2572" s="14">
        <v>45103</v>
      </c>
      <c r="B2572" s="15"/>
      <c r="C2572" s="147" t="s">
        <v>16</v>
      </c>
      <c r="D2572" s="100">
        <v>829000</v>
      </c>
      <c r="E2572" s="45"/>
      <c r="F2572" s="13">
        <f t="shared" si="38"/>
        <v>338831744.06999981</v>
      </c>
      <c r="H2572" s="102"/>
      <c r="L2572" s="57"/>
      <c r="M2572" s="57"/>
      <c r="N2572" s="57"/>
    </row>
    <row r="2573" spans="1:14" ht="14.5">
      <c r="A2573" s="14">
        <v>45103</v>
      </c>
      <c r="B2573" s="15"/>
      <c r="C2573" s="147" t="s">
        <v>16</v>
      </c>
      <c r="D2573" s="100">
        <v>1530000</v>
      </c>
      <c r="E2573" s="45"/>
      <c r="F2573" s="13">
        <f t="shared" si="38"/>
        <v>340361744.06999981</v>
      </c>
      <c r="H2573" s="102"/>
      <c r="L2573" s="57"/>
      <c r="M2573" s="57"/>
      <c r="N2573" s="57"/>
    </row>
    <row r="2574" spans="1:14" ht="14.5">
      <c r="A2574" s="14">
        <v>45103</v>
      </c>
      <c r="B2574" s="15"/>
      <c r="C2574" s="147" t="s">
        <v>17</v>
      </c>
      <c r="D2574" s="100">
        <v>750000</v>
      </c>
      <c r="E2574" s="45"/>
      <c r="F2574" s="13">
        <f t="shared" si="38"/>
        <v>341111744.06999981</v>
      </c>
      <c r="H2574" s="102"/>
      <c r="L2574" s="57"/>
      <c r="M2574" s="57"/>
      <c r="N2574" s="57"/>
    </row>
    <row r="2575" spans="1:14" ht="14.5">
      <c r="A2575" s="14">
        <v>45103</v>
      </c>
      <c r="B2575" s="15"/>
      <c r="C2575" s="147" t="s">
        <v>288</v>
      </c>
      <c r="D2575" s="100">
        <v>4783000</v>
      </c>
      <c r="E2575" s="45"/>
      <c r="F2575" s="13">
        <f t="shared" si="38"/>
        <v>345894744.06999981</v>
      </c>
      <c r="H2575" s="102"/>
      <c r="L2575" s="57"/>
      <c r="M2575" s="57"/>
      <c r="N2575" s="57"/>
    </row>
    <row r="2576" spans="1:14" ht="14.5">
      <c r="A2576" s="14">
        <v>45103</v>
      </c>
      <c r="B2576" s="15"/>
      <c r="C2576" s="147" t="s">
        <v>280</v>
      </c>
      <c r="D2576" s="100">
        <v>5866700</v>
      </c>
      <c r="E2576" s="45"/>
      <c r="F2576" s="13">
        <f t="shared" si="38"/>
        <v>351761444.06999981</v>
      </c>
      <c r="H2576" s="102"/>
      <c r="L2576" s="57"/>
      <c r="M2576" s="57"/>
      <c r="N2576" s="57"/>
    </row>
    <row r="2577" spans="1:14" ht="14.5">
      <c r="A2577" s="14">
        <v>45103</v>
      </c>
      <c r="B2577" s="15"/>
      <c r="C2577" s="147" t="s">
        <v>280</v>
      </c>
      <c r="D2577" s="100">
        <v>9904000</v>
      </c>
      <c r="E2577" s="45"/>
      <c r="F2577" s="13">
        <f t="shared" si="38"/>
        <v>361665444.06999981</v>
      </c>
      <c r="H2577" s="102"/>
      <c r="L2577" s="57"/>
      <c r="M2577" s="57"/>
      <c r="N2577" s="57"/>
    </row>
    <row r="2578" spans="1:14" ht="14.5">
      <c r="A2578" s="14">
        <v>45103</v>
      </c>
      <c r="B2578" s="15"/>
      <c r="C2578" s="147" t="s">
        <v>16</v>
      </c>
      <c r="D2578" s="100">
        <v>1000000</v>
      </c>
      <c r="E2578" s="45"/>
      <c r="F2578" s="13">
        <f t="shared" si="38"/>
        <v>362665444.06999981</v>
      </c>
      <c r="H2578" s="102"/>
      <c r="L2578" s="57"/>
      <c r="M2578" s="57"/>
      <c r="N2578" s="57"/>
    </row>
    <row r="2579" spans="1:14" ht="14.5">
      <c r="A2579" s="14">
        <v>45103</v>
      </c>
      <c r="B2579" s="15"/>
      <c r="C2579" s="147" t="s">
        <v>289</v>
      </c>
      <c r="D2579" s="100">
        <v>875000</v>
      </c>
      <c r="E2579" s="45"/>
      <c r="F2579" s="13">
        <f t="shared" si="38"/>
        <v>363540444.06999981</v>
      </c>
      <c r="H2579" s="102"/>
      <c r="L2579" s="57"/>
      <c r="M2579" s="57"/>
      <c r="N2579" s="57"/>
    </row>
    <row r="2580" spans="1:14" ht="14.5">
      <c r="A2580" s="14">
        <v>45103</v>
      </c>
      <c r="B2580" s="15"/>
      <c r="C2580" s="147" t="s">
        <v>12</v>
      </c>
      <c r="D2580" s="100">
        <v>585000</v>
      </c>
      <c r="E2580" s="45"/>
      <c r="F2580" s="13">
        <f t="shared" si="38"/>
        <v>364125444.06999981</v>
      </c>
      <c r="H2580" s="102"/>
      <c r="L2580" s="57"/>
      <c r="M2580" s="57"/>
      <c r="N2580" s="57"/>
    </row>
    <row r="2581" spans="1:14" ht="14.5">
      <c r="A2581" s="14">
        <v>45103</v>
      </c>
      <c r="B2581" s="15"/>
      <c r="C2581" s="147" t="s">
        <v>16</v>
      </c>
      <c r="D2581" s="100">
        <v>996000</v>
      </c>
      <c r="E2581" s="45"/>
      <c r="F2581" s="13">
        <f t="shared" si="38"/>
        <v>365121444.06999981</v>
      </c>
      <c r="H2581" s="102"/>
      <c r="L2581" s="57"/>
      <c r="M2581" s="57"/>
      <c r="N2581" s="57"/>
    </row>
    <row r="2582" spans="1:14" ht="14.5">
      <c r="A2582" s="14">
        <v>45104</v>
      </c>
      <c r="B2582" s="15"/>
      <c r="C2582" s="147" t="s">
        <v>16</v>
      </c>
      <c r="D2582" s="100">
        <v>1924000</v>
      </c>
      <c r="E2582" s="45"/>
      <c r="F2582" s="13">
        <f t="shared" si="38"/>
        <v>367045444.06999981</v>
      </c>
      <c r="H2582" s="102"/>
      <c r="L2582" s="57"/>
      <c r="M2582" s="57"/>
      <c r="N2582" s="57"/>
    </row>
    <row r="2583" spans="1:14" ht="14.5">
      <c r="A2583" s="14">
        <v>45104</v>
      </c>
      <c r="B2583" s="15"/>
      <c r="C2583" s="147" t="s">
        <v>16</v>
      </c>
      <c r="D2583" s="100">
        <v>1438000</v>
      </c>
      <c r="E2583" s="45"/>
      <c r="F2583" s="13">
        <f t="shared" si="38"/>
        <v>368483444.06999981</v>
      </c>
      <c r="H2583" s="102"/>
      <c r="L2583" s="57"/>
      <c r="M2583" s="57"/>
      <c r="N2583" s="57"/>
    </row>
    <row r="2584" spans="1:14" ht="14.5">
      <c r="A2584" s="14">
        <v>45104</v>
      </c>
      <c r="B2584" s="15"/>
      <c r="C2584" s="147" t="s">
        <v>12</v>
      </c>
      <c r="D2584" s="100">
        <v>585000</v>
      </c>
      <c r="E2584" s="45"/>
      <c r="F2584" s="13">
        <f t="shared" si="38"/>
        <v>369068444.06999981</v>
      </c>
      <c r="H2584" s="102"/>
      <c r="L2584" s="57"/>
      <c r="M2584" s="57"/>
      <c r="N2584" s="57"/>
    </row>
    <row r="2585" spans="1:14" ht="14.5">
      <c r="A2585" s="14">
        <v>45104</v>
      </c>
      <c r="B2585" s="15"/>
      <c r="C2585" s="147" t="s">
        <v>16</v>
      </c>
      <c r="D2585" s="100">
        <v>1490000</v>
      </c>
      <c r="E2585" s="45"/>
      <c r="F2585" s="13">
        <f t="shared" si="38"/>
        <v>370558444.06999981</v>
      </c>
      <c r="H2585" s="102"/>
      <c r="L2585" s="57"/>
      <c r="M2585" s="57"/>
      <c r="N2585" s="57"/>
    </row>
    <row r="2586" spans="1:14" ht="14.5">
      <c r="A2586" s="14">
        <v>45104</v>
      </c>
      <c r="B2586" s="15"/>
      <c r="C2586" s="147" t="s">
        <v>16</v>
      </c>
      <c r="D2586" s="100">
        <v>1490000</v>
      </c>
      <c r="E2586" s="45"/>
      <c r="F2586" s="13">
        <f t="shared" si="38"/>
        <v>372048444.06999981</v>
      </c>
      <c r="H2586" s="102"/>
      <c r="L2586" s="57"/>
      <c r="M2586" s="57"/>
      <c r="N2586" s="57"/>
    </row>
    <row r="2587" spans="1:14" ht="14.5">
      <c r="A2587" s="14">
        <v>45104</v>
      </c>
      <c r="B2587" s="15"/>
      <c r="C2587" s="147" t="s">
        <v>16</v>
      </c>
      <c r="D2587" s="100">
        <v>1490000</v>
      </c>
      <c r="E2587" s="45"/>
      <c r="F2587" s="13">
        <f t="shared" si="38"/>
        <v>373538444.06999981</v>
      </c>
      <c r="H2587" s="102"/>
      <c r="L2587" s="57"/>
      <c r="M2587" s="57"/>
      <c r="N2587" s="57"/>
    </row>
    <row r="2588" spans="1:14" ht="14.5">
      <c r="A2588" s="14">
        <v>45104</v>
      </c>
      <c r="B2588" s="15"/>
      <c r="C2588" s="147" t="s">
        <v>16</v>
      </c>
      <c r="D2588" s="100">
        <v>2928000</v>
      </c>
      <c r="E2588" s="45"/>
      <c r="F2588" s="13">
        <f t="shared" si="38"/>
        <v>376466444.06999981</v>
      </c>
      <c r="H2588" s="102"/>
      <c r="L2588" s="57"/>
      <c r="M2588" s="57"/>
      <c r="N2588" s="57"/>
    </row>
    <row r="2589" spans="1:14" ht="14.5">
      <c r="A2589" s="14">
        <v>45104</v>
      </c>
      <c r="B2589" s="15"/>
      <c r="C2589" s="147" t="s">
        <v>12</v>
      </c>
      <c r="D2589" s="100">
        <v>465000</v>
      </c>
      <c r="E2589" s="45"/>
      <c r="F2589" s="13">
        <f t="shared" si="38"/>
        <v>376931444.06999981</v>
      </c>
      <c r="H2589" s="102"/>
      <c r="L2589" s="57"/>
      <c r="M2589" s="57"/>
      <c r="N2589" s="57"/>
    </row>
    <row r="2590" spans="1:14" ht="14.5">
      <c r="A2590" s="14">
        <v>45104</v>
      </c>
      <c r="B2590" s="15"/>
      <c r="C2590" s="147" t="s">
        <v>290</v>
      </c>
      <c r="D2590" s="100">
        <v>12700000</v>
      </c>
      <c r="E2590" s="45"/>
      <c r="F2590" s="13">
        <f t="shared" si="38"/>
        <v>389631444.06999981</v>
      </c>
      <c r="H2590" s="102"/>
      <c r="L2590" s="57"/>
      <c r="M2590" s="57"/>
      <c r="N2590" s="57"/>
    </row>
    <row r="2591" spans="1:14" ht="14.5">
      <c r="A2591" s="14">
        <v>45104</v>
      </c>
      <c r="B2591" s="15"/>
      <c r="C2591" s="147" t="s">
        <v>64</v>
      </c>
      <c r="D2591" s="100">
        <v>15240000</v>
      </c>
      <c r="E2591" s="45"/>
      <c r="F2591" s="13">
        <f t="shared" si="38"/>
        <v>404871444.06999981</v>
      </c>
      <c r="H2591" s="102"/>
      <c r="L2591" s="57"/>
      <c r="M2591" s="57"/>
      <c r="N2591" s="57"/>
    </row>
    <row r="2592" spans="1:14" ht="14.5">
      <c r="A2592" s="14">
        <v>45104</v>
      </c>
      <c r="B2592" s="15"/>
      <c r="C2592" s="147" t="s">
        <v>291</v>
      </c>
      <c r="D2592" s="100"/>
      <c r="E2592" s="45">
        <v>60000000</v>
      </c>
      <c r="F2592" s="13">
        <f t="shared" si="38"/>
        <v>344871444.06999981</v>
      </c>
      <c r="H2592" s="102"/>
      <c r="L2592" s="57"/>
      <c r="M2592" s="57"/>
      <c r="N2592" s="57"/>
    </row>
    <row r="2593" spans="1:14" ht="14.5">
      <c r="A2593" s="14">
        <v>45104</v>
      </c>
      <c r="B2593" s="15"/>
      <c r="C2593" s="147" t="s">
        <v>26</v>
      </c>
      <c r="D2593" s="100"/>
      <c r="E2593" s="45">
        <v>2900</v>
      </c>
      <c r="F2593" s="13">
        <f t="shared" si="38"/>
        <v>344868544.06999981</v>
      </c>
      <c r="H2593" s="102"/>
      <c r="L2593" s="57"/>
      <c r="M2593" s="57"/>
      <c r="N2593" s="57"/>
    </row>
    <row r="2594" spans="1:14" ht="14.5">
      <c r="A2594" s="14">
        <v>45104</v>
      </c>
      <c r="B2594" s="15"/>
      <c r="C2594" s="147" t="s">
        <v>16</v>
      </c>
      <c r="D2594" s="100">
        <v>1000000</v>
      </c>
      <c r="E2594" s="45"/>
      <c r="F2594" s="13">
        <f t="shared" si="38"/>
        <v>345868544.06999981</v>
      </c>
      <c r="H2594" s="102"/>
      <c r="L2594" s="57"/>
      <c r="M2594" s="57"/>
      <c r="N2594" s="57"/>
    </row>
    <row r="2595" spans="1:14" ht="14.5">
      <c r="A2595" s="14">
        <v>45104</v>
      </c>
      <c r="B2595" s="15"/>
      <c r="C2595" s="147" t="s">
        <v>16</v>
      </c>
      <c r="D2595" s="100">
        <v>1000000</v>
      </c>
      <c r="E2595" s="45"/>
      <c r="F2595" s="13">
        <f t="shared" si="38"/>
        <v>346868544.06999981</v>
      </c>
      <c r="H2595" s="102"/>
      <c r="L2595" s="57"/>
      <c r="M2595" s="57"/>
      <c r="N2595" s="57"/>
    </row>
    <row r="2596" spans="1:14" ht="14.5">
      <c r="A2596" s="14">
        <v>45104</v>
      </c>
      <c r="B2596" s="15"/>
      <c r="C2596" s="147" t="s">
        <v>145</v>
      </c>
      <c r="D2596" s="100">
        <v>15688000</v>
      </c>
      <c r="E2596" s="45"/>
      <c r="F2596" s="13">
        <f t="shared" si="38"/>
        <v>362556544.06999981</v>
      </c>
      <c r="H2596" s="102"/>
      <c r="L2596" s="57"/>
      <c r="M2596" s="57"/>
      <c r="N2596" s="57"/>
    </row>
    <row r="2597" spans="1:14" ht="14.5">
      <c r="A2597" s="14">
        <v>45104</v>
      </c>
      <c r="B2597" s="15"/>
      <c r="C2597" s="147" t="s">
        <v>16</v>
      </c>
      <c r="D2597" s="100">
        <v>1364500</v>
      </c>
      <c r="E2597" s="45"/>
      <c r="F2597" s="13">
        <f t="shared" si="38"/>
        <v>363921044.06999981</v>
      </c>
      <c r="H2597" s="102"/>
      <c r="L2597" s="57"/>
      <c r="M2597" s="57"/>
      <c r="N2597" s="57"/>
    </row>
    <row r="2598" spans="1:14" ht="14.5">
      <c r="A2598" s="14">
        <v>45104</v>
      </c>
      <c r="B2598" s="15"/>
      <c r="C2598" s="147" t="s">
        <v>16</v>
      </c>
      <c r="D2598" s="100">
        <v>364500</v>
      </c>
      <c r="E2598" s="45"/>
      <c r="F2598" s="13">
        <f t="shared" si="38"/>
        <v>364285544.06999981</v>
      </c>
      <c r="H2598" s="102"/>
      <c r="L2598" s="57"/>
      <c r="M2598" s="57"/>
      <c r="N2598" s="57"/>
    </row>
    <row r="2599" spans="1:14" ht="14.5">
      <c r="A2599" s="14">
        <v>45104</v>
      </c>
      <c r="B2599" s="15"/>
      <c r="C2599" s="147" t="s">
        <v>16</v>
      </c>
      <c r="D2599" s="100">
        <v>364500</v>
      </c>
      <c r="E2599" s="45"/>
      <c r="F2599" s="13">
        <f t="shared" si="38"/>
        <v>364650044.06999981</v>
      </c>
      <c r="H2599" s="102"/>
      <c r="L2599" s="57"/>
      <c r="M2599" s="57"/>
      <c r="N2599" s="57"/>
    </row>
    <row r="2600" spans="1:14" ht="14.5">
      <c r="A2600" s="14">
        <v>45104</v>
      </c>
      <c r="B2600" s="15"/>
      <c r="C2600" s="147" t="s">
        <v>16</v>
      </c>
      <c r="D2600" s="100">
        <v>1490000</v>
      </c>
      <c r="E2600" s="45"/>
      <c r="F2600" s="13">
        <f t="shared" si="38"/>
        <v>366140044.06999981</v>
      </c>
      <c r="H2600" s="102"/>
      <c r="L2600" s="57"/>
      <c r="M2600" s="57"/>
      <c r="N2600" s="57"/>
    </row>
    <row r="2601" spans="1:14" ht="14.5">
      <c r="A2601" s="14">
        <v>45104</v>
      </c>
      <c r="B2601" s="15"/>
      <c r="C2601" s="147" t="s">
        <v>12</v>
      </c>
      <c r="D2601" s="100">
        <v>1015000</v>
      </c>
      <c r="E2601" s="45"/>
      <c r="F2601" s="13">
        <f t="shared" si="38"/>
        <v>367155044.06999981</v>
      </c>
      <c r="H2601" s="102"/>
      <c r="L2601" s="57"/>
      <c r="M2601" s="57"/>
      <c r="N2601" s="57"/>
    </row>
    <row r="2602" spans="1:14" ht="14.5">
      <c r="A2602" s="14">
        <v>45104</v>
      </c>
      <c r="B2602" s="15"/>
      <c r="C2602" s="147" t="s">
        <v>16</v>
      </c>
      <c r="D2602" s="100">
        <v>996000</v>
      </c>
      <c r="E2602" s="45"/>
      <c r="F2602" s="13">
        <f t="shared" si="38"/>
        <v>368151044.06999981</v>
      </c>
      <c r="H2602"/>
      <c r="L2602" s="16"/>
    </row>
    <row r="2603" spans="1:14" ht="14.5">
      <c r="A2603" s="14">
        <v>45104</v>
      </c>
      <c r="B2603" s="15"/>
      <c r="C2603" s="147" t="s">
        <v>16</v>
      </c>
      <c r="D2603" s="100">
        <v>2258000</v>
      </c>
      <c r="E2603" s="45"/>
      <c r="F2603" s="13">
        <f t="shared" si="38"/>
        <v>370409044.06999981</v>
      </c>
      <c r="H2603"/>
    </row>
    <row r="2604" spans="1:14" ht="14.5">
      <c r="A2604" s="14">
        <v>45104</v>
      </c>
      <c r="B2604" s="15"/>
      <c r="C2604" s="147" t="s">
        <v>294</v>
      </c>
      <c r="D2604" s="100">
        <v>2750000</v>
      </c>
      <c r="E2604" s="45"/>
      <c r="F2604" s="13">
        <f t="shared" si="38"/>
        <v>373159044.06999981</v>
      </c>
      <c r="H2604"/>
    </row>
    <row r="2605" spans="1:14" ht="14.5">
      <c r="A2605" s="14">
        <v>45104</v>
      </c>
      <c r="B2605" s="15"/>
      <c r="C2605" s="147" t="s">
        <v>16</v>
      </c>
      <c r="D2605" s="100">
        <v>1438000</v>
      </c>
      <c r="E2605" s="45"/>
      <c r="F2605" s="13">
        <f t="shared" si="38"/>
        <v>374597044.06999981</v>
      </c>
      <c r="H2605"/>
    </row>
    <row r="2606" spans="1:14" ht="14.5">
      <c r="A2606" s="14">
        <v>45104</v>
      </c>
      <c r="B2606" s="15"/>
      <c r="C2606" s="147" t="s">
        <v>16</v>
      </c>
      <c r="D2606" s="100">
        <v>1490000</v>
      </c>
      <c r="E2606" s="45"/>
      <c r="F2606" s="13">
        <f t="shared" si="38"/>
        <v>376087044.06999981</v>
      </c>
      <c r="H2606"/>
    </row>
    <row r="2607" spans="1:14" ht="14.5">
      <c r="A2607" s="14">
        <v>45104</v>
      </c>
      <c r="B2607" s="15"/>
      <c r="C2607" s="147" t="s">
        <v>16</v>
      </c>
      <c r="D2607" s="100">
        <v>384000</v>
      </c>
      <c r="E2607" s="45"/>
      <c r="F2607" s="13">
        <f t="shared" si="38"/>
        <v>376471044.06999981</v>
      </c>
      <c r="H2607"/>
    </row>
    <row r="2608" spans="1:14" ht="14.5">
      <c r="A2608" s="14">
        <v>45105</v>
      </c>
      <c r="B2608" s="15"/>
      <c r="C2608" s="147" t="s">
        <v>149</v>
      </c>
      <c r="D2608" s="100">
        <v>9400000</v>
      </c>
      <c r="E2608" s="45"/>
      <c r="F2608" s="13">
        <f t="shared" si="38"/>
        <v>385871044.06999981</v>
      </c>
      <c r="H2608"/>
    </row>
    <row r="2609" spans="1:8" ht="14.5">
      <c r="A2609" s="14">
        <v>45106</v>
      </c>
      <c r="B2609" s="15"/>
      <c r="C2609" s="147" t="s">
        <v>16</v>
      </c>
      <c r="D2609" s="100">
        <v>1530000</v>
      </c>
      <c r="E2609" s="45"/>
      <c r="F2609" s="13">
        <f t="shared" si="38"/>
        <v>387401044.06999981</v>
      </c>
      <c r="H2609"/>
    </row>
    <row r="2610" spans="1:8" ht="14.5">
      <c r="A2610" s="14">
        <v>45106</v>
      </c>
      <c r="B2610" s="15"/>
      <c r="C2610" s="147" t="s">
        <v>16</v>
      </c>
      <c r="D2610" s="100">
        <v>726000</v>
      </c>
      <c r="E2610" s="45"/>
      <c r="F2610" s="13">
        <f t="shared" si="38"/>
        <v>388127044.06999981</v>
      </c>
      <c r="H2610"/>
    </row>
    <row r="2611" spans="1:8" ht="14.5">
      <c r="A2611" s="14">
        <v>45106</v>
      </c>
      <c r="B2611" s="15"/>
      <c r="C2611" s="147" t="s">
        <v>16</v>
      </c>
      <c r="D2611" s="100">
        <v>689000</v>
      </c>
      <c r="E2611" s="45"/>
      <c r="F2611" s="13">
        <f t="shared" si="38"/>
        <v>388816044.06999981</v>
      </c>
      <c r="H2611"/>
    </row>
    <row r="2612" spans="1:8" ht="14.5">
      <c r="A2612" s="14">
        <v>45106</v>
      </c>
      <c r="B2612" s="15"/>
      <c r="C2612" s="147" t="s">
        <v>17</v>
      </c>
      <c r="D2612" s="100">
        <v>600000</v>
      </c>
      <c r="E2612" s="45"/>
      <c r="F2612" s="13">
        <f t="shared" si="38"/>
        <v>389416044.06999981</v>
      </c>
      <c r="H2612"/>
    </row>
    <row r="2613" spans="1:8" ht="14.5">
      <c r="A2613" s="14">
        <v>45106</v>
      </c>
      <c r="B2613" s="15"/>
      <c r="C2613" s="147" t="s">
        <v>17</v>
      </c>
      <c r="D2613" s="100">
        <v>600000</v>
      </c>
      <c r="E2613" s="45"/>
      <c r="F2613" s="13">
        <f t="shared" si="38"/>
        <v>390016044.06999981</v>
      </c>
      <c r="H2613"/>
    </row>
    <row r="2614" spans="1:8" ht="14.5">
      <c r="A2614" s="14">
        <v>45106</v>
      </c>
      <c r="B2614" s="15"/>
      <c r="C2614" s="147" t="s">
        <v>12</v>
      </c>
      <c r="D2614" s="100">
        <v>585000</v>
      </c>
      <c r="E2614" s="45"/>
      <c r="F2614" s="13">
        <f t="shared" si="38"/>
        <v>390601044.06999981</v>
      </c>
      <c r="H2614"/>
    </row>
    <row r="2615" spans="1:8" ht="14.5">
      <c r="A2615" s="14">
        <v>45106</v>
      </c>
      <c r="B2615" s="15"/>
      <c r="C2615" s="147" t="s">
        <v>12</v>
      </c>
      <c r="D2615" s="100">
        <v>550000</v>
      </c>
      <c r="E2615" s="45"/>
      <c r="F2615" s="13">
        <f t="shared" si="38"/>
        <v>391151044.06999981</v>
      </c>
      <c r="H2615"/>
    </row>
    <row r="2616" spans="1:8" ht="14.5">
      <c r="A2616" s="14">
        <v>45107</v>
      </c>
      <c r="B2616" s="15"/>
      <c r="C2616" s="147" t="s">
        <v>16</v>
      </c>
      <c r="D2616" s="100">
        <v>1490000</v>
      </c>
      <c r="E2616" s="45"/>
      <c r="F2616" s="13">
        <f t="shared" si="38"/>
        <v>392641044.06999981</v>
      </c>
      <c r="H2616"/>
    </row>
    <row r="2617" spans="1:8" ht="14.5">
      <c r="A2617" s="14">
        <v>45107</v>
      </c>
      <c r="B2617" s="15"/>
      <c r="C2617" s="147" t="s">
        <v>16</v>
      </c>
      <c r="D2617" s="100">
        <v>1530000</v>
      </c>
      <c r="E2617" s="45"/>
      <c r="F2617" s="13">
        <f t="shared" si="38"/>
        <v>394171044.06999981</v>
      </c>
      <c r="H2617"/>
    </row>
    <row r="2618" spans="1:8" ht="14.5">
      <c r="A2618" s="14">
        <v>45107</v>
      </c>
      <c r="B2618" s="15"/>
      <c r="C2618" s="147" t="s">
        <v>16</v>
      </c>
      <c r="D2618" s="100">
        <v>976500</v>
      </c>
      <c r="E2618" s="45"/>
      <c r="F2618" s="13">
        <f t="shared" si="38"/>
        <v>395147544.06999981</v>
      </c>
      <c r="H2618"/>
    </row>
    <row r="2619" spans="1:8" ht="14.5">
      <c r="A2619" s="14">
        <v>45107</v>
      </c>
      <c r="B2619" s="15"/>
      <c r="C2619" s="147" t="s">
        <v>299</v>
      </c>
      <c r="D2619" s="100">
        <v>2495000</v>
      </c>
      <c r="E2619" s="45"/>
      <c r="F2619" s="13">
        <f t="shared" si="38"/>
        <v>397642544.06999981</v>
      </c>
      <c r="H2619"/>
    </row>
    <row r="2620" spans="1:8" ht="14.5">
      <c r="A2620" s="14">
        <v>45107</v>
      </c>
      <c r="B2620" s="15"/>
      <c r="C2620" s="147" t="s">
        <v>282</v>
      </c>
      <c r="D2620" s="100">
        <v>2815500</v>
      </c>
      <c r="E2620" s="45"/>
      <c r="F2620" s="13">
        <f t="shared" si="38"/>
        <v>400458044.06999981</v>
      </c>
      <c r="H2620"/>
    </row>
    <row r="2621" spans="1:8" ht="14.5">
      <c r="A2621" s="14">
        <v>45107</v>
      </c>
      <c r="B2621" s="15"/>
      <c r="C2621" s="147" t="s">
        <v>16</v>
      </c>
      <c r="D2621" s="100">
        <v>1305000</v>
      </c>
      <c r="E2621" s="45"/>
      <c r="F2621" s="13">
        <f t="shared" si="38"/>
        <v>401763044.06999981</v>
      </c>
      <c r="H2621"/>
    </row>
    <row r="2622" spans="1:8" ht="14.5">
      <c r="A2622" s="14">
        <v>45107</v>
      </c>
      <c r="B2622" s="15"/>
      <c r="C2622" s="147" t="s">
        <v>17</v>
      </c>
      <c r="D2622" s="100">
        <v>1200000</v>
      </c>
      <c r="E2622" s="45"/>
      <c r="F2622" s="13">
        <f t="shared" si="38"/>
        <v>402963044.06999981</v>
      </c>
      <c r="H2622"/>
    </row>
    <row r="2623" spans="1:8" ht="14.5">
      <c r="A2623" s="14">
        <v>45107</v>
      </c>
      <c r="B2623" s="15"/>
      <c r="C2623" s="147" t="s">
        <v>16</v>
      </c>
      <c r="D2623" s="100">
        <v>1000000</v>
      </c>
      <c r="E2623" s="45"/>
      <c r="F2623" s="13">
        <f t="shared" si="38"/>
        <v>403963044.06999981</v>
      </c>
      <c r="H2623"/>
    </row>
    <row r="2624" spans="1:8" ht="14.5">
      <c r="A2624" s="14">
        <v>44742</v>
      </c>
      <c r="B2624" s="15"/>
      <c r="C2624" s="144" t="s">
        <v>36</v>
      </c>
      <c r="D2624" s="67"/>
      <c r="E2624" s="45">
        <v>25000</v>
      </c>
      <c r="F2624" s="13">
        <f t="shared" si="38"/>
        <v>403938044.06999981</v>
      </c>
      <c r="H2624"/>
    </row>
    <row r="2625" spans="1:10" ht="14.5">
      <c r="A2625" s="14">
        <v>44742</v>
      </c>
      <c r="B2625" s="15"/>
      <c r="C2625" s="144" t="s">
        <v>37</v>
      </c>
      <c r="D2625" s="67">
        <v>301442.92</v>
      </c>
      <c r="E2625" s="45"/>
      <c r="F2625" s="13">
        <f t="shared" si="38"/>
        <v>404239486.98999983</v>
      </c>
      <c r="H2625"/>
    </row>
    <row r="2626" spans="1:10" ht="14.5">
      <c r="A2626" s="14">
        <v>44742</v>
      </c>
      <c r="B2626" s="15"/>
      <c r="C2626" s="144" t="s">
        <v>38</v>
      </c>
      <c r="D2626" s="67"/>
      <c r="E2626" s="45">
        <v>60288.58</v>
      </c>
      <c r="F2626" s="13">
        <f t="shared" si="38"/>
        <v>404179198.40999985</v>
      </c>
      <c r="G2626" s="4"/>
      <c r="H2626"/>
    </row>
    <row r="2627" spans="1:10" ht="14.5">
      <c r="A2627" s="49"/>
      <c r="B2627" s="49"/>
      <c r="C2627" s="149"/>
      <c r="D2627" s="83">
        <f>SUM(D2239:D2626)</f>
        <v>624404642.91999996</v>
      </c>
      <c r="E2627" s="83">
        <f>SUM(E2239:E2626)</f>
        <v>590058988.58000004</v>
      </c>
      <c r="F2627" s="56"/>
      <c r="H2627"/>
    </row>
    <row r="2628" spans="1:10" ht="14.5">
      <c r="A2628" s="15"/>
      <c r="B2628" s="250" t="s">
        <v>5</v>
      </c>
      <c r="C2628" s="251"/>
      <c r="D2628" s="33"/>
      <c r="E2628" s="45"/>
      <c r="F2628" s="84">
        <f>F2626</f>
        <v>404179198.40999985</v>
      </c>
      <c r="H2628"/>
    </row>
    <row r="2629" spans="1:10" ht="28.5">
      <c r="A2629" s="82">
        <v>45111</v>
      </c>
      <c r="B2629" s="93"/>
      <c r="C2629" s="147" t="s">
        <v>297</v>
      </c>
      <c r="D2629" s="67"/>
      <c r="E2629" s="45">
        <v>60000000</v>
      </c>
      <c r="F2629" s="13">
        <f t="shared" ref="F2629:F2692" si="39">F2628+D2629-E2629</f>
        <v>344179198.40999985</v>
      </c>
      <c r="H2629"/>
    </row>
    <row r="2630" spans="1:10" ht="14.5">
      <c r="A2630" s="82">
        <v>45111</v>
      </c>
      <c r="B2630" s="93"/>
      <c r="C2630" s="144" t="s">
        <v>295</v>
      </c>
      <c r="D2630" s="67">
        <v>5550000</v>
      </c>
      <c r="E2630" s="45"/>
      <c r="F2630" s="13">
        <f t="shared" si="39"/>
        <v>349729198.40999985</v>
      </c>
      <c r="H2630"/>
    </row>
    <row r="2631" spans="1:10" ht="14.5">
      <c r="A2631" s="82">
        <v>45112</v>
      </c>
      <c r="B2631" s="93"/>
      <c r="C2631" s="144" t="s">
        <v>296</v>
      </c>
      <c r="D2631" s="67">
        <v>15400000</v>
      </c>
      <c r="E2631" s="45"/>
      <c r="F2631" s="13">
        <f t="shared" si="39"/>
        <v>365129198.40999985</v>
      </c>
      <c r="H2631" s="160"/>
    </row>
    <row r="2632" spans="1:10">
      <c r="A2632" s="82">
        <v>45108</v>
      </c>
      <c r="B2632" s="93"/>
      <c r="C2632" s="144" t="s">
        <v>16</v>
      </c>
      <c r="D2632" s="67">
        <v>1305000</v>
      </c>
      <c r="E2632" s="45"/>
      <c r="F2632" s="13">
        <f t="shared" si="39"/>
        <v>366434198.40999985</v>
      </c>
    </row>
    <row r="2633" spans="1:10" ht="14.5">
      <c r="A2633" s="82">
        <v>45108</v>
      </c>
      <c r="B2633" s="93"/>
      <c r="C2633" s="144" t="s">
        <v>12</v>
      </c>
      <c r="D2633" s="67">
        <v>585000</v>
      </c>
      <c r="E2633" s="45"/>
      <c r="F2633" s="13">
        <f t="shared" si="39"/>
        <v>367019198.40999985</v>
      </c>
      <c r="H2633" s="102"/>
      <c r="J2633" s="103"/>
    </row>
    <row r="2634" spans="1:10">
      <c r="A2634" s="82">
        <v>45108</v>
      </c>
      <c r="B2634" s="93"/>
      <c r="C2634" s="144" t="s">
        <v>16</v>
      </c>
      <c r="D2634" s="67">
        <v>364500</v>
      </c>
      <c r="E2634" s="45"/>
      <c r="F2634" s="13">
        <f t="shared" si="39"/>
        <v>367383698.40999985</v>
      </c>
    </row>
    <row r="2635" spans="1:10">
      <c r="A2635" s="82">
        <v>45108</v>
      </c>
      <c r="B2635" s="93"/>
      <c r="C2635" s="144" t="s">
        <v>280</v>
      </c>
      <c r="D2635" s="67">
        <v>3736000</v>
      </c>
      <c r="E2635" s="45"/>
      <c r="F2635" s="13">
        <f t="shared" si="39"/>
        <v>371119698.40999985</v>
      </c>
      <c r="H2635" s="16"/>
    </row>
    <row r="2636" spans="1:10">
      <c r="A2636" s="82">
        <v>45108</v>
      </c>
      <c r="B2636" s="93"/>
      <c r="C2636" s="144" t="s">
        <v>12</v>
      </c>
      <c r="D2636" s="67">
        <v>1170000</v>
      </c>
      <c r="E2636" s="45"/>
      <c r="F2636" s="13">
        <f t="shared" si="39"/>
        <v>372289698.40999985</v>
      </c>
    </row>
    <row r="2637" spans="1:10">
      <c r="A2637" s="82">
        <v>45108</v>
      </c>
      <c r="B2637" s="93"/>
      <c r="C2637" s="147" t="s">
        <v>16</v>
      </c>
      <c r="D2637" s="67">
        <v>382500</v>
      </c>
      <c r="E2637" s="45"/>
      <c r="F2637" s="13">
        <f t="shared" si="39"/>
        <v>372672198.40999985</v>
      </c>
    </row>
    <row r="2638" spans="1:10">
      <c r="A2638" s="82">
        <v>45108</v>
      </c>
      <c r="B2638" s="93"/>
      <c r="C2638" s="147" t="s">
        <v>280</v>
      </c>
      <c r="D2638" s="67">
        <v>3630000</v>
      </c>
      <c r="E2638" s="45"/>
      <c r="F2638" s="13">
        <f t="shared" si="39"/>
        <v>376302198.40999985</v>
      </c>
    </row>
    <row r="2639" spans="1:10">
      <c r="A2639" s="82">
        <v>45108</v>
      </c>
      <c r="B2639" s="93"/>
      <c r="C2639" s="144"/>
      <c r="D2639" s="67">
        <v>1384000</v>
      </c>
      <c r="E2639" s="45"/>
      <c r="F2639" s="13">
        <f t="shared" si="39"/>
        <v>377686198.40999985</v>
      </c>
    </row>
    <row r="2640" spans="1:10">
      <c r="A2640" s="82">
        <v>45108</v>
      </c>
      <c r="B2640" s="93"/>
      <c r="C2640" s="144" t="s">
        <v>16</v>
      </c>
      <c r="D2640" s="67">
        <v>1530000</v>
      </c>
      <c r="E2640" s="45"/>
      <c r="F2640" s="13">
        <f t="shared" si="39"/>
        <v>379216198.40999985</v>
      </c>
    </row>
    <row r="2641" spans="1:12">
      <c r="A2641" s="82">
        <v>45108</v>
      </c>
      <c r="B2641" s="93"/>
      <c r="C2641" s="144" t="s">
        <v>16</v>
      </c>
      <c r="D2641" s="67">
        <v>2752000</v>
      </c>
      <c r="E2641" s="45"/>
      <c r="F2641" s="13">
        <f t="shared" si="39"/>
        <v>381968198.40999985</v>
      </c>
    </row>
    <row r="2642" spans="1:12">
      <c r="A2642" s="82">
        <v>45108</v>
      </c>
      <c r="B2642" s="93"/>
      <c r="C2642" s="144" t="s">
        <v>12</v>
      </c>
      <c r="D2642" s="67">
        <v>1150000</v>
      </c>
      <c r="E2642" s="45"/>
      <c r="F2642" s="13">
        <f t="shared" si="39"/>
        <v>383118198.40999985</v>
      </c>
    </row>
    <row r="2643" spans="1:12">
      <c r="A2643" s="82">
        <v>45108</v>
      </c>
      <c r="B2643" s="93"/>
      <c r="C2643" s="144" t="s">
        <v>270</v>
      </c>
      <c r="D2643" s="67">
        <v>5023000</v>
      </c>
      <c r="E2643" s="45"/>
      <c r="F2643" s="13">
        <f t="shared" si="39"/>
        <v>388141198.40999985</v>
      </c>
    </row>
    <row r="2644" spans="1:12">
      <c r="A2644" s="82">
        <v>45108</v>
      </c>
      <c r="B2644" s="93"/>
      <c r="C2644" s="147" t="s">
        <v>16</v>
      </c>
      <c r="D2644" s="67">
        <v>2770000</v>
      </c>
      <c r="E2644" s="45"/>
      <c r="F2644" s="13">
        <f t="shared" si="39"/>
        <v>390911198.40999985</v>
      </c>
    </row>
    <row r="2645" spans="1:12">
      <c r="A2645" s="82">
        <v>45108</v>
      </c>
      <c r="B2645" s="93"/>
      <c r="C2645" s="144" t="s">
        <v>16</v>
      </c>
      <c r="D2645" s="67">
        <v>3502000</v>
      </c>
      <c r="E2645" s="45"/>
      <c r="F2645" s="13">
        <f t="shared" si="39"/>
        <v>394413198.40999985</v>
      </c>
      <c r="J2645" s="103"/>
    </row>
    <row r="2646" spans="1:12">
      <c r="A2646" s="82">
        <v>45108</v>
      </c>
      <c r="B2646" s="93"/>
      <c r="C2646" s="144" t="s">
        <v>282</v>
      </c>
      <c r="D2646" s="67">
        <v>5641000</v>
      </c>
      <c r="E2646" s="45"/>
      <c r="F2646" s="13">
        <f t="shared" si="39"/>
        <v>400054198.40999985</v>
      </c>
      <c r="J2646" s="103"/>
      <c r="L2646" s="66"/>
    </row>
    <row r="2647" spans="1:12">
      <c r="A2647" s="82">
        <v>45108</v>
      </c>
      <c r="B2647" s="93"/>
      <c r="C2647" s="144" t="s">
        <v>282</v>
      </c>
      <c r="D2647" s="67">
        <v>6628000</v>
      </c>
      <c r="E2647" s="45"/>
      <c r="F2647" s="13">
        <f t="shared" si="39"/>
        <v>406682198.40999985</v>
      </c>
    </row>
    <row r="2648" spans="1:12">
      <c r="A2648" s="14">
        <v>45108</v>
      </c>
      <c r="B2648" s="15"/>
      <c r="C2648" s="144" t="s">
        <v>288</v>
      </c>
      <c r="D2648" s="67">
        <v>1890000</v>
      </c>
      <c r="E2648" s="45"/>
      <c r="F2648" s="13">
        <f t="shared" si="39"/>
        <v>408572198.40999985</v>
      </c>
    </row>
    <row r="2649" spans="1:12">
      <c r="A2649" s="14">
        <v>45108</v>
      </c>
      <c r="B2649" s="15"/>
      <c r="C2649" s="144" t="s">
        <v>288</v>
      </c>
      <c r="D2649" s="67">
        <v>5022000</v>
      </c>
      <c r="E2649" s="45"/>
      <c r="F2649" s="13">
        <f t="shared" si="39"/>
        <v>413594198.40999985</v>
      </c>
    </row>
    <row r="2650" spans="1:12">
      <c r="A2650" s="14">
        <v>45108</v>
      </c>
      <c r="B2650" s="15"/>
      <c r="C2650" s="144" t="s">
        <v>16</v>
      </c>
      <c r="D2650" s="85">
        <v>1404000</v>
      </c>
      <c r="E2650" s="45"/>
      <c r="F2650" s="13">
        <f t="shared" si="39"/>
        <v>414998198.40999985</v>
      </c>
      <c r="J2650" s="4"/>
    </row>
    <row r="2651" spans="1:12">
      <c r="A2651" s="14">
        <v>45108</v>
      </c>
      <c r="B2651" s="15"/>
      <c r="C2651" s="144" t="s">
        <v>30</v>
      </c>
      <c r="D2651" s="85">
        <v>300000</v>
      </c>
      <c r="E2651" s="45"/>
      <c r="F2651" s="13">
        <f t="shared" si="39"/>
        <v>415298198.40999985</v>
      </c>
      <c r="J2651" s="4"/>
    </row>
    <row r="2652" spans="1:12">
      <c r="A2652" s="14">
        <v>45108</v>
      </c>
      <c r="B2652" s="15"/>
      <c r="C2652" s="144" t="s">
        <v>12</v>
      </c>
      <c r="D2652" s="85">
        <v>600000</v>
      </c>
      <c r="E2652" s="45"/>
      <c r="F2652" s="13">
        <f t="shared" si="39"/>
        <v>415898198.40999985</v>
      </c>
      <c r="J2652" s="4"/>
    </row>
    <row r="2653" spans="1:12">
      <c r="A2653" s="14">
        <v>45108</v>
      </c>
      <c r="B2653" s="15"/>
      <c r="C2653" s="144" t="s">
        <v>282</v>
      </c>
      <c r="D2653" s="85">
        <v>2880000</v>
      </c>
      <c r="E2653" s="45"/>
      <c r="F2653" s="13">
        <f t="shared" si="39"/>
        <v>418778198.40999985</v>
      </c>
      <c r="J2653" s="4"/>
    </row>
    <row r="2654" spans="1:12">
      <c r="A2654" s="14">
        <v>45108</v>
      </c>
      <c r="B2654" s="15"/>
      <c r="C2654" s="144" t="s">
        <v>16</v>
      </c>
      <c r="D2654" s="85">
        <v>1418000</v>
      </c>
      <c r="E2654" s="45"/>
      <c r="F2654" s="13">
        <f t="shared" si="39"/>
        <v>420196198.40999985</v>
      </c>
      <c r="J2654" s="4"/>
    </row>
    <row r="2655" spans="1:12">
      <c r="A2655" s="14">
        <v>45108</v>
      </c>
      <c r="B2655" s="15"/>
      <c r="C2655" s="144" t="s">
        <v>16</v>
      </c>
      <c r="D2655" s="85">
        <v>1736000</v>
      </c>
      <c r="E2655" s="45"/>
      <c r="F2655" s="13">
        <f t="shared" si="39"/>
        <v>421932198.40999985</v>
      </c>
      <c r="J2655" s="4"/>
    </row>
    <row r="2656" spans="1:12">
      <c r="A2656" s="14">
        <v>45108</v>
      </c>
      <c r="B2656" s="15"/>
      <c r="C2656" s="144" t="s">
        <v>16</v>
      </c>
      <c r="D2656" s="85">
        <v>1736000</v>
      </c>
      <c r="E2656" s="45"/>
      <c r="F2656" s="13">
        <f t="shared" si="39"/>
        <v>423668198.40999985</v>
      </c>
      <c r="J2656" s="4"/>
    </row>
    <row r="2657" spans="1:6">
      <c r="A2657" s="14">
        <v>45108</v>
      </c>
      <c r="B2657" s="15"/>
      <c r="C2657" s="144" t="s">
        <v>16</v>
      </c>
      <c r="D2657" s="85">
        <v>1530000</v>
      </c>
      <c r="E2657" s="45"/>
      <c r="F2657" s="13">
        <f t="shared" si="39"/>
        <v>425198198.40999985</v>
      </c>
    </row>
    <row r="2658" spans="1:6">
      <c r="A2658" s="14">
        <v>45108</v>
      </c>
      <c r="B2658" s="15"/>
      <c r="C2658" s="144" t="s">
        <v>16</v>
      </c>
      <c r="D2658" s="85">
        <v>1000000</v>
      </c>
      <c r="E2658" s="45"/>
      <c r="F2658" s="13">
        <f t="shared" si="39"/>
        <v>426198198.40999985</v>
      </c>
    </row>
    <row r="2659" spans="1:6">
      <c r="A2659" s="14">
        <v>45108</v>
      </c>
      <c r="B2659" s="15"/>
      <c r="C2659" s="144" t="s">
        <v>16</v>
      </c>
      <c r="D2659" s="67">
        <v>1530000</v>
      </c>
      <c r="E2659" s="45"/>
      <c r="F2659" s="13">
        <f t="shared" si="39"/>
        <v>427728198.40999985</v>
      </c>
    </row>
    <row r="2660" spans="1:6">
      <c r="A2660" s="14">
        <v>45108</v>
      </c>
      <c r="B2660" s="15"/>
      <c r="C2660" s="144" t="s">
        <v>16</v>
      </c>
      <c r="D2660" s="67">
        <v>1000000</v>
      </c>
      <c r="E2660" s="45"/>
      <c r="F2660" s="13">
        <f t="shared" si="39"/>
        <v>428728198.40999985</v>
      </c>
    </row>
    <row r="2661" spans="1:6">
      <c r="A2661" s="14">
        <v>45108</v>
      </c>
      <c r="B2661" s="15"/>
      <c r="C2661" s="144" t="s">
        <v>12</v>
      </c>
      <c r="D2661" s="85">
        <v>585000</v>
      </c>
      <c r="E2661" s="45"/>
      <c r="F2661" s="13">
        <f t="shared" si="39"/>
        <v>429313198.40999985</v>
      </c>
    </row>
    <row r="2662" spans="1:6">
      <c r="A2662" s="14">
        <v>45108</v>
      </c>
      <c r="B2662" s="15"/>
      <c r="C2662" s="144" t="s">
        <v>288</v>
      </c>
      <c r="D2662" s="67">
        <v>3610000</v>
      </c>
      <c r="E2662" s="45"/>
      <c r="F2662" s="13">
        <f t="shared" si="39"/>
        <v>432923198.40999985</v>
      </c>
    </row>
    <row r="2663" spans="1:6">
      <c r="A2663" s="14">
        <v>45108</v>
      </c>
      <c r="B2663" s="15"/>
      <c r="C2663" s="144" t="s">
        <v>16</v>
      </c>
      <c r="D2663" s="67">
        <v>3600500</v>
      </c>
      <c r="E2663" s="45"/>
      <c r="F2663" s="13">
        <f t="shared" si="39"/>
        <v>436523698.40999985</v>
      </c>
    </row>
    <row r="2664" spans="1:6">
      <c r="A2664" s="14">
        <v>45109</v>
      </c>
      <c r="B2664" s="15"/>
      <c r="C2664" s="144" t="s">
        <v>16</v>
      </c>
      <c r="D2664" s="67">
        <v>1305000</v>
      </c>
      <c r="E2664" s="45"/>
      <c r="F2664" s="13">
        <f t="shared" si="39"/>
        <v>437828698.40999985</v>
      </c>
    </row>
    <row r="2665" spans="1:6">
      <c r="A2665" s="14">
        <v>45109</v>
      </c>
      <c r="B2665" s="15"/>
      <c r="C2665" s="144" t="s">
        <v>16</v>
      </c>
      <c r="D2665" s="67">
        <v>996000</v>
      </c>
      <c r="E2665" s="45"/>
      <c r="F2665" s="13">
        <f t="shared" si="39"/>
        <v>438824698.40999985</v>
      </c>
    </row>
    <row r="2666" spans="1:6">
      <c r="A2666" s="14">
        <v>45109</v>
      </c>
      <c r="B2666" s="15"/>
      <c r="C2666" s="144" t="s">
        <v>16</v>
      </c>
      <c r="D2666" s="67">
        <v>1418000</v>
      </c>
      <c r="E2666" s="45"/>
      <c r="F2666" s="13">
        <f t="shared" si="39"/>
        <v>440242698.40999985</v>
      </c>
    </row>
    <row r="2667" spans="1:6">
      <c r="A2667" s="14">
        <v>45109</v>
      </c>
      <c r="B2667" s="15"/>
      <c r="C2667" s="144" t="s">
        <v>12</v>
      </c>
      <c r="D2667" s="67">
        <v>585000</v>
      </c>
      <c r="E2667" s="45"/>
      <c r="F2667" s="13">
        <f t="shared" si="39"/>
        <v>440827698.40999985</v>
      </c>
    </row>
    <row r="2668" spans="1:6">
      <c r="A2668" s="14">
        <v>45109</v>
      </c>
      <c r="B2668" s="15"/>
      <c r="C2668" s="144" t="s">
        <v>12</v>
      </c>
      <c r="D2668" s="67">
        <v>465000</v>
      </c>
      <c r="E2668" s="45"/>
      <c r="F2668" s="13">
        <f t="shared" si="39"/>
        <v>441292698.40999985</v>
      </c>
    </row>
    <row r="2669" spans="1:6">
      <c r="A2669" s="14">
        <v>45109</v>
      </c>
      <c r="B2669" s="15"/>
      <c r="C2669" s="144" t="s">
        <v>16</v>
      </c>
      <c r="D2669" s="85">
        <v>1000000</v>
      </c>
      <c r="E2669" s="45"/>
      <c r="F2669" s="13">
        <f t="shared" si="39"/>
        <v>442292698.40999985</v>
      </c>
    </row>
    <row r="2670" spans="1:6">
      <c r="A2670" s="14">
        <v>45109</v>
      </c>
      <c r="B2670" s="15"/>
      <c r="C2670" s="144" t="s">
        <v>16</v>
      </c>
      <c r="D2670" s="85">
        <v>1000000</v>
      </c>
      <c r="E2670" s="45"/>
      <c r="F2670" s="13">
        <f t="shared" si="39"/>
        <v>443292698.40999985</v>
      </c>
    </row>
    <row r="2671" spans="1:6">
      <c r="A2671" s="14">
        <v>45109</v>
      </c>
      <c r="B2671" s="15"/>
      <c r="C2671" s="144" t="s">
        <v>16</v>
      </c>
      <c r="D2671" s="85">
        <v>1490000</v>
      </c>
      <c r="E2671" s="45"/>
      <c r="F2671" s="13">
        <f t="shared" si="39"/>
        <v>444782698.40999985</v>
      </c>
    </row>
    <row r="2672" spans="1:6">
      <c r="A2672" s="14">
        <v>45109</v>
      </c>
      <c r="B2672" s="15"/>
      <c r="C2672" s="144" t="s">
        <v>300</v>
      </c>
      <c r="D2672" s="85">
        <v>1000000</v>
      </c>
      <c r="E2672" s="45"/>
      <c r="F2672" s="13">
        <f t="shared" si="39"/>
        <v>445782698.40999985</v>
      </c>
    </row>
    <row r="2673" spans="1:6">
      <c r="A2673" s="14">
        <v>45109</v>
      </c>
      <c r="B2673" s="15"/>
      <c r="C2673" s="144" t="s">
        <v>16</v>
      </c>
      <c r="D2673" s="85">
        <v>382500</v>
      </c>
      <c r="E2673" s="45"/>
      <c r="F2673" s="13">
        <f t="shared" si="39"/>
        <v>446165198.40999985</v>
      </c>
    </row>
    <row r="2674" spans="1:6">
      <c r="A2674" s="14">
        <v>45109</v>
      </c>
      <c r="B2674" s="15"/>
      <c r="C2674" s="144" t="s">
        <v>16</v>
      </c>
      <c r="D2674" s="67">
        <v>1000000</v>
      </c>
      <c r="E2674" s="45"/>
      <c r="F2674" s="13">
        <f t="shared" si="39"/>
        <v>447165198.40999985</v>
      </c>
    </row>
    <row r="2675" spans="1:6">
      <c r="A2675" s="14">
        <v>45109</v>
      </c>
      <c r="B2675" s="15"/>
      <c r="C2675" s="144" t="s">
        <v>16</v>
      </c>
      <c r="D2675" s="85">
        <v>1000000</v>
      </c>
      <c r="E2675" s="45"/>
      <c r="F2675" s="13">
        <f t="shared" si="39"/>
        <v>448165198.40999985</v>
      </c>
    </row>
    <row r="2676" spans="1:6">
      <c r="A2676" s="14">
        <v>45109</v>
      </c>
      <c r="B2676" s="15"/>
      <c r="C2676" s="144" t="s">
        <v>12</v>
      </c>
      <c r="D2676" s="67">
        <v>585000</v>
      </c>
      <c r="E2676" s="45"/>
      <c r="F2676" s="13">
        <f t="shared" si="39"/>
        <v>448750198.40999985</v>
      </c>
    </row>
    <row r="2677" spans="1:6">
      <c r="A2677" s="14">
        <v>45109</v>
      </c>
      <c r="B2677" s="15"/>
      <c r="C2677" s="144" t="s">
        <v>12</v>
      </c>
      <c r="D2677" s="67">
        <v>1135000</v>
      </c>
      <c r="E2677" s="45"/>
      <c r="F2677" s="13">
        <f t="shared" si="39"/>
        <v>449885198.40999985</v>
      </c>
    </row>
    <row r="2678" spans="1:6">
      <c r="A2678" s="14">
        <v>45109</v>
      </c>
      <c r="B2678" s="15"/>
      <c r="C2678" s="144" t="s">
        <v>16</v>
      </c>
      <c r="D2678" s="67">
        <v>2545000</v>
      </c>
      <c r="E2678" s="45"/>
      <c r="F2678" s="13">
        <f t="shared" si="39"/>
        <v>452430198.40999985</v>
      </c>
    </row>
    <row r="2679" spans="1:6">
      <c r="A2679" s="14">
        <v>45109</v>
      </c>
      <c r="B2679" s="15"/>
      <c r="C2679" s="144" t="s">
        <v>17</v>
      </c>
      <c r="D2679" s="67">
        <v>1200000</v>
      </c>
      <c r="E2679" s="45"/>
      <c r="F2679" s="13">
        <f t="shared" si="39"/>
        <v>453630198.40999985</v>
      </c>
    </row>
    <row r="2680" spans="1:6">
      <c r="A2680" s="14">
        <v>45109</v>
      </c>
      <c r="B2680" s="15"/>
      <c r="C2680" s="144" t="s">
        <v>298</v>
      </c>
      <c r="D2680" s="67">
        <v>384000</v>
      </c>
      <c r="E2680" s="45"/>
      <c r="F2680" s="13">
        <f t="shared" si="39"/>
        <v>454014198.40999985</v>
      </c>
    </row>
    <row r="2681" spans="1:6">
      <c r="A2681" s="14">
        <v>45109</v>
      </c>
      <c r="B2681" s="15"/>
      <c r="C2681" s="144" t="s">
        <v>16</v>
      </c>
      <c r="D2681" s="67">
        <v>1000000</v>
      </c>
      <c r="E2681" s="45"/>
      <c r="F2681" s="13">
        <f t="shared" si="39"/>
        <v>455014198.40999985</v>
      </c>
    </row>
    <row r="2682" spans="1:6">
      <c r="A2682" s="14">
        <v>45109</v>
      </c>
      <c r="B2682" s="15"/>
      <c r="C2682" s="144" t="s">
        <v>16</v>
      </c>
      <c r="D2682" s="67">
        <v>996000</v>
      </c>
      <c r="E2682" s="45"/>
      <c r="F2682" s="13">
        <f t="shared" si="39"/>
        <v>456010198.40999985</v>
      </c>
    </row>
    <row r="2683" spans="1:6">
      <c r="A2683" s="14">
        <v>45109</v>
      </c>
      <c r="B2683" s="15"/>
      <c r="C2683" s="144" t="s">
        <v>16</v>
      </c>
      <c r="D2683" s="67">
        <v>1240000</v>
      </c>
      <c r="E2683" s="45"/>
      <c r="F2683" s="13">
        <f t="shared" si="39"/>
        <v>457250198.40999985</v>
      </c>
    </row>
    <row r="2684" spans="1:6">
      <c r="A2684" s="14">
        <v>45109</v>
      </c>
      <c r="B2684" s="15"/>
      <c r="C2684" s="144" t="s">
        <v>12</v>
      </c>
      <c r="D2684" s="67">
        <v>1135000</v>
      </c>
      <c r="E2684" s="45"/>
      <c r="F2684" s="13">
        <f t="shared" si="39"/>
        <v>458385198.40999985</v>
      </c>
    </row>
    <row r="2685" spans="1:6">
      <c r="A2685" s="14">
        <v>45110</v>
      </c>
      <c r="B2685" s="15"/>
      <c r="C2685" s="144" t="s">
        <v>16</v>
      </c>
      <c r="D2685" s="67">
        <v>1736000</v>
      </c>
      <c r="E2685" s="45"/>
      <c r="F2685" s="13">
        <f t="shared" si="39"/>
        <v>460121198.40999985</v>
      </c>
    </row>
    <row r="2686" spans="1:6">
      <c r="A2686" s="14">
        <v>45110</v>
      </c>
      <c r="B2686" s="15"/>
      <c r="C2686" s="144" t="s">
        <v>16</v>
      </c>
      <c r="D2686" s="67">
        <v>364500</v>
      </c>
      <c r="E2686" s="45"/>
      <c r="F2686" s="13">
        <f t="shared" si="39"/>
        <v>460485698.40999985</v>
      </c>
    </row>
    <row r="2687" spans="1:6">
      <c r="A2687" s="14">
        <v>45110</v>
      </c>
      <c r="B2687" s="15"/>
      <c r="C2687" s="144" t="s">
        <v>16</v>
      </c>
      <c r="D2687" s="67">
        <v>1282000</v>
      </c>
      <c r="E2687" s="45"/>
      <c r="F2687" s="13">
        <f t="shared" si="39"/>
        <v>461767698.40999985</v>
      </c>
    </row>
    <row r="2688" spans="1:6">
      <c r="A2688" s="14">
        <v>45110</v>
      </c>
      <c r="B2688" s="15"/>
      <c r="C2688" s="144" t="s">
        <v>301</v>
      </c>
      <c r="D2688" s="67">
        <v>127000</v>
      </c>
      <c r="E2688" s="45"/>
      <c r="F2688" s="13">
        <f t="shared" si="39"/>
        <v>461894698.40999985</v>
      </c>
    </row>
    <row r="2689" spans="1:6">
      <c r="A2689" s="14">
        <v>45110</v>
      </c>
      <c r="B2689" s="15"/>
      <c r="C2689" s="144" t="s">
        <v>72</v>
      </c>
      <c r="D2689" s="67">
        <v>4400000</v>
      </c>
      <c r="E2689" s="45"/>
      <c r="F2689" s="13">
        <f t="shared" si="39"/>
        <v>466294698.40999985</v>
      </c>
    </row>
    <row r="2690" spans="1:6">
      <c r="A2690" s="14">
        <v>45110</v>
      </c>
      <c r="B2690" s="15"/>
      <c r="C2690" s="144" t="s">
        <v>12</v>
      </c>
      <c r="D2690" s="67">
        <v>585000</v>
      </c>
      <c r="E2690" s="45"/>
      <c r="F2690" s="13">
        <f t="shared" si="39"/>
        <v>466879698.40999985</v>
      </c>
    </row>
    <row r="2691" spans="1:6">
      <c r="A2691" s="14">
        <v>45110</v>
      </c>
      <c r="B2691" s="15"/>
      <c r="C2691" s="144" t="s">
        <v>16</v>
      </c>
      <c r="D2691" s="67">
        <v>1490000</v>
      </c>
      <c r="E2691" s="45"/>
      <c r="F2691" s="13">
        <f t="shared" si="39"/>
        <v>468369698.40999985</v>
      </c>
    </row>
    <row r="2692" spans="1:6">
      <c r="A2692" s="14">
        <v>45110</v>
      </c>
      <c r="B2692" s="15"/>
      <c r="C2692" s="144" t="s">
        <v>16</v>
      </c>
      <c r="D2692" s="67">
        <v>384000</v>
      </c>
      <c r="E2692" s="45"/>
      <c r="F2692" s="13">
        <f t="shared" si="39"/>
        <v>468753698.40999985</v>
      </c>
    </row>
    <row r="2693" spans="1:6">
      <c r="A2693" s="14">
        <v>45110</v>
      </c>
      <c r="B2693" s="15"/>
      <c r="C2693" s="144" t="s">
        <v>12</v>
      </c>
      <c r="D2693" s="67">
        <v>1050000</v>
      </c>
      <c r="E2693" s="45"/>
      <c r="F2693" s="13">
        <f t="shared" ref="F2693:F2756" si="40">F2692+D2693-E2693</f>
        <v>469803698.40999985</v>
      </c>
    </row>
    <row r="2694" spans="1:6">
      <c r="A2694" s="14">
        <v>45110</v>
      </c>
      <c r="B2694" s="15"/>
      <c r="C2694" s="144" t="s">
        <v>302</v>
      </c>
      <c r="D2694" s="67">
        <v>2939500</v>
      </c>
      <c r="E2694" s="45"/>
      <c r="F2694" s="13">
        <f t="shared" si="40"/>
        <v>472743198.40999985</v>
      </c>
    </row>
    <row r="2695" spans="1:6">
      <c r="A2695" s="14">
        <v>45110</v>
      </c>
      <c r="B2695" s="15"/>
      <c r="C2695" s="144" t="s">
        <v>60</v>
      </c>
      <c r="D2695" s="67">
        <v>3637000</v>
      </c>
      <c r="E2695" s="45"/>
      <c r="F2695" s="13">
        <f t="shared" si="40"/>
        <v>476380198.40999985</v>
      </c>
    </row>
    <row r="2696" spans="1:6">
      <c r="A2696" s="14">
        <v>45110</v>
      </c>
      <c r="B2696" s="15"/>
      <c r="C2696" s="144" t="s">
        <v>16</v>
      </c>
      <c r="D2696" s="67">
        <v>1069000</v>
      </c>
      <c r="E2696" s="45"/>
      <c r="F2696" s="13">
        <f t="shared" si="40"/>
        <v>477449198.40999985</v>
      </c>
    </row>
    <row r="2697" spans="1:6">
      <c r="A2697" s="14">
        <v>45110</v>
      </c>
      <c r="B2697" s="15"/>
      <c r="C2697" s="144" t="s">
        <v>12</v>
      </c>
      <c r="D2697" s="67">
        <v>600000</v>
      </c>
      <c r="E2697" s="45"/>
      <c r="F2697" s="13">
        <f t="shared" si="40"/>
        <v>478049198.40999985</v>
      </c>
    </row>
    <row r="2698" spans="1:6">
      <c r="A2698" s="14">
        <v>45110</v>
      </c>
      <c r="B2698" s="15"/>
      <c r="C2698" s="144" t="s">
        <v>16</v>
      </c>
      <c r="D2698" s="67">
        <v>1305000</v>
      </c>
      <c r="E2698" s="45"/>
      <c r="F2698" s="13">
        <f t="shared" si="40"/>
        <v>479354198.40999985</v>
      </c>
    </row>
    <row r="2699" spans="1:6">
      <c r="A2699" s="14">
        <v>45110</v>
      </c>
      <c r="B2699" s="15"/>
      <c r="C2699" s="144" t="s">
        <v>298</v>
      </c>
      <c r="D2699" s="67">
        <v>1689000</v>
      </c>
      <c r="E2699" s="45"/>
      <c r="F2699" s="13">
        <f t="shared" si="40"/>
        <v>481043198.40999985</v>
      </c>
    </row>
    <row r="2700" spans="1:6">
      <c r="A2700" s="14">
        <v>45110</v>
      </c>
      <c r="B2700" s="15"/>
      <c r="C2700" s="144" t="s">
        <v>16</v>
      </c>
      <c r="D2700" s="67">
        <v>1490000</v>
      </c>
      <c r="E2700" s="45"/>
      <c r="F2700" s="13">
        <f t="shared" si="40"/>
        <v>482533198.40999985</v>
      </c>
    </row>
    <row r="2701" spans="1:6">
      <c r="A2701" s="14">
        <v>45110</v>
      </c>
      <c r="B2701" s="15"/>
      <c r="C2701" s="144" t="s">
        <v>16</v>
      </c>
      <c r="D2701" s="67">
        <v>1305000</v>
      </c>
      <c r="E2701" s="45"/>
      <c r="F2701" s="13">
        <f t="shared" si="40"/>
        <v>483838198.40999985</v>
      </c>
    </row>
    <row r="2702" spans="1:6">
      <c r="A2702" s="14">
        <v>45110</v>
      </c>
      <c r="B2702" s="15"/>
      <c r="C2702" s="144" t="s">
        <v>16</v>
      </c>
      <c r="D2702" s="67">
        <v>1438000</v>
      </c>
      <c r="E2702" s="45"/>
      <c r="F2702" s="13">
        <f t="shared" si="40"/>
        <v>485276198.40999985</v>
      </c>
    </row>
    <row r="2703" spans="1:6">
      <c r="A2703" s="14">
        <v>45110</v>
      </c>
      <c r="B2703" s="15"/>
      <c r="C2703" s="144" t="s">
        <v>66</v>
      </c>
      <c r="D2703" s="67">
        <v>2490000</v>
      </c>
      <c r="E2703" s="45"/>
      <c r="F2703" s="13">
        <f t="shared" si="40"/>
        <v>487766198.40999985</v>
      </c>
    </row>
    <row r="2704" spans="1:6">
      <c r="A2704" s="14">
        <v>45110</v>
      </c>
      <c r="B2704" s="15"/>
      <c r="C2704" s="144" t="s">
        <v>16</v>
      </c>
      <c r="D2704" s="67">
        <v>1530000</v>
      </c>
      <c r="E2704" s="45"/>
      <c r="F2704" s="13">
        <f t="shared" si="40"/>
        <v>489296198.40999985</v>
      </c>
    </row>
    <row r="2705" spans="1:6">
      <c r="A2705" s="14">
        <v>45110</v>
      </c>
      <c r="B2705" s="15"/>
      <c r="C2705" s="144" t="s">
        <v>303</v>
      </c>
      <c r="D2705" s="67">
        <v>2939500</v>
      </c>
      <c r="E2705" s="45"/>
      <c r="F2705" s="13">
        <f t="shared" si="40"/>
        <v>492235698.40999985</v>
      </c>
    </row>
    <row r="2706" spans="1:6">
      <c r="A2706" s="14">
        <v>45110</v>
      </c>
      <c r="B2706" s="15"/>
      <c r="C2706" s="144" t="s">
        <v>16</v>
      </c>
      <c r="D2706" s="67">
        <v>1736000</v>
      </c>
      <c r="E2706" s="45"/>
      <c r="F2706" s="13">
        <f t="shared" si="40"/>
        <v>493971698.40999985</v>
      </c>
    </row>
    <row r="2707" spans="1:6">
      <c r="A2707" s="14">
        <v>45110</v>
      </c>
      <c r="B2707" s="15"/>
      <c r="C2707" s="144" t="s">
        <v>17</v>
      </c>
      <c r="D2707" s="67">
        <v>1200000</v>
      </c>
      <c r="E2707" s="45"/>
      <c r="F2707" s="13">
        <f t="shared" si="40"/>
        <v>495171698.40999985</v>
      </c>
    </row>
    <row r="2708" spans="1:6">
      <c r="A2708" s="14">
        <v>45110</v>
      </c>
      <c r="B2708" s="15"/>
      <c r="C2708" s="144" t="s">
        <v>16</v>
      </c>
      <c r="D2708" s="67">
        <v>1000000</v>
      </c>
      <c r="E2708" s="45"/>
      <c r="F2708" s="13">
        <f t="shared" si="40"/>
        <v>496171698.40999985</v>
      </c>
    </row>
    <row r="2709" spans="1:6">
      <c r="A2709" s="14">
        <v>45110</v>
      </c>
      <c r="B2709" s="15"/>
      <c r="C2709" s="144" t="s">
        <v>16</v>
      </c>
      <c r="D2709" s="67">
        <v>1530000</v>
      </c>
      <c r="E2709" s="45"/>
      <c r="F2709" s="13">
        <f t="shared" si="40"/>
        <v>497701698.40999985</v>
      </c>
    </row>
    <row r="2710" spans="1:6">
      <c r="A2710" s="14">
        <v>45110</v>
      </c>
      <c r="B2710" s="15"/>
      <c r="C2710" s="144" t="s">
        <v>69</v>
      </c>
      <c r="D2710" s="67">
        <v>3203000</v>
      </c>
      <c r="E2710" s="45"/>
      <c r="F2710" s="13">
        <f t="shared" si="40"/>
        <v>500904698.40999985</v>
      </c>
    </row>
    <row r="2711" spans="1:6">
      <c r="A2711" s="14">
        <v>45110</v>
      </c>
      <c r="B2711" s="15"/>
      <c r="C2711" s="144" t="s">
        <v>282</v>
      </c>
      <c r="D2711" s="67">
        <v>3090000</v>
      </c>
      <c r="E2711" s="45"/>
      <c r="F2711" s="13">
        <f t="shared" si="40"/>
        <v>503994698.40999985</v>
      </c>
    </row>
    <row r="2712" spans="1:6">
      <c r="A2712" s="14">
        <v>45110</v>
      </c>
      <c r="B2712" s="15"/>
      <c r="C2712" s="144" t="s">
        <v>17</v>
      </c>
      <c r="D2712" s="67">
        <v>2300000</v>
      </c>
      <c r="E2712" s="45"/>
      <c r="F2712" s="13">
        <f t="shared" si="40"/>
        <v>506294698.40999985</v>
      </c>
    </row>
    <row r="2713" spans="1:6">
      <c r="A2713" s="14">
        <v>45110</v>
      </c>
      <c r="B2713" s="15"/>
      <c r="C2713" s="144" t="s">
        <v>60</v>
      </c>
      <c r="D2713" s="67">
        <v>1890000</v>
      </c>
      <c r="E2713" s="45"/>
      <c r="F2713" s="13">
        <f t="shared" si="40"/>
        <v>508184698.40999985</v>
      </c>
    </row>
    <row r="2714" spans="1:6">
      <c r="A2714" s="14">
        <v>45110</v>
      </c>
      <c r="B2714" s="15"/>
      <c r="C2714" s="144" t="s">
        <v>16</v>
      </c>
      <c r="D2714" s="67">
        <v>1000000</v>
      </c>
      <c r="E2714" s="45"/>
      <c r="F2714" s="13">
        <f t="shared" si="40"/>
        <v>509184698.40999985</v>
      </c>
    </row>
    <row r="2715" spans="1:6">
      <c r="A2715" s="14">
        <v>45110</v>
      </c>
      <c r="B2715" s="15"/>
      <c r="C2715" s="144" t="s">
        <v>16</v>
      </c>
      <c r="D2715" s="67">
        <v>1262000</v>
      </c>
      <c r="E2715" s="45"/>
      <c r="F2715" s="13">
        <f t="shared" si="40"/>
        <v>510446698.40999985</v>
      </c>
    </row>
    <row r="2716" spans="1:6">
      <c r="A2716" s="14">
        <v>45110</v>
      </c>
      <c r="B2716" s="15"/>
      <c r="C2716" s="144" t="s">
        <v>66</v>
      </c>
      <c r="D2716" s="67">
        <v>3490000</v>
      </c>
      <c r="E2716" s="45"/>
      <c r="F2716" s="13">
        <f t="shared" si="40"/>
        <v>513936698.40999985</v>
      </c>
    </row>
    <row r="2717" spans="1:6">
      <c r="A2717" s="14">
        <v>45110</v>
      </c>
      <c r="B2717" s="15"/>
      <c r="C2717" s="144" t="s">
        <v>16</v>
      </c>
      <c r="D2717" s="67">
        <v>2305000</v>
      </c>
      <c r="E2717" s="45"/>
      <c r="F2717" s="13">
        <f t="shared" si="40"/>
        <v>516241698.40999985</v>
      </c>
    </row>
    <row r="2718" spans="1:6">
      <c r="A2718" s="14">
        <v>45110</v>
      </c>
      <c r="B2718" s="15"/>
      <c r="C2718" s="144" t="s">
        <v>16</v>
      </c>
      <c r="D2718" s="67">
        <v>1626500</v>
      </c>
      <c r="E2718" s="45"/>
      <c r="F2718" s="13">
        <f t="shared" si="40"/>
        <v>517868198.40999985</v>
      </c>
    </row>
    <row r="2719" spans="1:6">
      <c r="A2719" s="14">
        <v>45110</v>
      </c>
      <c r="B2719" s="15"/>
      <c r="C2719" s="144" t="s">
        <v>16</v>
      </c>
      <c r="D2719" s="67">
        <v>364000</v>
      </c>
      <c r="E2719" s="45"/>
      <c r="F2719" s="13">
        <f t="shared" si="40"/>
        <v>518232198.40999985</v>
      </c>
    </row>
    <row r="2720" spans="1:6">
      <c r="A2720" s="14">
        <v>45110</v>
      </c>
      <c r="B2720" s="15"/>
      <c r="C2720" s="144" t="s">
        <v>303</v>
      </c>
      <c r="D2720" s="67">
        <v>2939500</v>
      </c>
      <c r="E2720" s="45"/>
      <c r="F2720" s="13">
        <f t="shared" si="40"/>
        <v>521171698.40999985</v>
      </c>
    </row>
    <row r="2721" spans="1:6">
      <c r="A2721" s="14">
        <v>45110</v>
      </c>
      <c r="B2721" s="15"/>
      <c r="C2721" s="144" t="s">
        <v>16</v>
      </c>
      <c r="D2721" s="67">
        <v>1000000</v>
      </c>
      <c r="E2721" s="45"/>
      <c r="F2721" s="13">
        <f t="shared" si="40"/>
        <v>522171698.40999985</v>
      </c>
    </row>
    <row r="2722" spans="1:6">
      <c r="A2722" s="14">
        <v>45110</v>
      </c>
      <c r="B2722" s="15"/>
      <c r="C2722" s="144" t="s">
        <v>282</v>
      </c>
      <c r="D2722" s="67">
        <v>3090000</v>
      </c>
      <c r="E2722" s="45"/>
      <c r="F2722" s="13">
        <f t="shared" si="40"/>
        <v>525261698.40999985</v>
      </c>
    </row>
    <row r="2723" spans="1:6">
      <c r="A2723" s="14">
        <v>45110</v>
      </c>
      <c r="B2723" s="15"/>
      <c r="C2723" s="144" t="s">
        <v>12</v>
      </c>
      <c r="D2723" s="67">
        <v>585000</v>
      </c>
      <c r="E2723" s="45"/>
      <c r="F2723" s="13">
        <f t="shared" si="40"/>
        <v>525846698.40999985</v>
      </c>
    </row>
    <row r="2724" spans="1:6">
      <c r="A2724" s="14">
        <v>45110</v>
      </c>
      <c r="B2724" s="15"/>
      <c r="C2724" s="144" t="s">
        <v>16</v>
      </c>
      <c r="D2724" s="67">
        <v>1438000</v>
      </c>
      <c r="E2724" s="45"/>
      <c r="F2724" s="13">
        <f t="shared" si="40"/>
        <v>527284698.40999985</v>
      </c>
    </row>
    <row r="2725" spans="1:6">
      <c r="A2725" s="14">
        <v>45110</v>
      </c>
      <c r="B2725" s="15"/>
      <c r="C2725" s="144" t="s">
        <v>304</v>
      </c>
      <c r="D2725" s="67">
        <v>3818000</v>
      </c>
      <c r="E2725" s="45"/>
      <c r="F2725" s="13">
        <f t="shared" si="40"/>
        <v>531102698.40999985</v>
      </c>
    </row>
    <row r="2726" spans="1:6">
      <c r="A2726" s="14">
        <v>45110</v>
      </c>
      <c r="B2726" s="15"/>
      <c r="C2726" s="144" t="s">
        <v>18</v>
      </c>
      <c r="D2726" s="67">
        <v>7130000</v>
      </c>
      <c r="E2726" s="45"/>
      <c r="F2726" s="13">
        <f t="shared" si="40"/>
        <v>538232698.40999985</v>
      </c>
    </row>
    <row r="2727" spans="1:6">
      <c r="A2727" s="14">
        <v>45110</v>
      </c>
      <c r="B2727" s="15"/>
      <c r="C2727" s="144" t="s">
        <v>16</v>
      </c>
      <c r="D2727" s="67">
        <v>1000000</v>
      </c>
      <c r="E2727" s="45"/>
      <c r="F2727" s="13">
        <f t="shared" si="40"/>
        <v>539232698.40999985</v>
      </c>
    </row>
    <row r="2728" spans="1:6">
      <c r="A2728" s="14">
        <v>45110</v>
      </c>
      <c r="B2728" s="15"/>
      <c r="C2728" s="144" t="s">
        <v>16</v>
      </c>
      <c r="D2728" s="67">
        <v>382500</v>
      </c>
      <c r="E2728" s="45"/>
      <c r="F2728" s="13">
        <f t="shared" si="40"/>
        <v>539615198.40999985</v>
      </c>
    </row>
    <row r="2729" spans="1:6">
      <c r="A2729" s="14">
        <v>45110</v>
      </c>
      <c r="B2729" s="15"/>
      <c r="C2729" s="144" t="s">
        <v>16</v>
      </c>
      <c r="D2729" s="67">
        <v>1669500</v>
      </c>
      <c r="E2729" s="45"/>
      <c r="F2729" s="13">
        <f t="shared" si="40"/>
        <v>541284698.40999985</v>
      </c>
    </row>
    <row r="2730" spans="1:6">
      <c r="A2730" s="14">
        <v>45110</v>
      </c>
      <c r="B2730" s="15"/>
      <c r="C2730" s="144" t="s">
        <v>43</v>
      </c>
      <c r="D2730" s="67">
        <v>265000</v>
      </c>
      <c r="E2730" s="45"/>
      <c r="F2730" s="13">
        <f t="shared" si="40"/>
        <v>541549698.40999985</v>
      </c>
    </row>
    <row r="2731" spans="1:6">
      <c r="A2731" s="14">
        <v>45110</v>
      </c>
      <c r="B2731" s="15"/>
      <c r="C2731" s="144" t="s">
        <v>17</v>
      </c>
      <c r="D2731" s="67">
        <v>1200000</v>
      </c>
      <c r="E2731" s="45"/>
      <c r="F2731" s="13">
        <f t="shared" si="40"/>
        <v>542749698.40999985</v>
      </c>
    </row>
    <row r="2732" spans="1:6">
      <c r="A2732" s="14">
        <v>45110</v>
      </c>
      <c r="B2732" s="15"/>
      <c r="C2732" s="144" t="s">
        <v>16</v>
      </c>
      <c r="D2732" s="67">
        <v>1655000</v>
      </c>
      <c r="E2732" s="45"/>
      <c r="F2732" s="13">
        <f t="shared" si="40"/>
        <v>544404698.40999985</v>
      </c>
    </row>
    <row r="2733" spans="1:6">
      <c r="A2733" s="14">
        <v>45110</v>
      </c>
      <c r="B2733" s="15"/>
      <c r="C2733" s="144" t="s">
        <v>303</v>
      </c>
      <c r="D2733" s="67">
        <v>6986500</v>
      </c>
      <c r="E2733" s="45"/>
      <c r="F2733" s="13">
        <f t="shared" si="40"/>
        <v>551391198.40999985</v>
      </c>
    </row>
    <row r="2734" spans="1:6">
      <c r="A2734" s="14">
        <v>45110</v>
      </c>
      <c r="B2734" s="15"/>
      <c r="C2734" s="144" t="s">
        <v>66</v>
      </c>
      <c r="D2734" s="67">
        <v>1911000</v>
      </c>
      <c r="E2734" s="45"/>
      <c r="F2734" s="13">
        <f t="shared" si="40"/>
        <v>553302198.40999985</v>
      </c>
    </row>
    <row r="2735" spans="1:6">
      <c r="A2735" s="14">
        <v>45110</v>
      </c>
      <c r="B2735" s="15"/>
      <c r="C2735" s="144" t="s">
        <v>305</v>
      </c>
      <c r="D2735" s="67">
        <v>1185000</v>
      </c>
      <c r="E2735" s="45"/>
      <c r="F2735" s="13">
        <f t="shared" si="40"/>
        <v>554487198.40999985</v>
      </c>
    </row>
    <row r="2736" spans="1:6">
      <c r="A2736" s="14">
        <v>45110</v>
      </c>
      <c r="B2736" s="15"/>
      <c r="C2736" s="144" t="s">
        <v>16</v>
      </c>
      <c r="D2736" s="67">
        <v>2792000</v>
      </c>
      <c r="E2736" s="45"/>
      <c r="F2736" s="13">
        <f t="shared" si="40"/>
        <v>557279198.40999985</v>
      </c>
    </row>
    <row r="2737" spans="1:6">
      <c r="A2737" s="14">
        <v>45110</v>
      </c>
      <c r="B2737" s="15"/>
      <c r="C2737" s="144" t="s">
        <v>16</v>
      </c>
      <c r="D2737" s="67">
        <v>556000</v>
      </c>
      <c r="E2737" s="45"/>
      <c r="F2737" s="13">
        <f t="shared" si="40"/>
        <v>557835198.40999985</v>
      </c>
    </row>
    <row r="2738" spans="1:6">
      <c r="A2738" s="14">
        <v>45110</v>
      </c>
      <c r="B2738" s="15"/>
      <c r="C2738" s="144" t="s">
        <v>282</v>
      </c>
      <c r="D2738" s="67">
        <v>3090000</v>
      </c>
      <c r="E2738" s="45"/>
      <c r="F2738" s="13">
        <f t="shared" si="40"/>
        <v>560925198.40999985</v>
      </c>
    </row>
    <row r="2739" spans="1:6">
      <c r="A2739" s="14">
        <v>45110</v>
      </c>
      <c r="B2739" s="15"/>
      <c r="C2739" s="144" t="s">
        <v>16</v>
      </c>
      <c r="D2739" s="67">
        <v>1736000</v>
      </c>
      <c r="E2739" s="45"/>
      <c r="F2739" s="13">
        <f t="shared" si="40"/>
        <v>562661198.40999985</v>
      </c>
    </row>
    <row r="2740" spans="1:6">
      <c r="A2740" s="14">
        <v>45110</v>
      </c>
      <c r="B2740" s="15"/>
      <c r="C2740" s="144" t="s">
        <v>16</v>
      </c>
      <c r="D2740" s="67">
        <v>996000</v>
      </c>
      <c r="E2740" s="45"/>
      <c r="F2740" s="13">
        <f t="shared" si="40"/>
        <v>563657198.40999985</v>
      </c>
    </row>
    <row r="2741" spans="1:6">
      <c r="A2741" s="14">
        <v>45110</v>
      </c>
      <c r="B2741" s="15"/>
      <c r="C2741" s="144" t="s">
        <v>16</v>
      </c>
      <c r="D2741" s="67">
        <v>1490000</v>
      </c>
      <c r="E2741" s="45"/>
      <c r="F2741" s="13">
        <f t="shared" si="40"/>
        <v>565147198.40999985</v>
      </c>
    </row>
    <row r="2742" spans="1:6">
      <c r="A2742" s="14">
        <v>45110</v>
      </c>
      <c r="B2742" s="15"/>
      <c r="C2742" s="144" t="s">
        <v>60</v>
      </c>
      <c r="D2742" s="67">
        <v>2890000</v>
      </c>
      <c r="E2742" s="45"/>
      <c r="F2742" s="13">
        <f t="shared" si="40"/>
        <v>568037198.40999985</v>
      </c>
    </row>
    <row r="2743" spans="1:6">
      <c r="A2743" s="14">
        <v>45110</v>
      </c>
      <c r="B2743" s="15"/>
      <c r="C2743" s="144" t="s">
        <v>16</v>
      </c>
      <c r="D2743" s="67">
        <v>1240000</v>
      </c>
      <c r="E2743" s="45"/>
      <c r="F2743" s="13">
        <f t="shared" si="40"/>
        <v>569277198.40999985</v>
      </c>
    </row>
    <row r="2744" spans="1:6">
      <c r="A2744" s="14">
        <v>45110</v>
      </c>
      <c r="B2744" s="15"/>
      <c r="C2744" s="144" t="s">
        <v>16</v>
      </c>
      <c r="D2744" s="67">
        <v>1490000</v>
      </c>
      <c r="E2744" s="45"/>
      <c r="F2744" s="13">
        <f t="shared" si="40"/>
        <v>570767198.40999985</v>
      </c>
    </row>
    <row r="2745" spans="1:6">
      <c r="A2745" s="14">
        <v>45110</v>
      </c>
      <c r="B2745" s="15"/>
      <c r="C2745" s="144" t="s">
        <v>16</v>
      </c>
      <c r="D2745" s="67">
        <v>1438000</v>
      </c>
      <c r="E2745" s="45"/>
      <c r="F2745" s="13">
        <f t="shared" si="40"/>
        <v>572205198.40999985</v>
      </c>
    </row>
    <row r="2746" spans="1:6">
      <c r="A2746" s="14">
        <v>45110</v>
      </c>
      <c r="B2746" s="15"/>
      <c r="C2746" s="144" t="s">
        <v>16</v>
      </c>
      <c r="D2746" s="67">
        <v>996000</v>
      </c>
      <c r="E2746" s="45"/>
      <c r="F2746" s="13">
        <f t="shared" si="40"/>
        <v>573201198.40999985</v>
      </c>
    </row>
    <row r="2747" spans="1:6">
      <c r="A2747" s="14">
        <v>45110</v>
      </c>
      <c r="B2747" s="15"/>
      <c r="C2747" s="144" t="s">
        <v>16</v>
      </c>
      <c r="D2747" s="67">
        <v>1530000</v>
      </c>
      <c r="E2747" s="45"/>
      <c r="F2747" s="13">
        <f t="shared" si="40"/>
        <v>574731198.40999985</v>
      </c>
    </row>
    <row r="2748" spans="1:6">
      <c r="A2748" s="14">
        <v>45110</v>
      </c>
      <c r="B2748" s="15"/>
      <c r="C2748" s="144" t="s">
        <v>60</v>
      </c>
      <c r="D2748" s="67">
        <v>2336000</v>
      </c>
      <c r="E2748" s="45"/>
      <c r="F2748" s="13">
        <f t="shared" si="40"/>
        <v>577067198.40999985</v>
      </c>
    </row>
    <row r="2749" spans="1:6">
      <c r="A2749" s="14">
        <v>45110</v>
      </c>
      <c r="B2749" s="15"/>
      <c r="C2749" s="144" t="s">
        <v>304</v>
      </c>
      <c r="D2749" s="67">
        <v>2990000</v>
      </c>
      <c r="E2749" s="45"/>
      <c r="F2749" s="13">
        <f t="shared" si="40"/>
        <v>580057198.40999985</v>
      </c>
    </row>
    <row r="2750" spans="1:6">
      <c r="A2750" s="14">
        <v>45110</v>
      </c>
      <c r="B2750" s="15"/>
      <c r="C2750" s="144" t="s">
        <v>16</v>
      </c>
      <c r="D2750" s="67">
        <v>3795000</v>
      </c>
      <c r="E2750" s="45"/>
      <c r="F2750" s="13">
        <f t="shared" si="40"/>
        <v>583852198.40999985</v>
      </c>
    </row>
    <row r="2751" spans="1:6">
      <c r="A2751" s="14">
        <v>45110</v>
      </c>
      <c r="B2751" s="15"/>
      <c r="C2751" s="144" t="s">
        <v>12</v>
      </c>
      <c r="D2751" s="67">
        <v>1185000</v>
      </c>
      <c r="E2751" s="45"/>
      <c r="F2751" s="13">
        <f t="shared" si="40"/>
        <v>585037198.40999985</v>
      </c>
    </row>
    <row r="2752" spans="1:6">
      <c r="A2752" s="14">
        <v>45110</v>
      </c>
      <c r="B2752" s="15"/>
      <c r="C2752" s="144" t="s">
        <v>16</v>
      </c>
      <c r="D2752" s="67">
        <v>1262000</v>
      </c>
      <c r="E2752" s="45"/>
      <c r="F2752" s="13">
        <f t="shared" si="40"/>
        <v>586299198.40999985</v>
      </c>
    </row>
    <row r="2753" spans="1:6">
      <c r="A2753" s="14">
        <v>45110</v>
      </c>
      <c r="B2753" s="15"/>
      <c r="C2753" s="144" t="s">
        <v>12</v>
      </c>
      <c r="D2753" s="67">
        <v>550000</v>
      </c>
      <c r="E2753" s="45"/>
      <c r="F2753" s="13">
        <f t="shared" si="40"/>
        <v>586849198.40999985</v>
      </c>
    </row>
    <row r="2754" spans="1:6">
      <c r="A2754" s="14">
        <v>45110</v>
      </c>
      <c r="B2754" s="15"/>
      <c r="C2754" s="144" t="s">
        <v>16</v>
      </c>
      <c r="D2754" s="67">
        <v>1000000</v>
      </c>
      <c r="E2754" s="45"/>
      <c r="F2754" s="13">
        <f t="shared" si="40"/>
        <v>587849198.40999985</v>
      </c>
    </row>
    <row r="2755" spans="1:6">
      <c r="A2755" s="14">
        <v>45110</v>
      </c>
      <c r="B2755" s="15"/>
      <c r="C2755" s="144" t="s">
        <v>16</v>
      </c>
      <c r="D2755" s="67">
        <v>1305000</v>
      </c>
      <c r="E2755" s="45"/>
      <c r="F2755" s="13">
        <f t="shared" si="40"/>
        <v>589154198.40999985</v>
      </c>
    </row>
    <row r="2756" spans="1:6">
      <c r="A2756" s="14">
        <v>45110</v>
      </c>
      <c r="B2756" s="15"/>
      <c r="C2756" s="144" t="s">
        <v>16</v>
      </c>
      <c r="D2756" s="67">
        <v>1000000</v>
      </c>
      <c r="E2756" s="45"/>
      <c r="F2756" s="13">
        <f t="shared" si="40"/>
        <v>590154198.40999985</v>
      </c>
    </row>
    <row r="2757" spans="1:6">
      <c r="A2757" s="14">
        <v>45110</v>
      </c>
      <c r="B2757" s="15"/>
      <c r="C2757" s="144" t="s">
        <v>16</v>
      </c>
      <c r="D2757" s="67">
        <v>996000</v>
      </c>
      <c r="E2757" s="45"/>
      <c r="F2757" s="13">
        <f t="shared" ref="F2757:F2820" si="41">F2756+D2757-E2757</f>
        <v>591150198.40999985</v>
      </c>
    </row>
    <row r="2758" spans="1:6">
      <c r="A2758" s="14">
        <v>45110</v>
      </c>
      <c r="B2758" s="15"/>
      <c r="C2758" s="144" t="s">
        <v>16</v>
      </c>
      <c r="D2758" s="67">
        <v>556000</v>
      </c>
      <c r="E2758" s="45"/>
      <c r="F2758" s="13">
        <f t="shared" si="41"/>
        <v>591706198.40999985</v>
      </c>
    </row>
    <row r="2759" spans="1:6">
      <c r="A2759" s="14">
        <v>45110</v>
      </c>
      <c r="B2759" s="15"/>
      <c r="C2759" s="144"/>
      <c r="D2759" s="67">
        <v>2130000</v>
      </c>
      <c r="E2759" s="45"/>
      <c r="F2759" s="13">
        <f t="shared" si="41"/>
        <v>593836198.40999985</v>
      </c>
    </row>
    <row r="2760" spans="1:6">
      <c r="A2760" s="14">
        <v>45110</v>
      </c>
      <c r="B2760" s="15"/>
      <c r="C2760" s="144" t="s">
        <v>16</v>
      </c>
      <c r="D2760" s="67">
        <v>1000000</v>
      </c>
      <c r="E2760" s="45"/>
      <c r="F2760" s="13">
        <f t="shared" si="41"/>
        <v>594836198.40999985</v>
      </c>
    </row>
    <row r="2761" spans="1:6">
      <c r="A2761" s="14">
        <v>45110</v>
      </c>
      <c r="B2761" s="15"/>
      <c r="C2761" s="144" t="s">
        <v>16</v>
      </c>
      <c r="D2761" s="67">
        <v>1490000</v>
      </c>
      <c r="E2761" s="45"/>
      <c r="F2761" s="13">
        <f t="shared" si="41"/>
        <v>596326198.40999985</v>
      </c>
    </row>
    <row r="2762" spans="1:6">
      <c r="A2762" s="14">
        <v>45110</v>
      </c>
      <c r="B2762" s="15"/>
      <c r="C2762" s="144" t="s">
        <v>12</v>
      </c>
      <c r="D2762" s="67">
        <v>1170000</v>
      </c>
      <c r="E2762" s="45"/>
      <c r="F2762" s="13">
        <f t="shared" si="41"/>
        <v>597496198.40999985</v>
      </c>
    </row>
    <row r="2763" spans="1:6">
      <c r="A2763" s="14">
        <v>45110</v>
      </c>
      <c r="B2763" s="15"/>
      <c r="C2763" s="144" t="s">
        <v>16</v>
      </c>
      <c r="D2763" s="67">
        <v>1305000</v>
      </c>
      <c r="E2763" s="45"/>
      <c r="F2763" s="13">
        <f t="shared" si="41"/>
        <v>598801198.40999985</v>
      </c>
    </row>
    <row r="2764" spans="1:6">
      <c r="A2764" s="14">
        <v>45111</v>
      </c>
      <c r="B2764" s="15"/>
      <c r="C2764" s="144" t="s">
        <v>16</v>
      </c>
      <c r="D2764" s="67">
        <v>726000</v>
      </c>
      <c r="E2764" s="45"/>
      <c r="F2764" s="13">
        <f t="shared" si="41"/>
        <v>599527198.40999985</v>
      </c>
    </row>
    <row r="2765" spans="1:6">
      <c r="A2765" s="14">
        <v>45111</v>
      </c>
      <c r="B2765" s="15"/>
      <c r="C2765" s="144" t="s">
        <v>16</v>
      </c>
      <c r="D2765" s="67">
        <v>1000000</v>
      </c>
      <c r="E2765" s="45"/>
      <c r="F2765" s="13">
        <f t="shared" si="41"/>
        <v>600527198.40999985</v>
      </c>
    </row>
    <row r="2766" spans="1:6">
      <c r="A2766" s="14">
        <v>45111</v>
      </c>
      <c r="B2766" s="15"/>
      <c r="C2766" s="144" t="s">
        <v>18</v>
      </c>
      <c r="D2766" s="67">
        <v>1785000</v>
      </c>
      <c r="E2766" s="45"/>
      <c r="F2766" s="13">
        <f t="shared" si="41"/>
        <v>602312198.40999985</v>
      </c>
    </row>
    <row r="2767" spans="1:6">
      <c r="A2767" s="14">
        <v>45111</v>
      </c>
      <c r="B2767" s="15"/>
      <c r="C2767" s="144" t="s">
        <v>16</v>
      </c>
      <c r="D2767" s="67">
        <v>1490000</v>
      </c>
      <c r="E2767" s="45"/>
      <c r="F2767" s="13">
        <f t="shared" si="41"/>
        <v>603802198.40999985</v>
      </c>
    </row>
    <row r="2768" spans="1:6">
      <c r="A2768" s="14">
        <v>45111</v>
      </c>
      <c r="B2768" s="15"/>
      <c r="C2768" s="144" t="s">
        <v>16</v>
      </c>
      <c r="D2768" s="67">
        <v>1240000</v>
      </c>
      <c r="E2768" s="45"/>
      <c r="F2768" s="13">
        <f t="shared" si="41"/>
        <v>605042198.40999985</v>
      </c>
    </row>
    <row r="2769" spans="1:6">
      <c r="A2769" s="14">
        <v>45111</v>
      </c>
      <c r="B2769" s="15"/>
      <c r="C2769" s="144" t="s">
        <v>306</v>
      </c>
      <c r="D2769" s="67">
        <v>3000000</v>
      </c>
      <c r="E2769" s="45"/>
      <c r="F2769" s="13">
        <f t="shared" si="41"/>
        <v>608042198.40999985</v>
      </c>
    </row>
    <row r="2770" spans="1:6">
      <c r="A2770" s="14">
        <v>45111</v>
      </c>
      <c r="B2770" s="15"/>
      <c r="C2770" s="144" t="s">
        <v>16</v>
      </c>
      <c r="D2770" s="67">
        <v>364500</v>
      </c>
      <c r="E2770" s="45"/>
      <c r="F2770" s="13">
        <f t="shared" si="41"/>
        <v>608406698.40999985</v>
      </c>
    </row>
    <row r="2771" spans="1:6">
      <c r="A2771" s="14">
        <v>45111</v>
      </c>
      <c r="B2771" s="15"/>
      <c r="C2771" s="144" t="s">
        <v>66</v>
      </c>
      <c r="D2771" s="67">
        <v>2390000</v>
      </c>
      <c r="E2771" s="45"/>
      <c r="F2771" s="13">
        <f t="shared" si="41"/>
        <v>610796698.40999985</v>
      </c>
    </row>
    <row r="2772" spans="1:6">
      <c r="A2772" s="14">
        <v>45111</v>
      </c>
      <c r="B2772" s="15"/>
      <c r="C2772" s="144" t="s">
        <v>66</v>
      </c>
      <c r="D2772" s="67">
        <v>2490000</v>
      </c>
      <c r="E2772" s="45"/>
      <c r="F2772" s="13">
        <f t="shared" si="41"/>
        <v>613286698.40999985</v>
      </c>
    </row>
    <row r="2773" spans="1:6">
      <c r="A2773" s="14">
        <v>45111</v>
      </c>
      <c r="B2773" s="15"/>
      <c r="C2773" s="144" t="s">
        <v>303</v>
      </c>
      <c r="D2773" s="67">
        <v>1939500</v>
      </c>
      <c r="E2773" s="45"/>
      <c r="F2773" s="13">
        <f t="shared" si="41"/>
        <v>615226198.40999985</v>
      </c>
    </row>
    <row r="2774" spans="1:6">
      <c r="A2774" s="14">
        <v>45111</v>
      </c>
      <c r="B2774" s="15"/>
      <c r="C2774" s="144" t="s">
        <v>16</v>
      </c>
      <c r="D2774" s="67">
        <v>1490000</v>
      </c>
      <c r="E2774" s="45"/>
      <c r="F2774" s="13">
        <f t="shared" si="41"/>
        <v>616716198.40999985</v>
      </c>
    </row>
    <row r="2775" spans="1:6">
      <c r="A2775" s="14">
        <v>45111</v>
      </c>
      <c r="B2775" s="15"/>
      <c r="C2775" s="144" t="s">
        <v>16</v>
      </c>
      <c r="D2775" s="67">
        <v>1438000</v>
      </c>
      <c r="E2775" s="45"/>
      <c r="F2775" s="13">
        <f t="shared" si="41"/>
        <v>618154198.40999985</v>
      </c>
    </row>
    <row r="2776" spans="1:6">
      <c r="A2776" s="14">
        <v>45111</v>
      </c>
      <c r="B2776" s="15"/>
      <c r="C2776" s="144" t="s">
        <v>149</v>
      </c>
      <c r="D2776" s="67">
        <v>13750000</v>
      </c>
      <c r="E2776" s="45"/>
      <c r="F2776" s="13">
        <f t="shared" si="41"/>
        <v>631904198.40999985</v>
      </c>
    </row>
    <row r="2777" spans="1:6">
      <c r="A2777" s="14">
        <v>45111</v>
      </c>
      <c r="B2777" s="15"/>
      <c r="C2777" s="144" t="s">
        <v>60</v>
      </c>
      <c r="D2777" s="67">
        <v>2318000</v>
      </c>
      <c r="E2777" s="45"/>
      <c r="F2777" s="13">
        <f t="shared" si="41"/>
        <v>634222198.40999985</v>
      </c>
    </row>
    <row r="2778" spans="1:6">
      <c r="A2778" s="14">
        <v>45111</v>
      </c>
      <c r="B2778" s="15"/>
      <c r="C2778" s="144" t="s">
        <v>16</v>
      </c>
      <c r="D2778" s="67">
        <v>3556000</v>
      </c>
      <c r="E2778" s="45"/>
      <c r="F2778" s="13">
        <f t="shared" si="41"/>
        <v>637778198.40999985</v>
      </c>
    </row>
    <row r="2779" spans="1:6">
      <c r="A2779" s="14">
        <v>45111</v>
      </c>
      <c r="B2779" s="15"/>
      <c r="C2779" s="144"/>
      <c r="D2779" s="67">
        <v>2258000</v>
      </c>
      <c r="E2779" s="45"/>
      <c r="F2779" s="13">
        <f t="shared" si="41"/>
        <v>640036198.40999985</v>
      </c>
    </row>
    <row r="2780" spans="1:6">
      <c r="A2780" s="14">
        <v>45111</v>
      </c>
      <c r="B2780" s="15"/>
      <c r="C2780" s="144" t="s">
        <v>16</v>
      </c>
      <c r="D2780" s="67">
        <v>1240000</v>
      </c>
      <c r="E2780" s="45"/>
      <c r="F2780" s="13">
        <f t="shared" si="41"/>
        <v>641276198.40999985</v>
      </c>
    </row>
    <row r="2781" spans="1:6">
      <c r="A2781" s="14">
        <v>45111</v>
      </c>
      <c r="B2781" s="15"/>
      <c r="C2781" s="144" t="s">
        <v>60</v>
      </c>
      <c r="D2781" s="67">
        <v>4885000</v>
      </c>
      <c r="E2781" s="45"/>
      <c r="F2781" s="13">
        <f t="shared" si="41"/>
        <v>646161198.40999985</v>
      </c>
    </row>
    <row r="2782" spans="1:6">
      <c r="A2782" s="14">
        <v>45111</v>
      </c>
      <c r="B2782" s="15"/>
      <c r="C2782" s="144" t="s">
        <v>16</v>
      </c>
      <c r="D2782" s="67">
        <v>2262000</v>
      </c>
      <c r="E2782" s="45"/>
      <c r="F2782" s="13">
        <f t="shared" si="41"/>
        <v>648423198.40999985</v>
      </c>
    </row>
    <row r="2783" spans="1:6">
      <c r="A2783" s="14">
        <v>45111</v>
      </c>
      <c r="B2783" s="15"/>
      <c r="C2783" s="144" t="s">
        <v>16</v>
      </c>
      <c r="D2783" s="67">
        <v>1736000</v>
      </c>
      <c r="E2783" s="45"/>
      <c r="F2783" s="13">
        <f t="shared" si="41"/>
        <v>650159198.40999985</v>
      </c>
    </row>
    <row r="2784" spans="1:6">
      <c r="A2784" s="14">
        <v>45111</v>
      </c>
      <c r="B2784" s="15"/>
      <c r="C2784" s="144" t="s">
        <v>16</v>
      </c>
      <c r="D2784" s="67">
        <v>364500</v>
      </c>
      <c r="E2784" s="45"/>
      <c r="F2784" s="13">
        <f t="shared" si="41"/>
        <v>650523698.40999985</v>
      </c>
    </row>
    <row r="2785" spans="1:6">
      <c r="A2785" s="14">
        <v>45111</v>
      </c>
      <c r="B2785" s="15"/>
      <c r="C2785" s="144" t="s">
        <v>304</v>
      </c>
      <c r="D2785" s="67">
        <v>2781000</v>
      </c>
      <c r="E2785" s="45"/>
      <c r="F2785" s="13">
        <f t="shared" si="41"/>
        <v>653304698.40999985</v>
      </c>
    </row>
    <row r="2786" spans="1:6">
      <c r="A2786" s="14">
        <v>45111</v>
      </c>
      <c r="B2786" s="15"/>
      <c r="C2786" s="144" t="s">
        <v>16</v>
      </c>
      <c r="D2786" s="67">
        <v>1305000</v>
      </c>
      <c r="E2786" s="45"/>
      <c r="F2786" s="13">
        <f t="shared" si="41"/>
        <v>654609698.40999985</v>
      </c>
    </row>
    <row r="2787" spans="1:6">
      <c r="A2787" s="14">
        <v>45111</v>
      </c>
      <c r="B2787" s="15"/>
      <c r="C2787" s="144" t="s">
        <v>16</v>
      </c>
      <c r="D2787" s="67">
        <v>1490000</v>
      </c>
      <c r="E2787" s="45"/>
      <c r="F2787" s="13">
        <f t="shared" si="41"/>
        <v>656099698.40999985</v>
      </c>
    </row>
    <row r="2788" spans="1:6">
      <c r="A2788" s="14">
        <v>45111</v>
      </c>
      <c r="B2788" s="15"/>
      <c r="C2788" s="144" t="s">
        <v>16</v>
      </c>
      <c r="D2788" s="67">
        <v>1785000</v>
      </c>
      <c r="E2788" s="45"/>
      <c r="F2788" s="13">
        <f t="shared" si="41"/>
        <v>657884698.40999985</v>
      </c>
    </row>
    <row r="2789" spans="1:6">
      <c r="A2789" s="14">
        <v>45111</v>
      </c>
      <c r="B2789" s="15"/>
      <c r="C2789" s="144" t="s">
        <v>60</v>
      </c>
      <c r="D2789" s="67">
        <v>1585000</v>
      </c>
      <c r="E2789" s="45"/>
      <c r="F2789" s="13">
        <f t="shared" si="41"/>
        <v>659469698.40999985</v>
      </c>
    </row>
    <row r="2790" spans="1:6">
      <c r="A2790" s="14">
        <v>45111</v>
      </c>
      <c r="B2790" s="15"/>
      <c r="C2790" s="144" t="s">
        <v>16</v>
      </c>
      <c r="D2790" s="67">
        <v>3060000</v>
      </c>
      <c r="E2790" s="45"/>
      <c r="F2790" s="13">
        <f t="shared" si="41"/>
        <v>662529698.40999985</v>
      </c>
    </row>
    <row r="2791" spans="1:6">
      <c r="A2791" s="14">
        <v>45111</v>
      </c>
      <c r="B2791" s="15"/>
      <c r="C2791" s="144" t="s">
        <v>16</v>
      </c>
      <c r="D2791" s="67">
        <v>1000000</v>
      </c>
      <c r="E2791" s="45"/>
      <c r="F2791" s="13">
        <f t="shared" si="41"/>
        <v>663529698.40999985</v>
      </c>
    </row>
    <row r="2792" spans="1:6">
      <c r="A2792" s="14">
        <v>45111</v>
      </c>
      <c r="B2792" s="15"/>
      <c r="C2792" s="144" t="s">
        <v>16</v>
      </c>
      <c r="D2792" s="67">
        <v>2258000</v>
      </c>
      <c r="E2792" s="45"/>
      <c r="F2792" s="13">
        <f t="shared" si="41"/>
        <v>665787698.40999985</v>
      </c>
    </row>
    <row r="2793" spans="1:6">
      <c r="A2793" s="14">
        <v>45111</v>
      </c>
      <c r="B2793" s="15"/>
      <c r="C2793" s="144" t="s">
        <v>18</v>
      </c>
      <c r="D2793" s="67">
        <v>3570000</v>
      </c>
      <c r="E2793" s="45"/>
      <c r="F2793" s="13">
        <f t="shared" si="41"/>
        <v>669357698.40999985</v>
      </c>
    </row>
    <row r="2794" spans="1:6">
      <c r="A2794" s="14">
        <v>45111</v>
      </c>
      <c r="B2794" s="15"/>
      <c r="C2794" s="144" t="s">
        <v>16</v>
      </c>
      <c r="D2794" s="67">
        <v>1490000</v>
      </c>
      <c r="E2794" s="45"/>
      <c r="F2794" s="13">
        <f t="shared" si="41"/>
        <v>670847698.40999985</v>
      </c>
    </row>
    <row r="2795" spans="1:6">
      <c r="A2795" s="14">
        <v>45111</v>
      </c>
      <c r="B2795" s="15"/>
      <c r="C2795" s="144" t="s">
        <v>304</v>
      </c>
      <c r="D2795" s="67">
        <v>2880000</v>
      </c>
      <c r="E2795" s="45"/>
      <c r="F2795" s="13">
        <f t="shared" si="41"/>
        <v>673727698.40999985</v>
      </c>
    </row>
    <row r="2796" spans="1:6">
      <c r="A2796" s="14">
        <v>45111</v>
      </c>
      <c r="B2796" s="15"/>
      <c r="C2796" s="144" t="s">
        <v>302</v>
      </c>
      <c r="D2796" s="67">
        <v>1939500</v>
      </c>
      <c r="E2796" s="45"/>
      <c r="F2796" s="13">
        <f t="shared" si="41"/>
        <v>675667198.40999985</v>
      </c>
    </row>
    <row r="2797" spans="1:6">
      <c r="A2797" s="14">
        <v>45111</v>
      </c>
      <c r="B2797" s="15"/>
      <c r="C2797" s="144" t="s">
        <v>16</v>
      </c>
      <c r="D2797" s="67">
        <v>1000000</v>
      </c>
      <c r="E2797" s="45"/>
      <c r="F2797" s="13">
        <f t="shared" si="41"/>
        <v>676667198.40999985</v>
      </c>
    </row>
    <row r="2798" spans="1:6">
      <c r="A2798" s="14">
        <v>45111</v>
      </c>
      <c r="B2798" s="15"/>
      <c r="C2798" s="144" t="s">
        <v>66</v>
      </c>
      <c r="D2798" s="67">
        <v>2181000</v>
      </c>
      <c r="E2798" s="45"/>
      <c r="F2798" s="13">
        <f t="shared" si="41"/>
        <v>678848198.40999985</v>
      </c>
    </row>
    <row r="2799" spans="1:6">
      <c r="A2799" s="14">
        <v>45111</v>
      </c>
      <c r="B2799" s="15"/>
      <c r="C2799" s="144" t="s">
        <v>66</v>
      </c>
      <c r="D2799" s="67">
        <v>2766000</v>
      </c>
      <c r="E2799" s="45"/>
      <c r="F2799" s="13">
        <f t="shared" si="41"/>
        <v>681614198.40999985</v>
      </c>
    </row>
    <row r="2800" spans="1:6">
      <c r="A2800" s="14">
        <v>45111</v>
      </c>
      <c r="B2800" s="15"/>
      <c r="C2800" s="144" t="s">
        <v>18</v>
      </c>
      <c r="D2800" s="67">
        <v>1150000</v>
      </c>
      <c r="E2800" s="45"/>
      <c r="F2800" s="13">
        <f t="shared" si="41"/>
        <v>682764198.40999985</v>
      </c>
    </row>
    <row r="2801" spans="1:6">
      <c r="A2801" s="14">
        <v>45111</v>
      </c>
      <c r="B2801" s="15"/>
      <c r="C2801" s="144" t="s">
        <v>17</v>
      </c>
      <c r="D2801" s="67">
        <v>600000</v>
      </c>
      <c r="E2801" s="45"/>
      <c r="F2801" s="13">
        <f t="shared" si="41"/>
        <v>683364198.40999985</v>
      </c>
    </row>
    <row r="2802" spans="1:6">
      <c r="A2802" s="14">
        <v>45111</v>
      </c>
      <c r="B2802" s="15"/>
      <c r="C2802" s="144" t="s">
        <v>66</v>
      </c>
      <c r="D2802" s="67">
        <v>3490000</v>
      </c>
      <c r="E2802" s="45"/>
      <c r="F2802" s="13">
        <f t="shared" si="41"/>
        <v>686854198.40999985</v>
      </c>
    </row>
    <row r="2803" spans="1:6">
      <c r="A2803" s="14">
        <v>45111</v>
      </c>
      <c r="B2803" s="15"/>
      <c r="C2803" s="144" t="s">
        <v>17</v>
      </c>
      <c r="D2803" s="67">
        <v>1200000</v>
      </c>
      <c r="E2803" s="45"/>
      <c r="F2803" s="13">
        <f t="shared" si="41"/>
        <v>688054198.40999985</v>
      </c>
    </row>
    <row r="2804" spans="1:6">
      <c r="A2804" s="14">
        <v>45113</v>
      </c>
      <c r="B2804" s="15"/>
      <c r="C2804" s="144" t="s">
        <v>307</v>
      </c>
      <c r="D2804" s="67">
        <v>9600000</v>
      </c>
      <c r="E2804" s="45"/>
      <c r="F2804" s="13">
        <f t="shared" si="41"/>
        <v>697654198.40999985</v>
      </c>
    </row>
    <row r="2805" spans="1:6" ht="28">
      <c r="A2805" s="14">
        <v>45113</v>
      </c>
      <c r="B2805" s="15"/>
      <c r="C2805" s="147" t="s">
        <v>308</v>
      </c>
      <c r="D2805" s="67"/>
      <c r="E2805" s="45">
        <v>13000000</v>
      </c>
      <c r="F2805" s="13">
        <f t="shared" si="41"/>
        <v>684654198.40999985</v>
      </c>
    </row>
    <row r="2806" spans="1:6">
      <c r="A2806" s="14">
        <v>45113</v>
      </c>
      <c r="B2806" s="15"/>
      <c r="C2806" s="147" t="s">
        <v>309</v>
      </c>
      <c r="D2806" s="67"/>
      <c r="E2806" s="45">
        <v>12750000</v>
      </c>
      <c r="F2806" s="13">
        <f t="shared" si="41"/>
        <v>671904198.40999985</v>
      </c>
    </row>
    <row r="2807" spans="1:6">
      <c r="A2807" s="14">
        <v>45114</v>
      </c>
      <c r="B2807" s="15"/>
      <c r="C2807" s="144" t="s">
        <v>317</v>
      </c>
      <c r="D2807" s="67">
        <v>11650000</v>
      </c>
      <c r="E2807" s="45"/>
      <c r="F2807" s="13">
        <f t="shared" si="41"/>
        <v>683554198.40999985</v>
      </c>
    </row>
    <row r="2808" spans="1:6">
      <c r="A2808" s="14">
        <v>45114</v>
      </c>
      <c r="B2808" s="15"/>
      <c r="C2808" s="145" t="s">
        <v>116</v>
      </c>
      <c r="D2808" s="67"/>
      <c r="E2808" s="45">
        <v>32327200</v>
      </c>
      <c r="F2808" s="13">
        <f t="shared" si="41"/>
        <v>651226998.40999985</v>
      </c>
    </row>
    <row r="2809" spans="1:6">
      <c r="A2809" s="14">
        <v>45114</v>
      </c>
      <c r="B2809" s="15"/>
      <c r="C2809" s="145" t="s">
        <v>21</v>
      </c>
      <c r="D2809" s="85"/>
      <c r="E2809" s="45">
        <v>42500000</v>
      </c>
      <c r="F2809" s="13">
        <f t="shared" si="41"/>
        <v>608726998.40999985</v>
      </c>
    </row>
    <row r="2810" spans="1:6">
      <c r="A2810" s="14">
        <v>45114</v>
      </c>
      <c r="B2810" s="15"/>
      <c r="C2810" s="145" t="s">
        <v>22</v>
      </c>
      <c r="D2810" s="85"/>
      <c r="E2810" s="45">
        <v>9600000</v>
      </c>
      <c r="F2810" s="13">
        <f t="shared" si="41"/>
        <v>599126998.40999985</v>
      </c>
    </row>
    <row r="2811" spans="1:6">
      <c r="A2811" s="14">
        <v>45114</v>
      </c>
      <c r="B2811" s="15"/>
      <c r="C2811" s="145" t="s">
        <v>44</v>
      </c>
      <c r="D2811" s="85"/>
      <c r="E2811" s="45">
        <v>25450000</v>
      </c>
      <c r="F2811" s="13">
        <f t="shared" si="41"/>
        <v>573676998.40999985</v>
      </c>
    </row>
    <row r="2812" spans="1:6">
      <c r="A2812" s="14">
        <v>45114</v>
      </c>
      <c r="B2812" s="15"/>
      <c r="C2812" s="144" t="s">
        <v>24</v>
      </c>
      <c r="D2812" s="85"/>
      <c r="E2812" s="45">
        <v>303974500</v>
      </c>
      <c r="F2812" s="13">
        <f t="shared" si="41"/>
        <v>269702498.40999985</v>
      </c>
    </row>
    <row r="2813" spans="1:6">
      <c r="A2813" s="14">
        <v>45114</v>
      </c>
      <c r="B2813" s="15"/>
      <c r="C2813" s="144" t="s">
        <v>267</v>
      </c>
      <c r="D2813" s="67"/>
      <c r="E2813" s="45">
        <f>4*2900</f>
        <v>11600</v>
      </c>
      <c r="F2813" s="13">
        <f t="shared" si="41"/>
        <v>269690898.40999985</v>
      </c>
    </row>
    <row r="2814" spans="1:6">
      <c r="A2814" s="14">
        <v>45114</v>
      </c>
      <c r="B2814" s="15"/>
      <c r="C2814" s="144" t="s">
        <v>310</v>
      </c>
      <c r="D2814" s="67"/>
      <c r="E2814" s="45">
        <v>25000000</v>
      </c>
      <c r="F2814" s="13">
        <f t="shared" si="41"/>
        <v>244690898.40999985</v>
      </c>
    </row>
    <row r="2815" spans="1:6">
      <c r="A2815" s="14">
        <v>45114</v>
      </c>
      <c r="B2815" s="15"/>
      <c r="C2815" s="144" t="s">
        <v>27</v>
      </c>
      <c r="D2815" s="67">
        <v>56600000</v>
      </c>
      <c r="E2815" s="45"/>
      <c r="F2815" s="13">
        <f t="shared" si="41"/>
        <v>301290898.40999985</v>
      </c>
    </row>
    <row r="2816" spans="1:6">
      <c r="A2816" s="14">
        <v>45114</v>
      </c>
      <c r="B2816" s="15"/>
      <c r="C2816" s="144" t="s">
        <v>45</v>
      </c>
      <c r="D2816" s="67">
        <v>4700000</v>
      </c>
      <c r="E2816" s="45"/>
      <c r="F2816" s="13">
        <f t="shared" si="41"/>
        <v>305990898.40999985</v>
      </c>
    </row>
    <row r="2817" spans="1:6">
      <c r="A2817" s="14">
        <v>45117</v>
      </c>
      <c r="B2817" s="15"/>
      <c r="C2817" s="144" t="s">
        <v>318</v>
      </c>
      <c r="D2817" s="67">
        <v>9350000</v>
      </c>
      <c r="E2817" s="45"/>
      <c r="F2817" s="13">
        <f t="shared" si="41"/>
        <v>315340898.40999985</v>
      </c>
    </row>
    <row r="2818" spans="1:6">
      <c r="A2818" s="14">
        <v>45111</v>
      </c>
      <c r="B2818" s="15"/>
      <c r="C2818" s="144" t="s">
        <v>66</v>
      </c>
      <c r="D2818" s="67">
        <v>5600700</v>
      </c>
      <c r="E2818" s="45"/>
      <c r="F2818" s="13">
        <f t="shared" si="41"/>
        <v>320941598.40999985</v>
      </c>
    </row>
    <row r="2819" spans="1:6">
      <c r="A2819" s="14">
        <v>45111</v>
      </c>
      <c r="B2819" s="15"/>
      <c r="C2819" s="144" t="s">
        <v>43</v>
      </c>
      <c r="D2819" s="67">
        <v>490000</v>
      </c>
      <c r="E2819" s="45"/>
      <c r="F2819" s="13">
        <f t="shared" si="41"/>
        <v>321431598.40999985</v>
      </c>
    </row>
    <row r="2820" spans="1:6">
      <c r="A2820" s="14">
        <v>45111</v>
      </c>
      <c r="B2820" s="15"/>
      <c r="C2820" s="144" t="s">
        <v>16</v>
      </c>
      <c r="D2820" s="67">
        <v>996000</v>
      </c>
      <c r="E2820" s="45"/>
      <c r="F2820" s="13">
        <f t="shared" si="41"/>
        <v>322427598.40999985</v>
      </c>
    </row>
    <row r="2821" spans="1:6">
      <c r="A2821" s="14">
        <v>45111</v>
      </c>
      <c r="B2821" s="15"/>
      <c r="C2821" s="144" t="s">
        <v>16</v>
      </c>
      <c r="D2821" s="67">
        <v>1000000</v>
      </c>
      <c r="E2821" s="45"/>
      <c r="F2821" s="13">
        <f t="shared" ref="F2821:F2884" si="42">F2820+D2821-E2821</f>
        <v>323427598.40999985</v>
      </c>
    </row>
    <row r="2822" spans="1:6">
      <c r="A2822" s="14">
        <v>45111</v>
      </c>
      <c r="B2822" s="15"/>
      <c r="C2822" s="144" t="s">
        <v>16</v>
      </c>
      <c r="D2822" s="67">
        <v>556000</v>
      </c>
      <c r="E2822" s="45"/>
      <c r="F2822" s="13">
        <f t="shared" si="42"/>
        <v>323983598.40999985</v>
      </c>
    </row>
    <row r="2823" spans="1:6">
      <c r="A2823" s="14">
        <v>45111</v>
      </c>
      <c r="B2823" s="15"/>
      <c r="C2823" s="144" t="s">
        <v>16</v>
      </c>
      <c r="D2823" s="67">
        <v>1530000</v>
      </c>
      <c r="E2823" s="45"/>
      <c r="F2823" s="13">
        <f t="shared" si="42"/>
        <v>325513598.40999985</v>
      </c>
    </row>
    <row r="2824" spans="1:6">
      <c r="A2824" s="14">
        <v>45111</v>
      </c>
      <c r="B2824" s="15"/>
      <c r="C2824" s="144" t="s">
        <v>16</v>
      </c>
      <c r="D2824" s="67">
        <v>1262000</v>
      </c>
      <c r="E2824" s="45"/>
      <c r="F2824" s="13">
        <f t="shared" si="42"/>
        <v>326775598.40999985</v>
      </c>
    </row>
    <row r="2825" spans="1:6">
      <c r="A2825" s="14">
        <v>45111</v>
      </c>
      <c r="B2825" s="15"/>
      <c r="C2825" s="144" t="s">
        <v>16</v>
      </c>
      <c r="D2825" s="67">
        <v>996000</v>
      </c>
      <c r="E2825" s="45"/>
      <c r="F2825" s="13">
        <f t="shared" si="42"/>
        <v>327771598.40999985</v>
      </c>
    </row>
    <row r="2826" spans="1:6">
      <c r="A2826" s="14">
        <v>45111</v>
      </c>
      <c r="B2826" s="15"/>
      <c r="C2826" s="144" t="s">
        <v>16</v>
      </c>
      <c r="D2826" s="67">
        <v>1382500</v>
      </c>
      <c r="E2826" s="45"/>
      <c r="F2826" s="13">
        <f t="shared" si="42"/>
        <v>329154098.40999985</v>
      </c>
    </row>
    <row r="2827" spans="1:6">
      <c r="A2827" s="14">
        <v>45111</v>
      </c>
      <c r="B2827" s="15"/>
      <c r="C2827" s="144" t="s">
        <v>16</v>
      </c>
      <c r="D2827" s="67">
        <v>1305000</v>
      </c>
      <c r="E2827" s="45"/>
      <c r="F2827" s="13">
        <f t="shared" si="42"/>
        <v>330459098.40999985</v>
      </c>
    </row>
    <row r="2828" spans="1:6">
      <c r="A2828" s="14">
        <v>45111</v>
      </c>
      <c r="B2828" s="15"/>
      <c r="C2828" s="144" t="s">
        <v>16</v>
      </c>
      <c r="D2828" s="67">
        <v>1736000</v>
      </c>
      <c r="E2828" s="45"/>
      <c r="F2828" s="13">
        <f t="shared" si="42"/>
        <v>332195098.40999985</v>
      </c>
    </row>
    <row r="2829" spans="1:6">
      <c r="A2829" s="14">
        <v>45111</v>
      </c>
      <c r="B2829" s="15"/>
      <c r="C2829" s="144" t="s">
        <v>16</v>
      </c>
      <c r="D2829" s="67">
        <v>1490000</v>
      </c>
      <c r="E2829" s="45"/>
      <c r="F2829" s="13">
        <f t="shared" si="42"/>
        <v>333685098.40999985</v>
      </c>
    </row>
    <row r="2830" spans="1:6">
      <c r="A2830" s="14">
        <v>45111</v>
      </c>
      <c r="B2830" s="15"/>
      <c r="C2830" s="144" t="s">
        <v>17</v>
      </c>
      <c r="D2830" s="67">
        <v>1200000</v>
      </c>
      <c r="E2830" s="45"/>
      <c r="F2830" s="13">
        <f t="shared" si="42"/>
        <v>334885098.40999985</v>
      </c>
    </row>
    <row r="2831" spans="1:6">
      <c r="A2831" s="14">
        <v>45111</v>
      </c>
      <c r="B2831" s="15"/>
      <c r="C2831" s="144" t="s">
        <v>16</v>
      </c>
      <c r="D2831" s="67">
        <v>1000000</v>
      </c>
      <c r="E2831" s="45"/>
      <c r="F2831" s="13">
        <f t="shared" si="42"/>
        <v>335885098.40999985</v>
      </c>
    </row>
    <row r="2832" spans="1:6">
      <c r="A2832" s="14">
        <v>45111</v>
      </c>
      <c r="B2832" s="15"/>
      <c r="C2832" s="144" t="s">
        <v>16</v>
      </c>
      <c r="D2832" s="67">
        <v>3154000</v>
      </c>
      <c r="E2832" s="45"/>
      <c r="F2832" s="13">
        <f t="shared" si="42"/>
        <v>339039098.40999985</v>
      </c>
    </row>
    <row r="2833" spans="1:10">
      <c r="A2833" s="14">
        <v>45111</v>
      </c>
      <c r="B2833" s="15"/>
      <c r="C2833" s="144" t="s">
        <v>18</v>
      </c>
      <c r="D2833" s="67">
        <v>3885000</v>
      </c>
      <c r="E2833" s="45"/>
      <c r="F2833" s="13">
        <f t="shared" si="42"/>
        <v>342924098.40999985</v>
      </c>
    </row>
    <row r="2834" spans="1:10">
      <c r="A2834" s="14">
        <v>45111</v>
      </c>
      <c r="B2834" s="15"/>
      <c r="C2834" s="144" t="s">
        <v>16</v>
      </c>
      <c r="D2834" s="67">
        <v>2418000</v>
      </c>
      <c r="E2834" s="45"/>
      <c r="F2834" s="13">
        <f t="shared" si="42"/>
        <v>345342098.40999985</v>
      </c>
    </row>
    <row r="2835" spans="1:10">
      <c r="A2835" s="14">
        <v>45111</v>
      </c>
      <c r="B2835" s="15"/>
      <c r="C2835" s="144" t="s">
        <v>60</v>
      </c>
      <c r="D2835" s="67">
        <v>1890000</v>
      </c>
      <c r="E2835" s="45"/>
      <c r="F2835" s="13">
        <f t="shared" si="42"/>
        <v>347232098.40999985</v>
      </c>
    </row>
    <row r="2836" spans="1:10">
      <c r="A2836" s="14">
        <v>45111</v>
      </c>
      <c r="B2836" s="15"/>
      <c r="C2836" s="144" t="s">
        <v>16</v>
      </c>
      <c r="D2836" s="67">
        <v>364500</v>
      </c>
      <c r="E2836" s="45"/>
      <c r="F2836" s="13">
        <f t="shared" si="42"/>
        <v>347596598.40999985</v>
      </c>
    </row>
    <row r="2837" spans="1:10">
      <c r="A2837" s="14">
        <v>45111</v>
      </c>
      <c r="B2837" s="15"/>
      <c r="C2837" s="144" t="s">
        <v>16</v>
      </c>
      <c r="D2837" s="67">
        <v>996000</v>
      </c>
      <c r="E2837" s="45"/>
      <c r="F2837" s="13">
        <f t="shared" si="42"/>
        <v>348592598.40999985</v>
      </c>
    </row>
    <row r="2838" spans="1:10">
      <c r="A2838" s="14">
        <v>45111</v>
      </c>
      <c r="B2838" s="15"/>
      <c r="C2838" s="144" t="s">
        <v>16</v>
      </c>
      <c r="D2838" s="67">
        <v>2730000</v>
      </c>
      <c r="E2838" s="45"/>
      <c r="F2838" s="13">
        <f t="shared" si="42"/>
        <v>351322598.40999985</v>
      </c>
    </row>
    <row r="2839" spans="1:10" s="107" customFormat="1">
      <c r="A2839" s="30">
        <v>45111</v>
      </c>
      <c r="B2839" s="32"/>
      <c r="C2839" s="145" t="s">
        <v>16</v>
      </c>
      <c r="D2839" s="108">
        <v>1000000</v>
      </c>
      <c r="E2839" s="65"/>
      <c r="F2839" s="74">
        <f t="shared" si="42"/>
        <v>352322598.40999985</v>
      </c>
      <c r="G2839" s="106"/>
      <c r="J2839" s="103"/>
    </row>
    <row r="2840" spans="1:10">
      <c r="A2840" s="14">
        <v>45111</v>
      </c>
      <c r="B2840" s="15"/>
      <c r="C2840" s="144" t="s">
        <v>16</v>
      </c>
      <c r="D2840" s="92">
        <v>1490000</v>
      </c>
      <c r="E2840" s="45"/>
      <c r="F2840" s="13">
        <f t="shared" si="42"/>
        <v>353812598.40999985</v>
      </c>
    </row>
    <row r="2841" spans="1:10">
      <c r="A2841" s="14">
        <v>45111</v>
      </c>
      <c r="B2841" s="15"/>
      <c r="C2841" s="144" t="s">
        <v>60</v>
      </c>
      <c r="D2841" s="92">
        <v>1555000</v>
      </c>
      <c r="E2841" s="45"/>
      <c r="F2841" s="13">
        <f t="shared" si="42"/>
        <v>355367598.40999985</v>
      </c>
    </row>
    <row r="2842" spans="1:10">
      <c r="A2842" s="14">
        <v>45111</v>
      </c>
      <c r="B2842" s="15"/>
      <c r="C2842" s="144" t="s">
        <v>149</v>
      </c>
      <c r="D2842" s="92">
        <v>9650000</v>
      </c>
      <c r="E2842" s="45"/>
      <c r="F2842" s="13">
        <f t="shared" si="42"/>
        <v>365017598.40999985</v>
      </c>
    </row>
    <row r="2843" spans="1:10">
      <c r="A2843" s="14">
        <v>45111</v>
      </c>
      <c r="B2843" s="15"/>
      <c r="C2843" s="144" t="s">
        <v>312</v>
      </c>
      <c r="D2843" s="92">
        <v>7000000</v>
      </c>
      <c r="E2843" s="45"/>
      <c r="F2843" s="13">
        <f t="shared" si="42"/>
        <v>372017598.40999985</v>
      </c>
    </row>
    <row r="2844" spans="1:10">
      <c r="A2844" s="14">
        <v>45111</v>
      </c>
      <c r="B2844" s="15"/>
      <c r="C2844" s="144" t="s">
        <v>68</v>
      </c>
      <c r="D2844" s="92">
        <v>1364500</v>
      </c>
      <c r="E2844" s="45"/>
      <c r="F2844" s="13">
        <f t="shared" si="42"/>
        <v>373382098.40999985</v>
      </c>
    </row>
    <row r="2845" spans="1:10">
      <c r="A2845" s="14">
        <v>45111</v>
      </c>
      <c r="B2845" s="15"/>
      <c r="C2845" s="144" t="s">
        <v>13</v>
      </c>
      <c r="D2845" s="92">
        <v>140000</v>
      </c>
      <c r="E2845" s="45"/>
      <c r="F2845" s="13">
        <f t="shared" si="42"/>
        <v>373522098.40999985</v>
      </c>
    </row>
    <row r="2846" spans="1:10">
      <c r="A2846" s="14">
        <v>45111</v>
      </c>
      <c r="B2846" s="15"/>
      <c r="C2846" s="144" t="s">
        <v>16</v>
      </c>
      <c r="D2846" s="92">
        <v>1242500</v>
      </c>
      <c r="E2846" s="45"/>
      <c r="F2846" s="13">
        <f t="shared" si="42"/>
        <v>374764598.40999985</v>
      </c>
    </row>
    <row r="2847" spans="1:10">
      <c r="A2847" s="14">
        <v>45111</v>
      </c>
      <c r="B2847" s="15"/>
      <c r="C2847" s="144" t="s">
        <v>16</v>
      </c>
      <c r="D2847" s="92">
        <v>966000</v>
      </c>
      <c r="E2847" s="45"/>
      <c r="F2847" s="13">
        <f t="shared" si="42"/>
        <v>375730598.40999985</v>
      </c>
    </row>
    <row r="2848" spans="1:10">
      <c r="A2848" s="14">
        <v>45111</v>
      </c>
      <c r="B2848" s="15"/>
      <c r="C2848" s="144" t="s">
        <v>16</v>
      </c>
      <c r="D2848" s="92">
        <v>1531000</v>
      </c>
      <c r="E2848" s="45"/>
      <c r="F2848" s="13">
        <f t="shared" si="42"/>
        <v>377261598.40999985</v>
      </c>
    </row>
    <row r="2849" spans="1:6">
      <c r="A2849" s="14">
        <v>45112</v>
      </c>
      <c r="B2849" s="15"/>
      <c r="C2849" s="144" t="s">
        <v>16</v>
      </c>
      <c r="D2849" s="92">
        <v>1418000</v>
      </c>
      <c r="E2849" s="45"/>
      <c r="F2849" s="13">
        <f t="shared" si="42"/>
        <v>378679598.40999985</v>
      </c>
    </row>
    <row r="2850" spans="1:6">
      <c r="A2850" s="14">
        <v>45112</v>
      </c>
      <c r="B2850" s="15"/>
      <c r="C2850" s="144" t="s">
        <v>16</v>
      </c>
      <c r="D2850" s="92">
        <v>829000</v>
      </c>
      <c r="E2850" s="45"/>
      <c r="F2850" s="13">
        <f t="shared" si="42"/>
        <v>379508598.40999985</v>
      </c>
    </row>
    <row r="2851" spans="1:6">
      <c r="A2851" s="14">
        <v>45112</v>
      </c>
      <c r="B2851" s="15"/>
      <c r="C2851" s="144" t="s">
        <v>16</v>
      </c>
      <c r="D2851" s="92">
        <v>2526000</v>
      </c>
      <c r="E2851" s="45"/>
      <c r="F2851" s="13">
        <f t="shared" si="42"/>
        <v>382034598.40999985</v>
      </c>
    </row>
    <row r="2852" spans="1:6">
      <c r="A2852" s="14">
        <v>45112</v>
      </c>
      <c r="B2852" s="15"/>
      <c r="C2852" s="144" t="s">
        <v>76</v>
      </c>
      <c r="D2852" s="92">
        <v>2390000</v>
      </c>
      <c r="E2852" s="45"/>
      <c r="F2852" s="13">
        <f t="shared" si="42"/>
        <v>384424598.40999985</v>
      </c>
    </row>
    <row r="2853" spans="1:6">
      <c r="A2853" s="14">
        <v>45112</v>
      </c>
      <c r="B2853" s="15"/>
      <c r="C2853" s="144" t="s">
        <v>66</v>
      </c>
      <c r="D2853" s="92">
        <v>3047000</v>
      </c>
      <c r="E2853" s="45"/>
      <c r="F2853" s="13">
        <f t="shared" si="42"/>
        <v>387471598.40999985</v>
      </c>
    </row>
    <row r="2854" spans="1:6">
      <c r="A2854" s="14">
        <v>45112</v>
      </c>
      <c r="B2854" s="15"/>
      <c r="C2854" s="144" t="s">
        <v>288</v>
      </c>
      <c r="D2854" s="92">
        <v>1847000</v>
      </c>
      <c r="E2854" s="45"/>
      <c r="F2854" s="13">
        <f t="shared" si="42"/>
        <v>389318598.40999985</v>
      </c>
    </row>
    <row r="2855" spans="1:6">
      <c r="A2855" s="14">
        <v>45112</v>
      </c>
      <c r="B2855" s="15"/>
      <c r="C2855" s="144" t="s">
        <v>16</v>
      </c>
      <c r="D2855" s="92">
        <v>2502000</v>
      </c>
      <c r="E2855" s="45"/>
      <c r="F2855" s="13">
        <f t="shared" si="42"/>
        <v>391820598.40999985</v>
      </c>
    </row>
    <row r="2856" spans="1:6">
      <c r="A2856" s="14">
        <v>45112</v>
      </c>
      <c r="B2856" s="15"/>
      <c r="C2856" s="144" t="s">
        <v>16</v>
      </c>
      <c r="D2856" s="92">
        <v>1262000</v>
      </c>
      <c r="E2856" s="45"/>
      <c r="F2856" s="13">
        <f t="shared" si="42"/>
        <v>393082598.40999985</v>
      </c>
    </row>
    <row r="2857" spans="1:6">
      <c r="A2857" s="14">
        <v>45112</v>
      </c>
      <c r="B2857" s="15"/>
      <c r="C2857" s="144" t="s">
        <v>12</v>
      </c>
      <c r="D2857" s="92">
        <v>1150000</v>
      </c>
      <c r="E2857" s="45"/>
      <c r="F2857" s="13">
        <f t="shared" si="42"/>
        <v>394232598.40999985</v>
      </c>
    </row>
    <row r="2858" spans="1:6">
      <c r="A2858" s="14">
        <v>45112</v>
      </c>
      <c r="B2858" s="15"/>
      <c r="C2858" s="144"/>
      <c r="D2858" s="92">
        <v>1825000</v>
      </c>
      <c r="E2858" s="45"/>
      <c r="F2858" s="13">
        <f t="shared" si="42"/>
        <v>396057598.40999985</v>
      </c>
    </row>
    <row r="2859" spans="1:6">
      <c r="A2859" s="14">
        <v>45112</v>
      </c>
      <c r="B2859" s="15"/>
      <c r="C2859" s="144" t="s">
        <v>16</v>
      </c>
      <c r="D2859" s="92">
        <v>1240000</v>
      </c>
      <c r="E2859" s="45"/>
      <c r="F2859" s="13">
        <f t="shared" si="42"/>
        <v>397297598.40999985</v>
      </c>
    </row>
    <row r="2860" spans="1:6">
      <c r="A2860" s="14">
        <v>45112</v>
      </c>
      <c r="B2860" s="15"/>
      <c r="C2860" s="144" t="s">
        <v>66</v>
      </c>
      <c r="D2860" s="92">
        <v>2490000</v>
      </c>
      <c r="E2860" s="45"/>
      <c r="F2860" s="13">
        <f t="shared" si="42"/>
        <v>399787598.40999985</v>
      </c>
    </row>
    <row r="2861" spans="1:6">
      <c r="A2861" s="14">
        <v>45112</v>
      </c>
      <c r="B2861" s="15"/>
      <c r="C2861" s="144" t="s">
        <v>66</v>
      </c>
      <c r="D2861" s="92">
        <v>3047000</v>
      </c>
      <c r="E2861" s="45"/>
      <c r="F2861" s="13">
        <f t="shared" si="42"/>
        <v>402834598.40999985</v>
      </c>
    </row>
    <row r="2862" spans="1:6">
      <c r="A2862" s="14">
        <v>45112</v>
      </c>
      <c r="B2862" s="15"/>
      <c r="C2862" s="144" t="s">
        <v>18</v>
      </c>
      <c r="D2862" s="92">
        <v>1643000</v>
      </c>
      <c r="E2862" s="45"/>
      <c r="F2862" s="13">
        <f t="shared" si="42"/>
        <v>404477598.40999985</v>
      </c>
    </row>
    <row r="2863" spans="1:6">
      <c r="A2863" s="14">
        <v>45112</v>
      </c>
      <c r="B2863" s="15"/>
      <c r="C2863" s="144" t="s">
        <v>133</v>
      </c>
      <c r="D2863" s="92">
        <v>2335000</v>
      </c>
      <c r="E2863" s="45"/>
      <c r="F2863" s="13">
        <f t="shared" si="42"/>
        <v>406812598.40999985</v>
      </c>
    </row>
    <row r="2864" spans="1:6">
      <c r="A2864" s="14">
        <v>45112</v>
      </c>
      <c r="B2864" s="15"/>
      <c r="C2864" s="144" t="s">
        <v>16</v>
      </c>
      <c r="D2864" s="92">
        <v>702000</v>
      </c>
      <c r="E2864" s="45"/>
      <c r="F2864" s="13">
        <f t="shared" si="42"/>
        <v>407514598.40999985</v>
      </c>
    </row>
    <row r="2865" spans="1:6">
      <c r="A2865" s="14">
        <v>45112</v>
      </c>
      <c r="B2865" s="15"/>
      <c r="C2865" s="144" t="s">
        <v>16</v>
      </c>
      <c r="D2865" s="92">
        <v>850000</v>
      </c>
      <c r="E2865" s="45"/>
      <c r="F2865" s="13">
        <f t="shared" si="42"/>
        <v>408364598.40999985</v>
      </c>
    </row>
    <row r="2866" spans="1:6">
      <c r="A2866" s="14">
        <v>45113</v>
      </c>
      <c r="B2866" s="15"/>
      <c r="C2866" s="144" t="s">
        <v>66</v>
      </c>
      <c r="D2866" s="92">
        <v>2990000</v>
      </c>
      <c r="E2866" s="45"/>
      <c r="F2866" s="13">
        <f t="shared" si="42"/>
        <v>411354598.40999985</v>
      </c>
    </row>
    <row r="2867" spans="1:6">
      <c r="A2867" s="14">
        <v>45113</v>
      </c>
      <c r="B2867" s="15"/>
      <c r="C2867" s="144" t="s">
        <v>16</v>
      </c>
      <c r="D2867" s="92">
        <v>1305000</v>
      </c>
      <c r="E2867" s="45"/>
      <c r="F2867" s="13">
        <f t="shared" si="42"/>
        <v>412659598.40999985</v>
      </c>
    </row>
    <row r="2868" spans="1:6">
      <c r="A2868" s="14">
        <v>45113</v>
      </c>
      <c r="B2868" s="15"/>
      <c r="C2868" s="144" t="s">
        <v>16</v>
      </c>
      <c r="D2868" s="92">
        <v>1418000</v>
      </c>
      <c r="E2868" s="45"/>
      <c r="F2868" s="13">
        <f t="shared" si="42"/>
        <v>414077598.40999985</v>
      </c>
    </row>
    <row r="2869" spans="1:6">
      <c r="A2869" s="14">
        <v>45113</v>
      </c>
      <c r="B2869" s="15"/>
      <c r="C2869" s="144" t="s">
        <v>12</v>
      </c>
      <c r="D2869" s="92">
        <v>550000</v>
      </c>
      <c r="E2869" s="45"/>
      <c r="F2869" s="13">
        <f t="shared" si="42"/>
        <v>414627598.40999985</v>
      </c>
    </row>
    <row r="2870" spans="1:6">
      <c r="A2870" s="14">
        <v>45113</v>
      </c>
      <c r="B2870" s="15"/>
      <c r="C2870" s="144" t="s">
        <v>16</v>
      </c>
      <c r="D2870" s="92">
        <v>966000</v>
      </c>
      <c r="E2870" s="45"/>
      <c r="F2870" s="13">
        <f t="shared" si="42"/>
        <v>415593598.40999985</v>
      </c>
    </row>
    <row r="2871" spans="1:6">
      <c r="A2871" s="14">
        <v>45113</v>
      </c>
      <c r="B2871" s="15"/>
      <c r="C2871" s="144" t="s">
        <v>16</v>
      </c>
      <c r="D2871" s="92">
        <v>1530000</v>
      </c>
      <c r="E2871" s="45"/>
      <c r="F2871" s="13">
        <f t="shared" si="42"/>
        <v>417123598.40999985</v>
      </c>
    </row>
    <row r="2872" spans="1:6">
      <c r="A2872" s="14">
        <v>45113</v>
      </c>
      <c r="B2872" s="15"/>
      <c r="C2872" s="144" t="s">
        <v>16</v>
      </c>
      <c r="D2872" s="92">
        <v>1418000</v>
      </c>
      <c r="E2872" s="45"/>
      <c r="F2872" s="13">
        <f t="shared" si="42"/>
        <v>418541598.40999985</v>
      </c>
    </row>
    <row r="2873" spans="1:6">
      <c r="A2873" s="14">
        <v>45113</v>
      </c>
      <c r="B2873" s="15"/>
      <c r="C2873" s="144" t="s">
        <v>66</v>
      </c>
      <c r="D2873" s="92">
        <v>6080000</v>
      </c>
      <c r="E2873" s="45"/>
      <c r="F2873" s="13">
        <f t="shared" si="42"/>
        <v>424621598.40999985</v>
      </c>
    </row>
    <row r="2874" spans="1:6">
      <c r="A2874" s="14">
        <v>45113</v>
      </c>
      <c r="B2874" s="15"/>
      <c r="C2874" s="144" t="s">
        <v>16</v>
      </c>
      <c r="D2874" s="92">
        <v>1736000</v>
      </c>
      <c r="E2874" s="45"/>
      <c r="F2874" s="13">
        <f t="shared" si="42"/>
        <v>426357598.40999985</v>
      </c>
    </row>
    <row r="2875" spans="1:6">
      <c r="A2875" s="14">
        <v>45113</v>
      </c>
      <c r="B2875" s="15"/>
      <c r="C2875" s="144" t="s">
        <v>12</v>
      </c>
      <c r="D2875" s="92">
        <v>600000</v>
      </c>
      <c r="E2875" s="45"/>
      <c r="F2875" s="13">
        <f t="shared" si="42"/>
        <v>426957598.40999985</v>
      </c>
    </row>
    <row r="2876" spans="1:6">
      <c r="A2876" s="14">
        <v>45113</v>
      </c>
      <c r="B2876" s="15"/>
      <c r="C2876" s="144" t="s">
        <v>16</v>
      </c>
      <c r="D2876" s="92">
        <v>1490000</v>
      </c>
      <c r="E2876" s="45"/>
      <c r="F2876" s="13">
        <f t="shared" si="42"/>
        <v>428447598.40999985</v>
      </c>
    </row>
    <row r="2877" spans="1:6">
      <c r="A2877" s="14">
        <v>45113</v>
      </c>
      <c r="B2877" s="15"/>
      <c r="C2877" s="144" t="s">
        <v>16</v>
      </c>
      <c r="D2877" s="92">
        <v>1240000</v>
      </c>
      <c r="E2877" s="45"/>
      <c r="F2877" s="13">
        <f t="shared" si="42"/>
        <v>429687598.40999985</v>
      </c>
    </row>
    <row r="2878" spans="1:6">
      <c r="A2878" s="14">
        <v>45113</v>
      </c>
      <c r="B2878" s="15"/>
      <c r="C2878" s="144" t="s">
        <v>16</v>
      </c>
      <c r="D2878" s="92">
        <v>1240000</v>
      </c>
      <c r="E2878" s="45"/>
      <c r="F2878" s="13">
        <f t="shared" si="42"/>
        <v>430927598.40999985</v>
      </c>
    </row>
    <row r="2879" spans="1:6">
      <c r="A2879" s="14">
        <v>45113</v>
      </c>
      <c r="B2879" s="15"/>
      <c r="C2879" s="144" t="s">
        <v>16</v>
      </c>
      <c r="D2879" s="92">
        <v>1490000</v>
      </c>
      <c r="E2879" s="45"/>
      <c r="F2879" s="13">
        <f t="shared" si="42"/>
        <v>432417598.40999985</v>
      </c>
    </row>
    <row r="2880" spans="1:6">
      <c r="A2880" s="14">
        <v>45113</v>
      </c>
      <c r="B2880" s="15"/>
      <c r="C2880" s="144" t="s">
        <v>60</v>
      </c>
      <c r="D2880" s="111">
        <v>1450000</v>
      </c>
      <c r="E2880" s="45"/>
      <c r="F2880" s="13">
        <f t="shared" si="42"/>
        <v>433867598.40999985</v>
      </c>
    </row>
    <row r="2881" spans="1:6">
      <c r="A2881" s="14">
        <v>45113</v>
      </c>
      <c r="B2881" s="15"/>
      <c r="C2881" s="144" t="s">
        <v>12</v>
      </c>
      <c r="D2881" s="111">
        <v>600000</v>
      </c>
      <c r="E2881" s="45"/>
      <c r="F2881" s="13">
        <f t="shared" si="42"/>
        <v>434467598.40999985</v>
      </c>
    </row>
    <row r="2882" spans="1:6">
      <c r="A2882" s="14">
        <v>45113</v>
      </c>
      <c r="B2882" s="15"/>
      <c r="C2882" s="144" t="s">
        <v>12</v>
      </c>
      <c r="D2882" s="111">
        <v>1185000</v>
      </c>
      <c r="E2882" s="45"/>
      <c r="F2882" s="13">
        <f t="shared" si="42"/>
        <v>435652598.40999985</v>
      </c>
    </row>
    <row r="2883" spans="1:6">
      <c r="A2883" s="14">
        <v>45113</v>
      </c>
      <c r="B2883" s="15"/>
      <c r="C2883" s="144" t="s">
        <v>303</v>
      </c>
      <c r="D2883" s="111">
        <v>5720500</v>
      </c>
      <c r="E2883" s="45"/>
      <c r="F2883" s="13">
        <f t="shared" si="42"/>
        <v>441373098.40999985</v>
      </c>
    </row>
    <row r="2884" spans="1:6">
      <c r="A2884" s="14">
        <v>45113</v>
      </c>
      <c r="B2884" s="15"/>
      <c r="C2884" s="144" t="s">
        <v>16</v>
      </c>
      <c r="D2884" s="111">
        <v>788000</v>
      </c>
      <c r="E2884" s="45"/>
      <c r="F2884" s="13">
        <f t="shared" si="42"/>
        <v>442161098.40999985</v>
      </c>
    </row>
    <row r="2885" spans="1:6">
      <c r="A2885" s="14">
        <v>45113</v>
      </c>
      <c r="B2885" s="15"/>
      <c r="C2885" s="144" t="s">
        <v>16</v>
      </c>
      <c r="D2885" s="111">
        <v>1490000</v>
      </c>
      <c r="E2885" s="45"/>
      <c r="F2885" s="13">
        <f t="shared" ref="F2885:F3135" si="43">F2884+D2885-E2885</f>
        <v>443651098.40999985</v>
      </c>
    </row>
    <row r="2886" spans="1:6">
      <c r="A2886" s="14">
        <v>45113</v>
      </c>
      <c r="B2886" s="15"/>
      <c r="C2886" s="15" t="s">
        <v>43</v>
      </c>
      <c r="D2886" s="111">
        <v>49000</v>
      </c>
      <c r="E2886" s="45"/>
      <c r="F2886" s="13">
        <f t="shared" si="43"/>
        <v>443700098.40999985</v>
      </c>
    </row>
    <row r="2887" spans="1:6">
      <c r="A2887" s="14">
        <v>45113</v>
      </c>
      <c r="B2887" s="15"/>
      <c r="C2887" s="144" t="s">
        <v>16</v>
      </c>
      <c r="D2887" s="111">
        <v>1490000</v>
      </c>
      <c r="E2887" s="45"/>
      <c r="F2887" s="13">
        <f t="shared" si="43"/>
        <v>445190098.40999985</v>
      </c>
    </row>
    <row r="2888" spans="1:6">
      <c r="A2888" s="14">
        <v>45113</v>
      </c>
      <c r="B2888" s="15"/>
      <c r="C2888" s="144" t="s">
        <v>16</v>
      </c>
      <c r="D2888" s="111">
        <v>1530000</v>
      </c>
      <c r="E2888" s="45"/>
      <c r="F2888" s="13">
        <f t="shared" si="43"/>
        <v>446720098.40999985</v>
      </c>
    </row>
    <row r="2889" spans="1:6">
      <c r="A2889" s="14">
        <v>45113</v>
      </c>
      <c r="B2889" s="15"/>
      <c r="C2889" s="144" t="s">
        <v>16</v>
      </c>
      <c r="D2889" s="111">
        <v>1924000</v>
      </c>
      <c r="E2889" s="45"/>
      <c r="F2889" s="13">
        <f t="shared" si="43"/>
        <v>448644098.40999985</v>
      </c>
    </row>
    <row r="2890" spans="1:6">
      <c r="A2890" s="14">
        <v>45113</v>
      </c>
      <c r="B2890" s="15"/>
      <c r="C2890" s="144" t="s">
        <v>12</v>
      </c>
      <c r="D2890" s="92">
        <v>600000</v>
      </c>
      <c r="E2890" s="45"/>
      <c r="F2890" s="13">
        <f t="shared" si="43"/>
        <v>449244098.40999985</v>
      </c>
    </row>
    <row r="2891" spans="1:6">
      <c r="A2891" s="14">
        <v>45113</v>
      </c>
      <c r="B2891" s="15"/>
      <c r="C2891" s="144" t="s">
        <v>12</v>
      </c>
      <c r="D2891" s="92">
        <v>600000</v>
      </c>
      <c r="E2891" s="45"/>
      <c r="F2891" s="13">
        <f t="shared" si="43"/>
        <v>449844098.40999985</v>
      </c>
    </row>
    <row r="2892" spans="1:6">
      <c r="A2892" s="14">
        <v>45113</v>
      </c>
      <c r="B2892" s="15"/>
      <c r="C2892" s="144" t="s">
        <v>60</v>
      </c>
      <c r="D2892" s="92">
        <v>2318000</v>
      </c>
      <c r="E2892" s="45"/>
      <c r="F2892" s="13">
        <f t="shared" si="43"/>
        <v>452162098.40999985</v>
      </c>
    </row>
    <row r="2893" spans="1:6">
      <c r="A2893" s="14">
        <v>45113</v>
      </c>
      <c r="B2893" s="15"/>
      <c r="C2893" s="144" t="s">
        <v>16</v>
      </c>
      <c r="D2893" s="92">
        <v>850000</v>
      </c>
      <c r="E2893" s="45"/>
      <c r="F2893" s="13">
        <f t="shared" si="43"/>
        <v>453012098.40999985</v>
      </c>
    </row>
    <row r="2894" spans="1:6">
      <c r="A2894" s="14">
        <v>45113</v>
      </c>
      <c r="B2894" s="15"/>
      <c r="C2894" s="144" t="s">
        <v>16</v>
      </c>
      <c r="D2894" s="92">
        <v>1490000</v>
      </c>
      <c r="E2894" s="45"/>
      <c r="F2894" s="13">
        <f t="shared" si="43"/>
        <v>454502098.40999985</v>
      </c>
    </row>
    <row r="2895" spans="1:6">
      <c r="A2895" s="14">
        <v>45113</v>
      </c>
      <c r="B2895" s="15"/>
      <c r="C2895" s="144" t="s">
        <v>16</v>
      </c>
      <c r="D2895" s="92">
        <v>2336000</v>
      </c>
      <c r="E2895" s="45"/>
      <c r="F2895" s="13">
        <f t="shared" si="43"/>
        <v>456838098.40999985</v>
      </c>
    </row>
    <row r="2896" spans="1:6">
      <c r="A2896" s="14">
        <v>45113</v>
      </c>
      <c r="B2896" s="15"/>
      <c r="C2896" s="144" t="s">
        <v>60</v>
      </c>
      <c r="D2896" s="92">
        <v>1700000</v>
      </c>
      <c r="E2896" s="45"/>
      <c r="F2896" s="13">
        <f t="shared" si="43"/>
        <v>458538098.40999985</v>
      </c>
    </row>
    <row r="2897" spans="1:6">
      <c r="A2897" s="14">
        <v>45113</v>
      </c>
      <c r="B2897" s="15"/>
      <c r="C2897" s="144" t="s">
        <v>66</v>
      </c>
      <c r="D2897" s="92">
        <v>7772000</v>
      </c>
      <c r="E2897" s="45"/>
      <c r="F2897" s="13">
        <f t="shared" si="43"/>
        <v>466310098.40999985</v>
      </c>
    </row>
    <row r="2898" spans="1:6">
      <c r="A2898" s="14">
        <v>45113</v>
      </c>
      <c r="B2898" s="15"/>
      <c r="C2898" s="144" t="s">
        <v>16</v>
      </c>
      <c r="D2898" s="92">
        <v>1490000</v>
      </c>
      <c r="E2898" s="45"/>
      <c r="F2898" s="13">
        <f t="shared" si="43"/>
        <v>467800098.40999985</v>
      </c>
    </row>
    <row r="2899" spans="1:6">
      <c r="A2899" s="14">
        <v>45113</v>
      </c>
      <c r="B2899" s="15"/>
      <c r="C2899" s="144" t="s">
        <v>16</v>
      </c>
      <c r="D2899" s="92">
        <v>1736000</v>
      </c>
      <c r="E2899" s="45"/>
      <c r="F2899" s="13">
        <f t="shared" si="43"/>
        <v>469536098.40999985</v>
      </c>
    </row>
    <row r="2900" spans="1:6">
      <c r="A2900" s="14">
        <v>45113</v>
      </c>
      <c r="B2900" s="15"/>
      <c r="C2900" s="144" t="s">
        <v>288</v>
      </c>
      <c r="D2900" s="92">
        <v>3997000</v>
      </c>
      <c r="E2900" s="45"/>
      <c r="F2900" s="13">
        <f t="shared" si="43"/>
        <v>473533098.40999985</v>
      </c>
    </row>
    <row r="2901" spans="1:6">
      <c r="A2901" s="14">
        <v>45113</v>
      </c>
      <c r="B2901" s="15"/>
      <c r="C2901" s="144" t="s">
        <v>12</v>
      </c>
      <c r="D2901" s="92">
        <v>1235000</v>
      </c>
      <c r="E2901" s="45"/>
      <c r="F2901" s="13">
        <f t="shared" si="43"/>
        <v>474768098.40999985</v>
      </c>
    </row>
    <row r="2902" spans="1:6">
      <c r="A2902" s="14">
        <v>45113</v>
      </c>
      <c r="B2902" s="15"/>
      <c r="C2902" s="144" t="s">
        <v>16</v>
      </c>
      <c r="D2902" s="92">
        <v>948000</v>
      </c>
      <c r="E2902" s="45"/>
      <c r="F2902" s="13">
        <f t="shared" si="43"/>
        <v>475716098.40999985</v>
      </c>
    </row>
    <row r="2903" spans="1:6">
      <c r="A2903" s="14">
        <v>45113</v>
      </c>
      <c r="B2903" s="15"/>
      <c r="C2903" s="144" t="s">
        <v>303</v>
      </c>
      <c r="D2903" s="92">
        <v>5879000</v>
      </c>
      <c r="E2903" s="45"/>
      <c r="F2903" s="13">
        <f t="shared" si="43"/>
        <v>481595098.40999985</v>
      </c>
    </row>
    <row r="2904" spans="1:6">
      <c r="A2904" s="14">
        <v>45113</v>
      </c>
      <c r="B2904" s="15"/>
      <c r="C2904" s="144" t="s">
        <v>16</v>
      </c>
      <c r="D2904" s="92">
        <v>1718000</v>
      </c>
      <c r="E2904" s="45"/>
      <c r="F2904" s="13">
        <f t="shared" si="43"/>
        <v>483313098.40999985</v>
      </c>
    </row>
    <row r="2905" spans="1:6">
      <c r="A2905" s="14">
        <v>45113</v>
      </c>
      <c r="B2905" s="15"/>
      <c r="C2905" s="144" t="s">
        <v>16</v>
      </c>
      <c r="D2905" s="92">
        <v>1530000</v>
      </c>
      <c r="E2905" s="45"/>
      <c r="F2905" s="13">
        <f t="shared" si="43"/>
        <v>484843098.40999985</v>
      </c>
    </row>
    <row r="2906" spans="1:6">
      <c r="A2906" s="14">
        <v>45113</v>
      </c>
      <c r="B2906" s="15"/>
      <c r="C2906" s="144" t="s">
        <v>66</v>
      </c>
      <c r="D2906" s="92">
        <v>2880000</v>
      </c>
      <c r="E2906" s="45"/>
      <c r="F2906" s="13">
        <f t="shared" si="43"/>
        <v>487723098.40999985</v>
      </c>
    </row>
    <row r="2907" spans="1:6">
      <c r="A2907" s="14">
        <v>45113</v>
      </c>
      <c r="B2907" s="15"/>
      <c r="C2907" s="144" t="s">
        <v>16</v>
      </c>
      <c r="D2907" s="92">
        <v>364500</v>
      </c>
      <c r="E2907" s="45"/>
      <c r="F2907" s="13">
        <f t="shared" si="43"/>
        <v>488087598.40999985</v>
      </c>
    </row>
    <row r="2908" spans="1:6">
      <c r="A2908" s="14">
        <v>45113</v>
      </c>
      <c r="B2908" s="15"/>
      <c r="C2908" s="144" t="s">
        <v>66</v>
      </c>
      <c r="D2908" s="92">
        <v>2447000</v>
      </c>
      <c r="E2908" s="45"/>
      <c r="F2908" s="13">
        <f t="shared" si="43"/>
        <v>490534598.40999985</v>
      </c>
    </row>
    <row r="2909" spans="1:6">
      <c r="A2909" s="14">
        <v>45113</v>
      </c>
      <c r="B2909" s="15"/>
      <c r="C2909" s="144" t="s">
        <v>12</v>
      </c>
      <c r="D2909" s="92">
        <v>1185000</v>
      </c>
      <c r="E2909" s="45"/>
      <c r="F2909" s="13">
        <f t="shared" si="43"/>
        <v>491719598.40999985</v>
      </c>
    </row>
    <row r="2910" spans="1:6">
      <c r="A2910" s="14">
        <v>45113</v>
      </c>
      <c r="B2910" s="15"/>
      <c r="C2910" s="144" t="s">
        <v>66</v>
      </c>
      <c r="D2910" s="92">
        <v>3086000</v>
      </c>
      <c r="E2910" s="45"/>
      <c r="F2910" s="13">
        <f t="shared" si="43"/>
        <v>494805598.40999985</v>
      </c>
    </row>
    <row r="2911" spans="1:6">
      <c r="A2911" s="14">
        <v>45113</v>
      </c>
      <c r="B2911" s="15"/>
      <c r="C2911" s="144" t="s">
        <v>133</v>
      </c>
      <c r="D2911" s="92">
        <v>1015000</v>
      </c>
      <c r="E2911" s="45"/>
      <c r="F2911" s="13">
        <f t="shared" si="43"/>
        <v>495820598.40999985</v>
      </c>
    </row>
    <row r="2912" spans="1:6">
      <c r="A2912" s="14">
        <v>45113</v>
      </c>
      <c r="B2912" s="15"/>
      <c r="C2912" s="144" t="s">
        <v>133</v>
      </c>
      <c r="D2912" s="92">
        <v>1185000</v>
      </c>
      <c r="E2912" s="45"/>
      <c r="F2912" s="13">
        <f t="shared" si="43"/>
        <v>497005598.40999985</v>
      </c>
    </row>
    <row r="2913" spans="1:6">
      <c r="A2913" s="14">
        <v>45113</v>
      </c>
      <c r="B2913" s="15"/>
      <c r="C2913" s="144" t="s">
        <v>17</v>
      </c>
      <c r="D2913" s="92">
        <v>750000</v>
      </c>
      <c r="E2913" s="45"/>
      <c r="F2913" s="13">
        <f t="shared" si="43"/>
        <v>497755598.40999985</v>
      </c>
    </row>
    <row r="2914" spans="1:6">
      <c r="A2914" s="14">
        <v>45113</v>
      </c>
      <c r="B2914" s="15"/>
      <c r="C2914" s="144" t="s">
        <v>66</v>
      </c>
      <c r="D2914" s="92">
        <v>2940000</v>
      </c>
      <c r="E2914" s="45"/>
      <c r="F2914" s="13">
        <f t="shared" si="43"/>
        <v>500695598.40999985</v>
      </c>
    </row>
    <row r="2915" spans="1:6">
      <c r="A2915" s="14">
        <v>45113</v>
      </c>
      <c r="B2915" s="15"/>
      <c r="C2915" s="144" t="s">
        <v>30</v>
      </c>
      <c r="D2915" s="92">
        <v>300000</v>
      </c>
      <c r="E2915" s="45"/>
      <c r="F2915" s="13">
        <f t="shared" si="43"/>
        <v>500995598.40999985</v>
      </c>
    </row>
    <row r="2916" spans="1:6">
      <c r="A2916" s="14">
        <v>45113</v>
      </c>
      <c r="B2916" s="15"/>
      <c r="C2916" s="144" t="s">
        <v>16</v>
      </c>
      <c r="D2916" s="92">
        <v>2399500</v>
      </c>
      <c r="E2916" s="45"/>
      <c r="F2916" s="13">
        <f t="shared" si="43"/>
        <v>503395098.40999985</v>
      </c>
    </row>
    <row r="2917" spans="1:6">
      <c r="A2917" s="14">
        <v>45113</v>
      </c>
      <c r="B2917" s="15"/>
      <c r="C2917" s="144" t="s">
        <v>16</v>
      </c>
      <c r="D2917" s="92">
        <v>1530000</v>
      </c>
      <c r="E2917" s="45"/>
      <c r="F2917" s="13">
        <f t="shared" si="43"/>
        <v>504925098.40999985</v>
      </c>
    </row>
    <row r="2918" spans="1:6">
      <c r="A2918" s="14">
        <v>45113</v>
      </c>
      <c r="B2918" s="15"/>
      <c r="C2918" s="144" t="s">
        <v>16</v>
      </c>
      <c r="D2918" s="92">
        <v>1718000</v>
      </c>
      <c r="E2918" s="45"/>
      <c r="F2918" s="13">
        <f t="shared" si="43"/>
        <v>506643098.40999985</v>
      </c>
    </row>
    <row r="2919" spans="1:6">
      <c r="A2919" s="14">
        <v>45113</v>
      </c>
      <c r="B2919" s="15"/>
      <c r="C2919" s="144" t="s">
        <v>16</v>
      </c>
      <c r="D2919" s="92">
        <v>2414008</v>
      </c>
      <c r="E2919" s="45"/>
      <c r="F2919" s="13">
        <f t="shared" si="43"/>
        <v>509057106.40999985</v>
      </c>
    </row>
    <row r="2920" spans="1:6">
      <c r="A2920" s="14">
        <v>45113</v>
      </c>
      <c r="B2920" s="15"/>
      <c r="C2920" s="144" t="s">
        <v>12</v>
      </c>
      <c r="D2920" s="92">
        <v>600000</v>
      </c>
      <c r="E2920" s="45"/>
      <c r="F2920" s="13">
        <f t="shared" si="43"/>
        <v>509657106.40999985</v>
      </c>
    </row>
    <row r="2921" spans="1:6">
      <c r="A2921" s="14">
        <v>45113</v>
      </c>
      <c r="B2921" s="15"/>
      <c r="C2921" s="144" t="s">
        <v>16</v>
      </c>
      <c r="D2921" s="92">
        <v>996000</v>
      </c>
      <c r="E2921" s="45"/>
      <c r="F2921" s="13">
        <f t="shared" si="43"/>
        <v>510653106.40999985</v>
      </c>
    </row>
    <row r="2922" spans="1:6">
      <c r="A2922" s="14">
        <v>45113</v>
      </c>
      <c r="B2922" s="15"/>
      <c r="C2922" s="144" t="s">
        <v>16</v>
      </c>
      <c r="D2922" s="92">
        <v>1490000</v>
      </c>
      <c r="E2922" s="45"/>
      <c r="F2922" s="13">
        <f t="shared" si="43"/>
        <v>512143106.40999985</v>
      </c>
    </row>
    <row r="2923" spans="1:6">
      <c r="A2923" s="14">
        <v>45113</v>
      </c>
      <c r="B2923" s="15"/>
      <c r="C2923" s="144" t="s">
        <v>16</v>
      </c>
      <c r="D2923" s="92">
        <v>364500</v>
      </c>
      <c r="E2923" s="45"/>
      <c r="F2923" s="13">
        <f t="shared" si="43"/>
        <v>512507606.40999985</v>
      </c>
    </row>
    <row r="2924" spans="1:6">
      <c r="A2924" s="14">
        <v>45113</v>
      </c>
      <c r="B2924" s="15"/>
      <c r="C2924" s="144" t="s">
        <v>30</v>
      </c>
      <c r="D2924" s="92">
        <v>300000</v>
      </c>
      <c r="E2924" s="45"/>
      <c r="F2924" s="13">
        <f t="shared" si="43"/>
        <v>512807606.40999985</v>
      </c>
    </row>
    <row r="2925" spans="1:6">
      <c r="A2925" s="14">
        <v>45113</v>
      </c>
      <c r="B2925" s="15"/>
      <c r="C2925" s="144" t="s">
        <v>16</v>
      </c>
      <c r="D2925" s="92">
        <v>1490000</v>
      </c>
      <c r="E2925" s="45"/>
      <c r="F2925" s="13">
        <f t="shared" si="43"/>
        <v>514297606.40999985</v>
      </c>
    </row>
    <row r="2926" spans="1:6">
      <c r="A2926" s="14">
        <v>45113</v>
      </c>
      <c r="B2926" s="15"/>
      <c r="C2926" s="144" t="s">
        <v>16</v>
      </c>
      <c r="D2926" s="92">
        <v>1490000</v>
      </c>
      <c r="E2926" s="45"/>
      <c r="F2926" s="13">
        <f t="shared" si="43"/>
        <v>515787606.40999985</v>
      </c>
    </row>
    <row r="2927" spans="1:6">
      <c r="A2927" s="14">
        <v>45113</v>
      </c>
      <c r="B2927" s="15"/>
      <c r="C2927" s="144" t="s">
        <v>12</v>
      </c>
      <c r="D2927" s="92">
        <v>585000</v>
      </c>
      <c r="E2927" s="45"/>
      <c r="F2927" s="13">
        <f t="shared" si="43"/>
        <v>516372606.40999985</v>
      </c>
    </row>
    <row r="2928" spans="1:6">
      <c r="A2928" s="14">
        <v>45113</v>
      </c>
      <c r="B2928" s="15"/>
      <c r="C2928" s="144" t="s">
        <v>12</v>
      </c>
      <c r="D2928" s="92">
        <v>585000</v>
      </c>
      <c r="E2928" s="45"/>
      <c r="F2928" s="13">
        <f t="shared" si="43"/>
        <v>516957606.40999985</v>
      </c>
    </row>
    <row r="2929" spans="1:6">
      <c r="A2929" s="14">
        <v>45113</v>
      </c>
      <c r="B2929" s="15"/>
      <c r="C2929" s="144" t="s">
        <v>16</v>
      </c>
      <c r="D2929" s="92">
        <v>2730000</v>
      </c>
      <c r="E2929" s="45"/>
      <c r="F2929" s="13">
        <f t="shared" si="43"/>
        <v>519687606.40999985</v>
      </c>
    </row>
    <row r="2930" spans="1:6">
      <c r="A2930" s="14">
        <v>45113</v>
      </c>
      <c r="B2930" s="15"/>
      <c r="C2930" s="144" t="s">
        <v>60</v>
      </c>
      <c r="D2930" s="92">
        <v>1450000</v>
      </c>
      <c r="E2930" s="45"/>
      <c r="F2930" s="13">
        <f t="shared" si="43"/>
        <v>521137606.40999985</v>
      </c>
    </row>
    <row r="2931" spans="1:6">
      <c r="A2931" s="14">
        <v>45113</v>
      </c>
      <c r="B2931" s="15"/>
      <c r="C2931" s="144" t="s">
        <v>12</v>
      </c>
      <c r="D2931" s="92">
        <v>550000</v>
      </c>
      <c r="E2931" s="45"/>
      <c r="F2931" s="13">
        <f t="shared" si="43"/>
        <v>521687606.40999985</v>
      </c>
    </row>
    <row r="2932" spans="1:6">
      <c r="A2932" s="14">
        <v>45113</v>
      </c>
      <c r="B2932" s="15"/>
      <c r="C2932" s="144" t="s">
        <v>12</v>
      </c>
      <c r="D2932" s="92">
        <v>600000</v>
      </c>
      <c r="E2932" s="45"/>
      <c r="F2932" s="13">
        <f t="shared" si="43"/>
        <v>522287606.40999985</v>
      </c>
    </row>
    <row r="2933" spans="1:6">
      <c r="A2933" s="14">
        <v>45113</v>
      </c>
      <c r="B2933" s="15"/>
      <c r="C2933" s="144" t="s">
        <v>76</v>
      </c>
      <c r="D2933" s="92">
        <v>3090000</v>
      </c>
      <c r="E2933" s="45"/>
      <c r="F2933" s="13">
        <f t="shared" si="43"/>
        <v>525377606.40999985</v>
      </c>
    </row>
    <row r="2934" spans="1:6">
      <c r="A2934" s="14">
        <v>45113</v>
      </c>
      <c r="B2934" s="15"/>
      <c r="C2934" s="144" t="s">
        <v>6</v>
      </c>
      <c r="D2934" s="92">
        <v>1170000</v>
      </c>
      <c r="E2934" s="45"/>
      <c r="F2934" s="13">
        <f t="shared" si="43"/>
        <v>526547606.40999985</v>
      </c>
    </row>
    <row r="2935" spans="1:6">
      <c r="A2935" s="14">
        <v>45113</v>
      </c>
      <c r="B2935" s="15"/>
      <c r="C2935" s="144" t="s">
        <v>12</v>
      </c>
      <c r="D2935" s="92">
        <v>600000</v>
      </c>
      <c r="E2935" s="45"/>
      <c r="F2935" s="13">
        <f t="shared" si="43"/>
        <v>527147606.40999985</v>
      </c>
    </row>
    <row r="2936" spans="1:6">
      <c r="A2936" s="14">
        <v>45114</v>
      </c>
      <c r="B2936" s="15"/>
      <c r="C2936" s="144" t="s">
        <v>313</v>
      </c>
      <c r="D2936" s="92">
        <v>2138000</v>
      </c>
      <c r="E2936" s="45"/>
      <c r="F2936" s="13">
        <f t="shared" si="43"/>
        <v>529285606.40999985</v>
      </c>
    </row>
    <row r="2937" spans="1:6">
      <c r="A2937" s="14">
        <v>45114</v>
      </c>
      <c r="B2937" s="15"/>
      <c r="C2937" s="144" t="s">
        <v>16</v>
      </c>
      <c r="D2937" s="92">
        <v>1530000</v>
      </c>
      <c r="E2937" s="45"/>
      <c r="F2937" s="13">
        <f t="shared" si="43"/>
        <v>530815606.40999985</v>
      </c>
    </row>
    <row r="2938" spans="1:6">
      <c r="A2938" s="14">
        <v>45114</v>
      </c>
      <c r="B2938" s="15"/>
      <c r="C2938" s="144" t="s">
        <v>16</v>
      </c>
      <c r="D2938" s="92">
        <v>850000</v>
      </c>
      <c r="E2938" s="45"/>
      <c r="F2938" s="13">
        <f t="shared" si="43"/>
        <v>531665606.40999985</v>
      </c>
    </row>
    <row r="2939" spans="1:6">
      <c r="A2939" s="14">
        <v>45114</v>
      </c>
      <c r="B2939" s="15"/>
      <c r="C2939" s="144" t="s">
        <v>12</v>
      </c>
      <c r="D2939" s="92">
        <v>600000</v>
      </c>
      <c r="E2939" s="45"/>
      <c r="F2939" s="13">
        <f t="shared" si="43"/>
        <v>532265606.40999985</v>
      </c>
    </row>
    <row r="2940" spans="1:6">
      <c r="A2940" s="14">
        <v>45114</v>
      </c>
      <c r="B2940" s="15"/>
      <c r="C2940" s="144" t="s">
        <v>16</v>
      </c>
      <c r="D2940" s="92">
        <v>955000</v>
      </c>
      <c r="E2940" s="45"/>
      <c r="F2940" s="13">
        <f t="shared" si="43"/>
        <v>533220606.40999985</v>
      </c>
    </row>
    <row r="2941" spans="1:6">
      <c r="A2941" s="14">
        <v>45114</v>
      </c>
      <c r="B2941" s="15"/>
      <c r="C2941" s="144" t="s">
        <v>16</v>
      </c>
      <c r="D2941" s="92">
        <v>1924000</v>
      </c>
      <c r="E2941" s="45"/>
      <c r="F2941" s="13">
        <f t="shared" si="43"/>
        <v>535144606.40999985</v>
      </c>
    </row>
    <row r="2942" spans="1:6">
      <c r="A2942" s="14">
        <v>45114</v>
      </c>
      <c r="B2942" s="15"/>
      <c r="C2942" s="15" t="s">
        <v>43</v>
      </c>
      <c r="D2942" s="92">
        <v>50000</v>
      </c>
      <c r="E2942" s="45"/>
      <c r="F2942" s="13">
        <f t="shared" si="43"/>
        <v>535194606.40999985</v>
      </c>
    </row>
    <row r="2943" spans="1:6">
      <c r="A2943" s="14">
        <v>45114</v>
      </c>
      <c r="B2943" s="15"/>
      <c r="C2943" s="144" t="s">
        <v>314</v>
      </c>
      <c r="D2943" s="92">
        <v>2433000</v>
      </c>
      <c r="E2943" s="45"/>
      <c r="F2943" s="13">
        <f t="shared" si="43"/>
        <v>537627606.40999985</v>
      </c>
    </row>
    <row r="2944" spans="1:6">
      <c r="A2944" s="14">
        <v>45114</v>
      </c>
      <c r="B2944" s="15"/>
      <c r="C2944" s="144" t="s">
        <v>314</v>
      </c>
      <c r="D2944" s="92">
        <v>3274000</v>
      </c>
      <c r="E2944" s="45"/>
      <c r="F2944" s="13">
        <f t="shared" si="43"/>
        <v>540901606.40999985</v>
      </c>
    </row>
    <row r="2945" spans="1:6">
      <c r="A2945" s="14">
        <v>45114</v>
      </c>
      <c r="B2945" s="15"/>
      <c r="C2945" s="144" t="s">
        <v>18</v>
      </c>
      <c r="D2945" s="92">
        <v>2100000</v>
      </c>
      <c r="E2945" s="45"/>
      <c r="F2945" s="13">
        <f t="shared" si="43"/>
        <v>543001606.40999985</v>
      </c>
    </row>
    <row r="2946" spans="1:6">
      <c r="A2946" s="14">
        <v>45114</v>
      </c>
      <c r="B2946" s="15"/>
      <c r="C2946" s="144" t="s">
        <v>16</v>
      </c>
      <c r="D2946" s="92">
        <v>1240000</v>
      </c>
      <c r="E2946" s="45"/>
      <c r="F2946" s="13">
        <f t="shared" si="43"/>
        <v>544241606.40999985</v>
      </c>
    </row>
    <row r="2947" spans="1:6">
      <c r="A2947" s="14">
        <v>45114</v>
      </c>
      <c r="B2947" s="15"/>
      <c r="C2947" s="144" t="s">
        <v>6</v>
      </c>
      <c r="D2947" s="92">
        <v>575000</v>
      </c>
      <c r="E2947" s="45"/>
      <c r="F2947" s="13">
        <f t="shared" si="43"/>
        <v>544816606.40999985</v>
      </c>
    </row>
    <row r="2948" spans="1:6">
      <c r="A2948" s="14">
        <v>45114</v>
      </c>
      <c r="B2948" s="15"/>
      <c r="C2948" s="144" t="s">
        <v>287</v>
      </c>
      <c r="D2948" s="92">
        <v>28373000</v>
      </c>
      <c r="E2948" s="45"/>
      <c r="F2948" s="13">
        <f t="shared" si="43"/>
        <v>573189606.40999985</v>
      </c>
    </row>
    <row r="2949" spans="1:6">
      <c r="A2949" s="14">
        <v>45114</v>
      </c>
      <c r="B2949" s="15"/>
      <c r="C2949" s="144" t="s">
        <v>16</v>
      </c>
      <c r="D2949" s="92">
        <v>1718000</v>
      </c>
      <c r="E2949" s="45"/>
      <c r="F2949" s="13">
        <f t="shared" si="43"/>
        <v>574907606.40999985</v>
      </c>
    </row>
    <row r="2950" spans="1:6">
      <c r="A2950" s="14">
        <v>45114</v>
      </c>
      <c r="B2950" s="15"/>
      <c r="C2950" s="144" t="s">
        <v>288</v>
      </c>
      <c r="D2950" s="92">
        <v>2318000</v>
      </c>
      <c r="E2950" s="45"/>
      <c r="F2950" s="13">
        <f t="shared" si="43"/>
        <v>577225606.40999985</v>
      </c>
    </row>
    <row r="2951" spans="1:6">
      <c r="A2951" s="14">
        <v>45114</v>
      </c>
      <c r="B2951" s="15"/>
      <c r="C2951" s="144" t="s">
        <v>16</v>
      </c>
      <c r="D2951" s="92">
        <v>1418000</v>
      </c>
      <c r="E2951" s="45"/>
      <c r="F2951" s="13">
        <f t="shared" si="43"/>
        <v>578643606.40999985</v>
      </c>
    </row>
    <row r="2952" spans="1:6">
      <c r="A2952" s="14">
        <v>45114</v>
      </c>
      <c r="B2952" s="15"/>
      <c r="C2952" s="144" t="s">
        <v>16</v>
      </c>
      <c r="D2952" s="92">
        <v>364500</v>
      </c>
      <c r="E2952" s="45"/>
      <c r="F2952" s="13">
        <f t="shared" si="43"/>
        <v>579008106.40999985</v>
      </c>
    </row>
    <row r="2953" spans="1:6">
      <c r="A2953" s="14">
        <v>45114</v>
      </c>
      <c r="B2953" s="15"/>
      <c r="C2953" s="144" t="s">
        <v>16</v>
      </c>
      <c r="D2953" s="92">
        <v>1736000</v>
      </c>
      <c r="E2953" s="45"/>
      <c r="F2953" s="13">
        <f t="shared" si="43"/>
        <v>580744106.40999985</v>
      </c>
    </row>
    <row r="2954" spans="1:6">
      <c r="A2954" s="14">
        <v>45114</v>
      </c>
      <c r="B2954" s="15"/>
      <c r="C2954" s="144" t="s">
        <v>303</v>
      </c>
      <c r="D2954" s="92">
        <v>2939500</v>
      </c>
      <c r="E2954" s="45"/>
      <c r="F2954" s="13">
        <f t="shared" si="43"/>
        <v>583683606.40999985</v>
      </c>
    </row>
    <row r="2955" spans="1:6">
      <c r="A2955" s="14">
        <v>45114</v>
      </c>
      <c r="B2955" s="15"/>
      <c r="C2955" s="144" t="s">
        <v>16</v>
      </c>
      <c r="D2955" s="92">
        <v>1736000</v>
      </c>
      <c r="E2955" s="45"/>
      <c r="F2955" s="13">
        <f t="shared" si="43"/>
        <v>585419606.40999985</v>
      </c>
    </row>
    <row r="2956" spans="1:6">
      <c r="A2956" s="14">
        <v>45114</v>
      </c>
      <c r="B2956" s="15"/>
      <c r="C2956" s="144" t="s">
        <v>16</v>
      </c>
      <c r="D2956" s="92">
        <v>1718000</v>
      </c>
      <c r="E2956" s="45"/>
      <c r="F2956" s="13">
        <f t="shared" si="43"/>
        <v>587137606.40999985</v>
      </c>
    </row>
    <row r="2957" spans="1:6">
      <c r="A2957" s="14">
        <v>45114</v>
      </c>
      <c r="B2957" s="15"/>
      <c r="C2957" s="144" t="s">
        <v>12</v>
      </c>
      <c r="D2957" s="92">
        <v>1200000</v>
      </c>
      <c r="E2957" s="45"/>
      <c r="F2957" s="13">
        <f t="shared" si="43"/>
        <v>588337606.40999985</v>
      </c>
    </row>
    <row r="2958" spans="1:6">
      <c r="A2958" s="14">
        <v>45114</v>
      </c>
      <c r="B2958" s="15"/>
      <c r="C2958" s="144" t="s">
        <v>16</v>
      </c>
      <c r="D2958" s="92">
        <v>829000</v>
      </c>
      <c r="E2958" s="45"/>
      <c r="F2958" s="13">
        <f t="shared" si="43"/>
        <v>589166606.40999985</v>
      </c>
    </row>
    <row r="2959" spans="1:6">
      <c r="A2959" s="14">
        <v>45114</v>
      </c>
      <c r="B2959" s="15"/>
      <c r="C2959" s="144" t="s">
        <v>12</v>
      </c>
      <c r="D2959" s="92">
        <v>600000</v>
      </c>
      <c r="E2959" s="45"/>
      <c r="F2959" s="13">
        <f t="shared" si="43"/>
        <v>589766606.40999985</v>
      </c>
    </row>
    <row r="2960" spans="1:6">
      <c r="A2960" s="14">
        <v>45114</v>
      </c>
      <c r="B2960" s="15"/>
      <c r="C2960" s="144" t="s">
        <v>16</v>
      </c>
      <c r="D2960" s="92">
        <v>850000</v>
      </c>
      <c r="E2960" s="45"/>
      <c r="F2960" s="13">
        <f t="shared" si="43"/>
        <v>590616606.40999985</v>
      </c>
    </row>
    <row r="2961" spans="1:6">
      <c r="A2961" s="14">
        <v>45114</v>
      </c>
      <c r="B2961" s="15"/>
      <c r="C2961" s="144" t="s">
        <v>60</v>
      </c>
      <c r="D2961" s="92">
        <v>2130000</v>
      </c>
      <c r="E2961" s="45"/>
      <c r="F2961" s="13">
        <f t="shared" si="43"/>
        <v>592746606.40999985</v>
      </c>
    </row>
    <row r="2962" spans="1:6">
      <c r="A2962" s="14">
        <v>45114</v>
      </c>
      <c r="B2962" s="15"/>
      <c r="C2962" s="144" t="s">
        <v>16</v>
      </c>
      <c r="D2962" s="92">
        <v>1718000</v>
      </c>
      <c r="E2962" s="45"/>
      <c r="F2962" s="13">
        <f t="shared" si="43"/>
        <v>594464606.40999985</v>
      </c>
    </row>
    <row r="2963" spans="1:6">
      <c r="A2963" s="14">
        <v>45114</v>
      </c>
      <c r="B2963" s="15"/>
      <c r="C2963" s="144" t="s">
        <v>66</v>
      </c>
      <c r="D2963" s="92">
        <v>4221000</v>
      </c>
      <c r="E2963" s="45"/>
      <c r="F2963" s="13">
        <f t="shared" si="43"/>
        <v>598685606.40999985</v>
      </c>
    </row>
    <row r="2964" spans="1:6">
      <c r="A2964" s="14">
        <v>45114</v>
      </c>
      <c r="B2964" s="15"/>
      <c r="C2964" s="144" t="s">
        <v>16</v>
      </c>
      <c r="D2964" s="92">
        <v>1736000</v>
      </c>
      <c r="E2964" s="45"/>
      <c r="F2964" s="13">
        <f t="shared" si="43"/>
        <v>600421606.40999985</v>
      </c>
    </row>
    <row r="2965" spans="1:6">
      <c r="A2965" s="14">
        <v>45114</v>
      </c>
      <c r="B2965" s="15"/>
      <c r="C2965" s="144" t="s">
        <v>280</v>
      </c>
      <c r="D2965" s="92">
        <v>3630000</v>
      </c>
      <c r="E2965" s="45"/>
      <c r="F2965" s="13">
        <f t="shared" si="43"/>
        <v>604051606.40999985</v>
      </c>
    </row>
    <row r="2966" spans="1:6">
      <c r="A2966" s="14">
        <v>45114</v>
      </c>
      <c r="B2966" s="15"/>
      <c r="C2966" s="144" t="s">
        <v>304</v>
      </c>
      <c r="D2966" s="92">
        <v>3818000</v>
      </c>
      <c r="E2966" s="45"/>
      <c r="F2966" s="13">
        <f t="shared" si="43"/>
        <v>607869606.40999985</v>
      </c>
    </row>
    <row r="2967" spans="1:6">
      <c r="A2967" s="14">
        <v>45114</v>
      </c>
      <c r="B2967" s="15"/>
      <c r="C2967" s="15" t="s">
        <v>43</v>
      </c>
      <c r="D2967" s="92">
        <v>49000</v>
      </c>
      <c r="E2967" s="45"/>
      <c r="F2967" s="13">
        <f t="shared" si="43"/>
        <v>607918606.40999985</v>
      </c>
    </row>
    <row r="2968" spans="1:6">
      <c r="A2968" s="14">
        <v>45114</v>
      </c>
      <c r="B2968" s="15"/>
      <c r="C2968" s="144" t="s">
        <v>16</v>
      </c>
      <c r="D2968" s="92">
        <v>1736000</v>
      </c>
      <c r="E2968" s="45"/>
      <c r="F2968" s="13">
        <f t="shared" si="43"/>
        <v>609654606.40999985</v>
      </c>
    </row>
    <row r="2969" spans="1:6">
      <c r="A2969" s="14">
        <v>45114</v>
      </c>
      <c r="B2969" s="15"/>
      <c r="C2969" s="144" t="s">
        <v>16</v>
      </c>
      <c r="D2969" s="92">
        <v>1490000</v>
      </c>
      <c r="E2969" s="45"/>
      <c r="F2969" s="13">
        <f t="shared" si="43"/>
        <v>611144606.40999985</v>
      </c>
    </row>
    <row r="2970" spans="1:6">
      <c r="A2970" s="14">
        <v>45114</v>
      </c>
      <c r="B2970" s="15"/>
      <c r="C2970" s="144" t="s">
        <v>16</v>
      </c>
      <c r="D2970" s="92">
        <v>1736000</v>
      </c>
      <c r="E2970" s="45"/>
      <c r="F2970" s="13">
        <f t="shared" si="43"/>
        <v>612880606.40999985</v>
      </c>
    </row>
    <row r="2971" spans="1:6">
      <c r="A2971" s="14">
        <v>45114</v>
      </c>
      <c r="B2971" s="15"/>
      <c r="C2971" s="144" t="s">
        <v>16</v>
      </c>
      <c r="D2971" s="92">
        <v>1438000</v>
      </c>
      <c r="E2971" s="45"/>
      <c r="F2971" s="13">
        <f t="shared" si="43"/>
        <v>614318606.40999985</v>
      </c>
    </row>
    <row r="2972" spans="1:6">
      <c r="A2972" s="14">
        <v>45115</v>
      </c>
      <c r="B2972" s="15"/>
      <c r="C2972" s="144" t="s">
        <v>6</v>
      </c>
      <c r="D2972" s="92">
        <v>600000</v>
      </c>
      <c r="E2972" s="45"/>
      <c r="F2972" s="13">
        <f t="shared" si="43"/>
        <v>614918606.40999985</v>
      </c>
    </row>
    <row r="2973" spans="1:6">
      <c r="A2973" s="14">
        <v>45115</v>
      </c>
      <c r="B2973" s="15"/>
      <c r="C2973" s="144" t="s">
        <v>6</v>
      </c>
      <c r="D2973" s="92">
        <v>600000</v>
      </c>
      <c r="E2973" s="45"/>
      <c r="F2973" s="13">
        <f t="shared" si="43"/>
        <v>615518606.40999985</v>
      </c>
    </row>
    <row r="2974" spans="1:6">
      <c r="A2974" s="14">
        <v>45115</v>
      </c>
      <c r="B2974" s="15"/>
      <c r="C2974" s="144" t="s">
        <v>31</v>
      </c>
      <c r="D2974" s="92">
        <v>966000</v>
      </c>
      <c r="E2974" s="45"/>
      <c r="F2974" s="13">
        <f t="shared" si="43"/>
        <v>616484606.40999985</v>
      </c>
    </row>
    <row r="2975" spans="1:6">
      <c r="A2975" s="14">
        <v>45115</v>
      </c>
      <c r="B2975" s="15"/>
      <c r="C2975" s="144" t="s">
        <v>281</v>
      </c>
      <c r="D2975" s="92">
        <v>14118000</v>
      </c>
      <c r="E2975" s="45"/>
      <c r="F2975" s="13">
        <f t="shared" si="43"/>
        <v>630602606.40999985</v>
      </c>
    </row>
    <row r="2976" spans="1:6">
      <c r="A2976" s="14">
        <v>45115</v>
      </c>
      <c r="B2976" s="15"/>
      <c r="C2976" s="144" t="s">
        <v>315</v>
      </c>
      <c r="D2976" s="92">
        <v>16174000</v>
      </c>
      <c r="E2976" s="45"/>
      <c r="F2976" s="13">
        <f t="shared" si="43"/>
        <v>646776606.40999985</v>
      </c>
    </row>
    <row r="2977" spans="1:8">
      <c r="A2977" s="14">
        <v>45115</v>
      </c>
      <c r="B2977" s="15"/>
      <c r="C2977" s="144" t="s">
        <v>31</v>
      </c>
      <c r="D2977" s="92">
        <v>364500</v>
      </c>
      <c r="E2977" s="45"/>
      <c r="F2977" s="13">
        <f t="shared" si="43"/>
        <v>647141106.40999985</v>
      </c>
    </row>
    <row r="2978" spans="1:8">
      <c r="A2978" s="14">
        <v>45115</v>
      </c>
      <c r="B2978" s="15"/>
      <c r="C2978" s="144" t="s">
        <v>281</v>
      </c>
      <c r="D2978" s="92">
        <v>14255000</v>
      </c>
      <c r="E2978" s="45"/>
      <c r="F2978" s="13">
        <f t="shared" si="43"/>
        <v>661396106.40999985</v>
      </c>
    </row>
    <row r="2979" spans="1:8">
      <c r="A2979" s="14">
        <v>45115</v>
      </c>
      <c r="B2979" s="15"/>
      <c r="C2979" s="144" t="s">
        <v>6</v>
      </c>
      <c r="D2979" s="92">
        <v>585000</v>
      </c>
      <c r="E2979" s="45"/>
      <c r="F2979" s="13">
        <f t="shared" si="43"/>
        <v>661981106.40999985</v>
      </c>
    </row>
    <row r="2980" spans="1:8">
      <c r="A2980" s="14">
        <v>45115</v>
      </c>
      <c r="B2980" s="15"/>
      <c r="C2980" s="144" t="s">
        <v>66</v>
      </c>
      <c r="D2980" s="92">
        <v>2490000</v>
      </c>
      <c r="E2980" s="45"/>
      <c r="F2980" s="13">
        <f t="shared" si="43"/>
        <v>664471106.40999985</v>
      </c>
    </row>
    <row r="2981" spans="1:8">
      <c r="A2981" s="14">
        <v>45115</v>
      </c>
      <c r="B2981" s="15"/>
      <c r="C2981" s="144" t="s">
        <v>16</v>
      </c>
      <c r="D2981" s="92">
        <v>2723000</v>
      </c>
      <c r="E2981" s="45"/>
      <c r="F2981" s="13">
        <f t="shared" si="43"/>
        <v>667194106.40999985</v>
      </c>
    </row>
    <row r="2982" spans="1:8">
      <c r="A2982" s="14">
        <v>45115</v>
      </c>
      <c r="B2982" s="15"/>
      <c r="C2982" s="144" t="s">
        <v>316</v>
      </c>
      <c r="D2982" s="92">
        <v>2939500</v>
      </c>
      <c r="E2982" s="45"/>
      <c r="F2982" s="13">
        <f t="shared" si="43"/>
        <v>670133606.40999985</v>
      </c>
    </row>
    <row r="2983" spans="1:8">
      <c r="A2983" s="14">
        <v>45115</v>
      </c>
      <c r="B2983" s="15"/>
      <c r="C2983" s="144" t="s">
        <v>16</v>
      </c>
      <c r="D2983" s="92">
        <v>2336000</v>
      </c>
      <c r="E2983" s="45"/>
      <c r="F2983" s="13">
        <f t="shared" si="43"/>
        <v>672469606.40999985</v>
      </c>
    </row>
    <row r="2984" spans="1:8">
      <c r="A2984" s="14">
        <v>45118</v>
      </c>
      <c r="B2984" s="15"/>
      <c r="C2984" s="144" t="s">
        <v>319</v>
      </c>
      <c r="D2984" s="92">
        <v>10950000</v>
      </c>
      <c r="E2984" s="45"/>
      <c r="F2984" s="13">
        <f t="shared" si="43"/>
        <v>683419606.40999985</v>
      </c>
    </row>
    <row r="2985" spans="1:8">
      <c r="A2985" s="14">
        <v>45118</v>
      </c>
      <c r="B2985" s="15"/>
      <c r="C2985" s="144" t="s">
        <v>24</v>
      </c>
      <c r="D2985" s="92"/>
      <c r="E2985" s="45">
        <v>184547000</v>
      </c>
      <c r="F2985" s="13">
        <f t="shared" si="43"/>
        <v>498872606.40999985</v>
      </c>
      <c r="H2985" s="16"/>
    </row>
    <row r="2986" spans="1:8">
      <c r="A2986" s="14">
        <v>45118</v>
      </c>
      <c r="B2986" s="15"/>
      <c r="C2986" s="144" t="s">
        <v>20</v>
      </c>
      <c r="D2986" s="92"/>
      <c r="E2986" s="45">
        <v>54092700</v>
      </c>
      <c r="F2986" s="13">
        <f t="shared" si="43"/>
        <v>444779906.40999985</v>
      </c>
    </row>
    <row r="2987" spans="1:8">
      <c r="A2987" s="14">
        <v>45118</v>
      </c>
      <c r="B2987" s="15"/>
      <c r="C2987" s="144" t="s">
        <v>44</v>
      </c>
      <c r="D2987" s="92"/>
      <c r="E2987" s="45">
        <v>18500000</v>
      </c>
      <c r="F2987" s="13">
        <f t="shared" si="43"/>
        <v>426279906.40999985</v>
      </c>
    </row>
    <row r="2988" spans="1:8">
      <c r="A2988" s="14">
        <v>45118</v>
      </c>
      <c r="B2988" s="15"/>
      <c r="C2988" s="144" t="s">
        <v>27</v>
      </c>
      <c r="D2988" s="92">
        <v>44200000</v>
      </c>
      <c r="E2988" s="45"/>
      <c r="F2988" s="13">
        <f t="shared" si="43"/>
        <v>470479906.40999985</v>
      </c>
    </row>
    <row r="2989" spans="1:8">
      <c r="A2989" s="14">
        <v>45119</v>
      </c>
      <c r="B2989" s="15"/>
      <c r="C2989" s="144" t="s">
        <v>320</v>
      </c>
      <c r="D2989" s="92">
        <v>1700000</v>
      </c>
      <c r="E2989" s="45"/>
      <c r="F2989" s="13">
        <f t="shared" si="43"/>
        <v>472179906.40999985</v>
      </c>
    </row>
    <row r="2990" spans="1:8">
      <c r="A2990" s="14">
        <v>45119</v>
      </c>
      <c r="B2990" s="15"/>
      <c r="C2990" s="144" t="s">
        <v>321</v>
      </c>
      <c r="D2990" s="92"/>
      <c r="E2990" s="45">
        <v>100000</v>
      </c>
      <c r="F2990" s="13">
        <f t="shared" si="43"/>
        <v>472079906.40999985</v>
      </c>
    </row>
    <row r="2991" spans="1:8">
      <c r="A2991" s="14">
        <v>45120</v>
      </c>
      <c r="B2991" s="15"/>
      <c r="C2991" s="144" t="s">
        <v>322</v>
      </c>
      <c r="D2991" s="92">
        <v>8900000</v>
      </c>
      <c r="E2991" s="45"/>
      <c r="F2991" s="13">
        <f t="shared" si="43"/>
        <v>480979906.40999985</v>
      </c>
    </row>
    <row r="2992" spans="1:8">
      <c r="A2992" s="14">
        <v>45118</v>
      </c>
      <c r="B2992" s="15"/>
      <c r="C2992" s="144" t="s">
        <v>40</v>
      </c>
      <c r="D2992" s="92"/>
      <c r="E2992" s="45">
        <v>5800</v>
      </c>
      <c r="F2992" s="13">
        <f t="shared" si="43"/>
        <v>480974106.40999985</v>
      </c>
    </row>
    <row r="2993" spans="1:6">
      <c r="A2993" s="14">
        <v>45121</v>
      </c>
      <c r="B2993" s="15"/>
      <c r="C2993" s="144" t="s">
        <v>323</v>
      </c>
      <c r="D2993" s="92">
        <v>7700000</v>
      </c>
      <c r="E2993" s="45"/>
      <c r="F2993" s="13">
        <f t="shared" si="43"/>
        <v>488674106.40999985</v>
      </c>
    </row>
    <row r="2994" spans="1:6">
      <c r="A2994" s="14">
        <v>45115</v>
      </c>
      <c r="B2994" s="15"/>
      <c r="C2994" s="144" t="s">
        <v>325</v>
      </c>
      <c r="D2994" s="92">
        <v>9411500</v>
      </c>
      <c r="E2994" s="45"/>
      <c r="F2994" s="13">
        <f t="shared" si="43"/>
        <v>498085606.40999985</v>
      </c>
    </row>
    <row r="2995" spans="1:6">
      <c r="A2995" s="14">
        <v>45115</v>
      </c>
      <c r="B2995" s="15"/>
      <c r="C2995" s="144" t="s">
        <v>16</v>
      </c>
      <c r="D2995" s="92">
        <v>4992500</v>
      </c>
      <c r="E2995" s="45"/>
      <c r="F2995" s="13">
        <f t="shared" si="43"/>
        <v>503078106.40999985</v>
      </c>
    </row>
    <row r="2996" spans="1:6">
      <c r="A2996" s="14">
        <v>45115</v>
      </c>
      <c r="B2996" s="15"/>
      <c r="C2996" s="144" t="s">
        <v>16</v>
      </c>
      <c r="D2996" s="92">
        <v>1736000</v>
      </c>
      <c r="E2996" s="45"/>
      <c r="F2996" s="13">
        <f t="shared" si="43"/>
        <v>504814106.40999985</v>
      </c>
    </row>
    <row r="2997" spans="1:6">
      <c r="A2997" s="14">
        <v>45115</v>
      </c>
      <c r="B2997" s="15"/>
      <c r="C2997" s="144" t="s">
        <v>12</v>
      </c>
      <c r="D2997" s="92">
        <v>585000</v>
      </c>
      <c r="E2997" s="45"/>
      <c r="F2997" s="13">
        <f t="shared" si="43"/>
        <v>505399106.40999985</v>
      </c>
    </row>
    <row r="2998" spans="1:6">
      <c r="A2998" s="14">
        <v>45115</v>
      </c>
      <c r="B2998" s="15"/>
      <c r="C2998" s="144" t="s">
        <v>12</v>
      </c>
      <c r="D2998" s="92">
        <v>545000</v>
      </c>
      <c r="E2998" s="45"/>
      <c r="F2998" s="13">
        <f t="shared" si="43"/>
        <v>505944106.40999985</v>
      </c>
    </row>
    <row r="2999" spans="1:6">
      <c r="A2999" s="14">
        <v>45115</v>
      </c>
      <c r="B2999" s="15"/>
      <c r="C2999" s="144" t="s">
        <v>12</v>
      </c>
      <c r="D2999" s="92">
        <v>430000</v>
      </c>
      <c r="E2999" s="45"/>
      <c r="F2999" s="13">
        <f t="shared" si="43"/>
        <v>506374106.40999985</v>
      </c>
    </row>
    <row r="3000" spans="1:6">
      <c r="A3000" s="14">
        <v>45115</v>
      </c>
      <c r="B3000" s="15"/>
      <c r="C3000" s="144" t="s">
        <v>16</v>
      </c>
      <c r="D3000" s="92">
        <v>1305000</v>
      </c>
      <c r="E3000" s="45"/>
      <c r="F3000" s="13">
        <f t="shared" si="43"/>
        <v>507679106.40999985</v>
      </c>
    </row>
    <row r="3001" spans="1:6">
      <c r="A3001" s="14">
        <v>45116</v>
      </c>
      <c r="B3001" s="15"/>
      <c r="C3001" s="144" t="s">
        <v>12</v>
      </c>
      <c r="D3001" s="92">
        <v>600000</v>
      </c>
      <c r="E3001" s="45"/>
      <c r="F3001" s="13">
        <f t="shared" si="43"/>
        <v>508279106.40999985</v>
      </c>
    </row>
    <row r="3002" spans="1:6">
      <c r="A3002" s="14">
        <v>45116</v>
      </c>
      <c r="B3002" s="15"/>
      <c r="C3002" s="144" t="s">
        <v>12</v>
      </c>
      <c r="D3002" s="92">
        <v>550000</v>
      </c>
      <c r="E3002" s="45"/>
      <c r="F3002" s="13">
        <f t="shared" si="43"/>
        <v>508829106.40999985</v>
      </c>
    </row>
    <row r="3003" spans="1:6">
      <c r="A3003" s="14">
        <v>45116</v>
      </c>
      <c r="B3003" s="15"/>
      <c r="C3003" s="144" t="s">
        <v>18</v>
      </c>
      <c r="D3003" s="92">
        <v>1150000</v>
      </c>
      <c r="E3003" s="45"/>
      <c r="F3003" s="13">
        <f t="shared" si="43"/>
        <v>509979106.40999985</v>
      </c>
    </row>
    <row r="3004" spans="1:6">
      <c r="A3004" s="14">
        <v>45116</v>
      </c>
      <c r="B3004" s="15"/>
      <c r="C3004" s="144" t="s">
        <v>16</v>
      </c>
      <c r="D3004" s="92">
        <v>364500</v>
      </c>
      <c r="E3004" s="45"/>
      <c r="F3004" s="13">
        <f t="shared" si="43"/>
        <v>510343606.40999985</v>
      </c>
    </row>
    <row r="3005" spans="1:6">
      <c r="A3005" s="14">
        <v>45117</v>
      </c>
      <c r="B3005" s="15"/>
      <c r="C3005" s="144" t="s">
        <v>12</v>
      </c>
      <c r="D3005" s="92">
        <v>600000</v>
      </c>
      <c r="E3005" s="45"/>
      <c r="F3005" s="13">
        <f t="shared" si="43"/>
        <v>510943606.40999985</v>
      </c>
    </row>
    <row r="3006" spans="1:6">
      <c r="A3006" s="14">
        <v>45117</v>
      </c>
      <c r="B3006" s="15"/>
      <c r="C3006" s="144" t="s">
        <v>12</v>
      </c>
      <c r="D3006" s="92">
        <v>600000</v>
      </c>
      <c r="E3006" s="45"/>
      <c r="F3006" s="13">
        <f t="shared" si="43"/>
        <v>511543606.40999985</v>
      </c>
    </row>
    <row r="3007" spans="1:6">
      <c r="A3007" s="14">
        <v>45117</v>
      </c>
      <c r="B3007" s="15"/>
      <c r="C3007" s="144" t="s">
        <v>16</v>
      </c>
      <c r="D3007" s="92">
        <v>1262000</v>
      </c>
      <c r="E3007" s="45"/>
      <c r="F3007" s="13">
        <f t="shared" si="43"/>
        <v>512805606.40999985</v>
      </c>
    </row>
    <row r="3008" spans="1:6">
      <c r="A3008" s="14">
        <v>45117</v>
      </c>
      <c r="B3008" s="15"/>
      <c r="C3008" s="144" t="s">
        <v>12</v>
      </c>
      <c r="D3008" s="92">
        <v>465000</v>
      </c>
      <c r="E3008" s="45"/>
      <c r="F3008" s="13">
        <f t="shared" si="43"/>
        <v>513270606.40999985</v>
      </c>
    </row>
    <row r="3009" spans="1:6">
      <c r="A3009" s="14">
        <v>45117</v>
      </c>
      <c r="B3009" s="15"/>
      <c r="C3009" s="144" t="s">
        <v>12</v>
      </c>
      <c r="D3009" s="92">
        <v>585000</v>
      </c>
      <c r="E3009" s="45"/>
      <c r="F3009" s="13">
        <f t="shared" si="43"/>
        <v>513855606.40999985</v>
      </c>
    </row>
    <row r="3010" spans="1:6">
      <c r="A3010" s="14">
        <v>45117</v>
      </c>
      <c r="B3010" s="15"/>
      <c r="C3010" s="144" t="s">
        <v>12</v>
      </c>
      <c r="D3010" s="92">
        <v>1170000</v>
      </c>
      <c r="E3010" s="45"/>
      <c r="F3010" s="13">
        <f t="shared" si="43"/>
        <v>515025606.40999985</v>
      </c>
    </row>
    <row r="3011" spans="1:6">
      <c r="A3011" s="14">
        <v>45117</v>
      </c>
      <c r="B3011" s="15"/>
      <c r="C3011" s="144" t="s">
        <v>18</v>
      </c>
      <c r="D3011" s="92">
        <v>2335000</v>
      </c>
      <c r="E3011" s="45"/>
      <c r="F3011" s="13">
        <f t="shared" si="43"/>
        <v>517360606.40999985</v>
      </c>
    </row>
    <row r="3012" spans="1:6">
      <c r="A3012" s="14">
        <v>45117</v>
      </c>
      <c r="B3012" s="15"/>
      <c r="C3012" s="144" t="s">
        <v>16</v>
      </c>
      <c r="D3012" s="92">
        <v>364500</v>
      </c>
      <c r="E3012" s="45"/>
      <c r="F3012" s="13">
        <f t="shared" si="43"/>
        <v>517725106.40999985</v>
      </c>
    </row>
    <row r="3013" spans="1:6">
      <c r="A3013" s="14">
        <v>45117</v>
      </c>
      <c r="B3013" s="15"/>
      <c r="C3013" s="144" t="s">
        <v>66</v>
      </c>
      <c r="D3013" s="92">
        <v>3630000</v>
      </c>
      <c r="E3013" s="45"/>
      <c r="F3013" s="13">
        <f t="shared" si="43"/>
        <v>521355106.40999985</v>
      </c>
    </row>
    <row r="3014" spans="1:6">
      <c r="A3014" s="14">
        <v>45117</v>
      </c>
      <c r="B3014" s="15"/>
      <c r="C3014" s="144" t="s">
        <v>12</v>
      </c>
      <c r="D3014" s="92">
        <v>585000</v>
      </c>
      <c r="E3014" s="45"/>
      <c r="F3014" s="13">
        <f t="shared" si="43"/>
        <v>521940106.40999985</v>
      </c>
    </row>
    <row r="3015" spans="1:6">
      <c r="A3015" s="14">
        <v>45117</v>
      </c>
      <c r="B3015" s="15"/>
      <c r="C3015" s="144" t="s">
        <v>12</v>
      </c>
      <c r="D3015" s="92">
        <v>585000</v>
      </c>
      <c r="E3015" s="45"/>
      <c r="F3015" s="13">
        <f t="shared" si="43"/>
        <v>522525106.40999985</v>
      </c>
    </row>
    <row r="3016" spans="1:6">
      <c r="A3016" s="14">
        <v>45117</v>
      </c>
      <c r="B3016" s="15"/>
      <c r="C3016" s="144" t="s">
        <v>12</v>
      </c>
      <c r="D3016" s="92">
        <v>585000</v>
      </c>
      <c r="E3016" s="45"/>
      <c r="F3016" s="13">
        <f t="shared" si="43"/>
        <v>523110106.40999985</v>
      </c>
    </row>
    <row r="3017" spans="1:6">
      <c r="A3017" s="14">
        <v>45117</v>
      </c>
      <c r="B3017" s="15"/>
      <c r="C3017" s="144" t="s">
        <v>12</v>
      </c>
      <c r="D3017" s="92">
        <v>1200000</v>
      </c>
      <c r="E3017" s="45"/>
      <c r="F3017" s="13">
        <f t="shared" si="43"/>
        <v>524310106.40999985</v>
      </c>
    </row>
    <row r="3018" spans="1:6">
      <c r="A3018" s="14">
        <v>45117</v>
      </c>
      <c r="B3018" s="15"/>
      <c r="C3018" s="144" t="s">
        <v>12</v>
      </c>
      <c r="D3018" s="92">
        <v>585000</v>
      </c>
      <c r="E3018" s="45"/>
      <c r="F3018" s="13">
        <f t="shared" si="43"/>
        <v>524895106.40999985</v>
      </c>
    </row>
    <row r="3019" spans="1:6">
      <c r="A3019" s="14">
        <v>45117</v>
      </c>
      <c r="B3019" s="15"/>
      <c r="C3019" s="144" t="s">
        <v>12</v>
      </c>
      <c r="D3019" s="92">
        <v>1160000</v>
      </c>
      <c r="E3019" s="45"/>
      <c r="F3019" s="13">
        <f t="shared" si="43"/>
        <v>526055106.40999985</v>
      </c>
    </row>
    <row r="3020" spans="1:6">
      <c r="A3020" s="14">
        <v>45117</v>
      </c>
      <c r="B3020" s="15"/>
      <c r="C3020" s="144" t="s">
        <v>12</v>
      </c>
      <c r="D3020" s="92">
        <v>600000</v>
      </c>
      <c r="E3020" s="45"/>
      <c r="F3020" s="13">
        <f t="shared" si="43"/>
        <v>526655106.40999985</v>
      </c>
    </row>
    <row r="3021" spans="1:6">
      <c r="A3021" s="14">
        <v>45117</v>
      </c>
      <c r="B3021" s="15"/>
      <c r="C3021" s="144" t="s">
        <v>16</v>
      </c>
      <c r="D3021" s="92">
        <v>788000</v>
      </c>
      <c r="E3021" s="45"/>
      <c r="F3021" s="13">
        <f t="shared" si="43"/>
        <v>527443106.40999985</v>
      </c>
    </row>
    <row r="3022" spans="1:6">
      <c r="A3022" s="14">
        <v>45117</v>
      </c>
      <c r="B3022" s="15"/>
      <c r="C3022" s="144" t="s">
        <v>16</v>
      </c>
      <c r="D3022" s="92">
        <v>1305000</v>
      </c>
      <c r="E3022" s="45"/>
      <c r="F3022" s="13">
        <f t="shared" si="43"/>
        <v>528748106.40999985</v>
      </c>
    </row>
    <row r="3023" spans="1:6">
      <c r="A3023" s="14">
        <v>45117</v>
      </c>
      <c r="B3023" s="15"/>
      <c r="C3023" s="144" t="s">
        <v>66</v>
      </c>
      <c r="D3023" s="92">
        <v>9060800</v>
      </c>
      <c r="E3023" s="45"/>
      <c r="F3023" s="13">
        <f t="shared" si="43"/>
        <v>537808906.40999985</v>
      </c>
    </row>
    <row r="3024" spans="1:6">
      <c r="A3024" s="14">
        <v>45117</v>
      </c>
      <c r="B3024" s="15"/>
      <c r="C3024" s="144" t="s">
        <v>16</v>
      </c>
      <c r="D3024" s="92">
        <v>996000</v>
      </c>
      <c r="E3024" s="45"/>
      <c r="F3024" s="13">
        <f t="shared" si="43"/>
        <v>538804906.40999985</v>
      </c>
    </row>
    <row r="3025" spans="1:6">
      <c r="A3025" s="14">
        <v>45117</v>
      </c>
      <c r="B3025" s="15"/>
      <c r="C3025" s="144" t="s">
        <v>12</v>
      </c>
      <c r="D3025" s="92">
        <v>585000</v>
      </c>
      <c r="E3025" s="45"/>
      <c r="F3025" s="13">
        <f t="shared" si="43"/>
        <v>539389906.40999985</v>
      </c>
    </row>
    <row r="3026" spans="1:6">
      <c r="A3026" s="14">
        <v>45117</v>
      </c>
      <c r="B3026" s="15"/>
      <c r="C3026" s="144" t="s">
        <v>12</v>
      </c>
      <c r="D3026" s="92">
        <v>1185000</v>
      </c>
      <c r="E3026" s="45"/>
      <c r="F3026" s="13">
        <f t="shared" si="43"/>
        <v>540574906.40999985</v>
      </c>
    </row>
    <row r="3027" spans="1:6">
      <c r="A3027" s="14">
        <v>45117</v>
      </c>
      <c r="B3027" s="15"/>
      <c r="C3027" s="144" t="s">
        <v>12</v>
      </c>
      <c r="D3027" s="92">
        <v>600000</v>
      </c>
      <c r="E3027" s="45"/>
      <c r="F3027" s="13">
        <f t="shared" si="43"/>
        <v>541174906.40999985</v>
      </c>
    </row>
    <row r="3028" spans="1:6">
      <c r="A3028" s="14">
        <v>45118</v>
      </c>
      <c r="B3028" s="15"/>
      <c r="C3028" s="144" t="s">
        <v>12</v>
      </c>
      <c r="D3028" s="92">
        <v>585000</v>
      </c>
      <c r="E3028" s="45"/>
      <c r="F3028" s="13">
        <f t="shared" si="43"/>
        <v>541759906.40999985</v>
      </c>
    </row>
    <row r="3029" spans="1:6">
      <c r="A3029" s="14">
        <v>45118</v>
      </c>
      <c r="B3029" s="15"/>
      <c r="C3029" s="144" t="s">
        <v>16</v>
      </c>
      <c r="D3029" s="92">
        <v>1530000</v>
      </c>
      <c r="E3029" s="45"/>
      <c r="F3029" s="13">
        <f t="shared" si="43"/>
        <v>543289906.40999985</v>
      </c>
    </row>
    <row r="3030" spans="1:6">
      <c r="A3030" s="14">
        <v>45118</v>
      </c>
      <c r="B3030" s="15"/>
      <c r="C3030" s="144" t="s">
        <v>12</v>
      </c>
      <c r="D3030" s="92">
        <v>600000</v>
      </c>
      <c r="E3030" s="45"/>
      <c r="F3030" s="13">
        <f t="shared" si="43"/>
        <v>543889906.40999985</v>
      </c>
    </row>
    <row r="3031" spans="1:6">
      <c r="A3031" s="14">
        <v>45118</v>
      </c>
      <c r="B3031" s="15"/>
      <c r="C3031" s="144" t="s">
        <v>16</v>
      </c>
      <c r="D3031" s="92">
        <v>1530000</v>
      </c>
      <c r="E3031" s="45"/>
      <c r="F3031" s="13">
        <f t="shared" si="43"/>
        <v>545419906.40999985</v>
      </c>
    </row>
    <row r="3032" spans="1:6">
      <c r="A3032" s="14">
        <v>45118</v>
      </c>
      <c r="B3032" s="15"/>
      <c r="C3032" s="144" t="s">
        <v>16</v>
      </c>
      <c r="D3032" s="92">
        <v>1718000</v>
      </c>
      <c r="E3032" s="45"/>
      <c r="F3032" s="13">
        <f t="shared" si="43"/>
        <v>547137906.40999985</v>
      </c>
    </row>
    <row r="3033" spans="1:6">
      <c r="A3033" s="14">
        <v>45118</v>
      </c>
      <c r="B3033" s="15"/>
      <c r="C3033" s="144" t="s">
        <v>12</v>
      </c>
      <c r="D3033" s="92">
        <v>600000</v>
      </c>
      <c r="E3033" s="45"/>
      <c r="F3033" s="13">
        <f t="shared" si="43"/>
        <v>547737906.40999985</v>
      </c>
    </row>
    <row r="3034" spans="1:6">
      <c r="A3034" s="14">
        <v>45118</v>
      </c>
      <c r="B3034" s="15"/>
      <c r="C3034" s="144" t="s">
        <v>12</v>
      </c>
      <c r="D3034" s="92">
        <v>585000</v>
      </c>
      <c r="E3034" s="45"/>
      <c r="F3034" s="13">
        <f t="shared" si="43"/>
        <v>548322906.40999985</v>
      </c>
    </row>
    <row r="3035" spans="1:6">
      <c r="A3035" s="14">
        <v>45118</v>
      </c>
      <c r="B3035" s="15"/>
      <c r="C3035" s="144" t="s">
        <v>316</v>
      </c>
      <c r="D3035" s="92">
        <v>2939500</v>
      </c>
      <c r="E3035" s="45"/>
      <c r="F3035" s="13">
        <f t="shared" si="43"/>
        <v>551262406.40999985</v>
      </c>
    </row>
    <row r="3036" spans="1:6">
      <c r="A3036" s="14">
        <v>45118</v>
      </c>
      <c r="B3036" s="15"/>
      <c r="C3036" s="144" t="s">
        <v>60</v>
      </c>
      <c r="D3036" s="92">
        <v>3428000</v>
      </c>
      <c r="E3036" s="45"/>
      <c r="F3036" s="13">
        <f t="shared" si="43"/>
        <v>554690406.40999985</v>
      </c>
    </row>
    <row r="3037" spans="1:6">
      <c r="A3037" s="14">
        <v>45118</v>
      </c>
      <c r="B3037" s="15"/>
      <c r="C3037" s="144" t="s">
        <v>16</v>
      </c>
      <c r="D3037" s="92">
        <v>1530000</v>
      </c>
      <c r="E3037" s="45"/>
      <c r="F3037" s="13">
        <f t="shared" si="43"/>
        <v>556220406.40999985</v>
      </c>
    </row>
    <row r="3038" spans="1:6">
      <c r="A3038" s="14">
        <v>45118</v>
      </c>
      <c r="B3038" s="15"/>
      <c r="C3038" s="144" t="s">
        <v>12</v>
      </c>
      <c r="D3038" s="92">
        <v>585000</v>
      </c>
      <c r="E3038" s="45"/>
      <c r="F3038" s="13">
        <f t="shared" si="43"/>
        <v>556805406.40999985</v>
      </c>
    </row>
    <row r="3039" spans="1:6">
      <c r="A3039" s="14">
        <v>45118</v>
      </c>
      <c r="B3039" s="15"/>
      <c r="C3039" s="15" t="s">
        <v>43</v>
      </c>
      <c r="D3039" s="92">
        <v>112000</v>
      </c>
      <c r="E3039" s="45"/>
      <c r="F3039" s="13">
        <f t="shared" si="43"/>
        <v>556917406.40999985</v>
      </c>
    </row>
    <row r="3040" spans="1:6">
      <c r="A3040" s="14">
        <v>45118</v>
      </c>
      <c r="B3040" s="15"/>
      <c r="C3040" s="144" t="s">
        <v>18</v>
      </c>
      <c r="D3040" s="92">
        <v>1185000</v>
      </c>
      <c r="E3040" s="45"/>
      <c r="F3040" s="13">
        <f t="shared" si="43"/>
        <v>558102406.40999985</v>
      </c>
    </row>
    <row r="3041" spans="1:6">
      <c r="A3041" s="14">
        <v>45118</v>
      </c>
      <c r="B3041" s="15"/>
      <c r="C3041" s="144" t="s">
        <v>12</v>
      </c>
      <c r="D3041" s="92">
        <v>600000</v>
      </c>
      <c r="E3041" s="45"/>
      <c r="F3041" s="13">
        <f t="shared" si="43"/>
        <v>558702406.40999985</v>
      </c>
    </row>
    <row r="3042" spans="1:6">
      <c r="A3042" s="14">
        <v>45118</v>
      </c>
      <c r="B3042" s="15"/>
      <c r="C3042" s="144" t="s">
        <v>12</v>
      </c>
      <c r="D3042" s="92">
        <v>600000</v>
      </c>
      <c r="E3042" s="45"/>
      <c r="F3042" s="13">
        <f t="shared" si="43"/>
        <v>559302406.40999985</v>
      </c>
    </row>
    <row r="3043" spans="1:6">
      <c r="A3043" s="14">
        <v>45118</v>
      </c>
      <c r="B3043" s="15"/>
      <c r="C3043" s="144" t="s">
        <v>12</v>
      </c>
      <c r="D3043" s="92">
        <v>1745000</v>
      </c>
      <c r="E3043" s="45"/>
      <c r="F3043" s="13">
        <f t="shared" si="43"/>
        <v>561047406.40999985</v>
      </c>
    </row>
    <row r="3044" spans="1:6">
      <c r="A3044" s="14">
        <v>45118</v>
      </c>
      <c r="B3044" s="15"/>
      <c r="C3044" s="144" t="s">
        <v>16</v>
      </c>
      <c r="D3044" s="92">
        <v>1924000</v>
      </c>
      <c r="E3044" s="45"/>
      <c r="F3044" s="13">
        <f t="shared" si="43"/>
        <v>562971406.40999985</v>
      </c>
    </row>
    <row r="3045" spans="1:6">
      <c r="A3045" s="14">
        <v>45118</v>
      </c>
      <c r="B3045" s="15"/>
      <c r="C3045" s="144" t="s">
        <v>17</v>
      </c>
      <c r="D3045" s="92">
        <v>600000</v>
      </c>
      <c r="E3045" s="45"/>
      <c r="F3045" s="13">
        <f t="shared" si="43"/>
        <v>563571406.40999985</v>
      </c>
    </row>
    <row r="3046" spans="1:6">
      <c r="A3046" s="14">
        <v>45118</v>
      </c>
      <c r="B3046" s="15"/>
      <c r="C3046" s="144" t="s">
        <v>12</v>
      </c>
      <c r="D3046" s="92">
        <v>585000</v>
      </c>
      <c r="E3046" s="45"/>
      <c r="F3046" s="13">
        <f t="shared" si="43"/>
        <v>564156406.40999985</v>
      </c>
    </row>
    <row r="3047" spans="1:6">
      <c r="A3047" s="14">
        <v>45118</v>
      </c>
      <c r="B3047" s="15"/>
      <c r="C3047" s="144" t="s">
        <v>12</v>
      </c>
      <c r="D3047" s="92">
        <v>585000</v>
      </c>
      <c r="E3047" s="45"/>
      <c r="F3047" s="13">
        <f t="shared" si="43"/>
        <v>564741406.40999985</v>
      </c>
    </row>
    <row r="3048" spans="1:6">
      <c r="A3048" s="14">
        <v>45119</v>
      </c>
      <c r="B3048" s="15"/>
      <c r="C3048" s="144" t="s">
        <v>16</v>
      </c>
      <c r="D3048" s="92">
        <v>829000</v>
      </c>
      <c r="E3048" s="45"/>
      <c r="F3048" s="13">
        <f t="shared" si="43"/>
        <v>565570406.40999985</v>
      </c>
    </row>
    <row r="3049" spans="1:6">
      <c r="A3049" s="14">
        <v>45119</v>
      </c>
      <c r="B3049" s="15"/>
      <c r="C3049" s="144" t="s">
        <v>175</v>
      </c>
      <c r="D3049" s="92">
        <v>200000</v>
      </c>
      <c r="E3049" s="45"/>
      <c r="F3049" s="13">
        <f t="shared" si="43"/>
        <v>565770406.40999985</v>
      </c>
    </row>
    <row r="3050" spans="1:6">
      <c r="A3050" s="14">
        <v>45119</v>
      </c>
      <c r="B3050" s="15"/>
      <c r="C3050" s="144" t="s">
        <v>16</v>
      </c>
      <c r="D3050" s="92">
        <v>689000</v>
      </c>
      <c r="E3050" s="45"/>
      <c r="F3050" s="13">
        <f t="shared" si="43"/>
        <v>566459406.40999985</v>
      </c>
    </row>
    <row r="3051" spans="1:6">
      <c r="A3051" s="14">
        <v>45119</v>
      </c>
      <c r="B3051" s="15"/>
      <c r="C3051" s="144" t="s">
        <v>12</v>
      </c>
      <c r="D3051" s="92">
        <v>550000</v>
      </c>
      <c r="E3051" s="45"/>
      <c r="F3051" s="13">
        <f t="shared" si="43"/>
        <v>567009406.40999985</v>
      </c>
    </row>
    <row r="3052" spans="1:6">
      <c r="A3052" s="14">
        <v>45119</v>
      </c>
      <c r="B3052" s="15"/>
      <c r="C3052" s="144" t="s">
        <v>16</v>
      </c>
      <c r="D3052" s="92">
        <v>1305000</v>
      </c>
      <c r="E3052" s="45"/>
      <c r="F3052" s="13">
        <f t="shared" si="43"/>
        <v>568314406.40999985</v>
      </c>
    </row>
    <row r="3053" spans="1:6">
      <c r="A3053" s="14">
        <v>45119</v>
      </c>
      <c r="B3053" s="15"/>
      <c r="C3053" s="144" t="s">
        <v>30</v>
      </c>
      <c r="D3053" s="92">
        <v>300000</v>
      </c>
      <c r="E3053" s="45"/>
      <c r="F3053" s="13">
        <f t="shared" si="43"/>
        <v>568614406.40999985</v>
      </c>
    </row>
    <row r="3054" spans="1:6">
      <c r="A3054" s="14">
        <v>45119</v>
      </c>
      <c r="B3054" s="15"/>
      <c r="C3054" s="144" t="s">
        <v>17</v>
      </c>
      <c r="D3054" s="92">
        <v>750000</v>
      </c>
      <c r="E3054" s="45"/>
      <c r="F3054" s="13">
        <f t="shared" si="43"/>
        <v>569364406.40999985</v>
      </c>
    </row>
    <row r="3055" spans="1:6">
      <c r="A3055" s="14">
        <v>45119</v>
      </c>
      <c r="B3055" s="15"/>
      <c r="C3055" s="144" t="s">
        <v>16</v>
      </c>
      <c r="D3055" s="92">
        <v>2258000</v>
      </c>
      <c r="E3055" s="45"/>
      <c r="F3055" s="13">
        <f t="shared" si="43"/>
        <v>571622406.40999985</v>
      </c>
    </row>
    <row r="3056" spans="1:6">
      <c r="A3056" s="14">
        <v>45119</v>
      </c>
      <c r="B3056" s="15"/>
      <c r="C3056" s="144" t="s">
        <v>12</v>
      </c>
      <c r="D3056" s="92">
        <v>600000</v>
      </c>
      <c r="E3056" s="45"/>
      <c r="F3056" s="13">
        <f t="shared" si="43"/>
        <v>572222406.40999985</v>
      </c>
    </row>
    <row r="3057" spans="1:6">
      <c r="A3057" s="14">
        <v>45119</v>
      </c>
      <c r="B3057" s="15"/>
      <c r="C3057" s="144" t="s">
        <v>12</v>
      </c>
      <c r="D3057" s="92">
        <v>600000</v>
      </c>
      <c r="E3057" s="45"/>
      <c r="F3057" s="13">
        <f t="shared" si="43"/>
        <v>572822406.40999985</v>
      </c>
    </row>
    <row r="3058" spans="1:6">
      <c r="A3058" s="14">
        <v>45119</v>
      </c>
      <c r="B3058" s="15"/>
      <c r="C3058" s="144" t="s">
        <v>326</v>
      </c>
      <c r="D3058" s="92">
        <v>850000</v>
      </c>
      <c r="E3058" s="45"/>
      <c r="F3058" s="13">
        <f t="shared" si="43"/>
        <v>573672406.40999985</v>
      </c>
    </row>
    <row r="3059" spans="1:6">
      <c r="A3059" s="14">
        <v>45119</v>
      </c>
      <c r="B3059" s="15"/>
      <c r="C3059" s="144" t="s">
        <v>12</v>
      </c>
      <c r="D3059" s="92">
        <v>585000</v>
      </c>
      <c r="E3059" s="45"/>
      <c r="F3059" s="13">
        <f t="shared" si="43"/>
        <v>574257406.40999985</v>
      </c>
    </row>
    <row r="3060" spans="1:6">
      <c r="A3060" s="14">
        <v>45119</v>
      </c>
      <c r="B3060" s="15"/>
      <c r="C3060" s="144" t="s">
        <v>325</v>
      </c>
      <c r="D3060" s="92">
        <v>9164500</v>
      </c>
      <c r="E3060" s="45"/>
      <c r="F3060" s="13">
        <f t="shared" si="43"/>
        <v>583421906.40999985</v>
      </c>
    </row>
    <row r="3061" spans="1:6">
      <c r="A3061" s="14">
        <v>45119</v>
      </c>
      <c r="B3061" s="15"/>
      <c r="C3061" s="144" t="s">
        <v>325</v>
      </c>
      <c r="D3061" s="92">
        <v>9182500</v>
      </c>
      <c r="E3061" s="45"/>
      <c r="F3061" s="13">
        <f t="shared" si="43"/>
        <v>592604406.40999985</v>
      </c>
    </row>
    <row r="3062" spans="1:6">
      <c r="A3062" s="14">
        <v>45119</v>
      </c>
      <c r="B3062" s="15"/>
      <c r="C3062" s="144" t="s">
        <v>12</v>
      </c>
      <c r="D3062" s="92">
        <v>600000</v>
      </c>
      <c r="E3062" s="45"/>
      <c r="F3062" s="13">
        <f t="shared" si="43"/>
        <v>593204406.40999985</v>
      </c>
    </row>
    <row r="3063" spans="1:6">
      <c r="A3063" s="14">
        <v>45120</v>
      </c>
      <c r="B3063" s="15"/>
      <c r="C3063" s="144" t="s">
        <v>16</v>
      </c>
      <c r="D3063" s="92">
        <v>1736000</v>
      </c>
      <c r="E3063" s="45"/>
      <c r="F3063" s="13">
        <f t="shared" si="43"/>
        <v>594940406.40999985</v>
      </c>
    </row>
    <row r="3064" spans="1:6">
      <c r="A3064" s="14">
        <v>45120</v>
      </c>
      <c r="B3064" s="15"/>
      <c r="C3064" s="144" t="s">
        <v>17</v>
      </c>
      <c r="D3064" s="92">
        <v>1200000</v>
      </c>
      <c r="E3064" s="45"/>
      <c r="F3064" s="13">
        <f t="shared" si="43"/>
        <v>596140406.40999985</v>
      </c>
    </row>
    <row r="3065" spans="1:6">
      <c r="A3065" s="14">
        <v>45120</v>
      </c>
      <c r="B3065" s="15"/>
      <c r="C3065" s="144" t="s">
        <v>12</v>
      </c>
      <c r="D3065" s="92">
        <v>585000</v>
      </c>
      <c r="E3065" s="45"/>
      <c r="F3065" s="13">
        <f t="shared" si="43"/>
        <v>596725406.40999985</v>
      </c>
    </row>
    <row r="3066" spans="1:6">
      <c r="A3066" s="14">
        <v>45120</v>
      </c>
      <c r="B3066" s="15"/>
      <c r="C3066" s="144" t="s">
        <v>12</v>
      </c>
      <c r="D3066" s="92">
        <v>6828250</v>
      </c>
      <c r="E3066" s="45"/>
      <c r="F3066" s="13">
        <f t="shared" si="43"/>
        <v>603553656.40999985</v>
      </c>
    </row>
    <row r="3067" spans="1:6">
      <c r="A3067" s="14">
        <v>45120</v>
      </c>
      <c r="B3067" s="15"/>
      <c r="C3067" s="144" t="s">
        <v>12</v>
      </c>
      <c r="D3067" s="92">
        <v>465000</v>
      </c>
      <c r="E3067" s="45"/>
      <c r="F3067" s="13">
        <f t="shared" si="43"/>
        <v>604018656.40999985</v>
      </c>
    </row>
    <row r="3068" spans="1:6">
      <c r="A3068" s="14">
        <v>45120</v>
      </c>
      <c r="B3068" s="15"/>
      <c r="C3068" s="144" t="s">
        <v>12</v>
      </c>
      <c r="D3068" s="92">
        <v>550000</v>
      </c>
      <c r="E3068" s="45"/>
      <c r="F3068" s="13">
        <f t="shared" si="43"/>
        <v>604568656.40999985</v>
      </c>
    </row>
    <row r="3069" spans="1:6">
      <c r="A3069" s="14">
        <v>45121</v>
      </c>
      <c r="B3069" s="15"/>
      <c r="C3069" s="144" t="s">
        <v>12</v>
      </c>
      <c r="D3069" s="92">
        <v>550000</v>
      </c>
      <c r="E3069" s="45"/>
      <c r="F3069" s="13">
        <f t="shared" si="43"/>
        <v>605118656.40999985</v>
      </c>
    </row>
    <row r="3070" spans="1:6">
      <c r="A3070" s="14">
        <v>45121</v>
      </c>
      <c r="B3070" s="15"/>
      <c r="C3070" s="144" t="s">
        <v>12</v>
      </c>
      <c r="D3070" s="92">
        <v>1200000</v>
      </c>
      <c r="E3070" s="45"/>
      <c r="F3070" s="13">
        <f t="shared" si="43"/>
        <v>606318656.40999985</v>
      </c>
    </row>
    <row r="3071" spans="1:6">
      <c r="A3071" s="14">
        <v>45121</v>
      </c>
      <c r="B3071" s="15"/>
      <c r="C3071" s="144" t="s">
        <v>16</v>
      </c>
      <c r="D3071" s="92">
        <v>689000</v>
      </c>
      <c r="E3071" s="45"/>
      <c r="F3071" s="13">
        <f t="shared" si="43"/>
        <v>607007656.40999985</v>
      </c>
    </row>
    <row r="3072" spans="1:6">
      <c r="A3072" s="14">
        <v>45121</v>
      </c>
      <c r="B3072" s="15"/>
      <c r="C3072" s="144" t="s">
        <v>12</v>
      </c>
      <c r="D3072" s="92">
        <v>600000</v>
      </c>
      <c r="E3072" s="45"/>
      <c r="F3072" s="13">
        <f t="shared" si="43"/>
        <v>607607656.40999985</v>
      </c>
    </row>
    <row r="3073" spans="1:8">
      <c r="A3073" s="14">
        <v>45121</v>
      </c>
      <c r="B3073" s="15"/>
      <c r="C3073" s="144" t="s">
        <v>12</v>
      </c>
      <c r="D3073" s="92">
        <v>7332000</v>
      </c>
      <c r="E3073" s="45"/>
      <c r="F3073" s="13">
        <f t="shared" si="43"/>
        <v>614939656.40999985</v>
      </c>
    </row>
    <row r="3074" spans="1:8">
      <c r="A3074" s="14">
        <v>45121</v>
      </c>
      <c r="B3074" s="15"/>
      <c r="C3074" s="144" t="s">
        <v>16</v>
      </c>
      <c r="D3074" s="92">
        <v>364500</v>
      </c>
      <c r="E3074" s="45"/>
      <c r="F3074" s="13">
        <f t="shared" si="43"/>
        <v>615304156.40999985</v>
      </c>
    </row>
    <row r="3075" spans="1:8">
      <c r="A3075" s="14">
        <v>45121</v>
      </c>
      <c r="B3075" s="15"/>
      <c r="C3075" s="144" t="s">
        <v>12</v>
      </c>
      <c r="D3075" s="92">
        <v>600000</v>
      </c>
      <c r="E3075" s="45"/>
      <c r="F3075" s="13">
        <f t="shared" si="43"/>
        <v>615904156.40999985</v>
      </c>
    </row>
    <row r="3076" spans="1:8">
      <c r="A3076" s="14">
        <v>45121</v>
      </c>
      <c r="B3076" s="15"/>
      <c r="C3076" s="144" t="s">
        <v>325</v>
      </c>
      <c r="D3076" s="92">
        <v>7964000</v>
      </c>
      <c r="E3076" s="45"/>
      <c r="F3076" s="13">
        <f t="shared" si="43"/>
        <v>623868156.40999985</v>
      </c>
    </row>
    <row r="3077" spans="1:8">
      <c r="A3077" s="14">
        <v>45121</v>
      </c>
      <c r="B3077" s="15"/>
      <c r="C3077" s="144" t="s">
        <v>12</v>
      </c>
      <c r="D3077" s="92">
        <v>585000</v>
      </c>
      <c r="E3077" s="45"/>
      <c r="F3077" s="13">
        <f t="shared" si="43"/>
        <v>624453156.40999985</v>
      </c>
    </row>
    <row r="3078" spans="1:8">
      <c r="A3078" s="14">
        <v>45121</v>
      </c>
      <c r="B3078" s="15"/>
      <c r="C3078" s="144" t="s">
        <v>60</v>
      </c>
      <c r="D3078" s="92">
        <v>2524000</v>
      </c>
      <c r="E3078" s="45"/>
      <c r="F3078" s="13">
        <f t="shared" si="43"/>
        <v>626977156.40999985</v>
      </c>
    </row>
    <row r="3079" spans="1:8">
      <c r="A3079" s="14">
        <v>45121</v>
      </c>
      <c r="B3079" s="15"/>
      <c r="C3079" s="144" t="s">
        <v>18</v>
      </c>
      <c r="D3079" s="92">
        <v>1185000</v>
      </c>
      <c r="E3079" s="45"/>
      <c r="F3079" s="13">
        <f t="shared" si="43"/>
        <v>628162156.40999985</v>
      </c>
    </row>
    <row r="3080" spans="1:8">
      <c r="A3080" s="14">
        <v>45121</v>
      </c>
      <c r="B3080" s="15"/>
      <c r="C3080" s="144" t="s">
        <v>12</v>
      </c>
      <c r="D3080" s="92">
        <v>1135000</v>
      </c>
      <c r="E3080" s="45"/>
      <c r="F3080" s="13">
        <f t="shared" si="43"/>
        <v>629297156.40999985</v>
      </c>
    </row>
    <row r="3081" spans="1:8">
      <c r="A3081" s="14">
        <v>45124</v>
      </c>
      <c r="B3081" s="15"/>
      <c r="C3081" s="144" t="s">
        <v>327</v>
      </c>
      <c r="D3081" s="92">
        <v>3650000</v>
      </c>
      <c r="E3081" s="45"/>
      <c r="F3081" s="13">
        <f t="shared" si="43"/>
        <v>632947156.40999985</v>
      </c>
    </row>
    <row r="3082" spans="1:8">
      <c r="A3082" s="14">
        <v>45124</v>
      </c>
      <c r="B3082" s="15"/>
      <c r="C3082" s="144" t="s">
        <v>24</v>
      </c>
      <c r="D3082" s="92"/>
      <c r="E3082" s="45">
        <v>36987000</v>
      </c>
      <c r="F3082" s="13">
        <f t="shared" si="43"/>
        <v>595960156.40999985</v>
      </c>
    </row>
    <row r="3083" spans="1:8">
      <c r="A3083" s="14">
        <v>45124</v>
      </c>
      <c r="B3083" s="15"/>
      <c r="C3083" s="144" t="s">
        <v>20</v>
      </c>
      <c r="D3083" s="92"/>
      <c r="E3083" s="45">
        <v>61639050</v>
      </c>
      <c r="F3083" s="13">
        <f t="shared" si="43"/>
        <v>534321106.40999985</v>
      </c>
    </row>
    <row r="3084" spans="1:8">
      <c r="A3084" s="14">
        <v>45124</v>
      </c>
      <c r="B3084" s="15"/>
      <c r="C3084" s="144" t="s">
        <v>44</v>
      </c>
      <c r="D3084" s="92"/>
      <c r="E3084" s="45">
        <v>6000000</v>
      </c>
      <c r="F3084" s="13">
        <f t="shared" si="43"/>
        <v>528321106.40999985</v>
      </c>
    </row>
    <row r="3085" spans="1:8">
      <c r="A3085" s="14">
        <v>45124</v>
      </c>
      <c r="B3085" s="15"/>
      <c r="C3085" s="144" t="s">
        <v>22</v>
      </c>
      <c r="D3085" s="92"/>
      <c r="E3085" s="45">
        <v>13865000</v>
      </c>
      <c r="F3085" s="13">
        <f t="shared" si="43"/>
        <v>514456106.40999985</v>
      </c>
    </row>
    <row r="3086" spans="1:8">
      <c r="A3086" s="14">
        <v>45124</v>
      </c>
      <c r="B3086" s="15"/>
      <c r="C3086" s="144" t="s">
        <v>208</v>
      </c>
      <c r="D3086" s="92"/>
      <c r="E3086" s="45">
        <f>3*2900</f>
        <v>8700</v>
      </c>
      <c r="F3086" s="13">
        <f t="shared" si="43"/>
        <v>514447406.40999985</v>
      </c>
    </row>
    <row r="3087" spans="1:8">
      <c r="A3087" s="14">
        <v>45124</v>
      </c>
      <c r="B3087" s="15"/>
      <c r="C3087" s="144" t="s">
        <v>27</v>
      </c>
      <c r="D3087" s="92">
        <v>21700000</v>
      </c>
      <c r="E3087" s="45"/>
      <c r="F3087" s="13">
        <f t="shared" si="43"/>
        <v>536147406.40999985</v>
      </c>
    </row>
    <row r="3088" spans="1:8">
      <c r="A3088" s="14">
        <v>45124</v>
      </c>
      <c r="B3088" s="15"/>
      <c r="C3088" s="144" t="s">
        <v>45</v>
      </c>
      <c r="D3088" s="92">
        <v>5050000</v>
      </c>
      <c r="E3088" s="45"/>
      <c r="F3088" s="13">
        <f t="shared" si="43"/>
        <v>541197406.40999985</v>
      </c>
      <c r="H3088" s="99">
        <f>SUM(E3082:E3085)</f>
        <v>118491050</v>
      </c>
    </row>
    <row r="3089" spans="1:6">
      <c r="A3089" s="14">
        <v>45124</v>
      </c>
      <c r="B3089" s="15"/>
      <c r="C3089" s="144" t="s">
        <v>91</v>
      </c>
      <c r="D3089" s="92">
        <v>4400000</v>
      </c>
      <c r="E3089" s="45"/>
      <c r="F3089" s="13">
        <f t="shared" si="43"/>
        <v>545597406.40999985</v>
      </c>
    </row>
    <row r="3090" spans="1:6">
      <c r="A3090" s="14">
        <v>45125</v>
      </c>
      <c r="B3090" s="15"/>
      <c r="C3090" s="147" t="s">
        <v>328</v>
      </c>
      <c r="D3090" s="92">
        <v>4450000</v>
      </c>
      <c r="E3090" s="45"/>
      <c r="F3090" s="13">
        <f t="shared" si="43"/>
        <v>550047406.40999985</v>
      </c>
    </row>
    <row r="3091" spans="1:6">
      <c r="A3091" s="14">
        <v>45127</v>
      </c>
      <c r="B3091" s="15"/>
      <c r="C3091" s="144" t="s">
        <v>329</v>
      </c>
      <c r="D3091" s="92">
        <v>1500000</v>
      </c>
      <c r="E3091" s="45"/>
      <c r="F3091" s="13">
        <f t="shared" si="43"/>
        <v>551547406.40999985</v>
      </c>
    </row>
    <row r="3092" spans="1:6">
      <c r="A3092" s="14">
        <v>45128</v>
      </c>
      <c r="B3092" s="15"/>
      <c r="C3092" s="147" t="s">
        <v>330</v>
      </c>
      <c r="D3092" s="92"/>
      <c r="E3092" s="45">
        <f>11500000+2500</f>
        <v>11502500</v>
      </c>
      <c r="F3092" s="13">
        <f t="shared" si="43"/>
        <v>540044906.40999985</v>
      </c>
    </row>
    <row r="3093" spans="1:6">
      <c r="A3093" s="14">
        <v>45121</v>
      </c>
      <c r="B3093" s="15"/>
      <c r="C3093" s="144" t="s">
        <v>17</v>
      </c>
      <c r="D3093" s="92">
        <v>600000</v>
      </c>
      <c r="E3093" s="45"/>
      <c r="F3093" s="13">
        <f t="shared" si="43"/>
        <v>540644906.40999985</v>
      </c>
    </row>
    <row r="3094" spans="1:6">
      <c r="A3094" s="14">
        <v>45122</v>
      </c>
      <c r="B3094" s="15"/>
      <c r="C3094" s="144" t="s">
        <v>18</v>
      </c>
      <c r="D3094" s="92">
        <v>2100000</v>
      </c>
      <c r="E3094" s="45"/>
      <c r="F3094" s="13">
        <f t="shared" si="43"/>
        <v>542744906.40999985</v>
      </c>
    </row>
    <row r="3095" spans="1:6">
      <c r="A3095" s="14">
        <v>45122</v>
      </c>
      <c r="B3095" s="15"/>
      <c r="C3095" s="144" t="s">
        <v>18</v>
      </c>
      <c r="D3095" s="92">
        <v>8142000</v>
      </c>
      <c r="E3095" s="45"/>
      <c r="F3095" s="13">
        <f t="shared" si="43"/>
        <v>550886906.40999985</v>
      </c>
    </row>
    <row r="3096" spans="1:6">
      <c r="A3096" s="14">
        <v>45122</v>
      </c>
      <c r="B3096" s="15"/>
      <c r="C3096" s="144" t="s">
        <v>12</v>
      </c>
      <c r="D3096" s="92">
        <v>465000</v>
      </c>
      <c r="E3096" s="45"/>
      <c r="F3096" s="13">
        <f t="shared" si="43"/>
        <v>551351906.40999985</v>
      </c>
    </row>
    <row r="3097" spans="1:6">
      <c r="A3097" s="14">
        <v>45122</v>
      </c>
      <c r="B3097" s="15"/>
      <c r="C3097" s="144" t="s">
        <v>12</v>
      </c>
      <c r="D3097" s="92">
        <v>600000</v>
      </c>
      <c r="E3097" s="45"/>
      <c r="F3097" s="13">
        <f t="shared" si="43"/>
        <v>551951906.40999985</v>
      </c>
    </row>
    <row r="3098" spans="1:6">
      <c r="A3098" s="14">
        <v>45122</v>
      </c>
      <c r="B3098" s="15"/>
      <c r="C3098" s="144" t="s">
        <v>12</v>
      </c>
      <c r="D3098" s="92">
        <v>1185000</v>
      </c>
      <c r="E3098" s="45"/>
      <c r="F3098" s="13">
        <f t="shared" si="43"/>
        <v>553136906.40999985</v>
      </c>
    </row>
    <row r="3099" spans="1:6">
      <c r="A3099" s="14">
        <v>45123</v>
      </c>
      <c r="B3099" s="15"/>
      <c r="C3099" s="144" t="s">
        <v>12</v>
      </c>
      <c r="D3099" s="92">
        <v>585000</v>
      </c>
      <c r="E3099" s="45"/>
      <c r="F3099" s="13">
        <f t="shared" si="43"/>
        <v>553721906.40999985</v>
      </c>
    </row>
    <row r="3100" spans="1:6">
      <c r="A3100" s="14">
        <v>45123</v>
      </c>
      <c r="B3100" s="15"/>
      <c r="C3100" s="144" t="s">
        <v>12</v>
      </c>
      <c r="D3100" s="92">
        <v>550000</v>
      </c>
      <c r="E3100" s="45"/>
      <c r="F3100" s="13">
        <f t="shared" si="43"/>
        <v>554271906.40999985</v>
      </c>
    </row>
    <row r="3101" spans="1:6">
      <c r="A3101" s="14">
        <v>45124</v>
      </c>
      <c r="B3101" s="15"/>
      <c r="C3101" s="144" t="s">
        <v>12</v>
      </c>
      <c r="D3101" s="92">
        <v>600000</v>
      </c>
      <c r="E3101" s="45"/>
      <c r="F3101" s="13">
        <f t="shared" si="43"/>
        <v>554871906.40999985</v>
      </c>
    </row>
    <row r="3102" spans="1:6">
      <c r="A3102" s="14">
        <v>45124</v>
      </c>
      <c r="B3102" s="15"/>
      <c r="C3102" s="144" t="s">
        <v>16</v>
      </c>
      <c r="D3102" s="92">
        <v>364500</v>
      </c>
      <c r="E3102" s="45"/>
      <c r="F3102" s="13">
        <f t="shared" si="43"/>
        <v>555236406.40999985</v>
      </c>
    </row>
    <row r="3103" spans="1:6">
      <c r="A3103" s="14">
        <v>45124</v>
      </c>
      <c r="B3103" s="15"/>
      <c r="C3103" s="144" t="s">
        <v>12</v>
      </c>
      <c r="D3103" s="92">
        <v>585000</v>
      </c>
      <c r="E3103" s="45"/>
      <c r="F3103" s="13">
        <f t="shared" si="43"/>
        <v>555821406.40999985</v>
      </c>
    </row>
    <row r="3104" spans="1:6">
      <c r="A3104" s="14">
        <v>45124</v>
      </c>
      <c r="B3104" s="15"/>
      <c r="C3104" s="144" t="s">
        <v>16</v>
      </c>
      <c r="D3104" s="92">
        <v>1490000</v>
      </c>
      <c r="E3104" s="45"/>
      <c r="F3104" s="13">
        <f t="shared" si="43"/>
        <v>557311406.40999985</v>
      </c>
    </row>
    <row r="3105" spans="1:6">
      <c r="A3105" s="14">
        <v>45124</v>
      </c>
      <c r="B3105" s="15"/>
      <c r="C3105" s="144" t="s">
        <v>12</v>
      </c>
      <c r="D3105" s="92">
        <v>585000</v>
      </c>
      <c r="E3105" s="45"/>
      <c r="F3105" s="13">
        <f t="shared" si="43"/>
        <v>557896406.40999985</v>
      </c>
    </row>
    <row r="3106" spans="1:6">
      <c r="A3106" s="14">
        <v>45124</v>
      </c>
      <c r="B3106" s="15"/>
      <c r="C3106" s="144" t="s">
        <v>12</v>
      </c>
      <c r="D3106" s="92">
        <v>600000</v>
      </c>
      <c r="E3106" s="45"/>
      <c r="F3106" s="13">
        <f t="shared" si="43"/>
        <v>558496406.40999985</v>
      </c>
    </row>
    <row r="3107" spans="1:6">
      <c r="A3107" s="14">
        <v>45124</v>
      </c>
      <c r="B3107" s="15"/>
      <c r="C3107" s="144" t="s">
        <v>17</v>
      </c>
      <c r="D3107" s="92">
        <v>750000</v>
      </c>
      <c r="E3107" s="45"/>
      <c r="F3107" s="13">
        <f t="shared" si="43"/>
        <v>559246406.40999985</v>
      </c>
    </row>
    <row r="3108" spans="1:6">
      <c r="A3108" s="14">
        <v>45124</v>
      </c>
      <c r="B3108" s="15"/>
      <c r="C3108" s="144" t="s">
        <v>12</v>
      </c>
      <c r="D3108" s="92">
        <v>600000</v>
      </c>
      <c r="E3108" s="45"/>
      <c r="F3108" s="13">
        <f t="shared" si="43"/>
        <v>559846406.40999985</v>
      </c>
    </row>
    <row r="3109" spans="1:6">
      <c r="A3109" s="14">
        <v>45124</v>
      </c>
      <c r="B3109" s="15"/>
      <c r="C3109" s="144" t="s">
        <v>17</v>
      </c>
      <c r="D3109" s="92">
        <v>1500000</v>
      </c>
      <c r="E3109" s="45"/>
      <c r="F3109" s="13">
        <f t="shared" si="43"/>
        <v>561346406.40999985</v>
      </c>
    </row>
    <row r="3110" spans="1:6">
      <c r="A3110" s="14">
        <v>45124</v>
      </c>
      <c r="B3110" s="15"/>
      <c r="C3110" s="144" t="s">
        <v>16</v>
      </c>
      <c r="D3110" s="92">
        <v>1477000</v>
      </c>
      <c r="E3110" s="45"/>
      <c r="F3110" s="13">
        <f t="shared" si="43"/>
        <v>562823406.40999985</v>
      </c>
    </row>
    <row r="3111" spans="1:6">
      <c r="A3111" s="14">
        <v>45124</v>
      </c>
      <c r="B3111" s="15"/>
      <c r="C3111" s="144" t="s">
        <v>18</v>
      </c>
      <c r="D3111" s="92">
        <v>3470000</v>
      </c>
      <c r="E3111" s="45"/>
      <c r="F3111" s="13">
        <f t="shared" si="43"/>
        <v>566293406.40999985</v>
      </c>
    </row>
    <row r="3112" spans="1:6">
      <c r="A3112" s="14">
        <v>45124</v>
      </c>
      <c r="B3112" s="15"/>
      <c r="C3112" s="144" t="s">
        <v>18</v>
      </c>
      <c r="D3112" s="92">
        <v>1185000</v>
      </c>
      <c r="E3112" s="45"/>
      <c r="F3112" s="13">
        <f t="shared" si="43"/>
        <v>567478406.40999985</v>
      </c>
    </row>
    <row r="3113" spans="1:6">
      <c r="A3113" s="14">
        <v>45124</v>
      </c>
      <c r="B3113" s="15"/>
      <c r="C3113" s="144" t="s">
        <v>12</v>
      </c>
      <c r="D3113" s="92">
        <v>600000</v>
      </c>
      <c r="E3113" s="45"/>
      <c r="F3113" s="13">
        <f t="shared" si="43"/>
        <v>568078406.40999985</v>
      </c>
    </row>
    <row r="3114" spans="1:6">
      <c r="A3114" s="14">
        <v>45125</v>
      </c>
      <c r="B3114" s="15"/>
      <c r="C3114" s="144" t="s">
        <v>12</v>
      </c>
      <c r="D3114" s="92">
        <v>550000</v>
      </c>
      <c r="E3114" s="45"/>
      <c r="F3114" s="13">
        <f t="shared" si="43"/>
        <v>568628406.40999985</v>
      </c>
    </row>
    <row r="3115" spans="1:6">
      <c r="A3115" s="14">
        <v>45125</v>
      </c>
      <c r="B3115" s="15"/>
      <c r="C3115" s="144" t="s">
        <v>12</v>
      </c>
      <c r="D3115" s="92">
        <v>1770000</v>
      </c>
      <c r="E3115" s="45"/>
      <c r="F3115" s="13">
        <f t="shared" si="43"/>
        <v>570398406.40999985</v>
      </c>
    </row>
    <row r="3116" spans="1:6">
      <c r="A3116" s="14">
        <v>45125</v>
      </c>
      <c r="B3116" s="15"/>
      <c r="C3116" s="144" t="s">
        <v>18</v>
      </c>
      <c r="D3116" s="92">
        <v>1770000</v>
      </c>
      <c r="E3116" s="45"/>
      <c r="F3116" s="13">
        <f t="shared" si="43"/>
        <v>572168406.40999985</v>
      </c>
    </row>
    <row r="3117" spans="1:6">
      <c r="A3117" s="14">
        <v>45125</v>
      </c>
      <c r="B3117" s="15"/>
      <c r="C3117" s="144" t="s">
        <v>12</v>
      </c>
      <c r="D3117" s="92">
        <v>6654700</v>
      </c>
      <c r="E3117" s="45"/>
      <c r="F3117" s="13">
        <f t="shared" si="43"/>
        <v>578823106.40999985</v>
      </c>
    </row>
    <row r="3118" spans="1:6">
      <c r="A3118" s="14">
        <v>45126</v>
      </c>
      <c r="B3118" s="15"/>
      <c r="C3118" s="144" t="s">
        <v>12</v>
      </c>
      <c r="D3118" s="92">
        <v>575000</v>
      </c>
      <c r="E3118" s="45"/>
      <c r="F3118" s="13">
        <f t="shared" si="43"/>
        <v>579398106.40999985</v>
      </c>
    </row>
    <row r="3119" spans="1:6">
      <c r="A3119" s="14">
        <v>45126</v>
      </c>
      <c r="B3119" s="15"/>
      <c r="C3119" s="144" t="s">
        <v>12</v>
      </c>
      <c r="D3119" s="92">
        <v>465000</v>
      </c>
      <c r="E3119" s="45"/>
      <c r="F3119" s="13">
        <f t="shared" si="43"/>
        <v>579863106.40999985</v>
      </c>
    </row>
    <row r="3120" spans="1:6">
      <c r="A3120" s="14">
        <v>45127</v>
      </c>
      <c r="B3120" s="15"/>
      <c r="C3120" s="144" t="s">
        <v>12</v>
      </c>
      <c r="D3120" s="92">
        <v>600000</v>
      </c>
      <c r="E3120" s="45"/>
      <c r="F3120" s="13">
        <f t="shared" si="43"/>
        <v>580463106.40999985</v>
      </c>
    </row>
    <row r="3121" spans="1:6">
      <c r="A3121" s="14">
        <v>45127</v>
      </c>
      <c r="B3121" s="15"/>
      <c r="C3121" s="144" t="s">
        <v>12</v>
      </c>
      <c r="D3121" s="92">
        <v>1170000</v>
      </c>
      <c r="E3121" s="45"/>
      <c r="F3121" s="13">
        <f t="shared" si="43"/>
        <v>581633106.40999985</v>
      </c>
    </row>
    <row r="3122" spans="1:6">
      <c r="A3122" s="14">
        <v>45127</v>
      </c>
      <c r="B3122" s="15"/>
      <c r="C3122" s="144" t="s">
        <v>12</v>
      </c>
      <c r="D3122" s="92">
        <v>1185000</v>
      </c>
      <c r="E3122" s="45"/>
      <c r="F3122" s="13">
        <f t="shared" si="43"/>
        <v>582818106.40999985</v>
      </c>
    </row>
    <row r="3123" spans="1:6">
      <c r="A3123" s="14">
        <v>45127</v>
      </c>
      <c r="B3123" s="15"/>
      <c r="C3123" s="144" t="s">
        <v>12</v>
      </c>
      <c r="D3123" s="92">
        <v>600000</v>
      </c>
      <c r="E3123" s="45"/>
      <c r="F3123" s="13">
        <f t="shared" si="43"/>
        <v>583418106.40999985</v>
      </c>
    </row>
    <row r="3124" spans="1:6">
      <c r="A3124" s="14">
        <v>45127</v>
      </c>
      <c r="B3124" s="15"/>
      <c r="C3124" s="144" t="s">
        <v>12</v>
      </c>
      <c r="D3124" s="92">
        <v>550000</v>
      </c>
      <c r="E3124" s="45"/>
      <c r="F3124" s="13">
        <f t="shared" si="43"/>
        <v>583968106.40999985</v>
      </c>
    </row>
    <row r="3125" spans="1:6">
      <c r="A3125" s="14">
        <v>45127</v>
      </c>
      <c r="B3125" s="15"/>
      <c r="C3125" s="144" t="s">
        <v>12</v>
      </c>
      <c r="D3125" s="92">
        <v>1170000</v>
      </c>
      <c r="E3125" s="45"/>
      <c r="F3125" s="13">
        <f t="shared" si="43"/>
        <v>585138106.40999985</v>
      </c>
    </row>
    <row r="3126" spans="1:6">
      <c r="A3126" s="14">
        <v>45127</v>
      </c>
      <c r="B3126" s="15"/>
      <c r="C3126" s="144" t="s">
        <v>12</v>
      </c>
      <c r="D3126" s="92">
        <v>1100000</v>
      </c>
      <c r="E3126" s="45"/>
      <c r="F3126" s="13">
        <f t="shared" si="43"/>
        <v>586238106.40999985</v>
      </c>
    </row>
    <row r="3127" spans="1:6">
      <c r="A3127" s="14">
        <v>45127</v>
      </c>
      <c r="B3127" s="15"/>
      <c r="C3127" s="144" t="s">
        <v>12</v>
      </c>
      <c r="D3127" s="92">
        <v>6204000</v>
      </c>
      <c r="E3127" s="45"/>
      <c r="F3127" s="13">
        <f t="shared" si="43"/>
        <v>592442106.40999985</v>
      </c>
    </row>
    <row r="3128" spans="1:6">
      <c r="A3128" s="14">
        <v>45127</v>
      </c>
      <c r="B3128" s="15"/>
      <c r="C3128" s="144" t="s">
        <v>12</v>
      </c>
      <c r="D3128" s="92">
        <v>6486000</v>
      </c>
      <c r="E3128" s="45"/>
      <c r="F3128" s="13">
        <f t="shared" si="43"/>
        <v>598928106.40999985</v>
      </c>
    </row>
    <row r="3129" spans="1:6">
      <c r="A3129" s="14">
        <v>45128</v>
      </c>
      <c r="B3129" s="15"/>
      <c r="C3129" s="144" t="s">
        <v>12</v>
      </c>
      <c r="D3129" s="92">
        <v>600000</v>
      </c>
      <c r="E3129" s="45"/>
      <c r="F3129" s="13">
        <f t="shared" si="43"/>
        <v>599528106.40999985</v>
      </c>
    </row>
    <row r="3130" spans="1:6">
      <c r="A3130" s="14">
        <v>45128</v>
      </c>
      <c r="B3130" s="15"/>
      <c r="C3130" s="144" t="s">
        <v>12</v>
      </c>
      <c r="D3130" s="92">
        <v>600000</v>
      </c>
      <c r="E3130" s="45"/>
      <c r="F3130" s="13">
        <f t="shared" si="43"/>
        <v>600128106.40999985</v>
      </c>
    </row>
    <row r="3131" spans="1:6">
      <c r="A3131" s="14">
        <v>45128</v>
      </c>
      <c r="B3131" s="15"/>
      <c r="C3131" s="144" t="s">
        <v>12</v>
      </c>
      <c r="D3131" s="92">
        <v>600000</v>
      </c>
      <c r="E3131" s="45"/>
      <c r="F3131" s="13">
        <f t="shared" si="43"/>
        <v>600728106.40999985</v>
      </c>
    </row>
    <row r="3132" spans="1:6">
      <c r="A3132" s="14">
        <v>45128</v>
      </c>
      <c r="B3132" s="15"/>
      <c r="C3132" s="144" t="s">
        <v>17</v>
      </c>
      <c r="D3132" s="92">
        <v>750000</v>
      </c>
      <c r="E3132" s="45"/>
      <c r="F3132" s="13">
        <f t="shared" si="43"/>
        <v>601478106.40999985</v>
      </c>
    </row>
    <row r="3133" spans="1:6">
      <c r="A3133" s="14">
        <v>45128</v>
      </c>
      <c r="B3133" s="15"/>
      <c r="C3133" s="144" t="s">
        <v>12</v>
      </c>
      <c r="D3133" s="92">
        <v>600000</v>
      </c>
      <c r="E3133" s="45"/>
      <c r="F3133" s="13">
        <f t="shared" si="43"/>
        <v>602078106.40999985</v>
      </c>
    </row>
    <row r="3134" spans="1:6">
      <c r="A3134" s="14">
        <v>45128</v>
      </c>
      <c r="B3134" s="15"/>
      <c r="C3134" s="144" t="s">
        <v>12</v>
      </c>
      <c r="D3134" s="92">
        <v>1200000</v>
      </c>
      <c r="E3134" s="45"/>
      <c r="F3134" s="13">
        <f t="shared" si="43"/>
        <v>603278106.40999985</v>
      </c>
    </row>
    <row r="3135" spans="1:6">
      <c r="A3135" s="14">
        <v>45128</v>
      </c>
      <c r="B3135" s="15"/>
      <c r="C3135" s="144" t="s">
        <v>12</v>
      </c>
      <c r="D3135" s="92">
        <v>1185000</v>
      </c>
      <c r="E3135" s="45"/>
      <c r="F3135" s="13">
        <f t="shared" si="43"/>
        <v>604463106.40999985</v>
      </c>
    </row>
    <row r="3136" spans="1:6">
      <c r="A3136" s="14">
        <v>45128</v>
      </c>
      <c r="B3136" s="15"/>
      <c r="C3136" s="144" t="s">
        <v>12</v>
      </c>
      <c r="D3136" s="92">
        <v>1170000</v>
      </c>
      <c r="E3136" s="45"/>
      <c r="F3136" s="13">
        <f t="shared" ref="F3136:F3185" si="44">F3135+D3136-E3136</f>
        <v>605633106.40999985</v>
      </c>
    </row>
    <row r="3137" spans="1:6">
      <c r="A3137" s="14">
        <v>45128</v>
      </c>
      <c r="B3137" s="15"/>
      <c r="C3137" s="144" t="s">
        <v>12</v>
      </c>
      <c r="D3137" s="92">
        <v>600000</v>
      </c>
      <c r="E3137" s="45"/>
      <c r="F3137" s="13">
        <f t="shared" si="44"/>
        <v>606233106.40999985</v>
      </c>
    </row>
    <row r="3138" spans="1:6">
      <c r="A3138" s="14">
        <v>45128</v>
      </c>
      <c r="B3138" s="15"/>
      <c r="C3138" s="144" t="s">
        <v>18</v>
      </c>
      <c r="D3138" s="92">
        <v>7200000</v>
      </c>
      <c r="E3138" s="45"/>
      <c r="F3138" s="13">
        <f t="shared" si="44"/>
        <v>613433106.40999985</v>
      </c>
    </row>
    <row r="3139" spans="1:6">
      <c r="A3139" s="14">
        <v>45128</v>
      </c>
      <c r="B3139" s="15"/>
      <c r="C3139" s="144" t="s">
        <v>17</v>
      </c>
      <c r="D3139" s="92">
        <v>968000</v>
      </c>
      <c r="E3139" s="45"/>
      <c r="F3139" s="13">
        <f t="shared" si="44"/>
        <v>614401106.40999985</v>
      </c>
    </row>
    <row r="3140" spans="1:6">
      <c r="A3140" s="14">
        <v>45131</v>
      </c>
      <c r="B3140" s="15"/>
      <c r="C3140" s="144" t="s">
        <v>90</v>
      </c>
      <c r="D3140" s="92">
        <v>2000000</v>
      </c>
      <c r="E3140" s="45"/>
      <c r="F3140" s="13">
        <f t="shared" si="44"/>
        <v>616401106.40999985</v>
      </c>
    </row>
    <row r="3141" spans="1:6">
      <c r="A3141" s="14">
        <v>45131</v>
      </c>
      <c r="B3141" s="15"/>
      <c r="C3141" s="144" t="s">
        <v>20</v>
      </c>
      <c r="D3141" s="92"/>
      <c r="E3141" s="45">
        <v>60724700</v>
      </c>
      <c r="F3141" s="13">
        <f t="shared" si="44"/>
        <v>555676406.40999985</v>
      </c>
    </row>
    <row r="3142" spans="1:6">
      <c r="A3142" s="14">
        <v>45131</v>
      </c>
      <c r="B3142" s="15"/>
      <c r="C3142" s="144" t="s">
        <v>32</v>
      </c>
      <c r="D3142" s="92"/>
      <c r="E3142" s="45">
        <v>2900</v>
      </c>
      <c r="F3142" s="13">
        <f t="shared" si="44"/>
        <v>555673506.40999985</v>
      </c>
    </row>
    <row r="3143" spans="1:6">
      <c r="A3143" s="14">
        <v>45131</v>
      </c>
      <c r="B3143" s="15"/>
      <c r="C3143" s="147" t="s">
        <v>331</v>
      </c>
      <c r="D3143" s="92">
        <v>50000000</v>
      </c>
      <c r="E3143" s="45"/>
      <c r="F3143" s="13">
        <f t="shared" si="44"/>
        <v>605673506.40999985</v>
      </c>
    </row>
    <row r="3144" spans="1:6">
      <c r="A3144" s="14">
        <v>45133</v>
      </c>
      <c r="B3144" s="15"/>
      <c r="C3144" s="144" t="s">
        <v>79</v>
      </c>
      <c r="D3144" s="92">
        <v>1200000</v>
      </c>
      <c r="E3144" s="45"/>
      <c r="F3144" s="13">
        <f t="shared" si="44"/>
        <v>606873506.40999985</v>
      </c>
    </row>
    <row r="3145" spans="1:6">
      <c r="A3145" s="14">
        <v>45129</v>
      </c>
      <c r="B3145" s="15"/>
      <c r="C3145" s="144" t="s">
        <v>12</v>
      </c>
      <c r="D3145" s="92">
        <v>600000</v>
      </c>
      <c r="E3145" s="45"/>
      <c r="F3145" s="13">
        <f t="shared" si="44"/>
        <v>607473506.40999985</v>
      </c>
    </row>
    <row r="3146" spans="1:6">
      <c r="A3146" s="14">
        <v>45129</v>
      </c>
      <c r="B3146" s="15"/>
      <c r="C3146" s="144" t="s">
        <v>12</v>
      </c>
      <c r="D3146" s="92">
        <v>550000</v>
      </c>
      <c r="E3146" s="45"/>
      <c r="F3146" s="13">
        <f t="shared" si="44"/>
        <v>608023506.40999985</v>
      </c>
    </row>
    <row r="3147" spans="1:6">
      <c r="A3147" s="14">
        <v>45130</v>
      </c>
      <c r="B3147" s="15"/>
      <c r="C3147" s="144" t="s">
        <v>12</v>
      </c>
      <c r="D3147" s="92">
        <v>1050000</v>
      </c>
      <c r="E3147" s="45"/>
      <c r="F3147" s="13">
        <f t="shared" si="44"/>
        <v>609073506.40999985</v>
      </c>
    </row>
    <row r="3148" spans="1:6">
      <c r="A3148" s="14">
        <v>45131</v>
      </c>
      <c r="B3148" s="15"/>
      <c r="C3148" s="144" t="s">
        <v>12</v>
      </c>
      <c r="D3148" s="92">
        <v>585000</v>
      </c>
      <c r="E3148" s="45"/>
      <c r="F3148" s="13">
        <f t="shared" si="44"/>
        <v>609658506.40999985</v>
      </c>
    </row>
    <row r="3149" spans="1:6">
      <c r="A3149" s="14">
        <v>45131</v>
      </c>
      <c r="B3149" s="15"/>
      <c r="C3149" s="144" t="s">
        <v>12</v>
      </c>
      <c r="D3149" s="92">
        <v>585000</v>
      </c>
      <c r="E3149" s="45"/>
      <c r="F3149" s="13">
        <f t="shared" si="44"/>
        <v>610243506.40999985</v>
      </c>
    </row>
    <row r="3150" spans="1:6">
      <c r="A3150" s="14">
        <v>45131</v>
      </c>
      <c r="B3150" s="15"/>
      <c r="C3150" s="144" t="s">
        <v>12</v>
      </c>
      <c r="D3150" s="92">
        <v>600000</v>
      </c>
      <c r="E3150" s="45"/>
      <c r="F3150" s="13">
        <f t="shared" si="44"/>
        <v>610843506.40999985</v>
      </c>
    </row>
    <row r="3151" spans="1:6">
      <c r="A3151" s="14">
        <v>45131</v>
      </c>
      <c r="B3151" s="15"/>
      <c r="C3151" s="144" t="s">
        <v>12</v>
      </c>
      <c r="D3151" s="92">
        <v>1170008</v>
      </c>
      <c r="E3151" s="45"/>
      <c r="F3151" s="13">
        <f t="shared" si="44"/>
        <v>612013514.40999985</v>
      </c>
    </row>
    <row r="3152" spans="1:6">
      <c r="A3152" s="14">
        <v>45131</v>
      </c>
      <c r="B3152" s="15"/>
      <c r="C3152" s="144" t="s">
        <v>18</v>
      </c>
      <c r="D3152" s="92">
        <v>1950000</v>
      </c>
      <c r="E3152" s="45"/>
      <c r="F3152" s="13">
        <f t="shared" si="44"/>
        <v>613963514.40999985</v>
      </c>
    </row>
    <row r="3153" spans="1:6">
      <c r="A3153" s="14">
        <v>45131</v>
      </c>
      <c r="B3153" s="15"/>
      <c r="C3153" s="144" t="s">
        <v>12</v>
      </c>
      <c r="D3153" s="92">
        <v>1170000</v>
      </c>
      <c r="E3153" s="45"/>
      <c r="F3153" s="13">
        <f t="shared" si="44"/>
        <v>615133514.40999985</v>
      </c>
    </row>
    <row r="3154" spans="1:6">
      <c r="A3154" s="14">
        <v>45131</v>
      </c>
      <c r="B3154" s="15"/>
      <c r="C3154" s="144" t="s">
        <v>12</v>
      </c>
      <c r="D3154" s="92">
        <v>1170000</v>
      </c>
      <c r="E3154" s="45"/>
      <c r="F3154" s="13">
        <f t="shared" si="44"/>
        <v>616303514.40999985</v>
      </c>
    </row>
    <row r="3155" spans="1:6">
      <c r="A3155" s="14">
        <v>45131</v>
      </c>
      <c r="B3155" s="15"/>
      <c r="C3155" s="144" t="s">
        <v>12</v>
      </c>
      <c r="D3155" s="92">
        <v>585000</v>
      </c>
      <c r="E3155" s="45"/>
      <c r="F3155" s="13">
        <f t="shared" si="44"/>
        <v>616888514.40999985</v>
      </c>
    </row>
    <row r="3156" spans="1:6">
      <c r="A3156" s="14">
        <v>45131</v>
      </c>
      <c r="B3156" s="15"/>
      <c r="C3156" s="144"/>
      <c r="D3156" s="92">
        <v>3300000</v>
      </c>
      <c r="E3156" s="45"/>
      <c r="F3156" s="13">
        <f t="shared" si="44"/>
        <v>620188514.40999985</v>
      </c>
    </row>
    <row r="3157" spans="1:6">
      <c r="A3157" s="14">
        <v>45132</v>
      </c>
      <c r="B3157" s="15"/>
      <c r="C3157" s="144" t="s">
        <v>12</v>
      </c>
      <c r="D3157" s="92">
        <v>550000</v>
      </c>
      <c r="E3157" s="45"/>
      <c r="F3157" s="13">
        <f t="shared" si="44"/>
        <v>620738514.40999985</v>
      </c>
    </row>
    <row r="3158" spans="1:6">
      <c r="A3158" s="14">
        <v>45132</v>
      </c>
      <c r="B3158" s="15"/>
      <c r="C3158" s="144" t="s">
        <v>12</v>
      </c>
      <c r="D3158" s="92">
        <v>1050000</v>
      </c>
      <c r="E3158" s="45"/>
      <c r="F3158" s="13">
        <f t="shared" si="44"/>
        <v>621788514.40999985</v>
      </c>
    </row>
    <row r="3159" spans="1:6">
      <c r="A3159" s="14">
        <v>45132</v>
      </c>
      <c r="B3159" s="15"/>
      <c r="C3159" s="144" t="s">
        <v>12</v>
      </c>
      <c r="D3159" s="92">
        <v>600000</v>
      </c>
      <c r="E3159" s="45"/>
      <c r="F3159" s="13">
        <f t="shared" si="44"/>
        <v>622388514.40999985</v>
      </c>
    </row>
    <row r="3160" spans="1:6">
      <c r="A3160" s="14">
        <v>45132</v>
      </c>
      <c r="B3160" s="15"/>
      <c r="C3160" s="144" t="s">
        <v>12</v>
      </c>
      <c r="D3160" s="92">
        <v>600000</v>
      </c>
      <c r="E3160" s="45"/>
      <c r="F3160" s="13">
        <f t="shared" si="44"/>
        <v>622988514.40999985</v>
      </c>
    </row>
    <row r="3161" spans="1:6">
      <c r="A3161" s="14">
        <v>45132</v>
      </c>
      <c r="B3161" s="15"/>
      <c r="C3161" s="144" t="s">
        <v>12</v>
      </c>
      <c r="D3161" s="92">
        <v>585000</v>
      </c>
      <c r="E3161" s="45"/>
      <c r="F3161" s="13">
        <f t="shared" si="44"/>
        <v>623573514.40999985</v>
      </c>
    </row>
    <row r="3162" spans="1:6">
      <c r="A3162" s="14">
        <v>45132</v>
      </c>
      <c r="B3162" s="15"/>
      <c r="C3162" s="144" t="s">
        <v>12</v>
      </c>
      <c r="D3162" s="92">
        <v>550000</v>
      </c>
      <c r="E3162" s="45"/>
      <c r="F3162" s="13">
        <f t="shared" si="44"/>
        <v>624123514.40999985</v>
      </c>
    </row>
    <row r="3163" spans="1:6">
      <c r="A3163" s="14">
        <v>45132</v>
      </c>
      <c r="B3163" s="15"/>
      <c r="C3163" s="144" t="s">
        <v>12</v>
      </c>
      <c r="D3163" s="92">
        <v>1200000</v>
      </c>
      <c r="E3163" s="45"/>
      <c r="F3163" s="13">
        <f t="shared" si="44"/>
        <v>625323514.40999985</v>
      </c>
    </row>
    <row r="3164" spans="1:6">
      <c r="A3164" s="14">
        <v>45132</v>
      </c>
      <c r="B3164" s="15"/>
      <c r="C3164" s="144" t="s">
        <v>6</v>
      </c>
      <c r="D3164" s="92">
        <v>1350000</v>
      </c>
      <c r="E3164" s="45"/>
      <c r="F3164" s="13">
        <f t="shared" si="44"/>
        <v>626673514.40999985</v>
      </c>
    </row>
    <row r="3165" spans="1:6">
      <c r="A3165" s="14">
        <v>45132</v>
      </c>
      <c r="B3165" s="15"/>
      <c r="C3165" s="144" t="s">
        <v>12</v>
      </c>
      <c r="D3165" s="92">
        <v>1135000</v>
      </c>
      <c r="E3165" s="45"/>
      <c r="F3165" s="13">
        <f t="shared" si="44"/>
        <v>627808514.40999985</v>
      </c>
    </row>
    <row r="3166" spans="1:6">
      <c r="A3166" s="14">
        <v>45132</v>
      </c>
      <c r="B3166" s="15"/>
      <c r="C3166" s="144" t="s">
        <v>12</v>
      </c>
      <c r="D3166" s="92">
        <v>650000</v>
      </c>
      <c r="E3166" s="45"/>
      <c r="F3166" s="13">
        <f t="shared" si="44"/>
        <v>628458514.40999985</v>
      </c>
    </row>
    <row r="3167" spans="1:6">
      <c r="A3167" s="14">
        <v>45132</v>
      </c>
      <c r="B3167" s="15"/>
      <c r="C3167" s="144" t="s">
        <v>12</v>
      </c>
      <c r="D3167" s="92">
        <v>585000</v>
      </c>
      <c r="E3167" s="45"/>
      <c r="F3167" s="13">
        <f t="shared" si="44"/>
        <v>629043514.40999985</v>
      </c>
    </row>
    <row r="3168" spans="1:6">
      <c r="A3168" s="14">
        <v>45132</v>
      </c>
      <c r="B3168" s="15"/>
      <c r="C3168" s="144" t="s">
        <v>12</v>
      </c>
      <c r="D3168" s="92">
        <v>650000</v>
      </c>
      <c r="E3168" s="45"/>
      <c r="F3168" s="13">
        <f t="shared" si="44"/>
        <v>629693514.40999985</v>
      </c>
    </row>
    <row r="3169" spans="1:6">
      <c r="A3169" s="14">
        <v>45132</v>
      </c>
      <c r="B3169" s="15"/>
      <c r="C3169" s="144" t="s">
        <v>12</v>
      </c>
      <c r="D3169" s="92">
        <v>1710000</v>
      </c>
      <c r="E3169" s="45"/>
      <c r="F3169" s="13">
        <f t="shared" si="44"/>
        <v>631403514.40999985</v>
      </c>
    </row>
    <row r="3170" spans="1:6">
      <c r="A3170" s="14">
        <v>45132</v>
      </c>
      <c r="B3170" s="15"/>
      <c r="C3170" s="144" t="s">
        <v>6</v>
      </c>
      <c r="D3170" s="92">
        <v>1200000</v>
      </c>
      <c r="E3170" s="45"/>
      <c r="F3170" s="13">
        <f t="shared" si="44"/>
        <v>632603514.40999985</v>
      </c>
    </row>
    <row r="3171" spans="1:6">
      <c r="A3171" s="14">
        <v>45132</v>
      </c>
      <c r="B3171" s="15"/>
      <c r="C3171" s="144" t="s">
        <v>60</v>
      </c>
      <c r="D3171" s="92">
        <v>3382500</v>
      </c>
      <c r="E3171" s="45"/>
      <c r="F3171" s="13">
        <f t="shared" si="44"/>
        <v>635986014.40999985</v>
      </c>
    </row>
    <row r="3172" spans="1:6">
      <c r="A3172" s="14">
        <v>45132</v>
      </c>
      <c r="B3172" s="15"/>
      <c r="C3172" s="144" t="s">
        <v>12</v>
      </c>
      <c r="D3172" s="92">
        <v>600000</v>
      </c>
      <c r="E3172" s="45"/>
      <c r="F3172" s="13">
        <f t="shared" si="44"/>
        <v>636586014.40999985</v>
      </c>
    </row>
    <row r="3173" spans="1:6">
      <c r="A3173" s="14">
        <v>45132</v>
      </c>
      <c r="B3173" s="15"/>
      <c r="C3173" s="144" t="s">
        <v>12</v>
      </c>
      <c r="D3173" s="92">
        <v>585000</v>
      </c>
      <c r="E3173" s="45"/>
      <c r="F3173" s="13">
        <f t="shared" si="44"/>
        <v>637171014.40999985</v>
      </c>
    </row>
    <row r="3174" spans="1:6">
      <c r="A3174" s="14">
        <v>45132</v>
      </c>
      <c r="B3174" s="15"/>
      <c r="C3174" s="144" t="s">
        <v>17</v>
      </c>
      <c r="D3174" s="92">
        <v>600000</v>
      </c>
      <c r="E3174" s="45"/>
      <c r="F3174" s="13">
        <f t="shared" si="44"/>
        <v>637771014.40999985</v>
      </c>
    </row>
    <row r="3175" spans="1:6">
      <c r="A3175" s="14">
        <v>45132</v>
      </c>
      <c r="B3175" s="15"/>
      <c r="C3175" s="144" t="s">
        <v>12</v>
      </c>
      <c r="D3175" s="92">
        <v>465000</v>
      </c>
      <c r="E3175" s="45"/>
      <c r="F3175" s="13">
        <f t="shared" si="44"/>
        <v>638236014.40999985</v>
      </c>
    </row>
    <row r="3176" spans="1:6">
      <c r="A3176" s="14">
        <v>45132</v>
      </c>
      <c r="B3176" s="15"/>
      <c r="C3176" s="144" t="s">
        <v>12</v>
      </c>
      <c r="D3176" s="92">
        <v>585000</v>
      </c>
      <c r="E3176" s="45"/>
      <c r="F3176" s="13">
        <f t="shared" si="44"/>
        <v>638821014.40999985</v>
      </c>
    </row>
    <row r="3177" spans="1:6">
      <c r="A3177" s="14">
        <v>45132</v>
      </c>
      <c r="B3177" s="15"/>
      <c r="C3177" s="144" t="s">
        <v>12</v>
      </c>
      <c r="D3177" s="92">
        <v>600000</v>
      </c>
      <c r="E3177" s="45"/>
      <c r="F3177" s="13">
        <f t="shared" si="44"/>
        <v>639421014.40999985</v>
      </c>
    </row>
    <row r="3178" spans="1:6">
      <c r="A3178" s="14">
        <v>45132</v>
      </c>
      <c r="B3178" s="15"/>
      <c r="C3178" s="144" t="s">
        <v>12</v>
      </c>
      <c r="D3178" s="92">
        <v>585000</v>
      </c>
      <c r="E3178" s="45"/>
      <c r="F3178" s="13">
        <f t="shared" si="44"/>
        <v>640006014.40999985</v>
      </c>
    </row>
    <row r="3179" spans="1:6">
      <c r="A3179" s="14">
        <v>45133</v>
      </c>
      <c r="B3179" s="15"/>
      <c r="C3179" s="144" t="s">
        <v>12</v>
      </c>
      <c r="D3179" s="92">
        <v>585000</v>
      </c>
      <c r="E3179" s="45"/>
      <c r="F3179" s="13">
        <f t="shared" si="44"/>
        <v>640591014.40999985</v>
      </c>
    </row>
    <row r="3180" spans="1:6">
      <c r="A3180" s="14">
        <v>45133</v>
      </c>
      <c r="B3180" s="15"/>
      <c r="C3180" s="144" t="s">
        <v>17</v>
      </c>
      <c r="D3180" s="92">
        <v>2400000</v>
      </c>
      <c r="E3180" s="45"/>
      <c r="F3180" s="13">
        <f t="shared" si="44"/>
        <v>642991014.40999985</v>
      </c>
    </row>
    <row r="3181" spans="1:6">
      <c r="A3181" s="14">
        <v>45133</v>
      </c>
      <c r="B3181" s="15"/>
      <c r="C3181" s="144" t="s">
        <v>12</v>
      </c>
      <c r="D3181" s="92">
        <v>585000</v>
      </c>
      <c r="E3181" s="45"/>
      <c r="F3181" s="13">
        <f t="shared" si="44"/>
        <v>643576014.40999985</v>
      </c>
    </row>
    <row r="3182" spans="1:6">
      <c r="A3182" s="14">
        <v>45133</v>
      </c>
      <c r="B3182" s="15"/>
      <c r="C3182" s="144" t="s">
        <v>12</v>
      </c>
      <c r="D3182" s="92">
        <v>585000</v>
      </c>
      <c r="E3182" s="45"/>
      <c r="F3182" s="13">
        <f t="shared" si="44"/>
        <v>644161014.40999985</v>
      </c>
    </row>
    <row r="3183" spans="1:6">
      <c r="A3183" s="14">
        <v>45133</v>
      </c>
      <c r="B3183" s="15"/>
      <c r="C3183" s="144" t="s">
        <v>12</v>
      </c>
      <c r="D3183" s="92">
        <v>600000</v>
      </c>
      <c r="E3183" s="45"/>
      <c r="F3183" s="13">
        <f t="shared" si="44"/>
        <v>644761014.40999985</v>
      </c>
    </row>
    <row r="3184" spans="1:6">
      <c r="A3184" s="14">
        <v>45133</v>
      </c>
      <c r="B3184" s="15"/>
      <c r="C3184" s="144" t="s">
        <v>12</v>
      </c>
      <c r="D3184" s="92">
        <v>600000</v>
      </c>
      <c r="E3184" s="45"/>
      <c r="F3184" s="13">
        <f t="shared" si="44"/>
        <v>645361014.40999985</v>
      </c>
    </row>
    <row r="3185" spans="1:6">
      <c r="A3185" s="14">
        <v>45133</v>
      </c>
      <c r="B3185" s="15"/>
      <c r="C3185" s="144" t="s">
        <v>12</v>
      </c>
      <c r="D3185" s="92">
        <v>585000</v>
      </c>
      <c r="E3185" s="45"/>
      <c r="F3185" s="13">
        <f t="shared" si="44"/>
        <v>645946014.40999985</v>
      </c>
    </row>
    <row r="3186" spans="1:6">
      <c r="A3186" s="14">
        <v>45133</v>
      </c>
      <c r="B3186" s="15"/>
      <c r="C3186" s="144" t="s">
        <v>12</v>
      </c>
      <c r="D3186" s="92">
        <v>650000</v>
      </c>
      <c r="E3186" s="45"/>
      <c r="F3186" s="13">
        <f t="shared" ref="F3186:F3197" si="45">F3185+D3186-E3186</f>
        <v>646596014.40999985</v>
      </c>
    </row>
    <row r="3187" spans="1:6">
      <c r="A3187" s="14">
        <v>45133</v>
      </c>
      <c r="B3187" s="15"/>
      <c r="C3187" s="144" t="s">
        <v>12</v>
      </c>
      <c r="D3187" s="92">
        <v>1170000</v>
      </c>
      <c r="E3187" s="45"/>
      <c r="F3187" s="13">
        <f t="shared" si="45"/>
        <v>647766014.40999985</v>
      </c>
    </row>
    <row r="3188" spans="1:6">
      <c r="A3188" s="14">
        <v>45133</v>
      </c>
      <c r="B3188" s="15"/>
      <c r="C3188" s="144" t="s">
        <v>12</v>
      </c>
      <c r="D3188" s="92">
        <v>600000</v>
      </c>
      <c r="E3188" s="45"/>
      <c r="F3188" s="13">
        <f t="shared" si="45"/>
        <v>648366014.40999985</v>
      </c>
    </row>
    <row r="3189" spans="1:6">
      <c r="A3189" s="14">
        <v>45134</v>
      </c>
      <c r="B3189" s="15"/>
      <c r="C3189" s="144" t="s">
        <v>12</v>
      </c>
      <c r="D3189" s="92">
        <v>600000</v>
      </c>
      <c r="E3189" s="45"/>
      <c r="F3189" s="13">
        <f t="shared" si="45"/>
        <v>648966014.40999985</v>
      </c>
    </row>
    <row r="3190" spans="1:6">
      <c r="A3190" s="14">
        <v>45134</v>
      </c>
      <c r="B3190" s="15"/>
      <c r="C3190" s="144" t="s">
        <v>12</v>
      </c>
      <c r="D3190" s="92">
        <v>650000</v>
      </c>
      <c r="E3190" s="45"/>
      <c r="F3190" s="13">
        <f t="shared" si="45"/>
        <v>649616014.40999985</v>
      </c>
    </row>
    <row r="3191" spans="1:6">
      <c r="A3191" s="14">
        <v>45134</v>
      </c>
      <c r="B3191" s="15"/>
      <c r="C3191" s="144" t="s">
        <v>12</v>
      </c>
      <c r="D3191" s="92">
        <v>1100000</v>
      </c>
      <c r="E3191" s="45"/>
      <c r="F3191" s="13">
        <f t="shared" si="45"/>
        <v>650716014.40999985</v>
      </c>
    </row>
    <row r="3192" spans="1:6">
      <c r="A3192" s="14">
        <v>45134</v>
      </c>
      <c r="B3192" s="15"/>
      <c r="C3192" s="144" t="s">
        <v>18</v>
      </c>
      <c r="D3192" s="92">
        <v>1350000</v>
      </c>
      <c r="E3192" s="45"/>
      <c r="F3192" s="13">
        <f t="shared" si="45"/>
        <v>652066014.40999985</v>
      </c>
    </row>
    <row r="3193" spans="1:6">
      <c r="A3193" s="14">
        <v>45134</v>
      </c>
      <c r="B3193" s="15"/>
      <c r="C3193" s="144" t="s">
        <v>12</v>
      </c>
      <c r="D3193" s="92">
        <v>1135000</v>
      </c>
      <c r="E3193" s="45"/>
      <c r="F3193" s="13">
        <f t="shared" si="45"/>
        <v>653201014.40999985</v>
      </c>
    </row>
    <row r="3194" spans="1:6">
      <c r="A3194" s="14">
        <v>45135</v>
      </c>
      <c r="B3194" s="15"/>
      <c r="C3194" s="144" t="s">
        <v>12</v>
      </c>
      <c r="D3194" s="92">
        <v>1185000</v>
      </c>
      <c r="E3194" s="45"/>
      <c r="F3194" s="13">
        <f t="shared" si="45"/>
        <v>654386014.40999985</v>
      </c>
    </row>
    <row r="3195" spans="1:6">
      <c r="A3195" s="14">
        <v>45135</v>
      </c>
      <c r="B3195" s="15"/>
      <c r="C3195" s="144" t="s">
        <v>12</v>
      </c>
      <c r="D3195" s="92">
        <v>600000</v>
      </c>
      <c r="E3195" s="45"/>
      <c r="F3195" s="13">
        <f t="shared" si="45"/>
        <v>654986014.40999985</v>
      </c>
    </row>
    <row r="3196" spans="1:6">
      <c r="A3196" s="14">
        <v>45135</v>
      </c>
      <c r="B3196" s="15"/>
      <c r="C3196" s="144" t="s">
        <v>12</v>
      </c>
      <c r="D3196" s="92">
        <v>585000</v>
      </c>
      <c r="E3196" s="45"/>
      <c r="F3196" s="13">
        <f t="shared" si="45"/>
        <v>655571014.40999985</v>
      </c>
    </row>
    <row r="3197" spans="1:6">
      <c r="A3197" s="14">
        <v>45135</v>
      </c>
      <c r="B3197" s="15"/>
      <c r="C3197" s="144" t="s">
        <v>12</v>
      </c>
      <c r="D3197" s="92">
        <v>465000</v>
      </c>
      <c r="E3197" s="45"/>
      <c r="F3197" s="13">
        <f t="shared" si="45"/>
        <v>656036014.40999985</v>
      </c>
    </row>
    <row r="3198" spans="1:6">
      <c r="A3198" s="14">
        <v>45135</v>
      </c>
      <c r="B3198" s="15"/>
      <c r="C3198" s="144" t="s">
        <v>20</v>
      </c>
      <c r="D3198" s="92"/>
      <c r="E3198" s="45">
        <v>40980000</v>
      </c>
      <c r="F3198" s="13">
        <f t="shared" ref="F3198:F3239" si="46">F3197+D3198-E3198</f>
        <v>615056014.40999985</v>
      </c>
    </row>
    <row r="3199" spans="1:6">
      <c r="A3199" s="14">
        <v>45135</v>
      </c>
      <c r="B3199" s="15"/>
      <c r="C3199" s="144" t="s">
        <v>32</v>
      </c>
      <c r="D3199" s="92"/>
      <c r="E3199" s="45">
        <v>2900</v>
      </c>
      <c r="F3199" s="13">
        <f t="shared" si="46"/>
        <v>615053114.40999985</v>
      </c>
    </row>
    <row r="3200" spans="1:6">
      <c r="A3200" s="14">
        <v>45135</v>
      </c>
      <c r="B3200" s="15"/>
      <c r="C3200" s="144" t="s">
        <v>12</v>
      </c>
      <c r="D3200" s="92">
        <v>585000</v>
      </c>
      <c r="E3200" s="45"/>
      <c r="F3200" s="13">
        <f t="shared" si="46"/>
        <v>615638114.40999985</v>
      </c>
    </row>
    <row r="3201" spans="1:6">
      <c r="A3201" s="14">
        <v>45135</v>
      </c>
      <c r="B3201" s="15"/>
      <c r="C3201" s="144" t="s">
        <v>17</v>
      </c>
      <c r="D3201" s="92">
        <v>1500000</v>
      </c>
      <c r="E3201" s="45"/>
      <c r="F3201" s="13">
        <f t="shared" si="46"/>
        <v>617138114.40999985</v>
      </c>
    </row>
    <row r="3202" spans="1:6">
      <c r="A3202" s="14">
        <v>45135</v>
      </c>
      <c r="B3202" s="15"/>
      <c r="C3202" s="144" t="s">
        <v>12</v>
      </c>
      <c r="D3202" s="92">
        <v>1185000</v>
      </c>
      <c r="E3202" s="45"/>
      <c r="F3202" s="13">
        <f t="shared" si="46"/>
        <v>618323114.40999985</v>
      </c>
    </row>
    <row r="3203" spans="1:6">
      <c r="A3203" s="14">
        <v>45135</v>
      </c>
      <c r="B3203" s="15"/>
      <c r="C3203" s="144" t="s">
        <v>12</v>
      </c>
      <c r="D3203" s="92">
        <v>1015000</v>
      </c>
      <c r="E3203" s="45"/>
      <c r="F3203" s="13">
        <f t="shared" si="46"/>
        <v>619338114.40999985</v>
      </c>
    </row>
    <row r="3204" spans="1:6">
      <c r="A3204" s="14">
        <v>45135</v>
      </c>
      <c r="B3204" s="15"/>
      <c r="C3204" s="144" t="s">
        <v>12</v>
      </c>
      <c r="D3204" s="92">
        <v>550000</v>
      </c>
      <c r="E3204" s="45"/>
      <c r="F3204" s="13">
        <f t="shared" si="46"/>
        <v>619888114.40999985</v>
      </c>
    </row>
    <row r="3205" spans="1:6">
      <c r="A3205" s="14">
        <v>45135</v>
      </c>
      <c r="B3205" s="15"/>
      <c r="C3205" s="144" t="s">
        <v>12</v>
      </c>
      <c r="D3205" s="92">
        <v>2340000</v>
      </c>
      <c r="E3205" s="45"/>
      <c r="F3205" s="13">
        <f t="shared" si="46"/>
        <v>622228114.40999985</v>
      </c>
    </row>
    <row r="3206" spans="1:6">
      <c r="A3206" s="14">
        <v>45135</v>
      </c>
      <c r="B3206" s="15"/>
      <c r="C3206" s="144" t="s">
        <v>12</v>
      </c>
      <c r="D3206" s="92">
        <v>1050000</v>
      </c>
      <c r="E3206" s="45"/>
      <c r="F3206" s="13">
        <f t="shared" si="46"/>
        <v>623278114.40999985</v>
      </c>
    </row>
    <row r="3207" spans="1:6">
      <c r="A3207" s="14">
        <v>45136</v>
      </c>
      <c r="B3207" s="15"/>
      <c r="C3207" s="144" t="s">
        <v>12</v>
      </c>
      <c r="D3207" s="92">
        <v>650000</v>
      </c>
      <c r="E3207" s="45"/>
      <c r="F3207" s="13">
        <f t="shared" si="46"/>
        <v>623928114.40999985</v>
      </c>
    </row>
    <row r="3208" spans="1:6">
      <c r="A3208" s="14">
        <v>45136</v>
      </c>
      <c r="B3208" s="15"/>
      <c r="C3208" s="144" t="s">
        <v>12</v>
      </c>
      <c r="D3208" s="92">
        <v>600000</v>
      </c>
      <c r="E3208" s="45"/>
      <c r="F3208" s="13">
        <f t="shared" si="46"/>
        <v>624528114.40999985</v>
      </c>
    </row>
    <row r="3209" spans="1:6">
      <c r="A3209" s="14">
        <v>45138</v>
      </c>
      <c r="B3209" s="15"/>
      <c r="C3209" s="144" t="s">
        <v>332</v>
      </c>
      <c r="D3209" s="92">
        <v>2800000</v>
      </c>
      <c r="E3209" s="45"/>
      <c r="F3209" s="13">
        <f t="shared" si="46"/>
        <v>627328114.40999985</v>
      </c>
    </row>
    <row r="3210" spans="1:6">
      <c r="A3210" s="14">
        <v>45138</v>
      </c>
      <c r="B3210" s="15"/>
      <c r="C3210" s="144" t="s">
        <v>20</v>
      </c>
      <c r="D3210" s="92"/>
      <c r="E3210" s="45">
        <v>160000000</v>
      </c>
      <c r="F3210" s="13">
        <f t="shared" si="46"/>
        <v>467328114.40999985</v>
      </c>
    </row>
    <row r="3211" spans="1:6">
      <c r="A3211" s="14">
        <v>45138</v>
      </c>
      <c r="B3211" s="15"/>
      <c r="C3211" s="144" t="s">
        <v>20</v>
      </c>
      <c r="D3211" s="92"/>
      <c r="E3211" s="45">
        <v>6825000</v>
      </c>
      <c r="F3211" s="13">
        <f t="shared" si="46"/>
        <v>460503114.40999985</v>
      </c>
    </row>
    <row r="3212" spans="1:6">
      <c r="A3212" s="14">
        <v>45138</v>
      </c>
      <c r="B3212" s="15"/>
      <c r="C3212" s="144" t="s">
        <v>154</v>
      </c>
      <c r="D3212" s="92"/>
      <c r="E3212" s="45">
        <f>2*2900</f>
        <v>5800</v>
      </c>
      <c r="F3212" s="13">
        <f t="shared" si="46"/>
        <v>460497314.40999985</v>
      </c>
    </row>
    <row r="3213" spans="1:6">
      <c r="A3213" s="14">
        <v>45138</v>
      </c>
      <c r="B3213" s="15"/>
      <c r="C3213" s="144" t="s">
        <v>24</v>
      </c>
      <c r="D3213" s="92"/>
      <c r="E3213" s="45">
        <v>53714000</v>
      </c>
      <c r="F3213" s="13">
        <f t="shared" si="46"/>
        <v>406783314.40999985</v>
      </c>
    </row>
    <row r="3214" spans="1:6">
      <c r="A3214" s="14">
        <v>45138</v>
      </c>
      <c r="B3214" s="15"/>
      <c r="C3214" s="144" t="s">
        <v>333</v>
      </c>
      <c r="D3214" s="92"/>
      <c r="E3214" s="45">
        <v>30000000</v>
      </c>
      <c r="F3214" s="13">
        <f t="shared" si="46"/>
        <v>376783314.40999985</v>
      </c>
    </row>
    <row r="3215" spans="1:6">
      <c r="A3215" s="14">
        <v>45138</v>
      </c>
      <c r="B3215" s="15"/>
      <c r="C3215" s="144" t="s">
        <v>334</v>
      </c>
      <c r="D3215" s="92">
        <v>1200000</v>
      </c>
      <c r="E3215" s="45"/>
      <c r="F3215" s="13">
        <f t="shared" si="46"/>
        <v>377983314.40999985</v>
      </c>
    </row>
    <row r="3216" spans="1:6">
      <c r="A3216" s="14">
        <v>45136</v>
      </c>
      <c r="B3216" s="15"/>
      <c r="C3216" s="144" t="s">
        <v>12</v>
      </c>
      <c r="D3216" s="92">
        <v>585000</v>
      </c>
      <c r="E3216" s="45"/>
      <c r="F3216" s="13">
        <f t="shared" si="46"/>
        <v>378568314.40999985</v>
      </c>
    </row>
    <row r="3217" spans="1:6">
      <c r="A3217" s="14">
        <v>45137</v>
      </c>
      <c r="B3217" s="15"/>
      <c r="C3217" s="144" t="s">
        <v>12</v>
      </c>
      <c r="D3217" s="92">
        <v>650000</v>
      </c>
      <c r="E3217" s="45"/>
      <c r="F3217" s="13">
        <f t="shared" si="46"/>
        <v>379218314.40999985</v>
      </c>
    </row>
    <row r="3218" spans="1:6">
      <c r="A3218" s="14">
        <v>45137</v>
      </c>
      <c r="B3218" s="15"/>
      <c r="C3218" s="144" t="s">
        <v>12</v>
      </c>
      <c r="D3218" s="92">
        <v>1050000</v>
      </c>
      <c r="E3218" s="45"/>
      <c r="F3218" s="13">
        <f t="shared" si="46"/>
        <v>380268314.40999985</v>
      </c>
    </row>
    <row r="3219" spans="1:6">
      <c r="A3219" s="14">
        <v>45137</v>
      </c>
      <c r="B3219" s="15"/>
      <c r="C3219" s="144" t="s">
        <v>12</v>
      </c>
      <c r="D3219" s="92">
        <v>1200000</v>
      </c>
      <c r="E3219" s="45"/>
      <c r="F3219" s="13">
        <f t="shared" si="46"/>
        <v>381468314.40999985</v>
      </c>
    </row>
    <row r="3220" spans="1:6">
      <c r="A3220" s="14">
        <v>45137</v>
      </c>
      <c r="B3220" s="15"/>
      <c r="C3220" s="144" t="s">
        <v>17</v>
      </c>
      <c r="D3220" s="92">
        <v>600000</v>
      </c>
      <c r="E3220" s="45"/>
      <c r="F3220" s="13">
        <f t="shared" si="46"/>
        <v>382068314.40999985</v>
      </c>
    </row>
    <row r="3221" spans="1:6">
      <c r="A3221" s="14">
        <v>45137</v>
      </c>
      <c r="B3221" s="15"/>
      <c r="C3221" s="144" t="s">
        <v>12</v>
      </c>
      <c r="D3221" s="92">
        <v>465000</v>
      </c>
      <c r="E3221" s="45"/>
      <c r="F3221" s="13">
        <f t="shared" si="46"/>
        <v>382533314.40999985</v>
      </c>
    </row>
    <row r="3222" spans="1:6">
      <c r="A3222" s="14">
        <v>45138</v>
      </c>
      <c r="B3222" s="15"/>
      <c r="C3222" s="144" t="s">
        <v>12</v>
      </c>
      <c r="D3222" s="92">
        <v>1200000</v>
      </c>
      <c r="E3222" s="45"/>
      <c r="F3222" s="13">
        <f t="shared" si="46"/>
        <v>383733314.40999985</v>
      </c>
    </row>
    <row r="3223" spans="1:6">
      <c r="A3223" s="14">
        <v>45138</v>
      </c>
      <c r="B3223" s="15"/>
      <c r="C3223" s="144" t="s">
        <v>12</v>
      </c>
      <c r="D3223" s="92">
        <v>1170000</v>
      </c>
      <c r="E3223" s="45"/>
      <c r="F3223" s="13">
        <f t="shared" si="46"/>
        <v>384903314.40999985</v>
      </c>
    </row>
    <row r="3224" spans="1:6">
      <c r="A3224" s="14">
        <v>45138</v>
      </c>
      <c r="B3224" s="15"/>
      <c r="C3224" s="144" t="s">
        <v>336</v>
      </c>
      <c r="D3224" s="92">
        <v>170000</v>
      </c>
      <c r="E3224" s="45"/>
      <c r="F3224" s="13">
        <f t="shared" si="46"/>
        <v>385073314.40999985</v>
      </c>
    </row>
    <row r="3225" spans="1:6">
      <c r="A3225" s="14">
        <v>45138</v>
      </c>
      <c r="B3225" s="15"/>
      <c r="C3225" s="144" t="s">
        <v>17</v>
      </c>
      <c r="D3225" s="92">
        <v>700000</v>
      </c>
      <c r="E3225" s="45"/>
      <c r="F3225" s="13">
        <f t="shared" si="46"/>
        <v>385773314.40999985</v>
      </c>
    </row>
    <row r="3226" spans="1:6">
      <c r="A3226" s="14">
        <v>45138</v>
      </c>
      <c r="B3226" s="15"/>
      <c r="C3226" s="144" t="s">
        <v>17</v>
      </c>
      <c r="D3226" s="92">
        <v>600000</v>
      </c>
      <c r="E3226" s="45"/>
      <c r="F3226" s="13">
        <f t="shared" si="46"/>
        <v>386373314.40999985</v>
      </c>
    </row>
    <row r="3227" spans="1:6">
      <c r="A3227" s="14">
        <v>45138</v>
      </c>
      <c r="B3227" s="15"/>
      <c r="C3227" s="144" t="s">
        <v>12</v>
      </c>
      <c r="D3227" s="92">
        <v>550000</v>
      </c>
      <c r="E3227" s="45"/>
      <c r="F3227" s="13">
        <f t="shared" si="46"/>
        <v>386923314.40999985</v>
      </c>
    </row>
    <row r="3228" spans="1:6">
      <c r="A3228" s="14">
        <v>45138</v>
      </c>
      <c r="B3228" s="15"/>
      <c r="C3228" s="144" t="s">
        <v>12</v>
      </c>
      <c r="D3228" s="92">
        <v>1050000</v>
      </c>
      <c r="E3228" s="45"/>
      <c r="F3228" s="13">
        <f t="shared" si="46"/>
        <v>387973314.40999985</v>
      </c>
    </row>
    <row r="3229" spans="1:6">
      <c r="A3229" s="14">
        <v>45138</v>
      </c>
      <c r="B3229" s="15"/>
      <c r="C3229" s="144" t="s">
        <v>12</v>
      </c>
      <c r="D3229" s="92">
        <v>1135000</v>
      </c>
      <c r="E3229" s="45"/>
      <c r="F3229" s="13">
        <f t="shared" si="46"/>
        <v>389108314.40999985</v>
      </c>
    </row>
    <row r="3230" spans="1:6">
      <c r="A3230" s="14">
        <v>45138</v>
      </c>
      <c r="B3230" s="15"/>
      <c r="C3230" s="144" t="s">
        <v>12</v>
      </c>
      <c r="D3230" s="92">
        <v>2340000</v>
      </c>
      <c r="E3230" s="45"/>
      <c r="F3230" s="13">
        <f t="shared" si="46"/>
        <v>391448314.40999985</v>
      </c>
    </row>
    <row r="3231" spans="1:6">
      <c r="A3231" s="14">
        <v>45138</v>
      </c>
      <c r="B3231" s="15"/>
      <c r="C3231" s="144" t="s">
        <v>18</v>
      </c>
      <c r="D3231" s="92">
        <v>7254700</v>
      </c>
      <c r="E3231" s="45"/>
      <c r="F3231" s="13">
        <f t="shared" si="46"/>
        <v>398703014.40999985</v>
      </c>
    </row>
    <row r="3232" spans="1:6">
      <c r="A3232" s="14">
        <v>45138</v>
      </c>
      <c r="B3232" s="15"/>
      <c r="C3232" s="144" t="s">
        <v>12</v>
      </c>
      <c r="D3232" s="92">
        <v>600000</v>
      </c>
      <c r="E3232" s="45"/>
      <c r="F3232" s="13">
        <f t="shared" si="46"/>
        <v>399303014.40999985</v>
      </c>
    </row>
    <row r="3233" spans="1:7">
      <c r="A3233" s="14">
        <v>45138</v>
      </c>
      <c r="B3233" s="15"/>
      <c r="C3233" s="144" t="s">
        <v>12</v>
      </c>
      <c r="D3233" s="92">
        <v>600000</v>
      </c>
      <c r="E3233" s="45"/>
      <c r="F3233" s="13">
        <f t="shared" si="46"/>
        <v>399903014.40999985</v>
      </c>
    </row>
    <row r="3234" spans="1:7">
      <c r="A3234" s="14">
        <v>45138</v>
      </c>
      <c r="B3234" s="15"/>
      <c r="C3234" s="144" t="s">
        <v>18</v>
      </c>
      <c r="D3234" s="92">
        <v>1785000</v>
      </c>
      <c r="E3234" s="45"/>
      <c r="F3234" s="13">
        <f t="shared" si="46"/>
        <v>401688014.40999985</v>
      </c>
    </row>
    <row r="3235" spans="1:7">
      <c r="A3235" s="14">
        <v>45138</v>
      </c>
      <c r="B3235" s="15"/>
      <c r="C3235" s="144" t="s">
        <v>12</v>
      </c>
      <c r="D3235" s="92">
        <v>585000</v>
      </c>
      <c r="E3235" s="45"/>
      <c r="F3235" s="13">
        <f t="shared" si="46"/>
        <v>402273014.40999985</v>
      </c>
    </row>
    <row r="3236" spans="1:7">
      <c r="A3236" s="14">
        <v>45138</v>
      </c>
      <c r="B3236" s="15"/>
      <c r="C3236" s="144" t="s">
        <v>12</v>
      </c>
      <c r="D3236" s="92">
        <v>585000</v>
      </c>
      <c r="E3236" s="45"/>
      <c r="F3236" s="13">
        <f t="shared" si="46"/>
        <v>402858014.40999985</v>
      </c>
    </row>
    <row r="3237" spans="1:7">
      <c r="A3237" s="14">
        <v>44773</v>
      </c>
      <c r="B3237" s="15"/>
      <c r="C3237" s="144" t="s">
        <v>36</v>
      </c>
      <c r="D3237" s="33"/>
      <c r="E3237" s="45">
        <v>25000</v>
      </c>
      <c r="F3237" s="13">
        <f t="shared" si="46"/>
        <v>402833014.40999985</v>
      </c>
      <c r="G3237" s="106"/>
    </row>
    <row r="3238" spans="1:7">
      <c r="A3238" s="14">
        <v>44773</v>
      </c>
      <c r="B3238" s="15"/>
      <c r="C3238" s="144" t="s">
        <v>37</v>
      </c>
      <c r="D3238" s="33">
        <v>656204.82999999996</v>
      </c>
      <c r="E3238" s="45"/>
      <c r="F3238" s="13">
        <f t="shared" si="46"/>
        <v>403489219.23999983</v>
      </c>
    </row>
    <row r="3239" spans="1:7">
      <c r="A3239" s="14">
        <v>44773</v>
      </c>
      <c r="B3239" s="15"/>
      <c r="C3239" s="144" t="s">
        <v>38</v>
      </c>
      <c r="D3239" s="33"/>
      <c r="E3239" s="45">
        <v>131240.97</v>
      </c>
      <c r="F3239" s="13">
        <f t="shared" si="46"/>
        <v>403357978.2699998</v>
      </c>
    </row>
    <row r="3240" spans="1:7">
      <c r="A3240" s="49"/>
      <c r="B3240" s="49"/>
      <c r="C3240" s="149"/>
      <c r="D3240" s="83">
        <f>SUM(D2629:D3239)</f>
        <v>1263451370.8299999</v>
      </c>
      <c r="E3240" s="83">
        <f>SUM(E2629:E3239)</f>
        <v>1264272590.97</v>
      </c>
      <c r="F3240" s="56"/>
    </row>
    <row r="3241" spans="1:7">
      <c r="A3241" s="15"/>
      <c r="B3241" s="250" t="s">
        <v>5</v>
      </c>
      <c r="C3241" s="251"/>
      <c r="D3241" s="33"/>
      <c r="E3241" s="45"/>
      <c r="F3241" s="84">
        <f>F3239</f>
        <v>403357978.2699998</v>
      </c>
    </row>
    <row r="3242" spans="1:7">
      <c r="A3242" s="82">
        <v>45139</v>
      </c>
      <c r="B3242" s="93"/>
      <c r="C3242" s="144" t="s">
        <v>335</v>
      </c>
      <c r="D3242" s="67">
        <v>5750000</v>
      </c>
      <c r="E3242" s="45"/>
      <c r="F3242" s="13">
        <f t="shared" ref="F3242:F3307" si="47">F3241+D3242-E3242</f>
        <v>409107978.2699998</v>
      </c>
    </row>
    <row r="3243" spans="1:7">
      <c r="A3243" s="82">
        <v>45139</v>
      </c>
      <c r="B3243" s="93"/>
      <c r="C3243" s="144" t="s">
        <v>12</v>
      </c>
      <c r="D3243" s="67">
        <v>600000</v>
      </c>
      <c r="E3243" s="45"/>
      <c r="F3243" s="13">
        <f t="shared" si="47"/>
        <v>409707978.2699998</v>
      </c>
    </row>
    <row r="3244" spans="1:7">
      <c r="A3244" s="14">
        <v>45139</v>
      </c>
      <c r="B3244" s="93"/>
      <c r="C3244" s="144" t="s">
        <v>12</v>
      </c>
      <c r="D3244" s="67">
        <v>1100000</v>
      </c>
      <c r="E3244" s="45"/>
      <c r="F3244" s="13">
        <f t="shared" si="47"/>
        <v>410807978.2699998</v>
      </c>
    </row>
    <row r="3245" spans="1:7">
      <c r="A3245" s="14">
        <v>45139</v>
      </c>
      <c r="B3245" s="93"/>
      <c r="C3245" s="144" t="s">
        <v>17</v>
      </c>
      <c r="D3245" s="67">
        <v>1200000</v>
      </c>
      <c r="E3245" s="45"/>
      <c r="F3245" s="13">
        <f t="shared" si="47"/>
        <v>412007978.2699998</v>
      </c>
    </row>
    <row r="3246" spans="1:7">
      <c r="A3246" s="14">
        <v>45139</v>
      </c>
      <c r="B3246" s="93"/>
      <c r="C3246" s="144" t="s">
        <v>12</v>
      </c>
      <c r="D3246" s="67">
        <v>650000</v>
      </c>
      <c r="E3246" s="45"/>
      <c r="F3246" s="13">
        <f t="shared" si="47"/>
        <v>412657978.2699998</v>
      </c>
    </row>
    <row r="3247" spans="1:7">
      <c r="A3247" s="14">
        <v>45139</v>
      </c>
      <c r="B3247" s="93"/>
      <c r="C3247" s="144" t="s">
        <v>12</v>
      </c>
      <c r="D3247" s="67">
        <v>585000</v>
      </c>
      <c r="E3247" s="45"/>
      <c r="F3247" s="13">
        <f t="shared" si="47"/>
        <v>413242978.2699998</v>
      </c>
    </row>
    <row r="3248" spans="1:7">
      <c r="A3248" s="14">
        <v>45139</v>
      </c>
      <c r="B3248" s="15"/>
      <c r="C3248" s="144" t="s">
        <v>12</v>
      </c>
      <c r="D3248" s="67">
        <v>585000</v>
      </c>
      <c r="E3248" s="45"/>
      <c r="F3248" s="13">
        <f t="shared" si="47"/>
        <v>413827978.2699998</v>
      </c>
    </row>
    <row r="3249" spans="1:8">
      <c r="A3249" s="14">
        <v>45139</v>
      </c>
      <c r="B3249" s="15"/>
      <c r="C3249" s="144" t="s">
        <v>12</v>
      </c>
      <c r="D3249" s="67">
        <v>930000</v>
      </c>
      <c r="E3249" s="45"/>
      <c r="F3249" s="13">
        <f t="shared" si="47"/>
        <v>414757978.2699998</v>
      </c>
    </row>
    <row r="3250" spans="1:8">
      <c r="A3250" s="14">
        <v>45139</v>
      </c>
      <c r="B3250" s="15"/>
      <c r="C3250" s="144" t="s">
        <v>12</v>
      </c>
      <c r="D3250" s="67">
        <v>585000</v>
      </c>
      <c r="E3250" s="45"/>
      <c r="F3250" s="13">
        <f t="shared" si="47"/>
        <v>415342978.2699998</v>
      </c>
    </row>
    <row r="3251" spans="1:8">
      <c r="A3251" s="14">
        <v>45139</v>
      </c>
      <c r="B3251" s="15"/>
      <c r="C3251" s="144" t="s">
        <v>12</v>
      </c>
      <c r="D3251" s="67">
        <v>600000</v>
      </c>
      <c r="E3251" s="45"/>
      <c r="F3251" s="13">
        <f t="shared" si="47"/>
        <v>415942978.2699998</v>
      </c>
    </row>
    <row r="3252" spans="1:8">
      <c r="A3252" s="14">
        <v>45139</v>
      </c>
      <c r="B3252" s="15"/>
      <c r="C3252" s="144" t="s">
        <v>12</v>
      </c>
      <c r="D3252" s="67">
        <v>650000</v>
      </c>
      <c r="E3252" s="45"/>
      <c r="F3252" s="13">
        <f t="shared" si="47"/>
        <v>416592978.2699998</v>
      </c>
    </row>
    <row r="3253" spans="1:8">
      <c r="A3253" s="14">
        <v>45139</v>
      </c>
      <c r="B3253" s="15"/>
      <c r="C3253" s="144" t="s">
        <v>12</v>
      </c>
      <c r="D3253" s="67">
        <v>575000</v>
      </c>
      <c r="E3253" s="45"/>
      <c r="F3253" s="13">
        <f t="shared" si="47"/>
        <v>417167978.2699998</v>
      </c>
    </row>
    <row r="3254" spans="1:8">
      <c r="A3254" s="14">
        <v>45139</v>
      </c>
      <c r="B3254" s="15"/>
      <c r="C3254" s="144" t="s">
        <v>12</v>
      </c>
      <c r="D3254" s="67">
        <v>1200000</v>
      </c>
      <c r="E3254" s="45"/>
      <c r="F3254" s="13">
        <f t="shared" si="47"/>
        <v>418367978.2699998</v>
      </c>
    </row>
    <row r="3255" spans="1:8">
      <c r="A3255" s="14">
        <v>45139</v>
      </c>
      <c r="B3255" s="15"/>
      <c r="C3255" s="144" t="s">
        <v>12</v>
      </c>
      <c r="D3255" s="67">
        <v>600000</v>
      </c>
      <c r="E3255" s="45"/>
      <c r="F3255" s="13">
        <f t="shared" si="47"/>
        <v>418967978.2699998</v>
      </c>
    </row>
    <row r="3256" spans="1:8">
      <c r="A3256" s="14">
        <v>45139</v>
      </c>
      <c r="B3256" s="15"/>
      <c r="C3256" s="144" t="s">
        <v>12</v>
      </c>
      <c r="D3256" s="67">
        <v>600000</v>
      </c>
      <c r="E3256" s="45"/>
      <c r="F3256" s="13">
        <f t="shared" si="47"/>
        <v>419567978.2699998</v>
      </c>
    </row>
    <row r="3257" spans="1:8">
      <c r="A3257" s="14">
        <v>45139</v>
      </c>
      <c r="B3257" s="15"/>
      <c r="C3257" s="144" t="s">
        <v>12</v>
      </c>
      <c r="D3257" s="67">
        <v>600000</v>
      </c>
      <c r="E3257" s="45"/>
      <c r="F3257" s="13">
        <f t="shared" si="47"/>
        <v>420167978.2699998</v>
      </c>
    </row>
    <row r="3258" spans="1:8">
      <c r="A3258" s="14">
        <v>45139</v>
      </c>
      <c r="B3258" s="15"/>
      <c r="C3258" s="144" t="s">
        <v>12</v>
      </c>
      <c r="D3258" s="67">
        <v>650000</v>
      </c>
      <c r="E3258" s="45"/>
      <c r="F3258" s="13">
        <f t="shared" si="47"/>
        <v>420817978.2699998</v>
      </c>
    </row>
    <row r="3259" spans="1:8">
      <c r="A3259" s="14">
        <v>45139</v>
      </c>
      <c r="B3259" s="15"/>
      <c r="C3259" s="144" t="s">
        <v>12</v>
      </c>
      <c r="D3259" s="67">
        <v>1170000</v>
      </c>
      <c r="E3259" s="45"/>
      <c r="F3259" s="13">
        <f t="shared" si="47"/>
        <v>421987978.2699998</v>
      </c>
    </row>
    <row r="3260" spans="1:8">
      <c r="A3260" s="14">
        <v>45140</v>
      </c>
      <c r="B3260" s="15"/>
      <c r="C3260" s="147" t="s">
        <v>337</v>
      </c>
      <c r="D3260" s="67"/>
      <c r="E3260" s="45">
        <v>100000000</v>
      </c>
      <c r="F3260" s="13">
        <f t="shared" si="47"/>
        <v>321987978.2699998</v>
      </c>
      <c r="H3260" s="16"/>
    </row>
    <row r="3261" spans="1:8">
      <c r="A3261" s="14">
        <v>45141</v>
      </c>
      <c r="B3261" s="15"/>
      <c r="C3261" s="144" t="s">
        <v>338</v>
      </c>
      <c r="D3261" s="67">
        <v>1800000</v>
      </c>
      <c r="E3261" s="45"/>
      <c r="F3261" s="13">
        <f t="shared" si="47"/>
        <v>323787978.2699998</v>
      </c>
    </row>
    <row r="3262" spans="1:8">
      <c r="A3262" s="14">
        <v>45141</v>
      </c>
      <c r="B3262" s="15"/>
      <c r="C3262" s="144" t="s">
        <v>339</v>
      </c>
      <c r="D3262" s="67">
        <v>2300000</v>
      </c>
      <c r="E3262" s="45"/>
      <c r="F3262" s="13">
        <f t="shared" si="47"/>
        <v>326087978.2699998</v>
      </c>
    </row>
    <row r="3263" spans="1:8">
      <c r="A3263" s="14">
        <v>45141</v>
      </c>
      <c r="B3263" s="15"/>
      <c r="C3263" s="144" t="s">
        <v>340</v>
      </c>
      <c r="D3263" s="67">
        <v>158175000</v>
      </c>
      <c r="E3263" s="45"/>
      <c r="F3263" s="13">
        <f t="shared" si="47"/>
        <v>484262978.2699998</v>
      </c>
    </row>
    <row r="3264" spans="1:8">
      <c r="A3264" s="14">
        <v>45142</v>
      </c>
      <c r="B3264" s="15"/>
      <c r="C3264" s="144" t="s">
        <v>341</v>
      </c>
      <c r="D3264" s="67">
        <v>4750000</v>
      </c>
      <c r="E3264" s="45"/>
      <c r="F3264" s="13">
        <f t="shared" si="47"/>
        <v>489012978.2699998</v>
      </c>
    </row>
    <row r="3265" spans="1:8">
      <c r="A3265" s="14">
        <v>45139</v>
      </c>
      <c r="B3265" s="15"/>
      <c r="C3265" s="144" t="s">
        <v>12</v>
      </c>
      <c r="D3265" s="67">
        <v>575000</v>
      </c>
      <c r="E3265" s="45"/>
      <c r="F3265" s="13">
        <f t="shared" si="47"/>
        <v>489587978.2699998</v>
      </c>
    </row>
    <row r="3266" spans="1:8">
      <c r="A3266" s="14">
        <v>45139</v>
      </c>
      <c r="B3266" s="15"/>
      <c r="C3266" s="144" t="s">
        <v>18</v>
      </c>
      <c r="D3266" s="67">
        <v>7798800</v>
      </c>
      <c r="E3266" s="45"/>
      <c r="F3266" s="13">
        <f t="shared" si="47"/>
        <v>497386778.2699998</v>
      </c>
      <c r="H3266" s="57"/>
    </row>
    <row r="3267" spans="1:8">
      <c r="A3267" s="14">
        <v>45139</v>
      </c>
      <c r="B3267" s="15"/>
      <c r="C3267" s="144" t="s">
        <v>12</v>
      </c>
      <c r="D3267" s="67">
        <v>1735000</v>
      </c>
      <c r="E3267" s="45"/>
      <c r="F3267" s="13">
        <f t="shared" si="47"/>
        <v>499121778.2699998</v>
      </c>
      <c r="H3267" s="57"/>
    </row>
    <row r="3268" spans="1:8">
      <c r="A3268" s="14">
        <v>45139</v>
      </c>
      <c r="B3268" s="15"/>
      <c r="C3268" s="144" t="s">
        <v>12</v>
      </c>
      <c r="D3268" s="67">
        <v>585000</v>
      </c>
      <c r="E3268" s="45"/>
      <c r="F3268" s="13">
        <f t="shared" si="47"/>
        <v>499706778.2699998</v>
      </c>
      <c r="H3268" s="57"/>
    </row>
    <row r="3269" spans="1:8">
      <c r="A3269" s="14">
        <v>45139</v>
      </c>
      <c r="B3269" s="15"/>
      <c r="C3269" s="144" t="s">
        <v>12</v>
      </c>
      <c r="D3269" s="67">
        <v>585000</v>
      </c>
      <c r="E3269" s="45"/>
      <c r="F3269" s="13">
        <f t="shared" si="47"/>
        <v>500291778.2699998</v>
      </c>
      <c r="H3269" s="57"/>
    </row>
    <row r="3270" spans="1:8">
      <c r="A3270" s="14">
        <v>45139</v>
      </c>
      <c r="B3270" s="15"/>
      <c r="C3270" s="144" t="s">
        <v>12</v>
      </c>
      <c r="D3270" s="67">
        <v>600000</v>
      </c>
      <c r="E3270" s="45"/>
      <c r="F3270" s="13">
        <f t="shared" si="47"/>
        <v>500891778.2699998</v>
      </c>
      <c r="H3270" s="57"/>
    </row>
    <row r="3271" spans="1:8">
      <c r="A3271" s="14">
        <v>45139</v>
      </c>
      <c r="B3271" s="15"/>
      <c r="C3271" s="144" t="s">
        <v>12</v>
      </c>
      <c r="D3271" s="67">
        <v>650000</v>
      </c>
      <c r="E3271" s="45"/>
      <c r="F3271" s="13">
        <f t="shared" si="47"/>
        <v>501541778.2699998</v>
      </c>
    </row>
    <row r="3272" spans="1:8">
      <c r="A3272" s="14">
        <v>45139</v>
      </c>
      <c r="B3272" s="15"/>
      <c r="C3272" s="144" t="s">
        <v>12</v>
      </c>
      <c r="D3272" s="67">
        <v>585000</v>
      </c>
      <c r="E3272" s="45"/>
      <c r="F3272" s="13">
        <f t="shared" si="47"/>
        <v>502126778.2699998</v>
      </c>
    </row>
    <row r="3273" spans="1:8">
      <c r="A3273" s="14">
        <v>45139</v>
      </c>
      <c r="B3273" s="15"/>
      <c r="C3273" s="144" t="s">
        <v>12</v>
      </c>
      <c r="D3273" s="67">
        <v>550000</v>
      </c>
      <c r="E3273" s="45"/>
      <c r="F3273" s="13">
        <f t="shared" si="47"/>
        <v>502676778.2699998</v>
      </c>
    </row>
    <row r="3274" spans="1:8">
      <c r="A3274" s="14">
        <v>45139</v>
      </c>
      <c r="B3274" s="15"/>
      <c r="C3274" s="144" t="s">
        <v>12</v>
      </c>
      <c r="D3274" s="67">
        <v>1150000</v>
      </c>
      <c r="E3274" s="45"/>
      <c r="F3274" s="13">
        <f t="shared" si="47"/>
        <v>503826778.2699998</v>
      </c>
    </row>
    <row r="3275" spans="1:8">
      <c r="A3275" s="14">
        <v>45139</v>
      </c>
      <c r="B3275" s="15"/>
      <c r="C3275" s="144" t="s">
        <v>12</v>
      </c>
      <c r="D3275" s="67">
        <v>600000</v>
      </c>
      <c r="E3275" s="45"/>
      <c r="F3275" s="13">
        <f t="shared" si="47"/>
        <v>504426778.2699998</v>
      </c>
    </row>
    <row r="3276" spans="1:8">
      <c r="A3276" s="14">
        <v>45139</v>
      </c>
      <c r="B3276" s="15"/>
      <c r="C3276" s="144" t="s">
        <v>12</v>
      </c>
      <c r="D3276" s="67">
        <v>1170000</v>
      </c>
      <c r="E3276" s="45"/>
      <c r="F3276" s="13">
        <f t="shared" si="47"/>
        <v>505596778.2699998</v>
      </c>
    </row>
    <row r="3277" spans="1:8">
      <c r="A3277" s="14">
        <v>45139</v>
      </c>
      <c r="B3277" s="15"/>
      <c r="C3277" s="144" t="s">
        <v>12</v>
      </c>
      <c r="D3277" s="67">
        <v>1250000</v>
      </c>
      <c r="E3277" s="45"/>
      <c r="F3277" s="13">
        <f t="shared" si="47"/>
        <v>506846778.2699998</v>
      </c>
    </row>
    <row r="3278" spans="1:8">
      <c r="A3278" s="14">
        <v>45139</v>
      </c>
      <c r="B3278" s="15"/>
      <c r="C3278" s="144" t="s">
        <v>18</v>
      </c>
      <c r="D3278" s="67">
        <v>1185000</v>
      </c>
      <c r="E3278" s="45"/>
      <c r="F3278" s="13">
        <f t="shared" si="47"/>
        <v>508031778.2699998</v>
      </c>
    </row>
    <row r="3279" spans="1:8">
      <c r="A3279" s="14">
        <v>45139</v>
      </c>
      <c r="B3279" s="15"/>
      <c r="C3279" s="144" t="s">
        <v>12</v>
      </c>
      <c r="D3279" s="67">
        <v>550000</v>
      </c>
      <c r="E3279" s="45"/>
      <c r="F3279" s="13">
        <f t="shared" si="47"/>
        <v>508581778.2699998</v>
      </c>
    </row>
    <row r="3280" spans="1:8">
      <c r="A3280" s="14">
        <v>45139</v>
      </c>
      <c r="B3280" s="15"/>
      <c r="C3280" s="144" t="s">
        <v>12</v>
      </c>
      <c r="D3280" s="67">
        <v>600000</v>
      </c>
      <c r="E3280" s="45"/>
      <c r="F3280" s="13">
        <f t="shared" si="47"/>
        <v>509181778.2699998</v>
      </c>
    </row>
    <row r="3281" spans="1:6">
      <c r="A3281" s="14">
        <v>45139</v>
      </c>
      <c r="B3281" s="15"/>
      <c r="C3281" s="144" t="s">
        <v>12</v>
      </c>
      <c r="D3281" s="67">
        <v>1135000</v>
      </c>
      <c r="E3281" s="45"/>
      <c r="F3281" s="13">
        <f t="shared" si="47"/>
        <v>510316778.2699998</v>
      </c>
    </row>
    <row r="3282" spans="1:6">
      <c r="A3282" s="14">
        <v>45139</v>
      </c>
      <c r="B3282" s="15"/>
      <c r="C3282" s="144" t="s">
        <v>12</v>
      </c>
      <c r="D3282" s="67">
        <v>600000</v>
      </c>
      <c r="E3282" s="45"/>
      <c r="F3282" s="13">
        <f t="shared" si="47"/>
        <v>510916778.2699998</v>
      </c>
    </row>
    <row r="3283" spans="1:6">
      <c r="A3283" s="14">
        <v>45139</v>
      </c>
      <c r="B3283" s="15"/>
      <c r="C3283" s="144" t="s">
        <v>12</v>
      </c>
      <c r="D3283" s="67">
        <v>585000</v>
      </c>
      <c r="E3283" s="45"/>
      <c r="F3283" s="13">
        <f t="shared" si="47"/>
        <v>511501778.2699998</v>
      </c>
    </row>
    <row r="3284" spans="1:6">
      <c r="A3284" s="14">
        <v>45139</v>
      </c>
      <c r="B3284" s="15"/>
      <c r="C3284" s="144" t="s">
        <v>18</v>
      </c>
      <c r="D3284" s="67">
        <v>4670000</v>
      </c>
      <c r="E3284" s="45"/>
      <c r="F3284" s="13">
        <f t="shared" si="47"/>
        <v>516171778.2699998</v>
      </c>
    </row>
    <row r="3285" spans="1:6">
      <c r="A3285" s="14">
        <v>45139</v>
      </c>
      <c r="B3285" s="15"/>
      <c r="C3285" s="144" t="s">
        <v>12</v>
      </c>
      <c r="D3285" s="67">
        <v>550000</v>
      </c>
      <c r="E3285" s="45"/>
      <c r="F3285" s="13">
        <f t="shared" si="47"/>
        <v>516721778.2699998</v>
      </c>
    </row>
    <row r="3286" spans="1:6">
      <c r="A3286" s="14">
        <v>45139</v>
      </c>
      <c r="B3286" s="15"/>
      <c r="C3286" s="144" t="s">
        <v>12</v>
      </c>
      <c r="D3286" s="67">
        <v>650000</v>
      </c>
      <c r="E3286" s="45"/>
      <c r="F3286" s="13">
        <f t="shared" si="47"/>
        <v>517371778.2699998</v>
      </c>
    </row>
    <row r="3287" spans="1:6">
      <c r="A3287" s="14">
        <v>45139</v>
      </c>
      <c r="B3287" s="15"/>
      <c r="C3287" s="144" t="s">
        <v>12</v>
      </c>
      <c r="D3287" s="67">
        <v>585000</v>
      </c>
      <c r="E3287" s="45"/>
      <c r="F3287" s="13">
        <f t="shared" si="47"/>
        <v>517956778.2699998</v>
      </c>
    </row>
    <row r="3288" spans="1:6">
      <c r="A3288" s="14">
        <v>45139</v>
      </c>
      <c r="B3288" s="15"/>
      <c r="C3288" s="144" t="s">
        <v>12</v>
      </c>
      <c r="D3288" s="67">
        <v>585000</v>
      </c>
      <c r="E3288" s="45"/>
      <c r="F3288" s="13">
        <f t="shared" si="47"/>
        <v>518541778.2699998</v>
      </c>
    </row>
    <row r="3289" spans="1:6">
      <c r="A3289" s="14">
        <v>45139</v>
      </c>
      <c r="B3289" s="15"/>
      <c r="C3289" s="144" t="s">
        <v>12</v>
      </c>
      <c r="D3289" s="67">
        <v>600000</v>
      </c>
      <c r="E3289" s="45"/>
      <c r="F3289" s="13">
        <f t="shared" si="47"/>
        <v>519141778.2699998</v>
      </c>
    </row>
    <row r="3290" spans="1:6">
      <c r="A3290" s="14">
        <v>45139</v>
      </c>
      <c r="B3290" s="15"/>
      <c r="C3290" s="144" t="s">
        <v>18</v>
      </c>
      <c r="D3290" s="67">
        <v>3570000</v>
      </c>
      <c r="E3290" s="45"/>
      <c r="F3290" s="13">
        <f t="shared" si="47"/>
        <v>522711778.2699998</v>
      </c>
    </row>
    <row r="3291" spans="1:6">
      <c r="A3291" s="14">
        <v>45139</v>
      </c>
      <c r="B3291" s="15"/>
      <c r="C3291" s="144" t="s">
        <v>12</v>
      </c>
      <c r="D3291" s="67">
        <v>650000</v>
      </c>
      <c r="E3291" s="45"/>
      <c r="F3291" s="13">
        <f t="shared" si="47"/>
        <v>523361778.2699998</v>
      </c>
    </row>
    <row r="3292" spans="1:6">
      <c r="A3292" s="14">
        <v>45139</v>
      </c>
      <c r="B3292" s="15"/>
      <c r="C3292" s="144" t="s">
        <v>12</v>
      </c>
      <c r="D3292" s="67">
        <v>65000</v>
      </c>
      <c r="E3292" s="45"/>
      <c r="F3292" s="13">
        <f t="shared" si="47"/>
        <v>523426778.2699998</v>
      </c>
    </row>
    <row r="3293" spans="1:6">
      <c r="A3293" s="14">
        <v>45139</v>
      </c>
      <c r="B3293" s="15"/>
      <c r="C3293" s="144" t="s">
        <v>12</v>
      </c>
      <c r="D3293" s="67">
        <v>600000</v>
      </c>
      <c r="E3293" s="45"/>
      <c r="F3293" s="13">
        <f t="shared" si="47"/>
        <v>524026778.2699998</v>
      </c>
    </row>
    <row r="3294" spans="1:6">
      <c r="A3294" s="14">
        <v>45139</v>
      </c>
      <c r="B3294" s="15"/>
      <c r="C3294" s="144" t="s">
        <v>12</v>
      </c>
      <c r="D3294" s="67">
        <v>650000</v>
      </c>
      <c r="E3294" s="45"/>
      <c r="F3294" s="13">
        <f t="shared" si="47"/>
        <v>524676778.2699998</v>
      </c>
    </row>
    <row r="3295" spans="1:6">
      <c r="A3295" s="14">
        <v>45139</v>
      </c>
      <c r="B3295" s="15"/>
      <c r="C3295" s="144" t="s">
        <v>12</v>
      </c>
      <c r="D3295" s="67">
        <v>3250000</v>
      </c>
      <c r="E3295" s="45"/>
      <c r="F3295" s="13">
        <f t="shared" si="47"/>
        <v>527926778.2699998</v>
      </c>
    </row>
    <row r="3296" spans="1:6">
      <c r="A3296" s="14">
        <v>45139</v>
      </c>
      <c r="B3296" s="15"/>
      <c r="C3296" s="144" t="s">
        <v>12</v>
      </c>
      <c r="D3296" s="67">
        <v>1185000</v>
      </c>
      <c r="E3296" s="45"/>
      <c r="F3296" s="13">
        <f t="shared" si="47"/>
        <v>529111778.2699998</v>
      </c>
    </row>
    <row r="3297" spans="1:6">
      <c r="A3297" s="14">
        <v>45139</v>
      </c>
      <c r="B3297" s="15"/>
      <c r="C3297" s="144" t="s">
        <v>12</v>
      </c>
      <c r="D3297" s="67">
        <v>1745000</v>
      </c>
      <c r="E3297" s="45"/>
      <c r="F3297" s="13">
        <f t="shared" si="47"/>
        <v>530856778.2699998</v>
      </c>
    </row>
    <row r="3298" spans="1:6">
      <c r="A3298" s="14">
        <v>45139</v>
      </c>
      <c r="B3298" s="15"/>
      <c r="C3298" s="144" t="s">
        <v>12</v>
      </c>
      <c r="D3298" s="67">
        <v>585000</v>
      </c>
      <c r="E3298" s="45"/>
      <c r="F3298" s="13">
        <f t="shared" si="47"/>
        <v>531441778.2699998</v>
      </c>
    </row>
    <row r="3299" spans="1:6">
      <c r="A3299" s="14">
        <v>45139</v>
      </c>
      <c r="B3299" s="15"/>
      <c r="C3299" s="144" t="s">
        <v>12</v>
      </c>
      <c r="D3299" s="67">
        <v>600000</v>
      </c>
      <c r="E3299" s="45"/>
      <c r="F3299" s="13">
        <f t="shared" si="47"/>
        <v>532041778.2699998</v>
      </c>
    </row>
    <row r="3300" spans="1:6">
      <c r="A3300" s="14">
        <v>45139</v>
      </c>
      <c r="B3300" s="15"/>
      <c r="C3300" s="144" t="s">
        <v>12</v>
      </c>
      <c r="D3300" s="67">
        <v>650000</v>
      </c>
      <c r="E3300" s="45"/>
      <c r="F3300" s="13">
        <f t="shared" si="47"/>
        <v>532691778.2699998</v>
      </c>
    </row>
    <row r="3301" spans="1:6">
      <c r="A3301" s="14">
        <v>45139</v>
      </c>
      <c r="B3301" s="15"/>
      <c r="C3301" s="144" t="s">
        <v>12</v>
      </c>
      <c r="D3301" s="67">
        <v>1185000</v>
      </c>
      <c r="E3301" s="45"/>
      <c r="F3301" s="13">
        <f t="shared" si="47"/>
        <v>533876778.2699998</v>
      </c>
    </row>
    <row r="3302" spans="1:6">
      <c r="A3302" s="14">
        <v>45139</v>
      </c>
      <c r="B3302" s="15"/>
      <c r="C3302" s="144" t="s">
        <v>18</v>
      </c>
      <c r="D3302" s="67">
        <v>2365000</v>
      </c>
      <c r="E3302" s="45"/>
      <c r="F3302" s="13">
        <f t="shared" si="47"/>
        <v>536241778.2699998</v>
      </c>
    </row>
    <row r="3303" spans="1:6">
      <c r="A3303" s="14">
        <v>45139</v>
      </c>
      <c r="B3303" s="15"/>
      <c r="C3303" s="144" t="s">
        <v>12</v>
      </c>
      <c r="D3303" s="67">
        <v>585000</v>
      </c>
      <c r="E3303" s="45"/>
      <c r="F3303" s="13">
        <f t="shared" si="47"/>
        <v>536826778.2699998</v>
      </c>
    </row>
    <row r="3304" spans="1:6">
      <c r="A3304" s="97">
        <v>45139</v>
      </c>
      <c r="B3304" s="15"/>
      <c r="C3304" s="144" t="s">
        <v>12</v>
      </c>
      <c r="D3304" s="67">
        <v>465000</v>
      </c>
      <c r="E3304" s="45"/>
      <c r="F3304" s="13">
        <f t="shared" si="47"/>
        <v>537291778.26999974</v>
      </c>
    </row>
    <row r="3305" spans="1:6">
      <c r="A3305" s="97">
        <v>45139</v>
      </c>
      <c r="B3305" s="15"/>
      <c r="C3305" s="144" t="s">
        <v>12</v>
      </c>
      <c r="D3305" s="67">
        <v>650000</v>
      </c>
      <c r="E3305" s="45"/>
      <c r="F3305" s="13">
        <f t="shared" si="47"/>
        <v>537941778.26999974</v>
      </c>
    </row>
    <row r="3306" spans="1:6">
      <c r="A3306" s="97">
        <v>45139</v>
      </c>
      <c r="B3306" s="15"/>
      <c r="C3306" s="144" t="s">
        <v>12</v>
      </c>
      <c r="D3306" s="67">
        <v>1065000</v>
      </c>
      <c r="E3306" s="45"/>
      <c r="F3306" s="13">
        <f t="shared" si="47"/>
        <v>539006778.26999974</v>
      </c>
    </row>
    <row r="3307" spans="1:6">
      <c r="A3307" s="97">
        <v>45140</v>
      </c>
      <c r="B3307" s="15"/>
      <c r="C3307" s="144" t="s">
        <v>12</v>
      </c>
      <c r="D3307" s="67">
        <v>650000</v>
      </c>
      <c r="E3307" s="45"/>
      <c r="F3307" s="13">
        <f t="shared" si="47"/>
        <v>539656778.26999974</v>
      </c>
    </row>
    <row r="3308" spans="1:6">
      <c r="A3308" s="97">
        <v>45140</v>
      </c>
      <c r="B3308" s="15"/>
      <c r="C3308" s="144" t="s">
        <v>12</v>
      </c>
      <c r="D3308" s="67">
        <v>1135000</v>
      </c>
      <c r="E3308" s="45"/>
      <c r="F3308" s="13">
        <f t="shared" ref="F3308:F3371" si="48">F3307+D3308-E3308</f>
        <v>540791778.26999974</v>
      </c>
    </row>
    <row r="3309" spans="1:6">
      <c r="A3309" s="97">
        <v>45140</v>
      </c>
      <c r="B3309" s="15"/>
      <c r="C3309" s="144" t="s">
        <v>12</v>
      </c>
      <c r="D3309" s="67">
        <v>1170000</v>
      </c>
      <c r="E3309" s="45"/>
      <c r="F3309" s="13">
        <f t="shared" si="48"/>
        <v>541961778.26999974</v>
      </c>
    </row>
    <row r="3310" spans="1:6">
      <c r="A3310" s="97">
        <v>45140</v>
      </c>
      <c r="B3310" s="15"/>
      <c r="C3310" s="144" t="s">
        <v>12</v>
      </c>
      <c r="D3310" s="67">
        <v>650000</v>
      </c>
      <c r="E3310" s="45"/>
      <c r="F3310" s="13">
        <f t="shared" si="48"/>
        <v>542611778.26999974</v>
      </c>
    </row>
    <row r="3311" spans="1:6">
      <c r="A3311" s="97">
        <v>45140</v>
      </c>
      <c r="B3311" s="15"/>
      <c r="C3311" s="144" t="s">
        <v>12</v>
      </c>
      <c r="D3311" s="67">
        <v>585000</v>
      </c>
      <c r="E3311" s="45"/>
      <c r="F3311" s="13">
        <f t="shared" si="48"/>
        <v>543196778.26999974</v>
      </c>
    </row>
    <row r="3312" spans="1:6">
      <c r="A3312" s="97">
        <v>45140</v>
      </c>
      <c r="B3312" s="15"/>
      <c r="C3312" s="144" t="s">
        <v>12</v>
      </c>
      <c r="D3312" s="67">
        <v>600000</v>
      </c>
      <c r="E3312" s="45"/>
      <c r="F3312" s="13">
        <f t="shared" si="48"/>
        <v>543796778.26999974</v>
      </c>
    </row>
    <row r="3313" spans="1:8">
      <c r="A3313" s="97">
        <v>45140</v>
      </c>
      <c r="B3313" s="15"/>
      <c r="C3313" s="144" t="s">
        <v>12</v>
      </c>
      <c r="D3313" s="67">
        <v>585000</v>
      </c>
      <c r="E3313" s="45"/>
      <c r="F3313" s="13">
        <f t="shared" si="48"/>
        <v>544381778.26999974</v>
      </c>
    </row>
    <row r="3314" spans="1:8">
      <c r="A3314" s="97">
        <v>45140</v>
      </c>
      <c r="B3314" s="15"/>
      <c r="C3314" s="144" t="s">
        <v>12</v>
      </c>
      <c r="D3314" s="67">
        <v>650000</v>
      </c>
      <c r="E3314" s="45"/>
      <c r="F3314" s="13">
        <f t="shared" si="48"/>
        <v>545031778.26999974</v>
      </c>
    </row>
    <row r="3315" spans="1:8">
      <c r="A3315" s="97">
        <v>45140</v>
      </c>
      <c r="B3315" s="15"/>
      <c r="C3315" s="144" t="s">
        <v>12</v>
      </c>
      <c r="D3315" s="67">
        <v>600000</v>
      </c>
      <c r="E3315" s="45"/>
      <c r="F3315" s="13">
        <f t="shared" si="48"/>
        <v>545631778.26999974</v>
      </c>
    </row>
    <row r="3316" spans="1:8">
      <c r="A3316" s="97">
        <v>45140</v>
      </c>
      <c r="B3316" s="15"/>
      <c r="C3316" s="144" t="s">
        <v>12</v>
      </c>
      <c r="D3316" s="67">
        <v>600000</v>
      </c>
      <c r="E3316" s="45"/>
      <c r="F3316" s="13">
        <f t="shared" si="48"/>
        <v>546231778.26999974</v>
      </c>
    </row>
    <row r="3317" spans="1:8">
      <c r="A3317" s="97">
        <v>45140</v>
      </c>
      <c r="B3317" s="15"/>
      <c r="C3317" s="144" t="s">
        <v>12</v>
      </c>
      <c r="D3317" s="67">
        <v>650000</v>
      </c>
      <c r="E3317" s="45"/>
      <c r="F3317" s="13">
        <f t="shared" si="48"/>
        <v>546881778.26999974</v>
      </c>
    </row>
    <row r="3318" spans="1:8">
      <c r="A3318" s="97">
        <v>45140</v>
      </c>
      <c r="B3318" s="15"/>
      <c r="C3318" s="144" t="s">
        <v>12</v>
      </c>
      <c r="D3318" s="67">
        <v>585000</v>
      </c>
      <c r="E3318" s="45"/>
      <c r="F3318" s="13">
        <f t="shared" si="48"/>
        <v>547466778.26999974</v>
      </c>
    </row>
    <row r="3319" spans="1:8">
      <c r="A3319" s="97">
        <v>45140</v>
      </c>
      <c r="B3319" s="15"/>
      <c r="C3319" s="144" t="s">
        <v>12</v>
      </c>
      <c r="D3319" s="67">
        <v>1235000</v>
      </c>
      <c r="E3319" s="45"/>
      <c r="F3319" s="13">
        <f t="shared" si="48"/>
        <v>548701778.26999974</v>
      </c>
    </row>
    <row r="3320" spans="1:8">
      <c r="A3320" s="97">
        <v>45140</v>
      </c>
      <c r="B3320" s="15"/>
      <c r="C3320" s="144" t="s">
        <v>12</v>
      </c>
      <c r="D3320" s="67">
        <v>585000</v>
      </c>
      <c r="E3320" s="45"/>
      <c r="F3320" s="13">
        <f t="shared" si="48"/>
        <v>549286778.26999974</v>
      </c>
    </row>
    <row r="3321" spans="1:8">
      <c r="A3321" s="97">
        <v>45140</v>
      </c>
      <c r="B3321" s="15"/>
      <c r="C3321" s="144" t="s">
        <v>12</v>
      </c>
      <c r="D3321" s="67">
        <v>585000</v>
      </c>
      <c r="E3321" s="45"/>
      <c r="F3321" s="13">
        <f t="shared" si="48"/>
        <v>549871778.26999974</v>
      </c>
    </row>
    <row r="3322" spans="1:8">
      <c r="A3322" s="97">
        <v>45140</v>
      </c>
      <c r="B3322" s="15"/>
      <c r="C3322" s="144" t="s">
        <v>12</v>
      </c>
      <c r="D3322" s="67">
        <v>1900000</v>
      </c>
      <c r="E3322" s="45"/>
      <c r="F3322" s="13">
        <f t="shared" si="48"/>
        <v>551771778.26999974</v>
      </c>
    </row>
    <row r="3323" spans="1:8">
      <c r="A3323" s="97">
        <v>45140</v>
      </c>
      <c r="B3323" s="15"/>
      <c r="C3323" s="144" t="s">
        <v>12</v>
      </c>
      <c r="D3323" s="67">
        <v>1200000</v>
      </c>
      <c r="E3323" s="45"/>
      <c r="F3323" s="13">
        <f t="shared" si="48"/>
        <v>552971778.26999974</v>
      </c>
    </row>
    <row r="3324" spans="1:8">
      <c r="A3324" s="97">
        <v>45140</v>
      </c>
      <c r="B3324" s="15"/>
      <c r="C3324" s="144" t="s">
        <v>12</v>
      </c>
      <c r="D3324" s="67">
        <v>1185000</v>
      </c>
      <c r="E3324" s="45"/>
      <c r="F3324" s="13">
        <f t="shared" si="48"/>
        <v>554156778.26999974</v>
      </c>
    </row>
    <row r="3325" spans="1:8">
      <c r="A3325" s="97">
        <v>45140</v>
      </c>
      <c r="B3325" s="15"/>
      <c r="C3325" s="144" t="s">
        <v>12</v>
      </c>
      <c r="D3325" s="67">
        <v>585000</v>
      </c>
      <c r="E3325" s="45"/>
      <c r="F3325" s="13">
        <f t="shared" si="48"/>
        <v>554741778.26999974</v>
      </c>
    </row>
    <row r="3326" spans="1:8">
      <c r="A3326" s="97">
        <v>45140</v>
      </c>
      <c r="B3326" s="15"/>
      <c r="C3326" s="144" t="s">
        <v>12</v>
      </c>
      <c r="D3326" s="67">
        <v>650000</v>
      </c>
      <c r="E3326" s="45"/>
      <c r="F3326" s="13">
        <f t="shared" si="48"/>
        <v>555391778.26999974</v>
      </c>
    </row>
    <row r="3327" spans="1:8">
      <c r="A3327" s="97">
        <v>45140</v>
      </c>
      <c r="B3327" s="15"/>
      <c r="C3327" s="144" t="s">
        <v>18</v>
      </c>
      <c r="D3327" s="67">
        <v>3620000</v>
      </c>
      <c r="E3327" s="45"/>
      <c r="F3327" s="13">
        <f t="shared" si="48"/>
        <v>559011778.26999974</v>
      </c>
      <c r="H3327" s="41"/>
    </row>
    <row r="3328" spans="1:8">
      <c r="A3328" s="97">
        <v>45140</v>
      </c>
      <c r="B3328" s="15"/>
      <c r="C3328" s="144" t="s">
        <v>12</v>
      </c>
      <c r="D3328" s="67">
        <v>585000</v>
      </c>
      <c r="E3328" s="45"/>
      <c r="F3328" s="13">
        <f t="shared" si="48"/>
        <v>559596778.26999974</v>
      </c>
      <c r="H3328" s="41"/>
    </row>
    <row r="3329" spans="1:8">
      <c r="A3329" s="97">
        <v>45140</v>
      </c>
      <c r="B3329" s="15"/>
      <c r="C3329" s="144" t="s">
        <v>12</v>
      </c>
      <c r="D3329" s="67">
        <v>2300000</v>
      </c>
      <c r="E3329" s="45"/>
      <c r="F3329" s="13">
        <f t="shared" si="48"/>
        <v>561896778.26999974</v>
      </c>
    </row>
    <row r="3330" spans="1:8">
      <c r="A3330" s="97">
        <v>45140</v>
      </c>
      <c r="B3330" s="15"/>
      <c r="C3330" s="144" t="s">
        <v>12</v>
      </c>
      <c r="D3330" s="67">
        <v>650000</v>
      </c>
      <c r="E3330" s="45"/>
      <c r="F3330" s="13">
        <f t="shared" si="48"/>
        <v>562546778.26999974</v>
      </c>
    </row>
    <row r="3331" spans="1:8">
      <c r="A3331" s="14">
        <v>45140</v>
      </c>
      <c r="B3331" s="15"/>
      <c r="C3331" s="144" t="s">
        <v>12</v>
      </c>
      <c r="D3331" s="67">
        <v>570000</v>
      </c>
      <c r="E3331" s="45"/>
      <c r="F3331" s="13">
        <f t="shared" si="48"/>
        <v>563116778.26999974</v>
      </c>
    </row>
    <row r="3332" spans="1:8">
      <c r="A3332" s="14">
        <v>45140</v>
      </c>
      <c r="B3332" s="15"/>
      <c r="C3332" s="144" t="s">
        <v>12</v>
      </c>
      <c r="D3332" s="67">
        <v>10000</v>
      </c>
      <c r="E3332" s="45"/>
      <c r="F3332" s="13">
        <f t="shared" si="48"/>
        <v>563126778.26999974</v>
      </c>
      <c r="H3332" s="16"/>
    </row>
    <row r="3333" spans="1:8">
      <c r="A3333" s="14">
        <v>45140</v>
      </c>
      <c r="B3333" s="15"/>
      <c r="C3333" s="144" t="s">
        <v>12</v>
      </c>
      <c r="D3333" s="67">
        <v>650000</v>
      </c>
      <c r="E3333" s="45"/>
      <c r="F3333" s="13">
        <f t="shared" si="48"/>
        <v>563776778.26999974</v>
      </c>
    </row>
    <row r="3334" spans="1:8">
      <c r="A3334" s="14">
        <v>45140</v>
      </c>
      <c r="B3334" s="15"/>
      <c r="C3334" s="144" t="s">
        <v>12</v>
      </c>
      <c r="D3334" s="67">
        <v>585000</v>
      </c>
      <c r="E3334" s="45"/>
      <c r="F3334" s="13">
        <f t="shared" si="48"/>
        <v>564361778.26999974</v>
      </c>
    </row>
    <row r="3335" spans="1:8">
      <c r="A3335" s="14">
        <v>45140</v>
      </c>
      <c r="B3335" s="15"/>
      <c r="C3335" s="144" t="s">
        <v>12</v>
      </c>
      <c r="D3335" s="67">
        <v>650000</v>
      </c>
      <c r="E3335" s="45"/>
      <c r="F3335" s="13">
        <f t="shared" si="48"/>
        <v>565011778.26999974</v>
      </c>
    </row>
    <row r="3336" spans="1:8">
      <c r="A3336" s="14">
        <v>45140</v>
      </c>
      <c r="B3336" s="15"/>
      <c r="C3336" s="144" t="s">
        <v>12</v>
      </c>
      <c r="D3336" s="67">
        <v>600000</v>
      </c>
      <c r="E3336" s="45"/>
      <c r="F3336" s="13">
        <f t="shared" si="48"/>
        <v>565611778.26999974</v>
      </c>
    </row>
    <row r="3337" spans="1:8">
      <c r="A3337" s="14">
        <v>45140</v>
      </c>
      <c r="B3337" s="15"/>
      <c r="C3337" s="144" t="s">
        <v>12</v>
      </c>
      <c r="D3337" s="67">
        <v>465000</v>
      </c>
      <c r="E3337" s="45"/>
      <c r="F3337" s="13">
        <f t="shared" si="48"/>
        <v>566076778.26999974</v>
      </c>
    </row>
    <row r="3338" spans="1:8">
      <c r="A3338" s="14">
        <v>45140</v>
      </c>
      <c r="B3338" s="15"/>
      <c r="C3338" s="144" t="s">
        <v>12</v>
      </c>
      <c r="D3338" s="67">
        <v>600000</v>
      </c>
      <c r="E3338" s="45"/>
      <c r="F3338" s="13">
        <f t="shared" si="48"/>
        <v>566676778.26999974</v>
      </c>
    </row>
    <row r="3339" spans="1:8">
      <c r="A3339" s="14">
        <v>45140</v>
      </c>
      <c r="B3339" s="15"/>
      <c r="C3339" s="144" t="s">
        <v>12</v>
      </c>
      <c r="D3339" s="67">
        <v>600000</v>
      </c>
      <c r="E3339" s="45"/>
      <c r="F3339" s="13">
        <f t="shared" si="48"/>
        <v>567276778.26999974</v>
      </c>
    </row>
    <row r="3340" spans="1:8">
      <c r="A3340" s="14">
        <v>45140</v>
      </c>
      <c r="B3340" s="15"/>
      <c r="C3340" s="144" t="s">
        <v>12</v>
      </c>
      <c r="D3340" s="67">
        <v>1800000</v>
      </c>
      <c r="E3340" s="45"/>
      <c r="F3340" s="13">
        <f t="shared" si="48"/>
        <v>569076778.26999974</v>
      </c>
    </row>
    <row r="3341" spans="1:8">
      <c r="A3341" s="14">
        <v>45140</v>
      </c>
      <c r="B3341" s="15"/>
      <c r="C3341" s="144" t="s">
        <v>12</v>
      </c>
      <c r="D3341" s="67">
        <v>1235000</v>
      </c>
      <c r="E3341" s="45"/>
      <c r="F3341" s="13">
        <f t="shared" si="48"/>
        <v>570311778.26999974</v>
      </c>
    </row>
    <row r="3342" spans="1:8">
      <c r="A3342" s="14">
        <v>45140</v>
      </c>
      <c r="B3342" s="15"/>
      <c r="C3342" s="144" t="s">
        <v>12</v>
      </c>
      <c r="D3342" s="67">
        <v>1100000</v>
      </c>
      <c r="E3342" s="45"/>
      <c r="F3342" s="13">
        <f t="shared" si="48"/>
        <v>571411778.26999974</v>
      </c>
    </row>
    <row r="3343" spans="1:8">
      <c r="A3343" s="14">
        <v>45140</v>
      </c>
      <c r="B3343" s="15"/>
      <c r="C3343" s="144" t="s">
        <v>12</v>
      </c>
      <c r="D3343" s="67">
        <v>1170000</v>
      </c>
      <c r="E3343" s="45"/>
      <c r="F3343" s="13">
        <f t="shared" si="48"/>
        <v>572581778.26999974</v>
      </c>
    </row>
    <row r="3344" spans="1:8">
      <c r="A3344" s="14">
        <v>45140</v>
      </c>
      <c r="B3344" s="15"/>
      <c r="C3344" s="144" t="s">
        <v>12</v>
      </c>
      <c r="D3344" s="67">
        <v>1185000</v>
      </c>
      <c r="E3344" s="45"/>
      <c r="F3344" s="13">
        <f t="shared" si="48"/>
        <v>573766778.26999974</v>
      </c>
    </row>
    <row r="3345" spans="1:6">
      <c r="A3345" s="14">
        <v>45140</v>
      </c>
      <c r="B3345" s="15"/>
      <c r="C3345" s="144" t="s">
        <v>12</v>
      </c>
      <c r="D3345" s="67">
        <v>600000</v>
      </c>
      <c r="E3345" s="45"/>
      <c r="F3345" s="13">
        <f t="shared" si="48"/>
        <v>574366778.26999974</v>
      </c>
    </row>
    <row r="3346" spans="1:6">
      <c r="A3346" s="14">
        <v>45140</v>
      </c>
      <c r="B3346" s="15"/>
      <c r="C3346" s="144" t="s">
        <v>12</v>
      </c>
      <c r="D3346" s="67">
        <v>585000</v>
      </c>
      <c r="E3346" s="45"/>
      <c r="F3346" s="13">
        <f t="shared" si="48"/>
        <v>574951778.26999974</v>
      </c>
    </row>
    <row r="3347" spans="1:6">
      <c r="A3347" s="14">
        <v>45140</v>
      </c>
      <c r="B3347" s="15"/>
      <c r="C3347" s="144" t="s">
        <v>12</v>
      </c>
      <c r="D3347" s="67">
        <v>600000</v>
      </c>
      <c r="E3347" s="45"/>
      <c r="F3347" s="13">
        <f t="shared" si="48"/>
        <v>575551778.26999974</v>
      </c>
    </row>
    <row r="3348" spans="1:6">
      <c r="A3348" s="14">
        <v>45141</v>
      </c>
      <c r="B3348" s="15"/>
      <c r="C3348" s="144" t="s">
        <v>12</v>
      </c>
      <c r="D3348" s="67">
        <v>585000</v>
      </c>
      <c r="E3348" s="45"/>
      <c r="F3348" s="13">
        <f t="shared" si="48"/>
        <v>576136778.26999974</v>
      </c>
    </row>
    <row r="3349" spans="1:6">
      <c r="A3349" s="14">
        <v>45141</v>
      </c>
      <c r="B3349" s="15"/>
      <c r="C3349" s="144" t="s">
        <v>12</v>
      </c>
      <c r="D3349" s="67">
        <v>1820000</v>
      </c>
      <c r="E3349" s="45"/>
      <c r="F3349" s="13">
        <f t="shared" si="48"/>
        <v>577956778.26999974</v>
      </c>
    </row>
    <row r="3350" spans="1:6">
      <c r="A3350" s="14">
        <v>45141</v>
      </c>
      <c r="B3350" s="15"/>
      <c r="C3350" s="144" t="s">
        <v>12</v>
      </c>
      <c r="D3350" s="67">
        <v>600000</v>
      </c>
      <c r="E3350" s="45"/>
      <c r="F3350" s="13">
        <f t="shared" si="48"/>
        <v>578556778.26999974</v>
      </c>
    </row>
    <row r="3351" spans="1:6">
      <c r="A3351" s="14">
        <v>45141</v>
      </c>
      <c r="B3351" s="15"/>
      <c r="C3351" s="144" t="s">
        <v>12</v>
      </c>
      <c r="D3351" s="67">
        <v>3250000</v>
      </c>
      <c r="E3351" s="45"/>
      <c r="F3351" s="13">
        <f t="shared" si="48"/>
        <v>581806778.26999974</v>
      </c>
    </row>
    <row r="3352" spans="1:6">
      <c r="A3352" s="14">
        <v>45141</v>
      </c>
      <c r="B3352" s="15"/>
      <c r="C3352" s="144" t="s">
        <v>12</v>
      </c>
      <c r="D3352" s="67">
        <v>600000</v>
      </c>
      <c r="E3352" s="45"/>
      <c r="F3352" s="13">
        <f t="shared" si="48"/>
        <v>582406778.26999974</v>
      </c>
    </row>
    <row r="3353" spans="1:6">
      <c r="A3353" s="14">
        <v>45141</v>
      </c>
      <c r="B3353" s="15"/>
      <c r="C3353" s="144" t="s">
        <v>12</v>
      </c>
      <c r="D3353" s="67">
        <v>650000</v>
      </c>
      <c r="E3353" s="45"/>
      <c r="F3353" s="13">
        <f t="shared" si="48"/>
        <v>583056778.26999974</v>
      </c>
    </row>
    <row r="3354" spans="1:6">
      <c r="A3354" s="14">
        <v>45141</v>
      </c>
      <c r="B3354" s="15"/>
      <c r="C3354" s="144" t="s">
        <v>12</v>
      </c>
      <c r="D3354" s="67">
        <v>1820000</v>
      </c>
      <c r="E3354" s="45"/>
      <c r="F3354" s="13">
        <f t="shared" si="48"/>
        <v>584876778.26999974</v>
      </c>
    </row>
    <row r="3355" spans="1:6">
      <c r="A3355" s="14">
        <v>45141</v>
      </c>
      <c r="B3355" s="15"/>
      <c r="C3355" s="144" t="s">
        <v>12</v>
      </c>
      <c r="D3355" s="67">
        <v>1810000</v>
      </c>
      <c r="E3355" s="45"/>
      <c r="F3355" s="13">
        <f t="shared" si="48"/>
        <v>586686778.26999974</v>
      </c>
    </row>
    <row r="3356" spans="1:6">
      <c r="A3356" s="14">
        <v>45141</v>
      </c>
      <c r="B3356" s="15"/>
      <c r="C3356" s="144" t="s">
        <v>12</v>
      </c>
      <c r="D3356" s="67">
        <v>1170008</v>
      </c>
      <c r="E3356" s="45"/>
      <c r="F3356" s="13">
        <f t="shared" si="48"/>
        <v>587856786.26999974</v>
      </c>
    </row>
    <row r="3357" spans="1:6">
      <c r="A3357" s="14">
        <v>45141</v>
      </c>
      <c r="B3357" s="15"/>
      <c r="C3357" s="144" t="s">
        <v>12</v>
      </c>
      <c r="D3357" s="67">
        <v>650000</v>
      </c>
      <c r="E3357" s="45"/>
      <c r="F3357" s="13">
        <f t="shared" si="48"/>
        <v>588506786.26999974</v>
      </c>
    </row>
    <row r="3358" spans="1:6">
      <c r="A3358" s="14">
        <v>45141</v>
      </c>
      <c r="B3358" s="15"/>
      <c r="C3358" s="144" t="s">
        <v>12</v>
      </c>
      <c r="D3358" s="67">
        <v>1750000</v>
      </c>
      <c r="E3358" s="45"/>
      <c r="F3358" s="13">
        <f t="shared" si="48"/>
        <v>590256786.26999974</v>
      </c>
    </row>
    <row r="3359" spans="1:6">
      <c r="A3359" s="14">
        <v>45141</v>
      </c>
      <c r="B3359" s="15"/>
      <c r="C3359" s="144" t="s">
        <v>12</v>
      </c>
      <c r="D3359" s="67">
        <v>600000</v>
      </c>
      <c r="E3359" s="45"/>
      <c r="F3359" s="13">
        <f t="shared" si="48"/>
        <v>590856786.26999974</v>
      </c>
    </row>
    <row r="3360" spans="1:6">
      <c r="A3360" s="14">
        <v>45141</v>
      </c>
      <c r="B3360" s="15"/>
      <c r="C3360" s="144" t="s">
        <v>12</v>
      </c>
      <c r="D3360" s="67">
        <v>350000</v>
      </c>
      <c r="E3360" s="45"/>
      <c r="F3360" s="13">
        <f t="shared" si="48"/>
        <v>591206786.26999974</v>
      </c>
    </row>
    <row r="3361" spans="1:10">
      <c r="A3361" s="14">
        <v>45141</v>
      </c>
      <c r="B3361" s="15"/>
      <c r="C3361" s="144" t="s">
        <v>12</v>
      </c>
      <c r="D3361" s="67">
        <v>600000</v>
      </c>
      <c r="E3361" s="45"/>
      <c r="F3361" s="13">
        <f t="shared" si="48"/>
        <v>591806786.26999974</v>
      </c>
    </row>
    <row r="3362" spans="1:10">
      <c r="A3362" s="14">
        <v>45141</v>
      </c>
      <c r="B3362" s="15"/>
      <c r="C3362" s="144" t="s">
        <v>12</v>
      </c>
      <c r="D3362" s="67">
        <v>585000</v>
      </c>
      <c r="E3362" s="45"/>
      <c r="F3362" s="13">
        <f t="shared" si="48"/>
        <v>592391786.26999974</v>
      </c>
    </row>
    <row r="3363" spans="1:10">
      <c r="A3363" s="14">
        <v>45141</v>
      </c>
      <c r="B3363" s="15"/>
      <c r="C3363" s="144" t="s">
        <v>12</v>
      </c>
      <c r="D3363" s="67">
        <v>1185000</v>
      </c>
      <c r="E3363" s="45"/>
      <c r="F3363" s="13">
        <f t="shared" si="48"/>
        <v>593576786.26999974</v>
      </c>
    </row>
    <row r="3364" spans="1:10">
      <c r="A3364" s="14">
        <v>45141</v>
      </c>
      <c r="B3364" s="15"/>
      <c r="C3364" s="144" t="s">
        <v>12</v>
      </c>
      <c r="D3364" s="67">
        <v>650000</v>
      </c>
      <c r="E3364" s="45"/>
      <c r="F3364" s="13">
        <f t="shared" si="48"/>
        <v>594226786.26999974</v>
      </c>
    </row>
    <row r="3365" spans="1:10">
      <c r="A3365" s="14">
        <v>45141</v>
      </c>
      <c r="B3365" s="15"/>
      <c r="C3365" s="144" t="s">
        <v>12</v>
      </c>
      <c r="D3365" s="67">
        <v>650000</v>
      </c>
      <c r="E3365" s="45"/>
      <c r="F3365" s="13">
        <f t="shared" si="48"/>
        <v>594876786.26999974</v>
      </c>
    </row>
    <row r="3366" spans="1:10">
      <c r="A3366" s="14">
        <v>45141</v>
      </c>
      <c r="B3366" s="15"/>
      <c r="C3366" s="144" t="s">
        <v>12</v>
      </c>
      <c r="D3366" s="67">
        <v>585000</v>
      </c>
      <c r="E3366" s="45"/>
      <c r="F3366" s="13">
        <f t="shared" si="48"/>
        <v>595461786.26999974</v>
      </c>
    </row>
    <row r="3367" spans="1:10">
      <c r="A3367" s="14">
        <v>45141</v>
      </c>
      <c r="B3367" s="15"/>
      <c r="C3367" s="144" t="s">
        <v>12</v>
      </c>
      <c r="D3367" s="67">
        <v>600000</v>
      </c>
      <c r="E3367" s="45"/>
      <c r="F3367" s="13">
        <f t="shared" si="48"/>
        <v>596061786.26999974</v>
      </c>
    </row>
    <row r="3368" spans="1:10">
      <c r="A3368" s="14">
        <v>45141</v>
      </c>
      <c r="B3368" s="15"/>
      <c r="C3368" s="144" t="s">
        <v>12</v>
      </c>
      <c r="D3368" s="67">
        <v>465000</v>
      </c>
      <c r="E3368" s="45"/>
      <c r="F3368" s="13">
        <f t="shared" si="48"/>
        <v>596526786.26999974</v>
      </c>
    </row>
    <row r="3369" spans="1:10">
      <c r="A3369" s="14">
        <v>45141</v>
      </c>
      <c r="B3369" s="15"/>
      <c r="C3369" s="144" t="s">
        <v>12</v>
      </c>
      <c r="D3369" s="67">
        <v>585000</v>
      </c>
      <c r="E3369" s="45"/>
      <c r="F3369" s="13">
        <f t="shared" si="48"/>
        <v>597111786.26999974</v>
      </c>
    </row>
    <row r="3370" spans="1:10">
      <c r="A3370" s="14">
        <v>45141</v>
      </c>
      <c r="B3370" s="15"/>
      <c r="C3370" s="144" t="s">
        <v>12</v>
      </c>
      <c r="D3370" s="67">
        <v>550000</v>
      </c>
      <c r="E3370" s="45"/>
      <c r="F3370" s="13">
        <f t="shared" si="48"/>
        <v>597661786.26999974</v>
      </c>
    </row>
    <row r="3371" spans="1:10">
      <c r="A3371" s="14">
        <v>45142</v>
      </c>
      <c r="B3371" s="15"/>
      <c r="C3371" s="144" t="s">
        <v>12</v>
      </c>
      <c r="D3371" s="67">
        <v>600000</v>
      </c>
      <c r="E3371" s="45"/>
      <c r="F3371" s="13">
        <f t="shared" si="48"/>
        <v>598261786.26999974</v>
      </c>
    </row>
    <row r="3372" spans="1:10">
      <c r="A3372" s="14">
        <v>45142</v>
      </c>
      <c r="B3372" s="15"/>
      <c r="C3372" s="144" t="s">
        <v>18</v>
      </c>
      <c r="D3372" s="67">
        <v>1150000</v>
      </c>
      <c r="E3372" s="45"/>
      <c r="F3372" s="13">
        <f t="shared" ref="F3372:F3435" si="49">F3371+D3372-E3372</f>
        <v>599411786.26999974</v>
      </c>
    </row>
    <row r="3373" spans="1:10">
      <c r="A3373" s="14">
        <v>45142</v>
      </c>
      <c r="B3373" s="15"/>
      <c r="C3373" s="144" t="s">
        <v>12</v>
      </c>
      <c r="D3373" s="67">
        <v>585000</v>
      </c>
      <c r="E3373" s="45"/>
      <c r="F3373" s="13">
        <f t="shared" si="49"/>
        <v>599996786.26999974</v>
      </c>
    </row>
    <row r="3374" spans="1:10">
      <c r="A3374" s="14">
        <v>45142</v>
      </c>
      <c r="B3374" s="15"/>
      <c r="C3374" s="144" t="s">
        <v>12</v>
      </c>
      <c r="D3374" s="67">
        <v>3660000</v>
      </c>
      <c r="E3374" s="45"/>
      <c r="F3374" s="13">
        <f t="shared" si="49"/>
        <v>603656786.26999974</v>
      </c>
      <c r="J3374" s="58"/>
    </row>
    <row r="3375" spans="1:10">
      <c r="A3375" s="14">
        <v>45142</v>
      </c>
      <c r="B3375" s="15"/>
      <c r="C3375" s="144" t="s">
        <v>116</v>
      </c>
      <c r="D3375" s="67"/>
      <c r="E3375" s="45">
        <v>83339708</v>
      </c>
      <c r="F3375" s="13">
        <f t="shared" si="49"/>
        <v>520317078.26999974</v>
      </c>
      <c r="H3375" s="66"/>
      <c r="J3375" s="59"/>
    </row>
    <row r="3376" spans="1:10">
      <c r="A3376" s="14">
        <v>45142</v>
      </c>
      <c r="B3376" s="15"/>
      <c r="C3376" s="144" t="s">
        <v>22</v>
      </c>
      <c r="D3376" s="67"/>
      <c r="E3376" s="45">
        <v>170000</v>
      </c>
      <c r="F3376" s="13">
        <f t="shared" si="49"/>
        <v>520147078.26999974</v>
      </c>
      <c r="H3376" s="66"/>
      <c r="J3376" s="59"/>
    </row>
    <row r="3377" spans="1:10">
      <c r="A3377" s="14">
        <v>45142</v>
      </c>
      <c r="B3377" s="15"/>
      <c r="C3377" s="144" t="s">
        <v>52</v>
      </c>
      <c r="D3377" s="112"/>
      <c r="E3377" s="45">
        <v>1200000</v>
      </c>
      <c r="F3377" s="13">
        <f t="shared" si="49"/>
        <v>518947078.26999974</v>
      </c>
      <c r="H3377" s="66"/>
      <c r="J3377" s="59"/>
    </row>
    <row r="3378" spans="1:10" ht="28">
      <c r="A3378" s="14">
        <v>45142</v>
      </c>
      <c r="B3378" s="15"/>
      <c r="C3378" s="147" t="s">
        <v>342</v>
      </c>
      <c r="D3378" s="112"/>
      <c r="E3378" s="45">
        <v>150000000</v>
      </c>
      <c r="F3378" s="13">
        <f t="shared" si="49"/>
        <v>368947078.26999974</v>
      </c>
      <c r="H3378" s="66"/>
      <c r="J3378" s="59"/>
    </row>
    <row r="3379" spans="1:10">
      <c r="A3379" s="14">
        <v>45142</v>
      </c>
      <c r="B3379" s="15"/>
      <c r="C3379" s="144" t="s">
        <v>75</v>
      </c>
      <c r="D3379" s="112">
        <v>11950000</v>
      </c>
      <c r="E3379" s="45"/>
      <c r="F3379" s="13">
        <f t="shared" si="49"/>
        <v>380897078.26999974</v>
      </c>
      <c r="H3379" s="66"/>
      <c r="J3379" s="59"/>
    </row>
    <row r="3380" spans="1:10">
      <c r="A3380" s="14">
        <v>45142</v>
      </c>
      <c r="B3380" s="15"/>
      <c r="C3380" s="144" t="s">
        <v>233</v>
      </c>
      <c r="D3380" s="112">
        <v>4450000</v>
      </c>
      <c r="E3380" s="45"/>
      <c r="F3380" s="13">
        <f t="shared" si="49"/>
        <v>385347078.26999974</v>
      </c>
      <c r="H3380" s="66"/>
      <c r="J3380" s="59"/>
    </row>
    <row r="3381" spans="1:10">
      <c r="A3381" s="14">
        <v>45142</v>
      </c>
      <c r="B3381" s="15"/>
      <c r="C3381" s="144" t="s">
        <v>343</v>
      </c>
      <c r="D3381" s="112">
        <v>3825000</v>
      </c>
      <c r="E3381" s="45"/>
      <c r="F3381" s="13">
        <f t="shared" si="49"/>
        <v>389172078.26999974</v>
      </c>
      <c r="H3381" s="66"/>
      <c r="J3381" s="59"/>
    </row>
    <row r="3382" spans="1:10">
      <c r="A3382" s="14">
        <v>45145</v>
      </c>
      <c r="B3382" s="15"/>
      <c r="C3382" s="144" t="s">
        <v>344</v>
      </c>
      <c r="D3382" s="112">
        <v>6450000</v>
      </c>
      <c r="E3382" s="45"/>
      <c r="F3382" s="13">
        <f t="shared" si="49"/>
        <v>395622078.26999974</v>
      </c>
      <c r="H3382" s="66"/>
      <c r="J3382" s="59"/>
    </row>
    <row r="3383" spans="1:10">
      <c r="A3383" s="14">
        <v>45146</v>
      </c>
      <c r="B3383" s="15"/>
      <c r="C3383" s="144" t="s">
        <v>345</v>
      </c>
      <c r="D3383" s="112">
        <v>3900000</v>
      </c>
      <c r="E3383" s="45"/>
      <c r="F3383" s="13">
        <f t="shared" si="49"/>
        <v>399522078.26999974</v>
      </c>
      <c r="H3383" s="66"/>
      <c r="J3383" s="59"/>
    </row>
    <row r="3384" spans="1:10">
      <c r="A3384" s="14">
        <v>45142</v>
      </c>
      <c r="B3384" s="15"/>
      <c r="C3384" s="144" t="s">
        <v>12</v>
      </c>
      <c r="D3384" s="112">
        <v>550000</v>
      </c>
      <c r="E3384" s="45"/>
      <c r="F3384" s="13">
        <f t="shared" si="49"/>
        <v>400072078.26999974</v>
      </c>
      <c r="H3384" s="66"/>
      <c r="J3384" s="59"/>
    </row>
    <row r="3385" spans="1:10">
      <c r="A3385" s="14">
        <v>45142</v>
      </c>
      <c r="B3385" s="15"/>
      <c r="C3385" s="144" t="s">
        <v>12</v>
      </c>
      <c r="D3385" s="112">
        <v>1150000</v>
      </c>
      <c r="E3385" s="45"/>
      <c r="F3385" s="13">
        <f t="shared" si="49"/>
        <v>401222078.26999974</v>
      </c>
      <c r="H3385" s="113"/>
      <c r="I3385" s="59"/>
      <c r="J3385" s="59"/>
    </row>
    <row r="3386" spans="1:10">
      <c r="A3386" s="14">
        <v>45142</v>
      </c>
      <c r="B3386" s="15"/>
      <c r="C3386" s="144" t="s">
        <v>12</v>
      </c>
      <c r="D3386" s="112">
        <v>1235000</v>
      </c>
      <c r="E3386" s="45"/>
      <c r="F3386" s="13">
        <f t="shared" si="49"/>
        <v>402457078.26999974</v>
      </c>
      <c r="H3386" s="113"/>
      <c r="I3386" s="59"/>
      <c r="J3386" s="59"/>
    </row>
    <row r="3387" spans="1:10">
      <c r="A3387" s="14">
        <v>45142</v>
      </c>
      <c r="B3387" s="15"/>
      <c r="C3387" s="144" t="s">
        <v>12</v>
      </c>
      <c r="D3387" s="112">
        <v>1235000</v>
      </c>
      <c r="E3387" s="45"/>
      <c r="F3387" s="13">
        <f t="shared" si="49"/>
        <v>403692078.26999974</v>
      </c>
    </row>
    <row r="3388" spans="1:10">
      <c r="A3388" s="14">
        <v>45142</v>
      </c>
      <c r="B3388" s="15"/>
      <c r="C3388" s="144" t="s">
        <v>12</v>
      </c>
      <c r="D3388" s="112">
        <v>600000</v>
      </c>
      <c r="E3388" s="45"/>
      <c r="F3388" s="13">
        <f t="shared" si="49"/>
        <v>404292078.26999974</v>
      </c>
    </row>
    <row r="3389" spans="1:10">
      <c r="A3389" s="14">
        <v>45142</v>
      </c>
      <c r="B3389" s="15"/>
      <c r="C3389" s="144" t="s">
        <v>12</v>
      </c>
      <c r="D3389" s="112">
        <v>650000</v>
      </c>
      <c r="E3389" s="45"/>
      <c r="F3389" s="13">
        <f t="shared" si="49"/>
        <v>404942078.26999974</v>
      </c>
    </row>
    <row r="3390" spans="1:10">
      <c r="A3390" s="14">
        <v>45142</v>
      </c>
      <c r="B3390" s="15"/>
      <c r="C3390" s="144" t="s">
        <v>12</v>
      </c>
      <c r="D3390" s="112">
        <v>465000</v>
      </c>
      <c r="E3390" s="45"/>
      <c r="F3390" s="13">
        <f t="shared" si="49"/>
        <v>405407078.26999974</v>
      </c>
    </row>
    <row r="3391" spans="1:10">
      <c r="A3391" s="14">
        <v>45142</v>
      </c>
      <c r="B3391" s="15"/>
      <c r="C3391" s="144" t="s">
        <v>12</v>
      </c>
      <c r="D3391" s="112">
        <v>585000</v>
      </c>
      <c r="E3391" s="45"/>
      <c r="F3391" s="13">
        <f t="shared" si="49"/>
        <v>405992078.26999974</v>
      </c>
    </row>
    <row r="3392" spans="1:10">
      <c r="A3392" s="14">
        <v>45142</v>
      </c>
      <c r="B3392" s="15"/>
      <c r="C3392" s="144" t="s">
        <v>12</v>
      </c>
      <c r="D3392" s="112">
        <v>1235000</v>
      </c>
      <c r="E3392" s="45"/>
      <c r="F3392" s="13">
        <f t="shared" si="49"/>
        <v>407227078.26999974</v>
      </c>
    </row>
    <row r="3393" spans="1:6">
      <c r="A3393" s="14">
        <v>45142</v>
      </c>
      <c r="B3393" s="15"/>
      <c r="C3393" s="144" t="s">
        <v>12</v>
      </c>
      <c r="D3393" s="112">
        <v>1820000</v>
      </c>
      <c r="E3393" s="45"/>
      <c r="F3393" s="13">
        <f t="shared" si="49"/>
        <v>409047078.26999974</v>
      </c>
    </row>
    <row r="3394" spans="1:6">
      <c r="A3394" s="14">
        <v>45142</v>
      </c>
      <c r="B3394" s="15"/>
      <c r="C3394" s="144" t="s">
        <v>12</v>
      </c>
      <c r="D3394" s="112">
        <v>2130000</v>
      </c>
      <c r="E3394" s="45"/>
      <c r="F3394" s="13">
        <f t="shared" si="49"/>
        <v>411177078.26999974</v>
      </c>
    </row>
    <row r="3395" spans="1:6">
      <c r="A3395" s="14">
        <v>45142</v>
      </c>
      <c r="B3395" s="15"/>
      <c r="C3395" s="144" t="s">
        <v>12</v>
      </c>
      <c r="D3395" s="112">
        <v>600000</v>
      </c>
      <c r="E3395" s="45"/>
      <c r="F3395" s="13">
        <f t="shared" si="49"/>
        <v>411777078.26999974</v>
      </c>
    </row>
    <row r="3396" spans="1:6">
      <c r="A3396" s="14">
        <v>45142</v>
      </c>
      <c r="B3396" s="15"/>
      <c r="C3396" s="144" t="s">
        <v>12</v>
      </c>
      <c r="D3396" s="112">
        <v>585000</v>
      </c>
      <c r="E3396" s="45"/>
      <c r="F3396" s="13">
        <f t="shared" si="49"/>
        <v>412362078.26999974</v>
      </c>
    </row>
    <row r="3397" spans="1:6">
      <c r="A3397" s="14">
        <v>45142</v>
      </c>
      <c r="B3397" s="15"/>
      <c r="C3397" s="144" t="s">
        <v>12</v>
      </c>
      <c r="D3397" s="112">
        <v>585000</v>
      </c>
      <c r="E3397" s="45"/>
      <c r="F3397" s="13">
        <f t="shared" si="49"/>
        <v>412947078.26999974</v>
      </c>
    </row>
    <row r="3398" spans="1:6">
      <c r="A3398" s="14">
        <v>45142</v>
      </c>
      <c r="B3398" s="15"/>
      <c r="C3398" s="144" t="s">
        <v>12</v>
      </c>
      <c r="D3398" s="112">
        <v>600000</v>
      </c>
      <c r="E3398" s="45"/>
      <c r="F3398" s="13">
        <f t="shared" si="49"/>
        <v>413547078.26999974</v>
      </c>
    </row>
    <row r="3399" spans="1:6">
      <c r="A3399" s="14">
        <v>45142</v>
      </c>
      <c r="B3399" s="15"/>
      <c r="C3399" s="144" t="s">
        <v>12</v>
      </c>
      <c r="D3399" s="112">
        <v>600000</v>
      </c>
      <c r="E3399" s="45"/>
      <c r="F3399" s="13">
        <f t="shared" si="49"/>
        <v>414147078.26999974</v>
      </c>
    </row>
    <row r="3400" spans="1:6">
      <c r="A3400" s="14">
        <v>45142</v>
      </c>
      <c r="B3400" s="15"/>
      <c r="C3400" s="144" t="s">
        <v>12</v>
      </c>
      <c r="D3400" s="112">
        <v>600000</v>
      </c>
      <c r="E3400" s="45"/>
      <c r="F3400" s="13">
        <f t="shared" si="49"/>
        <v>414747078.26999974</v>
      </c>
    </row>
    <row r="3401" spans="1:6">
      <c r="A3401" s="14">
        <v>45143</v>
      </c>
      <c r="B3401" s="15"/>
      <c r="C3401" s="144" t="s">
        <v>18</v>
      </c>
      <c r="D3401" s="112">
        <v>1350000</v>
      </c>
      <c r="E3401" s="45"/>
      <c r="F3401" s="13">
        <f t="shared" si="49"/>
        <v>416097078.26999974</v>
      </c>
    </row>
    <row r="3402" spans="1:6">
      <c r="A3402" s="14">
        <v>45143</v>
      </c>
      <c r="B3402" s="15"/>
      <c r="C3402" s="144" t="s">
        <v>12</v>
      </c>
      <c r="D3402" s="112">
        <v>1235000</v>
      </c>
      <c r="E3402" s="45"/>
      <c r="F3402" s="13">
        <f t="shared" si="49"/>
        <v>417332078.26999974</v>
      </c>
    </row>
    <row r="3403" spans="1:6">
      <c r="A3403" s="14">
        <v>45143</v>
      </c>
      <c r="B3403" s="15"/>
      <c r="C3403" s="144" t="s">
        <v>12</v>
      </c>
      <c r="D3403" s="112">
        <v>650000</v>
      </c>
      <c r="E3403" s="45"/>
      <c r="F3403" s="13">
        <f t="shared" si="49"/>
        <v>417982078.26999974</v>
      </c>
    </row>
    <row r="3404" spans="1:6">
      <c r="A3404" s="14">
        <v>45143</v>
      </c>
      <c r="B3404" s="15"/>
      <c r="C3404" s="144" t="s">
        <v>12</v>
      </c>
      <c r="D3404" s="112">
        <v>600000</v>
      </c>
      <c r="E3404" s="45"/>
      <c r="F3404" s="13">
        <f t="shared" si="49"/>
        <v>418582078.26999974</v>
      </c>
    </row>
    <row r="3405" spans="1:6">
      <c r="A3405" s="14">
        <v>45143</v>
      </c>
      <c r="B3405" s="15"/>
      <c r="C3405" s="144" t="s">
        <v>17</v>
      </c>
      <c r="D3405" s="112">
        <v>700000</v>
      </c>
      <c r="E3405" s="45"/>
      <c r="F3405" s="13">
        <f t="shared" si="49"/>
        <v>419282078.26999974</v>
      </c>
    </row>
    <row r="3406" spans="1:6">
      <c r="A3406" s="14">
        <v>45143</v>
      </c>
      <c r="B3406" s="15"/>
      <c r="C3406" s="144" t="s">
        <v>12</v>
      </c>
      <c r="D3406" s="112">
        <v>650000</v>
      </c>
      <c r="E3406" s="45"/>
      <c r="F3406" s="13">
        <f t="shared" si="49"/>
        <v>419932078.26999974</v>
      </c>
    </row>
    <row r="3407" spans="1:6">
      <c r="A3407" s="14">
        <v>45143</v>
      </c>
      <c r="B3407" s="15"/>
      <c r="C3407" s="144" t="s">
        <v>12</v>
      </c>
      <c r="D3407" s="112">
        <v>650000</v>
      </c>
      <c r="E3407" s="45"/>
      <c r="F3407" s="13">
        <f t="shared" si="49"/>
        <v>420582078.26999974</v>
      </c>
    </row>
    <row r="3408" spans="1:6">
      <c r="A3408" s="14">
        <v>45143</v>
      </c>
      <c r="B3408" s="15"/>
      <c r="C3408" s="144" t="s">
        <v>12</v>
      </c>
      <c r="D3408" s="112">
        <v>650000</v>
      </c>
      <c r="E3408" s="45"/>
      <c r="F3408" s="13">
        <f t="shared" si="49"/>
        <v>421232078.26999974</v>
      </c>
    </row>
    <row r="3409" spans="1:6">
      <c r="A3409" s="14">
        <v>45144</v>
      </c>
      <c r="B3409" s="15"/>
      <c r="C3409" s="144" t="s">
        <v>12</v>
      </c>
      <c r="D3409" s="112">
        <v>600000</v>
      </c>
      <c r="E3409" s="45"/>
      <c r="F3409" s="13">
        <f t="shared" si="49"/>
        <v>421832078.26999974</v>
      </c>
    </row>
    <row r="3410" spans="1:6">
      <c r="A3410" s="14">
        <v>45144</v>
      </c>
      <c r="B3410" s="15"/>
      <c r="C3410" s="144" t="s">
        <v>12</v>
      </c>
      <c r="D3410" s="112">
        <v>1250000</v>
      </c>
      <c r="E3410" s="45"/>
      <c r="F3410" s="13">
        <f t="shared" si="49"/>
        <v>423082078.26999974</v>
      </c>
    </row>
    <row r="3411" spans="1:6">
      <c r="A3411" s="14">
        <v>45144</v>
      </c>
      <c r="B3411" s="15"/>
      <c r="C3411" s="144" t="s">
        <v>12</v>
      </c>
      <c r="D3411" s="112">
        <v>1170000</v>
      </c>
      <c r="E3411" s="45"/>
      <c r="F3411" s="13">
        <f t="shared" si="49"/>
        <v>424252078.26999974</v>
      </c>
    </row>
    <row r="3412" spans="1:6">
      <c r="A3412" s="14">
        <v>45145</v>
      </c>
      <c r="B3412" s="15"/>
      <c r="C3412" s="144" t="s">
        <v>12</v>
      </c>
      <c r="D3412" s="112">
        <v>650000</v>
      </c>
      <c r="E3412" s="45"/>
      <c r="F3412" s="13">
        <f t="shared" si="49"/>
        <v>424902078.26999974</v>
      </c>
    </row>
    <row r="3413" spans="1:6">
      <c r="A3413" s="14">
        <v>45145</v>
      </c>
      <c r="B3413" s="15"/>
      <c r="C3413" s="144" t="s">
        <v>12</v>
      </c>
      <c r="D3413" s="112">
        <v>1170000</v>
      </c>
      <c r="E3413" s="45"/>
      <c r="F3413" s="13">
        <f t="shared" si="49"/>
        <v>426072078.26999974</v>
      </c>
    </row>
    <row r="3414" spans="1:6">
      <c r="A3414" s="14">
        <v>45145</v>
      </c>
      <c r="B3414" s="15"/>
      <c r="C3414" s="144" t="s">
        <v>17</v>
      </c>
      <c r="D3414" s="112">
        <v>700000</v>
      </c>
      <c r="E3414" s="45"/>
      <c r="F3414" s="13">
        <f t="shared" si="49"/>
        <v>426772078.26999974</v>
      </c>
    </row>
    <row r="3415" spans="1:6">
      <c r="A3415" s="14">
        <v>45145</v>
      </c>
      <c r="B3415" s="15"/>
      <c r="C3415" s="144" t="s">
        <v>12</v>
      </c>
      <c r="D3415" s="112">
        <v>650000</v>
      </c>
      <c r="E3415" s="45"/>
      <c r="F3415" s="13">
        <f t="shared" si="49"/>
        <v>427422078.26999974</v>
      </c>
    </row>
    <row r="3416" spans="1:6">
      <c r="A3416" s="14">
        <v>45145</v>
      </c>
      <c r="B3416" s="15"/>
      <c r="C3416" s="144" t="s">
        <v>17</v>
      </c>
      <c r="D3416" s="112">
        <v>700000</v>
      </c>
      <c r="E3416" s="45"/>
      <c r="F3416" s="13">
        <f t="shared" si="49"/>
        <v>428122078.26999974</v>
      </c>
    </row>
    <row r="3417" spans="1:6">
      <c r="A3417" s="14">
        <v>45145</v>
      </c>
      <c r="B3417" s="15"/>
      <c r="C3417" s="144" t="s">
        <v>12</v>
      </c>
      <c r="D3417" s="112">
        <v>1820000</v>
      </c>
      <c r="E3417" s="45"/>
      <c r="F3417" s="13">
        <f t="shared" si="49"/>
        <v>429942078.26999974</v>
      </c>
    </row>
    <row r="3418" spans="1:6">
      <c r="A3418" s="14">
        <v>45145</v>
      </c>
      <c r="B3418" s="15"/>
      <c r="C3418" s="144" t="s">
        <v>12</v>
      </c>
      <c r="D3418" s="112">
        <v>1745000</v>
      </c>
      <c r="E3418" s="45"/>
      <c r="F3418" s="13">
        <f t="shared" si="49"/>
        <v>431687078.26999974</v>
      </c>
    </row>
    <row r="3419" spans="1:6">
      <c r="A3419" s="14">
        <v>45145</v>
      </c>
      <c r="B3419" s="15"/>
      <c r="C3419" s="144" t="s">
        <v>12</v>
      </c>
      <c r="D3419" s="112">
        <v>585000</v>
      </c>
      <c r="E3419" s="45"/>
      <c r="F3419" s="13">
        <f t="shared" si="49"/>
        <v>432272078.26999974</v>
      </c>
    </row>
    <row r="3420" spans="1:6">
      <c r="A3420" s="14">
        <v>45145</v>
      </c>
      <c r="B3420" s="15"/>
      <c r="C3420" s="144" t="s">
        <v>12</v>
      </c>
      <c r="D3420" s="112">
        <v>600000</v>
      </c>
      <c r="E3420" s="45"/>
      <c r="F3420" s="13">
        <f t="shared" si="49"/>
        <v>432872078.26999974</v>
      </c>
    </row>
    <row r="3421" spans="1:6">
      <c r="A3421" s="14">
        <v>45145</v>
      </c>
      <c r="B3421" s="15"/>
      <c r="C3421" s="144" t="s">
        <v>12</v>
      </c>
      <c r="D3421" s="112">
        <v>1170000</v>
      </c>
      <c r="E3421" s="45"/>
      <c r="F3421" s="13">
        <f t="shared" si="49"/>
        <v>434042078.26999974</v>
      </c>
    </row>
    <row r="3422" spans="1:6">
      <c r="A3422" s="14">
        <v>45145</v>
      </c>
      <c r="B3422" s="15"/>
      <c r="C3422" s="144" t="s">
        <v>17</v>
      </c>
      <c r="D3422" s="67">
        <v>1200000</v>
      </c>
      <c r="E3422" s="45"/>
      <c r="F3422" s="13">
        <f t="shared" si="49"/>
        <v>435242078.26999974</v>
      </c>
    </row>
    <row r="3423" spans="1:6">
      <c r="A3423" s="14">
        <v>45145</v>
      </c>
      <c r="B3423" s="15"/>
      <c r="C3423" s="144" t="s">
        <v>12</v>
      </c>
      <c r="D3423" s="67">
        <v>1170000</v>
      </c>
      <c r="E3423" s="45"/>
      <c r="F3423" s="13">
        <f t="shared" si="49"/>
        <v>436412078.26999974</v>
      </c>
    </row>
    <row r="3424" spans="1:6">
      <c r="A3424" s="14">
        <v>45145</v>
      </c>
      <c r="B3424" s="15"/>
      <c r="C3424" s="144" t="s">
        <v>12</v>
      </c>
      <c r="D3424" s="67">
        <v>1185000</v>
      </c>
      <c r="E3424" s="45"/>
      <c r="F3424" s="13">
        <f t="shared" si="49"/>
        <v>437597078.26999974</v>
      </c>
    </row>
    <row r="3425" spans="1:8">
      <c r="A3425" s="14">
        <v>45146</v>
      </c>
      <c r="B3425" s="15"/>
      <c r="C3425" s="144" t="s">
        <v>12</v>
      </c>
      <c r="D3425" s="67">
        <v>600000</v>
      </c>
      <c r="E3425" s="45"/>
      <c r="F3425" s="13">
        <f t="shared" si="49"/>
        <v>438197078.26999974</v>
      </c>
    </row>
    <row r="3426" spans="1:8">
      <c r="A3426" s="14">
        <v>45146</v>
      </c>
      <c r="B3426" s="15"/>
      <c r="C3426" s="144" t="s">
        <v>346</v>
      </c>
      <c r="D3426" s="67">
        <v>6750000</v>
      </c>
      <c r="E3426" s="45"/>
      <c r="F3426" s="13">
        <f t="shared" si="49"/>
        <v>444947078.26999974</v>
      </c>
    </row>
    <row r="3427" spans="1:8">
      <c r="A3427" s="14">
        <v>45146</v>
      </c>
      <c r="B3427" s="15"/>
      <c r="C3427" s="144" t="s">
        <v>12</v>
      </c>
      <c r="D3427" s="67">
        <v>585000</v>
      </c>
      <c r="E3427" s="45"/>
      <c r="F3427" s="13">
        <f t="shared" si="49"/>
        <v>445532078.26999974</v>
      </c>
    </row>
    <row r="3428" spans="1:8">
      <c r="A3428" s="14">
        <v>45146</v>
      </c>
      <c r="B3428" s="15"/>
      <c r="C3428" s="144" t="s">
        <v>12</v>
      </c>
      <c r="D3428" s="67">
        <v>465000</v>
      </c>
      <c r="E3428" s="45"/>
      <c r="F3428" s="13">
        <f t="shared" si="49"/>
        <v>445997078.26999974</v>
      </c>
    </row>
    <row r="3429" spans="1:8">
      <c r="A3429" s="14">
        <v>45146</v>
      </c>
      <c r="B3429" s="15"/>
      <c r="C3429" s="144" t="s">
        <v>347</v>
      </c>
      <c r="D3429" s="67"/>
      <c r="E3429" s="45">
        <v>5800</v>
      </c>
      <c r="F3429" s="13">
        <f t="shared" si="49"/>
        <v>445991278.26999974</v>
      </c>
    </row>
    <row r="3430" spans="1:8">
      <c r="A3430" s="14">
        <v>45147</v>
      </c>
      <c r="B3430" s="15"/>
      <c r="C3430" s="144" t="s">
        <v>116</v>
      </c>
      <c r="D3430" s="67"/>
      <c r="E3430" s="45">
        <v>64288800</v>
      </c>
      <c r="F3430" s="13">
        <f t="shared" si="49"/>
        <v>381702478.26999974</v>
      </c>
    </row>
    <row r="3431" spans="1:8">
      <c r="A3431" s="14">
        <v>45147</v>
      </c>
      <c r="B3431" s="15"/>
      <c r="C3431" s="144" t="s">
        <v>49</v>
      </c>
      <c r="D3431" s="67"/>
      <c r="E3431" s="45">
        <v>2900</v>
      </c>
      <c r="F3431" s="13">
        <f t="shared" si="49"/>
        <v>381699578.26999974</v>
      </c>
    </row>
    <row r="3432" spans="1:8">
      <c r="A3432" s="14">
        <v>45148</v>
      </c>
      <c r="B3432" s="15"/>
      <c r="C3432" s="144" t="s">
        <v>348</v>
      </c>
      <c r="D3432" s="67">
        <v>2700000</v>
      </c>
      <c r="E3432" s="45"/>
      <c r="F3432" s="13">
        <f t="shared" si="49"/>
        <v>384399578.26999974</v>
      </c>
    </row>
    <row r="3433" spans="1:8">
      <c r="A3433" s="14">
        <v>45146</v>
      </c>
      <c r="B3433" s="15"/>
      <c r="C3433" s="144" t="s">
        <v>12</v>
      </c>
      <c r="D3433" s="67">
        <v>1950000</v>
      </c>
      <c r="E3433" s="45"/>
      <c r="F3433" s="13">
        <f t="shared" si="49"/>
        <v>386349578.26999974</v>
      </c>
      <c r="H3433" s="16"/>
    </row>
    <row r="3434" spans="1:8">
      <c r="A3434" s="14">
        <v>45146</v>
      </c>
      <c r="B3434" s="15"/>
      <c r="C3434" s="144" t="s">
        <v>12</v>
      </c>
      <c r="D3434" s="67">
        <v>650000</v>
      </c>
      <c r="E3434" s="45"/>
      <c r="F3434" s="13">
        <f t="shared" si="49"/>
        <v>386999578.26999974</v>
      </c>
    </row>
    <row r="3435" spans="1:8">
      <c r="A3435" s="14">
        <v>45146</v>
      </c>
      <c r="B3435" s="15"/>
      <c r="C3435" s="147" t="s">
        <v>12</v>
      </c>
      <c r="D3435" s="67">
        <v>550000</v>
      </c>
      <c r="E3435" s="45"/>
      <c r="F3435" s="13">
        <f t="shared" si="49"/>
        <v>387549578.26999974</v>
      </c>
    </row>
    <row r="3436" spans="1:8">
      <c r="A3436" s="14">
        <v>45146</v>
      </c>
      <c r="B3436" s="15"/>
      <c r="C3436" s="144" t="s">
        <v>12</v>
      </c>
      <c r="D3436" s="85">
        <v>600000</v>
      </c>
      <c r="E3436" s="45"/>
      <c r="F3436" s="13">
        <f t="shared" ref="F3436:F3499" si="50">F3435+D3436-E3436</f>
        <v>388149578.26999974</v>
      </c>
      <c r="H3436" s="94"/>
    </row>
    <row r="3437" spans="1:8">
      <c r="A3437" s="14">
        <v>45146</v>
      </c>
      <c r="B3437" s="15"/>
      <c r="C3437" s="144" t="s">
        <v>12</v>
      </c>
      <c r="D3437" s="116">
        <v>600000</v>
      </c>
      <c r="E3437" s="45"/>
      <c r="F3437" s="13">
        <f t="shared" si="50"/>
        <v>388749578.26999974</v>
      </c>
      <c r="H3437" s="94"/>
    </row>
    <row r="3438" spans="1:8">
      <c r="A3438" s="14">
        <v>45146</v>
      </c>
      <c r="B3438" s="15"/>
      <c r="C3438" s="144" t="s">
        <v>12</v>
      </c>
      <c r="D3438" s="116">
        <v>650000</v>
      </c>
      <c r="E3438" s="45"/>
      <c r="F3438" s="13">
        <f t="shared" si="50"/>
        <v>389399578.26999974</v>
      </c>
      <c r="H3438" s="94"/>
    </row>
    <row r="3439" spans="1:8">
      <c r="A3439" s="14">
        <v>45146</v>
      </c>
      <c r="B3439" s="15"/>
      <c r="C3439" s="144" t="s">
        <v>12</v>
      </c>
      <c r="D3439" s="116">
        <v>585000</v>
      </c>
      <c r="E3439" s="45"/>
      <c r="F3439" s="13">
        <f t="shared" si="50"/>
        <v>389984578.26999974</v>
      </c>
      <c r="H3439" s="94"/>
    </row>
    <row r="3440" spans="1:8">
      <c r="A3440" s="14">
        <v>45146</v>
      </c>
      <c r="B3440" s="15"/>
      <c r="C3440" s="144" t="s">
        <v>12</v>
      </c>
      <c r="D3440" s="116">
        <v>1810000</v>
      </c>
      <c r="E3440" s="45"/>
      <c r="F3440" s="13">
        <f t="shared" si="50"/>
        <v>391794578.26999974</v>
      </c>
      <c r="H3440" s="94"/>
    </row>
    <row r="3441" spans="1:8">
      <c r="A3441" s="14">
        <v>45146</v>
      </c>
      <c r="B3441" s="15"/>
      <c r="C3441" s="144" t="s">
        <v>12</v>
      </c>
      <c r="D3441" s="116">
        <v>585000</v>
      </c>
      <c r="E3441" s="45"/>
      <c r="F3441" s="13">
        <f t="shared" si="50"/>
        <v>392379578.26999974</v>
      </c>
      <c r="H3441" s="94"/>
    </row>
    <row r="3442" spans="1:8">
      <c r="A3442" s="14">
        <v>45146</v>
      </c>
      <c r="B3442" s="15"/>
      <c r="C3442" s="144" t="s">
        <v>12</v>
      </c>
      <c r="D3442" s="116">
        <v>550000</v>
      </c>
      <c r="E3442" s="45"/>
      <c r="F3442" s="13">
        <f t="shared" si="50"/>
        <v>392929578.26999974</v>
      </c>
    </row>
    <row r="3443" spans="1:8">
      <c r="A3443" s="14">
        <v>45146</v>
      </c>
      <c r="B3443" s="15"/>
      <c r="C3443" s="144" t="s">
        <v>12</v>
      </c>
      <c r="D3443" s="116">
        <v>600000</v>
      </c>
      <c r="E3443" s="45"/>
      <c r="F3443" s="13">
        <f t="shared" si="50"/>
        <v>393529578.26999974</v>
      </c>
    </row>
    <row r="3444" spans="1:8">
      <c r="A3444" s="14">
        <v>45146</v>
      </c>
      <c r="B3444" s="15"/>
      <c r="C3444" s="144" t="s">
        <v>12</v>
      </c>
      <c r="D3444" s="116">
        <v>1200000</v>
      </c>
      <c r="E3444" s="45"/>
      <c r="F3444" s="13">
        <f t="shared" si="50"/>
        <v>394729578.26999974</v>
      </c>
    </row>
    <row r="3445" spans="1:8">
      <c r="A3445" s="14">
        <v>45146</v>
      </c>
      <c r="B3445" s="15"/>
      <c r="C3445" s="144" t="s">
        <v>12</v>
      </c>
      <c r="D3445" s="116">
        <v>600000</v>
      </c>
      <c r="E3445" s="45"/>
      <c r="F3445" s="13">
        <f t="shared" si="50"/>
        <v>395329578.26999974</v>
      </c>
    </row>
    <row r="3446" spans="1:8">
      <c r="A3446" s="14">
        <v>45146</v>
      </c>
      <c r="B3446" s="15"/>
      <c r="C3446" s="144" t="s">
        <v>12</v>
      </c>
      <c r="D3446" s="116">
        <v>1250000</v>
      </c>
      <c r="E3446" s="45"/>
      <c r="F3446" s="13">
        <f t="shared" si="50"/>
        <v>396579578.26999974</v>
      </c>
    </row>
    <row r="3447" spans="1:8">
      <c r="A3447" s="14">
        <v>45146</v>
      </c>
      <c r="B3447" s="15"/>
      <c r="C3447" s="144" t="s">
        <v>12</v>
      </c>
      <c r="D3447" s="116">
        <v>1135000</v>
      </c>
      <c r="E3447" s="45"/>
      <c r="F3447" s="13">
        <f t="shared" si="50"/>
        <v>397714578.26999974</v>
      </c>
    </row>
    <row r="3448" spans="1:8">
      <c r="A3448" s="14">
        <v>45146</v>
      </c>
      <c r="B3448" s="15"/>
      <c r="C3448" s="144" t="s">
        <v>12</v>
      </c>
      <c r="D3448" s="116">
        <v>650000</v>
      </c>
      <c r="E3448" s="45"/>
      <c r="F3448" s="13">
        <f t="shared" si="50"/>
        <v>398364578.26999974</v>
      </c>
    </row>
    <row r="3449" spans="1:8">
      <c r="A3449" s="14">
        <v>45146</v>
      </c>
      <c r="B3449" s="15"/>
      <c r="C3449" s="144" t="s">
        <v>18</v>
      </c>
      <c r="D3449" s="116">
        <v>1800000</v>
      </c>
      <c r="E3449" s="45"/>
      <c r="F3449" s="13">
        <f t="shared" si="50"/>
        <v>400164578.26999974</v>
      </c>
    </row>
    <row r="3450" spans="1:8">
      <c r="A3450" s="14">
        <v>45146</v>
      </c>
      <c r="B3450" s="15"/>
      <c r="C3450" s="144" t="s">
        <v>12</v>
      </c>
      <c r="D3450" s="116">
        <v>575000</v>
      </c>
      <c r="E3450" s="45"/>
      <c r="F3450" s="13">
        <f t="shared" si="50"/>
        <v>400739578.26999974</v>
      </c>
    </row>
    <row r="3451" spans="1:8">
      <c r="A3451" s="14">
        <v>45147</v>
      </c>
      <c r="B3451" s="15"/>
      <c r="C3451" s="144" t="s">
        <v>12</v>
      </c>
      <c r="D3451" s="116">
        <v>600000</v>
      </c>
      <c r="E3451" s="45"/>
      <c r="F3451" s="13">
        <f t="shared" si="50"/>
        <v>401339578.26999974</v>
      </c>
    </row>
    <row r="3452" spans="1:8">
      <c r="A3452" s="14">
        <v>45147</v>
      </c>
      <c r="B3452" s="15"/>
      <c r="C3452" s="144" t="s">
        <v>12</v>
      </c>
      <c r="D3452" s="116">
        <v>650000</v>
      </c>
      <c r="E3452" s="45"/>
      <c r="F3452" s="13">
        <f t="shared" si="50"/>
        <v>401989578.26999974</v>
      </c>
    </row>
    <row r="3453" spans="1:8">
      <c r="A3453" s="14">
        <v>45147</v>
      </c>
      <c r="B3453" s="15"/>
      <c r="C3453" s="144" t="s">
        <v>12</v>
      </c>
      <c r="D3453" s="116">
        <v>600000</v>
      </c>
      <c r="E3453" s="45"/>
      <c r="F3453" s="13">
        <f t="shared" si="50"/>
        <v>402589578.26999974</v>
      </c>
    </row>
    <row r="3454" spans="1:8">
      <c r="A3454" s="14">
        <v>45147</v>
      </c>
      <c r="B3454" s="15"/>
      <c r="C3454" s="144" t="s">
        <v>12</v>
      </c>
      <c r="D3454" s="116">
        <v>300000</v>
      </c>
      <c r="E3454" s="45"/>
      <c r="F3454" s="13">
        <f t="shared" si="50"/>
        <v>402889578.26999974</v>
      </c>
    </row>
    <row r="3455" spans="1:8">
      <c r="A3455" s="14">
        <v>45147</v>
      </c>
      <c r="B3455" s="15"/>
      <c r="C3455" s="144" t="s">
        <v>12</v>
      </c>
      <c r="D3455" s="33">
        <v>650000</v>
      </c>
      <c r="E3455" s="45"/>
      <c r="F3455" s="13">
        <f t="shared" si="50"/>
        <v>403539578.26999974</v>
      </c>
    </row>
    <row r="3456" spans="1:8">
      <c r="A3456" s="14">
        <v>45147</v>
      </c>
      <c r="B3456" s="15"/>
      <c r="C3456" s="144" t="s">
        <v>12</v>
      </c>
      <c r="D3456" s="33">
        <v>1135000</v>
      </c>
      <c r="E3456" s="45"/>
      <c r="F3456" s="13">
        <f t="shared" si="50"/>
        <v>404674578.26999974</v>
      </c>
    </row>
    <row r="3457" spans="1:6">
      <c r="A3457" s="14">
        <v>45147</v>
      </c>
      <c r="B3457" s="15"/>
      <c r="C3457" s="144" t="s">
        <v>12</v>
      </c>
      <c r="D3457" s="33">
        <v>650000</v>
      </c>
      <c r="E3457" s="45"/>
      <c r="F3457" s="13">
        <f t="shared" si="50"/>
        <v>405324578.26999974</v>
      </c>
    </row>
    <row r="3458" spans="1:6">
      <c r="A3458" s="14">
        <v>45147</v>
      </c>
      <c r="B3458" s="15"/>
      <c r="C3458" s="144" t="s">
        <v>12</v>
      </c>
      <c r="D3458" s="33">
        <v>600000</v>
      </c>
      <c r="E3458" s="45"/>
      <c r="F3458" s="13">
        <f t="shared" si="50"/>
        <v>405924578.26999974</v>
      </c>
    </row>
    <row r="3459" spans="1:6">
      <c r="A3459" s="14">
        <v>45147</v>
      </c>
      <c r="B3459" s="15"/>
      <c r="C3459" s="144" t="s">
        <v>12</v>
      </c>
      <c r="D3459" s="33">
        <v>1760000</v>
      </c>
      <c r="E3459" s="45"/>
      <c r="F3459" s="13">
        <f t="shared" si="50"/>
        <v>407684578.26999974</v>
      </c>
    </row>
    <row r="3460" spans="1:6">
      <c r="A3460" s="14">
        <v>45147</v>
      </c>
      <c r="B3460" s="15"/>
      <c r="C3460" s="144" t="s">
        <v>12</v>
      </c>
      <c r="D3460" s="33">
        <v>650000</v>
      </c>
      <c r="E3460" s="45"/>
      <c r="F3460" s="13">
        <f t="shared" si="50"/>
        <v>408334578.26999974</v>
      </c>
    </row>
    <row r="3461" spans="1:6">
      <c r="A3461" s="14">
        <v>45147</v>
      </c>
      <c r="B3461" s="15"/>
      <c r="C3461" s="144" t="s">
        <v>12</v>
      </c>
      <c r="D3461" s="33">
        <v>600000</v>
      </c>
      <c r="E3461" s="45"/>
      <c r="F3461" s="13">
        <f t="shared" si="50"/>
        <v>408934578.26999974</v>
      </c>
    </row>
    <row r="3462" spans="1:6">
      <c r="A3462" s="14">
        <v>45147</v>
      </c>
      <c r="B3462" s="15"/>
      <c r="C3462" s="144" t="s">
        <v>12</v>
      </c>
      <c r="D3462" s="33">
        <v>585000</v>
      </c>
      <c r="E3462" s="45"/>
      <c r="F3462" s="13">
        <f t="shared" si="50"/>
        <v>409519578.26999974</v>
      </c>
    </row>
    <row r="3463" spans="1:6">
      <c r="A3463" s="14">
        <v>45147</v>
      </c>
      <c r="B3463" s="15"/>
      <c r="C3463" s="144" t="s">
        <v>12</v>
      </c>
      <c r="D3463" s="33">
        <v>585000</v>
      </c>
      <c r="E3463" s="45"/>
      <c r="F3463" s="13">
        <f t="shared" si="50"/>
        <v>410104578.26999974</v>
      </c>
    </row>
    <row r="3464" spans="1:6">
      <c r="A3464" s="14">
        <v>45147</v>
      </c>
      <c r="B3464" s="15"/>
      <c r="C3464" s="144" t="s">
        <v>12</v>
      </c>
      <c r="D3464" s="33">
        <v>600000</v>
      </c>
      <c r="E3464" s="45"/>
      <c r="F3464" s="13">
        <f t="shared" si="50"/>
        <v>410704578.26999974</v>
      </c>
    </row>
    <row r="3465" spans="1:6">
      <c r="A3465" s="14">
        <v>45147</v>
      </c>
      <c r="B3465" s="15"/>
      <c r="C3465" s="144" t="s">
        <v>17</v>
      </c>
      <c r="D3465" s="33">
        <v>600000</v>
      </c>
      <c r="E3465" s="45"/>
      <c r="F3465" s="13">
        <f t="shared" si="50"/>
        <v>411304578.26999974</v>
      </c>
    </row>
    <row r="3466" spans="1:6">
      <c r="A3466" s="14">
        <v>45147</v>
      </c>
      <c r="B3466" s="15"/>
      <c r="C3466" s="144" t="s">
        <v>17</v>
      </c>
      <c r="D3466" s="33">
        <v>600000</v>
      </c>
      <c r="E3466" s="45"/>
      <c r="F3466" s="13">
        <f t="shared" si="50"/>
        <v>411904578.26999974</v>
      </c>
    </row>
    <row r="3467" spans="1:6">
      <c r="A3467" s="14">
        <v>45147</v>
      </c>
      <c r="B3467" s="15"/>
      <c r="C3467" s="144" t="s">
        <v>12</v>
      </c>
      <c r="D3467" s="33">
        <v>650000</v>
      </c>
      <c r="E3467" s="45"/>
      <c r="F3467" s="13">
        <f t="shared" si="50"/>
        <v>412554578.26999974</v>
      </c>
    </row>
    <row r="3468" spans="1:6">
      <c r="A3468" s="14">
        <v>45147</v>
      </c>
      <c r="B3468" s="15"/>
      <c r="C3468" s="144" t="s">
        <v>12</v>
      </c>
      <c r="D3468" s="33">
        <v>600000</v>
      </c>
      <c r="E3468" s="45"/>
      <c r="F3468" s="13">
        <f t="shared" si="50"/>
        <v>413154578.26999974</v>
      </c>
    </row>
    <row r="3469" spans="1:6">
      <c r="A3469" s="14">
        <v>45147</v>
      </c>
      <c r="B3469" s="15"/>
      <c r="C3469" s="144" t="s">
        <v>18</v>
      </c>
      <c r="D3469" s="33">
        <v>5700000</v>
      </c>
      <c r="E3469" s="45"/>
      <c r="F3469" s="13">
        <f t="shared" si="50"/>
        <v>418854578.26999974</v>
      </c>
    </row>
    <row r="3470" spans="1:6">
      <c r="A3470" s="14">
        <v>45147</v>
      </c>
      <c r="B3470" s="15"/>
      <c r="C3470" s="144" t="s">
        <v>12</v>
      </c>
      <c r="D3470" s="33">
        <v>600000</v>
      </c>
      <c r="E3470" s="45"/>
      <c r="F3470" s="13">
        <f t="shared" si="50"/>
        <v>419454578.26999974</v>
      </c>
    </row>
    <row r="3471" spans="1:6">
      <c r="A3471" s="14">
        <v>45147</v>
      </c>
      <c r="B3471" s="15"/>
      <c r="C3471" s="144" t="s">
        <v>12</v>
      </c>
      <c r="D3471" s="33">
        <v>550000</v>
      </c>
      <c r="E3471" s="45"/>
      <c r="F3471" s="13">
        <f t="shared" si="50"/>
        <v>420004578.26999974</v>
      </c>
    </row>
    <row r="3472" spans="1:6">
      <c r="A3472" s="14">
        <v>45147</v>
      </c>
      <c r="B3472" s="15"/>
      <c r="C3472" s="144" t="s">
        <v>12</v>
      </c>
      <c r="D3472" s="33">
        <v>585000</v>
      </c>
      <c r="E3472" s="45"/>
      <c r="F3472" s="13">
        <f t="shared" si="50"/>
        <v>420589578.26999974</v>
      </c>
    </row>
    <row r="3473" spans="1:8">
      <c r="A3473" s="14">
        <v>45147</v>
      </c>
      <c r="B3473" s="15"/>
      <c r="C3473" s="144" t="s">
        <v>12</v>
      </c>
      <c r="D3473" s="33">
        <v>650000</v>
      </c>
      <c r="E3473" s="45"/>
      <c r="F3473" s="13">
        <f t="shared" si="50"/>
        <v>421239578.26999974</v>
      </c>
    </row>
    <row r="3474" spans="1:8">
      <c r="A3474" s="14">
        <v>45147</v>
      </c>
      <c r="B3474" s="15"/>
      <c r="C3474" s="144" t="s">
        <v>12</v>
      </c>
      <c r="D3474" s="33">
        <v>585000</v>
      </c>
      <c r="E3474" s="45"/>
      <c r="F3474" s="13">
        <f t="shared" si="50"/>
        <v>421824578.26999974</v>
      </c>
    </row>
    <row r="3475" spans="1:8">
      <c r="A3475" s="14">
        <v>45148</v>
      </c>
      <c r="B3475" s="15"/>
      <c r="C3475" s="144" t="s">
        <v>12</v>
      </c>
      <c r="D3475" s="33">
        <v>1250000</v>
      </c>
      <c r="E3475" s="45"/>
      <c r="F3475" s="13">
        <f t="shared" si="50"/>
        <v>423074578.26999974</v>
      </c>
    </row>
    <row r="3476" spans="1:8">
      <c r="A3476" s="14">
        <v>45148</v>
      </c>
      <c r="B3476" s="15"/>
      <c r="C3476" s="144" t="s">
        <v>12</v>
      </c>
      <c r="D3476" s="33">
        <v>575000</v>
      </c>
      <c r="E3476" s="45"/>
      <c r="F3476" s="13">
        <f t="shared" si="50"/>
        <v>423649578.26999974</v>
      </c>
    </row>
    <row r="3477" spans="1:8">
      <c r="A3477" s="14">
        <v>45148</v>
      </c>
      <c r="B3477" s="15"/>
      <c r="C3477" s="144" t="s">
        <v>12</v>
      </c>
      <c r="D3477" s="33">
        <v>650000</v>
      </c>
      <c r="E3477" s="45"/>
      <c r="F3477" s="13">
        <f t="shared" si="50"/>
        <v>424299578.26999974</v>
      </c>
    </row>
    <row r="3478" spans="1:8">
      <c r="A3478" s="14">
        <v>45148</v>
      </c>
      <c r="B3478" s="15"/>
      <c r="C3478" s="144" t="s">
        <v>12</v>
      </c>
      <c r="D3478" s="33">
        <v>550000</v>
      </c>
      <c r="E3478" s="45"/>
      <c r="F3478" s="13">
        <f t="shared" si="50"/>
        <v>424849578.26999974</v>
      </c>
    </row>
    <row r="3479" spans="1:8">
      <c r="A3479" s="14">
        <v>45148</v>
      </c>
      <c r="B3479" s="15"/>
      <c r="C3479" s="144" t="s">
        <v>12</v>
      </c>
      <c r="D3479" s="33">
        <v>585000</v>
      </c>
      <c r="E3479" s="45"/>
      <c r="F3479" s="13">
        <f t="shared" si="50"/>
        <v>425434578.26999974</v>
      </c>
    </row>
    <row r="3480" spans="1:8">
      <c r="A3480" s="14">
        <v>45148</v>
      </c>
      <c r="B3480" s="15"/>
      <c r="C3480" s="144" t="s">
        <v>12</v>
      </c>
      <c r="D3480" s="33">
        <v>650000</v>
      </c>
      <c r="E3480" s="45"/>
      <c r="F3480" s="13">
        <f t="shared" si="50"/>
        <v>426084578.26999974</v>
      </c>
      <c r="H3480" s="16"/>
    </row>
    <row r="3481" spans="1:8">
      <c r="A3481" s="14">
        <v>45148</v>
      </c>
      <c r="B3481" s="15"/>
      <c r="C3481" s="144" t="s">
        <v>12</v>
      </c>
      <c r="D3481" s="33">
        <v>585000</v>
      </c>
      <c r="E3481" s="45"/>
      <c r="F3481" s="13">
        <f t="shared" si="50"/>
        <v>426669578.26999974</v>
      </c>
    </row>
    <row r="3482" spans="1:8">
      <c r="A3482" s="14">
        <v>45148</v>
      </c>
      <c r="B3482" s="15"/>
      <c r="C3482" s="144" t="s">
        <v>12</v>
      </c>
      <c r="D3482" s="33">
        <v>650000</v>
      </c>
      <c r="E3482" s="45"/>
      <c r="F3482" s="13">
        <f t="shared" si="50"/>
        <v>427319578.26999974</v>
      </c>
    </row>
    <row r="3483" spans="1:8">
      <c r="A3483" s="14">
        <v>45148</v>
      </c>
      <c r="B3483" s="15"/>
      <c r="C3483" s="144" t="s">
        <v>12</v>
      </c>
      <c r="D3483" s="33">
        <v>1170000</v>
      </c>
      <c r="E3483" s="45"/>
      <c r="F3483" s="13">
        <f t="shared" si="50"/>
        <v>428489578.26999974</v>
      </c>
    </row>
    <row r="3484" spans="1:8">
      <c r="A3484" s="14">
        <v>45148</v>
      </c>
      <c r="B3484" s="15"/>
      <c r="C3484" s="144" t="s">
        <v>18</v>
      </c>
      <c r="D3484" s="33">
        <v>3570000</v>
      </c>
      <c r="E3484" s="45"/>
      <c r="F3484" s="13">
        <f t="shared" si="50"/>
        <v>432059578.26999974</v>
      </c>
    </row>
    <row r="3485" spans="1:8">
      <c r="A3485" s="14">
        <v>45148</v>
      </c>
      <c r="B3485" s="15"/>
      <c r="C3485" s="144" t="s">
        <v>12</v>
      </c>
      <c r="D3485" s="33">
        <v>1160000</v>
      </c>
      <c r="E3485" s="45"/>
      <c r="F3485" s="13">
        <f t="shared" si="50"/>
        <v>433219578.26999974</v>
      </c>
    </row>
    <row r="3486" spans="1:8">
      <c r="A3486" s="14">
        <v>45148</v>
      </c>
      <c r="B3486" s="15"/>
      <c r="C3486" s="144" t="s">
        <v>12</v>
      </c>
      <c r="D3486" s="33">
        <v>575000</v>
      </c>
      <c r="E3486" s="45"/>
      <c r="F3486" s="13">
        <f t="shared" si="50"/>
        <v>433794578.26999974</v>
      </c>
    </row>
    <row r="3487" spans="1:8">
      <c r="A3487" s="14">
        <v>45148</v>
      </c>
      <c r="B3487" s="15"/>
      <c r="C3487" s="144" t="s">
        <v>12</v>
      </c>
      <c r="D3487" s="33">
        <v>585000</v>
      </c>
      <c r="E3487" s="45"/>
      <c r="F3487" s="13">
        <f t="shared" si="50"/>
        <v>434379578.26999974</v>
      </c>
    </row>
    <row r="3488" spans="1:8">
      <c r="A3488" s="14">
        <v>45148</v>
      </c>
      <c r="B3488" s="15"/>
      <c r="C3488" s="144" t="s">
        <v>12</v>
      </c>
      <c r="D3488" s="33">
        <v>585000</v>
      </c>
      <c r="E3488" s="45"/>
      <c r="F3488" s="13">
        <f t="shared" si="50"/>
        <v>434964578.26999974</v>
      </c>
    </row>
    <row r="3489" spans="1:8">
      <c r="A3489" s="14">
        <v>45148</v>
      </c>
      <c r="B3489" s="15"/>
      <c r="C3489" s="144" t="s">
        <v>12</v>
      </c>
      <c r="D3489" s="33">
        <v>600000</v>
      </c>
      <c r="E3489" s="45"/>
      <c r="F3489" s="13">
        <f t="shared" si="50"/>
        <v>435564578.26999974</v>
      </c>
    </row>
    <row r="3490" spans="1:8">
      <c r="A3490" s="14">
        <v>45148</v>
      </c>
      <c r="B3490" s="15"/>
      <c r="C3490" s="144" t="s">
        <v>12</v>
      </c>
      <c r="D3490" s="33">
        <v>1170000</v>
      </c>
      <c r="E3490" s="45"/>
      <c r="F3490" s="13">
        <f t="shared" si="50"/>
        <v>436734578.26999974</v>
      </c>
    </row>
    <row r="3491" spans="1:8">
      <c r="A3491" s="14">
        <v>45148</v>
      </c>
      <c r="B3491" s="15"/>
      <c r="C3491" s="144" t="s">
        <v>12</v>
      </c>
      <c r="D3491" s="33">
        <v>600000</v>
      </c>
      <c r="E3491" s="45"/>
      <c r="F3491" s="13">
        <f t="shared" si="50"/>
        <v>437334578.26999974</v>
      </c>
      <c r="H3491" s="16"/>
    </row>
    <row r="3492" spans="1:8">
      <c r="A3492" s="14">
        <v>45148</v>
      </c>
      <c r="B3492" s="15"/>
      <c r="C3492" s="144" t="s">
        <v>12</v>
      </c>
      <c r="D3492" s="33">
        <v>600000</v>
      </c>
      <c r="E3492" s="45"/>
      <c r="F3492" s="13">
        <f t="shared" si="50"/>
        <v>437934578.26999974</v>
      </c>
      <c r="H3492" s="16"/>
    </row>
    <row r="3493" spans="1:8">
      <c r="A3493" s="14">
        <v>45148</v>
      </c>
      <c r="B3493" s="15"/>
      <c r="C3493" s="144" t="s">
        <v>12</v>
      </c>
      <c r="D3493" s="33">
        <v>600000</v>
      </c>
      <c r="E3493" s="45"/>
      <c r="F3493" s="13">
        <f t="shared" si="50"/>
        <v>438534578.26999974</v>
      </c>
      <c r="H3493" s="16"/>
    </row>
    <row r="3494" spans="1:8">
      <c r="A3494" s="14">
        <v>45148</v>
      </c>
      <c r="B3494" s="15"/>
      <c r="C3494" s="144" t="s">
        <v>12</v>
      </c>
      <c r="D3494" s="33">
        <v>650000</v>
      </c>
      <c r="E3494" s="45"/>
      <c r="F3494" s="13">
        <f t="shared" si="50"/>
        <v>439184578.26999974</v>
      </c>
      <c r="H3494" s="16"/>
    </row>
    <row r="3495" spans="1:8">
      <c r="A3495" s="14">
        <v>45148</v>
      </c>
      <c r="B3495" s="15"/>
      <c r="C3495" s="144" t="s">
        <v>12</v>
      </c>
      <c r="D3495" s="33">
        <v>650000</v>
      </c>
      <c r="E3495" s="45"/>
      <c r="F3495" s="13">
        <f t="shared" si="50"/>
        <v>439834578.26999974</v>
      </c>
      <c r="H3495" s="16"/>
    </row>
    <row r="3496" spans="1:8">
      <c r="A3496" s="14">
        <v>45148</v>
      </c>
      <c r="B3496" s="15"/>
      <c r="C3496" s="144" t="s">
        <v>12</v>
      </c>
      <c r="D3496" s="33">
        <v>650000</v>
      </c>
      <c r="E3496" s="45"/>
      <c r="F3496" s="13">
        <f t="shared" si="50"/>
        <v>440484578.26999974</v>
      </c>
    </row>
    <row r="3497" spans="1:8">
      <c r="A3497" s="14">
        <v>45149</v>
      </c>
      <c r="B3497" s="15"/>
      <c r="C3497" s="144" t="s">
        <v>12</v>
      </c>
      <c r="D3497" s="33">
        <v>650000</v>
      </c>
      <c r="E3497" s="45"/>
      <c r="F3497" s="13">
        <f t="shared" si="50"/>
        <v>441134578.26999974</v>
      </c>
    </row>
    <row r="3498" spans="1:8">
      <c r="A3498" s="14">
        <v>45149</v>
      </c>
      <c r="B3498" s="15"/>
      <c r="C3498" s="144" t="s">
        <v>12</v>
      </c>
      <c r="D3498" s="33">
        <v>575000</v>
      </c>
      <c r="E3498" s="45"/>
      <c r="F3498" s="13">
        <f t="shared" si="50"/>
        <v>441709578.26999974</v>
      </c>
    </row>
    <row r="3499" spans="1:8">
      <c r="A3499" s="14">
        <v>45149</v>
      </c>
      <c r="B3499" s="15"/>
      <c r="C3499" s="144" t="s">
        <v>12</v>
      </c>
      <c r="D3499" s="33">
        <v>1775000</v>
      </c>
      <c r="E3499" s="45"/>
      <c r="F3499" s="13">
        <f t="shared" si="50"/>
        <v>443484578.26999974</v>
      </c>
    </row>
    <row r="3500" spans="1:8">
      <c r="A3500" s="14">
        <v>45149</v>
      </c>
      <c r="B3500" s="15"/>
      <c r="C3500" s="144" t="s">
        <v>12</v>
      </c>
      <c r="D3500" s="33">
        <v>550000</v>
      </c>
      <c r="E3500" s="45"/>
      <c r="F3500" s="13">
        <f t="shared" ref="F3500:F3703" si="51">F3499+D3500-E3500</f>
        <v>444034578.26999974</v>
      </c>
    </row>
    <row r="3501" spans="1:8">
      <c r="A3501" s="14">
        <v>45149</v>
      </c>
      <c r="B3501" s="15"/>
      <c r="C3501" s="144" t="s">
        <v>12</v>
      </c>
      <c r="D3501" s="33">
        <v>585000</v>
      </c>
      <c r="E3501" s="45"/>
      <c r="F3501" s="13">
        <f t="shared" si="51"/>
        <v>444619578.26999974</v>
      </c>
    </row>
    <row r="3502" spans="1:8">
      <c r="A3502" s="14">
        <v>45149</v>
      </c>
      <c r="B3502" s="15"/>
      <c r="C3502" s="144" t="s">
        <v>12</v>
      </c>
      <c r="D3502" s="33">
        <v>650000</v>
      </c>
      <c r="E3502" s="45"/>
      <c r="F3502" s="13">
        <f t="shared" si="51"/>
        <v>445269578.26999974</v>
      </c>
    </row>
    <row r="3503" spans="1:8">
      <c r="A3503" s="14">
        <v>45149</v>
      </c>
      <c r="B3503" s="15"/>
      <c r="C3503" s="144" t="s">
        <v>43</v>
      </c>
      <c r="D3503" s="33">
        <v>180000</v>
      </c>
      <c r="E3503" s="45"/>
      <c r="F3503" s="13">
        <f t="shared" si="51"/>
        <v>445449578.26999974</v>
      </c>
    </row>
    <row r="3504" spans="1:8">
      <c r="A3504" s="14">
        <v>45149</v>
      </c>
      <c r="B3504" s="15"/>
      <c r="C3504" s="144" t="s">
        <v>12</v>
      </c>
      <c r="D3504" s="33">
        <v>600000</v>
      </c>
      <c r="E3504" s="45"/>
      <c r="F3504" s="13">
        <f t="shared" si="51"/>
        <v>446049578.26999974</v>
      </c>
    </row>
    <row r="3505" spans="1:8">
      <c r="A3505" s="14">
        <v>45149</v>
      </c>
      <c r="B3505" s="15"/>
      <c r="C3505" s="144" t="s">
        <v>18</v>
      </c>
      <c r="D3505" s="33">
        <v>2535000</v>
      </c>
      <c r="E3505" s="45"/>
      <c r="F3505" s="13">
        <f t="shared" si="51"/>
        <v>448584578.26999974</v>
      </c>
    </row>
    <row r="3506" spans="1:8">
      <c r="A3506" s="14">
        <v>45149</v>
      </c>
      <c r="B3506" s="15"/>
      <c r="C3506" s="144" t="s">
        <v>12</v>
      </c>
      <c r="D3506" s="33">
        <v>1150000</v>
      </c>
      <c r="E3506" s="45"/>
      <c r="F3506" s="13">
        <f t="shared" si="51"/>
        <v>449734578.26999974</v>
      </c>
    </row>
    <row r="3507" spans="1:8">
      <c r="A3507" s="14">
        <v>45149</v>
      </c>
      <c r="B3507" s="15"/>
      <c r="C3507" s="144" t="s">
        <v>12</v>
      </c>
      <c r="D3507" s="33">
        <v>1170000</v>
      </c>
      <c r="E3507" s="45"/>
      <c r="F3507" s="13">
        <f t="shared" si="51"/>
        <v>450904578.26999974</v>
      </c>
    </row>
    <row r="3508" spans="1:8">
      <c r="A3508" s="14">
        <v>45151</v>
      </c>
      <c r="B3508" s="15"/>
      <c r="C3508" s="144" t="s">
        <v>12</v>
      </c>
      <c r="D3508" s="33">
        <v>1135000</v>
      </c>
      <c r="E3508" s="45"/>
      <c r="F3508" s="13">
        <f t="shared" si="51"/>
        <v>452039578.26999974</v>
      </c>
    </row>
    <row r="3509" spans="1:8">
      <c r="A3509" s="14">
        <v>45151</v>
      </c>
      <c r="B3509" s="15"/>
      <c r="C3509" s="144" t="s">
        <v>12</v>
      </c>
      <c r="D3509" s="33">
        <v>465000</v>
      </c>
      <c r="E3509" s="45"/>
      <c r="F3509" s="13">
        <f t="shared" si="51"/>
        <v>452504578.26999974</v>
      </c>
    </row>
    <row r="3510" spans="1:8">
      <c r="A3510" s="14">
        <v>45151</v>
      </c>
      <c r="B3510" s="15"/>
      <c r="C3510" s="144" t="s">
        <v>12</v>
      </c>
      <c r="D3510" s="33">
        <v>600000</v>
      </c>
      <c r="E3510" s="45"/>
      <c r="F3510" s="13">
        <f t="shared" si="51"/>
        <v>453104578.26999974</v>
      </c>
    </row>
    <row r="3511" spans="1:8">
      <c r="A3511" s="14">
        <v>45152</v>
      </c>
      <c r="B3511" s="15"/>
      <c r="C3511" s="144" t="s">
        <v>12</v>
      </c>
      <c r="D3511" s="33">
        <v>585000</v>
      </c>
      <c r="E3511" s="45"/>
      <c r="F3511" s="13">
        <f t="shared" si="51"/>
        <v>453689578.26999974</v>
      </c>
    </row>
    <row r="3512" spans="1:8">
      <c r="A3512" s="14">
        <v>45152</v>
      </c>
      <c r="B3512" s="15"/>
      <c r="C3512" s="144" t="s">
        <v>12</v>
      </c>
      <c r="D3512" s="33">
        <v>585000</v>
      </c>
      <c r="E3512" s="45"/>
      <c r="F3512" s="13">
        <f t="shared" si="51"/>
        <v>454274578.26999974</v>
      </c>
    </row>
    <row r="3513" spans="1:8">
      <c r="A3513" s="14">
        <v>45153</v>
      </c>
      <c r="B3513" s="15"/>
      <c r="C3513" s="144" t="s">
        <v>349</v>
      </c>
      <c r="D3513" s="33">
        <v>2600000</v>
      </c>
      <c r="E3513" s="45"/>
      <c r="F3513" s="13">
        <f t="shared" si="51"/>
        <v>456874578.26999974</v>
      </c>
      <c r="H3513" s="16"/>
    </row>
    <row r="3514" spans="1:8">
      <c r="A3514" s="14">
        <v>45153</v>
      </c>
      <c r="B3514" s="15"/>
      <c r="C3514" s="144" t="s">
        <v>350</v>
      </c>
      <c r="D3514" s="33"/>
      <c r="E3514" s="45">
        <v>50000000</v>
      </c>
      <c r="F3514" s="13">
        <f t="shared" si="51"/>
        <v>406874578.26999974</v>
      </c>
    </row>
    <row r="3515" spans="1:8" ht="28">
      <c r="A3515" s="14">
        <v>45153</v>
      </c>
      <c r="B3515" s="15"/>
      <c r="C3515" s="37" t="s">
        <v>351</v>
      </c>
      <c r="D3515" s="33"/>
      <c r="E3515" s="45">
        <v>18374100</v>
      </c>
      <c r="F3515" s="13">
        <f t="shared" si="51"/>
        <v>388500478.26999974</v>
      </c>
    </row>
    <row r="3516" spans="1:8">
      <c r="A3516" s="14">
        <v>45153</v>
      </c>
      <c r="B3516" s="15"/>
      <c r="C3516" s="147" t="s">
        <v>352</v>
      </c>
      <c r="D3516" s="33"/>
      <c r="E3516" s="45">
        <v>6600000</v>
      </c>
      <c r="F3516" s="13">
        <f t="shared" si="51"/>
        <v>381900478.26999974</v>
      </c>
    </row>
    <row r="3517" spans="1:8">
      <c r="A3517" s="14">
        <v>45153</v>
      </c>
      <c r="B3517" s="15"/>
      <c r="C3517" s="144" t="s">
        <v>32</v>
      </c>
      <c r="D3517" s="33"/>
      <c r="E3517" s="45">
        <v>2500</v>
      </c>
      <c r="F3517" s="13">
        <f t="shared" si="51"/>
        <v>381897978.26999974</v>
      </c>
    </row>
    <row r="3518" spans="1:8">
      <c r="A3518" s="14">
        <v>45154</v>
      </c>
      <c r="B3518" s="15"/>
      <c r="C3518" s="144" t="s">
        <v>196</v>
      </c>
      <c r="D3518" s="33">
        <v>23500000</v>
      </c>
      <c r="E3518" s="45"/>
      <c r="F3518" s="13">
        <f t="shared" si="51"/>
        <v>405397978.26999974</v>
      </c>
      <c r="H3518" s="16"/>
    </row>
    <row r="3519" spans="1:8" ht="28">
      <c r="A3519" s="14">
        <v>45154</v>
      </c>
      <c r="B3519" s="15"/>
      <c r="C3519" s="147" t="s">
        <v>353</v>
      </c>
      <c r="D3519" s="33"/>
      <c r="E3519" s="45">
        <v>3250000</v>
      </c>
      <c r="F3519" s="13">
        <f t="shared" si="51"/>
        <v>402147978.26999974</v>
      </c>
    </row>
    <row r="3520" spans="1:8">
      <c r="A3520" s="14">
        <v>45154</v>
      </c>
      <c r="B3520" s="15"/>
      <c r="C3520" s="144" t="s">
        <v>116</v>
      </c>
      <c r="D3520" s="33"/>
      <c r="E3520" s="45">
        <v>88600000</v>
      </c>
      <c r="F3520" s="13">
        <f t="shared" si="51"/>
        <v>313547978.26999974</v>
      </c>
    </row>
    <row r="3521" spans="1:6">
      <c r="A3521" s="14">
        <v>45154</v>
      </c>
      <c r="B3521" s="15"/>
      <c r="C3521" s="144" t="s">
        <v>22</v>
      </c>
      <c r="D3521" s="33"/>
      <c r="E3521" s="45">
        <v>2100000</v>
      </c>
      <c r="F3521" s="13">
        <f t="shared" si="51"/>
        <v>311447978.26999974</v>
      </c>
    </row>
    <row r="3522" spans="1:6">
      <c r="A3522" s="14">
        <v>45154</v>
      </c>
      <c r="B3522" s="15"/>
      <c r="C3522" s="144" t="s">
        <v>44</v>
      </c>
      <c r="D3522" s="33"/>
      <c r="E3522" s="45">
        <v>2250000</v>
      </c>
      <c r="F3522" s="13">
        <f t="shared" si="51"/>
        <v>309197978.26999974</v>
      </c>
    </row>
    <row r="3523" spans="1:6">
      <c r="A3523" s="14">
        <v>45154</v>
      </c>
      <c r="B3523" s="15"/>
      <c r="C3523" s="144" t="s">
        <v>73</v>
      </c>
      <c r="D3523" s="33"/>
      <c r="E3523" s="45">
        <f>3*2900</f>
        <v>8700</v>
      </c>
      <c r="F3523" s="13">
        <f t="shared" si="51"/>
        <v>309189278.26999974</v>
      </c>
    </row>
    <row r="3524" spans="1:6">
      <c r="A3524" s="14">
        <v>45152</v>
      </c>
      <c r="B3524" s="15"/>
      <c r="C3524" s="144" t="s">
        <v>12</v>
      </c>
      <c r="D3524" s="33">
        <v>1300000</v>
      </c>
      <c r="E3524" s="45"/>
      <c r="F3524" s="13">
        <f t="shared" si="51"/>
        <v>310489278.26999974</v>
      </c>
    </row>
    <row r="3525" spans="1:6">
      <c r="A3525" s="14">
        <v>45152</v>
      </c>
      <c r="B3525" s="15"/>
      <c r="C3525" s="144" t="s">
        <v>12</v>
      </c>
      <c r="D3525" s="33">
        <v>575000</v>
      </c>
      <c r="E3525" s="45"/>
      <c r="F3525" s="13">
        <f t="shared" si="51"/>
        <v>311064278.26999974</v>
      </c>
    </row>
    <row r="3526" spans="1:6">
      <c r="A3526" s="14">
        <v>45152</v>
      </c>
      <c r="B3526" s="15"/>
      <c r="C3526" s="144" t="s">
        <v>12</v>
      </c>
      <c r="D3526" s="33">
        <v>585000</v>
      </c>
      <c r="E3526" s="45"/>
      <c r="F3526" s="13">
        <f t="shared" si="51"/>
        <v>311649278.26999974</v>
      </c>
    </row>
    <row r="3527" spans="1:6">
      <c r="A3527" s="14">
        <v>45152</v>
      </c>
      <c r="B3527" s="15"/>
      <c r="C3527" s="144" t="s">
        <v>12</v>
      </c>
      <c r="D3527" s="33">
        <v>550000</v>
      </c>
      <c r="E3527" s="45"/>
      <c r="F3527" s="13">
        <f t="shared" si="51"/>
        <v>312199278.26999974</v>
      </c>
    </row>
    <row r="3528" spans="1:6">
      <c r="A3528" s="14">
        <v>45152</v>
      </c>
      <c r="B3528" s="15"/>
      <c r="C3528" s="144" t="s">
        <v>12</v>
      </c>
      <c r="D3528" s="33">
        <v>650000</v>
      </c>
      <c r="E3528" s="45"/>
      <c r="F3528" s="13">
        <f t="shared" si="51"/>
        <v>312849278.26999974</v>
      </c>
    </row>
    <row r="3529" spans="1:6">
      <c r="A3529" s="14">
        <v>45152</v>
      </c>
      <c r="B3529" s="15"/>
      <c r="C3529" s="144" t="s">
        <v>12</v>
      </c>
      <c r="D3529" s="33">
        <v>650000</v>
      </c>
      <c r="E3529" s="45"/>
      <c r="F3529" s="13">
        <f t="shared" si="51"/>
        <v>313499278.26999974</v>
      </c>
    </row>
    <row r="3530" spans="1:6">
      <c r="A3530" s="14">
        <v>45152</v>
      </c>
      <c r="B3530" s="15"/>
      <c r="C3530" s="144" t="s">
        <v>12</v>
      </c>
      <c r="D3530" s="33">
        <v>585000</v>
      </c>
      <c r="E3530" s="45"/>
      <c r="F3530" s="13">
        <f t="shared" si="51"/>
        <v>314084278.26999974</v>
      </c>
    </row>
    <row r="3531" spans="1:6">
      <c r="A3531" s="14">
        <v>45152</v>
      </c>
      <c r="B3531" s="15"/>
      <c r="C3531" s="144" t="s">
        <v>12</v>
      </c>
      <c r="D3531" s="33">
        <v>585000</v>
      </c>
      <c r="E3531" s="45"/>
      <c r="F3531" s="13">
        <f t="shared" si="51"/>
        <v>314669278.26999974</v>
      </c>
    </row>
    <row r="3532" spans="1:6">
      <c r="A3532" s="14">
        <v>45152</v>
      </c>
      <c r="B3532" s="15"/>
      <c r="C3532" s="144" t="s">
        <v>12</v>
      </c>
      <c r="D3532" s="33">
        <v>585000</v>
      </c>
      <c r="E3532" s="45"/>
      <c r="F3532" s="13">
        <f t="shared" si="51"/>
        <v>315254278.26999974</v>
      </c>
    </row>
    <row r="3533" spans="1:6">
      <c r="A3533" s="14">
        <v>45152</v>
      </c>
      <c r="B3533" s="15"/>
      <c r="C3533" s="144" t="s">
        <v>12</v>
      </c>
      <c r="D3533" s="33">
        <v>585000</v>
      </c>
      <c r="E3533" s="45"/>
      <c r="F3533" s="13">
        <f t="shared" si="51"/>
        <v>315839278.26999974</v>
      </c>
    </row>
    <row r="3534" spans="1:6">
      <c r="A3534" s="14">
        <v>45152</v>
      </c>
      <c r="B3534" s="15"/>
      <c r="C3534" s="144" t="s">
        <v>12</v>
      </c>
      <c r="D3534" s="33">
        <v>585000</v>
      </c>
      <c r="E3534" s="45"/>
      <c r="F3534" s="13">
        <f t="shared" si="51"/>
        <v>316424278.26999974</v>
      </c>
    </row>
    <row r="3535" spans="1:6">
      <c r="A3535" s="14">
        <v>45152</v>
      </c>
      <c r="B3535" s="15"/>
      <c r="C3535" s="144" t="s">
        <v>12</v>
      </c>
      <c r="D3535" s="33">
        <v>1170000</v>
      </c>
      <c r="E3535" s="45"/>
      <c r="F3535" s="13">
        <f t="shared" si="51"/>
        <v>317594278.26999974</v>
      </c>
    </row>
    <row r="3536" spans="1:6">
      <c r="A3536" s="14">
        <v>45152</v>
      </c>
      <c r="B3536" s="15"/>
      <c r="C3536" s="144" t="s">
        <v>12</v>
      </c>
      <c r="D3536" s="33">
        <v>1770000</v>
      </c>
      <c r="E3536" s="45"/>
      <c r="F3536" s="13">
        <f t="shared" si="51"/>
        <v>319364278.26999974</v>
      </c>
    </row>
    <row r="3537" spans="1:6">
      <c r="A3537" s="14">
        <v>45152</v>
      </c>
      <c r="B3537" s="15"/>
      <c r="C3537" s="144" t="s">
        <v>12</v>
      </c>
      <c r="D3537" s="33">
        <v>1250000</v>
      </c>
      <c r="E3537" s="45"/>
      <c r="F3537" s="13">
        <f t="shared" si="51"/>
        <v>320614278.26999974</v>
      </c>
    </row>
    <row r="3538" spans="1:6">
      <c r="A3538" s="14">
        <v>45152</v>
      </c>
      <c r="B3538" s="15"/>
      <c r="C3538" s="144" t="s">
        <v>12</v>
      </c>
      <c r="D3538" s="33">
        <v>1300000</v>
      </c>
      <c r="E3538" s="45"/>
      <c r="F3538" s="13">
        <f t="shared" si="51"/>
        <v>321914278.26999974</v>
      </c>
    </row>
    <row r="3539" spans="1:6">
      <c r="A3539" s="14">
        <v>45152</v>
      </c>
      <c r="B3539" s="15"/>
      <c r="C3539" s="144" t="s">
        <v>30</v>
      </c>
      <c r="D3539" s="33">
        <v>300000</v>
      </c>
      <c r="E3539" s="45"/>
      <c r="F3539" s="13">
        <f t="shared" si="51"/>
        <v>322214278.26999974</v>
      </c>
    </row>
    <row r="3540" spans="1:6">
      <c r="A3540" s="14">
        <v>45152</v>
      </c>
      <c r="B3540" s="15"/>
      <c r="C3540" s="144" t="s">
        <v>12</v>
      </c>
      <c r="D3540" s="33">
        <v>1770000</v>
      </c>
      <c r="E3540" s="45"/>
      <c r="F3540" s="13">
        <f t="shared" si="51"/>
        <v>323984278.26999974</v>
      </c>
    </row>
    <row r="3541" spans="1:6">
      <c r="A3541" s="14">
        <v>45152</v>
      </c>
      <c r="B3541" s="15"/>
      <c r="C3541" s="144" t="s">
        <v>12</v>
      </c>
      <c r="D3541" s="33">
        <v>650000</v>
      </c>
      <c r="E3541" s="45"/>
      <c r="F3541" s="13">
        <f t="shared" si="51"/>
        <v>324634278.26999974</v>
      </c>
    </row>
    <row r="3542" spans="1:6">
      <c r="A3542" s="14">
        <v>45152</v>
      </c>
      <c r="B3542" s="15"/>
      <c r="C3542" s="144" t="s">
        <v>12</v>
      </c>
      <c r="D3542" s="33">
        <v>1125000</v>
      </c>
      <c r="E3542" s="45"/>
      <c r="F3542" s="13">
        <f t="shared" si="51"/>
        <v>325759278.26999974</v>
      </c>
    </row>
    <row r="3543" spans="1:6">
      <c r="A3543" s="14">
        <v>45152</v>
      </c>
      <c r="B3543" s="15"/>
      <c r="C3543" s="144" t="s">
        <v>43</v>
      </c>
      <c r="D3543" s="33">
        <v>195000</v>
      </c>
      <c r="E3543" s="45"/>
      <c r="F3543" s="13">
        <f t="shared" si="51"/>
        <v>325954278.26999974</v>
      </c>
    </row>
    <row r="3544" spans="1:6">
      <c r="A3544" s="14">
        <v>45152</v>
      </c>
      <c r="B3544" s="15"/>
      <c r="C3544" s="144" t="s">
        <v>12</v>
      </c>
      <c r="D3544" s="33">
        <v>1135000</v>
      </c>
      <c r="E3544" s="45"/>
      <c r="F3544" s="13">
        <f t="shared" si="51"/>
        <v>327089278.26999974</v>
      </c>
    </row>
    <row r="3545" spans="1:6">
      <c r="A3545" s="14">
        <v>45152</v>
      </c>
      <c r="B3545" s="15"/>
      <c r="C3545" s="144" t="s">
        <v>12</v>
      </c>
      <c r="D3545" s="33">
        <v>650000</v>
      </c>
      <c r="E3545" s="45"/>
      <c r="F3545" s="13">
        <f t="shared" si="51"/>
        <v>327739278.26999974</v>
      </c>
    </row>
    <row r="3546" spans="1:6">
      <c r="A3546" s="14">
        <v>45152</v>
      </c>
      <c r="B3546" s="15"/>
      <c r="C3546" s="144" t="s">
        <v>12</v>
      </c>
      <c r="D3546" s="33">
        <v>550000</v>
      </c>
      <c r="E3546" s="45"/>
      <c r="F3546" s="13">
        <f t="shared" si="51"/>
        <v>328289278.26999974</v>
      </c>
    </row>
    <row r="3547" spans="1:6">
      <c r="A3547" s="14">
        <v>45153</v>
      </c>
      <c r="B3547" s="15"/>
      <c r="C3547" s="144" t="s">
        <v>12</v>
      </c>
      <c r="D3547" s="33">
        <v>1835000</v>
      </c>
      <c r="E3547" s="45"/>
      <c r="F3547" s="13">
        <f t="shared" si="51"/>
        <v>330124278.26999974</v>
      </c>
    </row>
    <row r="3548" spans="1:6">
      <c r="A3548" s="14">
        <v>45153</v>
      </c>
      <c r="B3548" s="15"/>
      <c r="C3548" s="144" t="s">
        <v>12</v>
      </c>
      <c r="D3548" s="33">
        <v>1770000</v>
      </c>
      <c r="E3548" s="45"/>
      <c r="F3548" s="13">
        <f t="shared" si="51"/>
        <v>331894278.26999974</v>
      </c>
    </row>
    <row r="3549" spans="1:6">
      <c r="A3549" s="14">
        <v>45153</v>
      </c>
      <c r="B3549" s="15"/>
      <c r="C3549" s="144" t="s">
        <v>12</v>
      </c>
      <c r="D3549" s="33">
        <v>600000</v>
      </c>
      <c r="E3549" s="45"/>
      <c r="F3549" s="13">
        <f t="shared" si="51"/>
        <v>332494278.26999974</v>
      </c>
    </row>
    <row r="3550" spans="1:6">
      <c r="A3550" s="14">
        <v>45153</v>
      </c>
      <c r="B3550" s="15"/>
      <c r="C3550" s="144" t="s">
        <v>12</v>
      </c>
      <c r="D3550" s="33">
        <v>600000</v>
      </c>
      <c r="E3550" s="45"/>
      <c r="F3550" s="13">
        <f t="shared" si="51"/>
        <v>333094278.26999974</v>
      </c>
    </row>
    <row r="3551" spans="1:6">
      <c r="A3551" s="14">
        <v>45153</v>
      </c>
      <c r="B3551" s="15"/>
      <c r="C3551" s="144" t="s">
        <v>17</v>
      </c>
      <c r="D3551" s="33">
        <v>750000</v>
      </c>
      <c r="E3551" s="45"/>
      <c r="F3551" s="13">
        <f t="shared" si="51"/>
        <v>333844278.26999974</v>
      </c>
    </row>
    <row r="3552" spans="1:6">
      <c r="A3552" s="14">
        <v>45153</v>
      </c>
      <c r="B3552" s="15"/>
      <c r="C3552" s="144" t="s">
        <v>12</v>
      </c>
      <c r="D3552" s="33">
        <v>1185000</v>
      </c>
      <c r="E3552" s="45"/>
      <c r="F3552" s="13">
        <f t="shared" si="51"/>
        <v>335029278.26999974</v>
      </c>
    </row>
    <row r="3553" spans="1:6">
      <c r="A3553" s="14">
        <v>45153</v>
      </c>
      <c r="B3553" s="15"/>
      <c r="C3553" s="144" t="s">
        <v>12</v>
      </c>
      <c r="D3553" s="33">
        <v>50000</v>
      </c>
      <c r="E3553" s="45"/>
      <c r="F3553" s="13">
        <f t="shared" si="51"/>
        <v>335079278.26999974</v>
      </c>
    </row>
    <row r="3554" spans="1:6">
      <c r="A3554" s="14">
        <v>45153</v>
      </c>
      <c r="B3554" s="15"/>
      <c r="C3554" s="144" t="s">
        <v>12</v>
      </c>
      <c r="D3554" s="33">
        <v>550000</v>
      </c>
      <c r="E3554" s="45"/>
      <c r="F3554" s="13">
        <f t="shared" si="51"/>
        <v>335629278.26999974</v>
      </c>
    </row>
    <row r="3555" spans="1:6">
      <c r="A3555" s="14">
        <v>45153</v>
      </c>
      <c r="B3555" s="15"/>
      <c r="C3555" s="144" t="s">
        <v>12</v>
      </c>
      <c r="D3555" s="33">
        <v>600000</v>
      </c>
      <c r="E3555" s="45"/>
      <c r="F3555" s="13">
        <f t="shared" si="51"/>
        <v>336229278.26999974</v>
      </c>
    </row>
    <row r="3556" spans="1:6">
      <c r="A3556" s="14">
        <v>45153</v>
      </c>
      <c r="B3556" s="15"/>
      <c r="C3556" s="144" t="s">
        <v>12</v>
      </c>
      <c r="D3556" s="33">
        <v>1235000</v>
      </c>
      <c r="E3556" s="45"/>
      <c r="F3556" s="13">
        <f t="shared" si="51"/>
        <v>337464278.26999974</v>
      </c>
    </row>
    <row r="3557" spans="1:6">
      <c r="A3557" s="14">
        <v>45153</v>
      </c>
      <c r="B3557" s="15"/>
      <c r="C3557" s="144" t="s">
        <v>12</v>
      </c>
      <c r="D3557" s="33">
        <v>1170000</v>
      </c>
      <c r="E3557" s="45"/>
      <c r="F3557" s="13">
        <f t="shared" si="51"/>
        <v>338634278.26999974</v>
      </c>
    </row>
    <row r="3558" spans="1:6">
      <c r="A3558" s="14">
        <v>45153</v>
      </c>
      <c r="B3558" s="15"/>
      <c r="C3558" s="144" t="s">
        <v>12</v>
      </c>
      <c r="D3558" s="33">
        <v>1950000</v>
      </c>
      <c r="E3558" s="45"/>
      <c r="F3558" s="13">
        <f t="shared" si="51"/>
        <v>340584278.26999974</v>
      </c>
    </row>
    <row r="3559" spans="1:6">
      <c r="A3559" s="14">
        <v>45154</v>
      </c>
      <c r="B3559" s="15"/>
      <c r="C3559" s="144" t="s">
        <v>12</v>
      </c>
      <c r="D3559" s="33">
        <v>600000</v>
      </c>
      <c r="E3559" s="45"/>
      <c r="F3559" s="13">
        <f t="shared" si="51"/>
        <v>341184278.26999974</v>
      </c>
    </row>
    <row r="3560" spans="1:6">
      <c r="A3560" s="14">
        <v>45154</v>
      </c>
      <c r="B3560" s="15"/>
      <c r="C3560" s="144" t="s">
        <v>12</v>
      </c>
      <c r="D3560" s="33">
        <v>585000</v>
      </c>
      <c r="E3560" s="45"/>
      <c r="F3560" s="13">
        <f t="shared" si="51"/>
        <v>341769278.26999974</v>
      </c>
    </row>
    <row r="3561" spans="1:6">
      <c r="A3561" s="14">
        <v>45154</v>
      </c>
      <c r="B3561" s="15"/>
      <c r="C3561" s="144" t="s">
        <v>12</v>
      </c>
      <c r="D3561" s="33">
        <v>550000</v>
      </c>
      <c r="E3561" s="45"/>
      <c r="F3561" s="13">
        <f t="shared" si="51"/>
        <v>342319278.26999974</v>
      </c>
    </row>
    <row r="3562" spans="1:6">
      <c r="A3562" s="14">
        <v>45154</v>
      </c>
      <c r="B3562" s="15"/>
      <c r="C3562" s="144" t="s">
        <v>12</v>
      </c>
      <c r="D3562" s="33">
        <v>585000</v>
      </c>
      <c r="E3562" s="45"/>
      <c r="F3562" s="13">
        <f t="shared" si="51"/>
        <v>342904278.26999974</v>
      </c>
    </row>
    <row r="3563" spans="1:6">
      <c r="A3563" s="14">
        <v>45154</v>
      </c>
      <c r="B3563" s="15"/>
      <c r="C3563" s="144" t="s">
        <v>12</v>
      </c>
      <c r="D3563" s="33">
        <v>650000</v>
      </c>
      <c r="E3563" s="45"/>
      <c r="F3563" s="13">
        <f t="shared" si="51"/>
        <v>343554278.26999974</v>
      </c>
    </row>
    <row r="3564" spans="1:6">
      <c r="A3564" s="14">
        <v>45154</v>
      </c>
      <c r="B3564" s="15"/>
      <c r="C3564" s="144" t="s">
        <v>12</v>
      </c>
      <c r="D3564" s="33">
        <v>600000</v>
      </c>
      <c r="E3564" s="45"/>
      <c r="F3564" s="13">
        <f t="shared" si="51"/>
        <v>344154278.26999974</v>
      </c>
    </row>
    <row r="3565" spans="1:6">
      <c r="A3565" s="14">
        <v>45154</v>
      </c>
      <c r="B3565" s="15"/>
      <c r="C3565" s="144" t="s">
        <v>12</v>
      </c>
      <c r="D3565" s="33">
        <v>1100000</v>
      </c>
      <c r="E3565" s="45"/>
      <c r="F3565" s="13">
        <f t="shared" si="51"/>
        <v>345254278.26999974</v>
      </c>
    </row>
    <row r="3566" spans="1:6">
      <c r="A3566" s="14">
        <v>45154</v>
      </c>
      <c r="B3566" s="15"/>
      <c r="C3566" s="144" t="s">
        <v>12</v>
      </c>
      <c r="D3566" s="33">
        <v>600000</v>
      </c>
      <c r="E3566" s="45"/>
      <c r="F3566" s="13">
        <f t="shared" si="51"/>
        <v>345854278.26999974</v>
      </c>
    </row>
    <row r="3567" spans="1:6">
      <c r="A3567" s="14">
        <v>45154</v>
      </c>
      <c r="B3567" s="15"/>
      <c r="C3567" s="144" t="s">
        <v>12</v>
      </c>
      <c r="D3567" s="33">
        <v>585000</v>
      </c>
      <c r="E3567" s="45"/>
      <c r="F3567" s="13">
        <f t="shared" si="51"/>
        <v>346439278.26999974</v>
      </c>
    </row>
    <row r="3568" spans="1:6">
      <c r="A3568" s="14">
        <v>45156</v>
      </c>
      <c r="B3568" s="15"/>
      <c r="C3568" s="144" t="s">
        <v>17</v>
      </c>
      <c r="D3568" s="33">
        <v>700000</v>
      </c>
      <c r="E3568" s="45"/>
      <c r="F3568" s="13">
        <f t="shared" si="51"/>
        <v>347139278.26999974</v>
      </c>
    </row>
    <row r="3569" spans="1:6">
      <c r="A3569" s="14">
        <v>45160</v>
      </c>
      <c r="B3569" s="15"/>
      <c r="C3569" s="144" t="s">
        <v>345</v>
      </c>
      <c r="D3569" s="33">
        <v>3750000</v>
      </c>
      <c r="E3569" s="45"/>
      <c r="F3569" s="13">
        <f t="shared" si="51"/>
        <v>350889278.26999974</v>
      </c>
    </row>
    <row r="3570" spans="1:6">
      <c r="A3570" s="14">
        <v>45156</v>
      </c>
      <c r="B3570" s="15"/>
      <c r="C3570" s="144" t="s">
        <v>12</v>
      </c>
      <c r="D3570" s="33">
        <v>575000</v>
      </c>
      <c r="E3570" s="45"/>
      <c r="F3570" s="13">
        <f t="shared" si="51"/>
        <v>351464278.26999974</v>
      </c>
    </row>
    <row r="3571" spans="1:6">
      <c r="A3571" s="14">
        <v>45156</v>
      </c>
      <c r="B3571" s="15"/>
      <c r="C3571" s="144" t="s">
        <v>12</v>
      </c>
      <c r="D3571" s="33">
        <v>600000</v>
      </c>
      <c r="E3571" s="45"/>
      <c r="F3571" s="13">
        <f t="shared" si="51"/>
        <v>352064278.26999974</v>
      </c>
    </row>
    <row r="3572" spans="1:6">
      <c r="A3572" s="14">
        <v>45156</v>
      </c>
      <c r="B3572" s="15"/>
      <c r="C3572" s="144" t="s">
        <v>17</v>
      </c>
      <c r="D3572" s="33">
        <v>750000</v>
      </c>
      <c r="E3572" s="45"/>
      <c r="F3572" s="13">
        <f t="shared" si="51"/>
        <v>352814278.26999974</v>
      </c>
    </row>
    <row r="3573" spans="1:6">
      <c r="A3573" s="14">
        <v>45156</v>
      </c>
      <c r="B3573" s="15"/>
      <c r="C3573" s="144" t="s">
        <v>354</v>
      </c>
      <c r="D3573" s="67">
        <v>74475000</v>
      </c>
      <c r="E3573" s="45"/>
      <c r="F3573" s="13">
        <f t="shared" si="51"/>
        <v>427289278.26999974</v>
      </c>
    </row>
    <row r="3574" spans="1:6">
      <c r="A3574" s="14">
        <v>45156</v>
      </c>
      <c r="B3574" s="15"/>
      <c r="C3574" s="144" t="s">
        <v>12</v>
      </c>
      <c r="D3574" s="33">
        <v>1150000</v>
      </c>
      <c r="E3574" s="45"/>
      <c r="F3574" s="13">
        <f t="shared" si="51"/>
        <v>428439278.26999974</v>
      </c>
    </row>
    <row r="3575" spans="1:6">
      <c r="A3575" s="14">
        <v>45156</v>
      </c>
      <c r="B3575" s="15"/>
      <c r="C3575" s="144" t="s">
        <v>17</v>
      </c>
      <c r="D3575" s="33">
        <v>750000</v>
      </c>
      <c r="E3575" s="45"/>
      <c r="F3575" s="13">
        <f t="shared" si="51"/>
        <v>429189278.26999974</v>
      </c>
    </row>
    <row r="3576" spans="1:6">
      <c r="A3576" s="14">
        <v>45157</v>
      </c>
      <c r="B3576" s="15"/>
      <c r="C3576" s="144" t="s">
        <v>12</v>
      </c>
      <c r="D3576" s="33">
        <v>1170000</v>
      </c>
      <c r="E3576" s="45"/>
      <c r="F3576" s="13">
        <f t="shared" si="51"/>
        <v>430359278.26999974</v>
      </c>
    </row>
    <row r="3577" spans="1:6">
      <c r="A3577" s="14">
        <v>45157</v>
      </c>
      <c r="B3577" s="15"/>
      <c r="C3577" s="144" t="s">
        <v>12</v>
      </c>
      <c r="D3577" s="33">
        <v>600000</v>
      </c>
      <c r="E3577" s="45"/>
      <c r="F3577" s="13">
        <f t="shared" si="51"/>
        <v>430959278.26999974</v>
      </c>
    </row>
    <row r="3578" spans="1:6">
      <c r="A3578" s="14">
        <v>45157</v>
      </c>
      <c r="B3578" s="15"/>
      <c r="C3578" s="144" t="s">
        <v>12</v>
      </c>
      <c r="D3578" s="33">
        <v>585000</v>
      </c>
      <c r="E3578" s="45"/>
      <c r="F3578" s="13">
        <f t="shared" si="51"/>
        <v>431544278.26999974</v>
      </c>
    </row>
    <row r="3579" spans="1:6">
      <c r="A3579" s="14">
        <v>45157</v>
      </c>
      <c r="B3579" s="15"/>
      <c r="C3579" s="144" t="s">
        <v>12</v>
      </c>
      <c r="D3579" s="33">
        <v>600000</v>
      </c>
      <c r="E3579" s="45"/>
      <c r="F3579" s="13">
        <f t="shared" si="51"/>
        <v>432144278.26999974</v>
      </c>
    </row>
    <row r="3580" spans="1:6">
      <c r="A3580" s="14">
        <v>45158</v>
      </c>
      <c r="B3580" s="15"/>
      <c r="C3580" s="144" t="s">
        <v>12</v>
      </c>
      <c r="D3580" s="33">
        <v>1700000</v>
      </c>
      <c r="E3580" s="45"/>
      <c r="F3580" s="13">
        <f t="shared" si="51"/>
        <v>433844278.26999974</v>
      </c>
    </row>
    <row r="3581" spans="1:6">
      <c r="A3581" s="14">
        <v>45158</v>
      </c>
      <c r="B3581" s="15"/>
      <c r="C3581" s="144" t="s">
        <v>12</v>
      </c>
      <c r="D3581" s="33">
        <v>1170000</v>
      </c>
      <c r="E3581" s="45"/>
      <c r="F3581" s="13">
        <f t="shared" si="51"/>
        <v>435014278.26999974</v>
      </c>
    </row>
    <row r="3582" spans="1:6">
      <c r="A3582" s="14">
        <v>45158</v>
      </c>
      <c r="B3582" s="15"/>
      <c r="C3582" s="144" t="s">
        <v>12</v>
      </c>
      <c r="D3582" s="33">
        <v>600000</v>
      </c>
      <c r="E3582" s="45"/>
      <c r="F3582" s="13">
        <f t="shared" si="51"/>
        <v>435614278.26999974</v>
      </c>
    </row>
    <row r="3583" spans="1:6">
      <c r="A3583" s="14">
        <v>45158</v>
      </c>
      <c r="B3583" s="15"/>
      <c r="C3583" s="144" t="s">
        <v>18</v>
      </c>
      <c r="D3583" s="33">
        <v>1650000</v>
      </c>
      <c r="E3583" s="45"/>
      <c r="F3583" s="13">
        <f t="shared" si="51"/>
        <v>437264278.26999974</v>
      </c>
    </row>
    <row r="3584" spans="1:6">
      <c r="A3584" s="14">
        <v>45158</v>
      </c>
      <c r="B3584" s="15"/>
      <c r="C3584" s="144" t="s">
        <v>17</v>
      </c>
      <c r="D3584" s="33">
        <v>1400000</v>
      </c>
      <c r="E3584" s="45"/>
      <c r="F3584" s="13">
        <f t="shared" si="51"/>
        <v>438664278.26999974</v>
      </c>
    </row>
    <row r="3585" spans="1:8">
      <c r="A3585" s="14">
        <v>45159</v>
      </c>
      <c r="B3585" s="15"/>
      <c r="C3585" s="144" t="s">
        <v>12</v>
      </c>
      <c r="D3585" s="33">
        <v>585000</v>
      </c>
      <c r="E3585" s="45"/>
      <c r="F3585" s="13">
        <f t="shared" si="51"/>
        <v>439249278.26999974</v>
      </c>
    </row>
    <row r="3586" spans="1:8">
      <c r="A3586" s="14">
        <v>45159</v>
      </c>
      <c r="B3586" s="15"/>
      <c r="C3586" s="144" t="s">
        <v>12</v>
      </c>
      <c r="D3586" s="33">
        <v>550000</v>
      </c>
      <c r="E3586" s="45"/>
      <c r="F3586" s="13">
        <f t="shared" si="51"/>
        <v>439799278.26999974</v>
      </c>
    </row>
    <row r="3587" spans="1:8">
      <c r="A3587" s="14">
        <v>45159</v>
      </c>
      <c r="B3587" s="15"/>
      <c r="C3587" s="144" t="s">
        <v>12</v>
      </c>
      <c r="D3587" s="33">
        <v>3000000</v>
      </c>
      <c r="E3587" s="45"/>
      <c r="F3587" s="13">
        <f t="shared" si="51"/>
        <v>442799278.26999974</v>
      </c>
    </row>
    <row r="3588" spans="1:8">
      <c r="A3588" s="14">
        <v>45159</v>
      </c>
      <c r="B3588" s="15"/>
      <c r="C3588" s="144" t="s">
        <v>12</v>
      </c>
      <c r="D3588" s="33">
        <v>465000</v>
      </c>
      <c r="E3588" s="45"/>
      <c r="F3588" s="13">
        <f t="shared" si="51"/>
        <v>443264278.26999974</v>
      </c>
    </row>
    <row r="3589" spans="1:8">
      <c r="A3589" s="14">
        <v>45159</v>
      </c>
      <c r="B3589" s="15"/>
      <c r="C3589" s="144" t="s">
        <v>12</v>
      </c>
      <c r="D3589" s="33">
        <v>585000</v>
      </c>
      <c r="E3589" s="45"/>
      <c r="F3589" s="13">
        <f t="shared" si="51"/>
        <v>443849278.26999974</v>
      </c>
    </row>
    <row r="3590" spans="1:8">
      <c r="A3590" s="14">
        <v>45159</v>
      </c>
      <c r="B3590" s="15"/>
      <c r="C3590" s="144" t="s">
        <v>12</v>
      </c>
      <c r="D3590" s="33">
        <v>1100000</v>
      </c>
      <c r="E3590" s="45"/>
      <c r="F3590" s="13">
        <f t="shared" si="51"/>
        <v>444949278.26999974</v>
      </c>
    </row>
    <row r="3591" spans="1:8">
      <c r="A3591" s="14">
        <v>45159</v>
      </c>
      <c r="B3591" s="15"/>
      <c r="C3591" s="144" t="s">
        <v>12</v>
      </c>
      <c r="D3591" s="33">
        <v>600000</v>
      </c>
      <c r="E3591" s="45"/>
      <c r="F3591" s="13">
        <f t="shared" si="51"/>
        <v>445549278.26999974</v>
      </c>
    </row>
    <row r="3592" spans="1:8">
      <c r="A3592" s="14">
        <v>45161</v>
      </c>
      <c r="B3592" s="15"/>
      <c r="C3592" s="144" t="s">
        <v>78</v>
      </c>
      <c r="D3592" s="33"/>
      <c r="E3592" s="45">
        <v>52610000</v>
      </c>
      <c r="F3592" s="13">
        <f t="shared" si="51"/>
        <v>392939278.26999974</v>
      </c>
      <c r="H3592" s="16"/>
    </row>
    <row r="3593" spans="1:8">
      <c r="A3593" s="14">
        <v>45161</v>
      </c>
      <c r="B3593" s="15"/>
      <c r="C3593" s="144" t="s">
        <v>32</v>
      </c>
      <c r="D3593" s="33"/>
      <c r="E3593" s="45">
        <v>2900</v>
      </c>
      <c r="F3593" s="13">
        <f t="shared" si="51"/>
        <v>392936378.26999974</v>
      </c>
    </row>
    <row r="3594" spans="1:8">
      <c r="A3594" s="14">
        <v>45163</v>
      </c>
      <c r="B3594" s="15"/>
      <c r="C3594" s="144" t="s">
        <v>57</v>
      </c>
      <c r="D3594" s="33">
        <v>3200000</v>
      </c>
      <c r="E3594" s="45"/>
      <c r="F3594" s="13">
        <f t="shared" si="51"/>
        <v>396136378.26999974</v>
      </c>
    </row>
    <row r="3595" spans="1:8">
      <c r="A3595" s="14">
        <v>45159</v>
      </c>
      <c r="B3595" s="15"/>
      <c r="C3595" s="144" t="s">
        <v>12</v>
      </c>
      <c r="D3595" s="33">
        <v>600000</v>
      </c>
      <c r="E3595" s="45"/>
      <c r="F3595" s="13">
        <f t="shared" si="51"/>
        <v>396736378.26999974</v>
      </c>
    </row>
    <row r="3596" spans="1:8">
      <c r="A3596" s="14">
        <v>45160</v>
      </c>
      <c r="B3596" s="15"/>
      <c r="C3596" s="144" t="s">
        <v>12</v>
      </c>
      <c r="D3596" s="33">
        <v>600000</v>
      </c>
      <c r="E3596" s="45"/>
      <c r="F3596" s="13">
        <f t="shared" si="51"/>
        <v>397336378.26999974</v>
      </c>
    </row>
    <row r="3597" spans="1:8">
      <c r="A3597" s="14">
        <v>45160</v>
      </c>
      <c r="B3597" s="15"/>
      <c r="C3597" s="144" t="s">
        <v>17</v>
      </c>
      <c r="D3597" s="33">
        <v>750000</v>
      </c>
      <c r="E3597" s="45"/>
      <c r="F3597" s="13">
        <f t="shared" si="51"/>
        <v>398086378.26999974</v>
      </c>
    </row>
    <row r="3598" spans="1:8">
      <c r="A3598" s="14">
        <v>45160</v>
      </c>
      <c r="B3598" s="15"/>
      <c r="C3598" s="144" t="s">
        <v>17</v>
      </c>
      <c r="D3598" s="33">
        <v>700000</v>
      </c>
      <c r="E3598" s="45"/>
      <c r="F3598" s="13">
        <f t="shared" si="51"/>
        <v>398786378.26999974</v>
      </c>
    </row>
    <row r="3599" spans="1:8">
      <c r="A3599" s="14">
        <v>45160</v>
      </c>
      <c r="B3599" s="15"/>
      <c r="C3599" s="144" t="s">
        <v>12</v>
      </c>
      <c r="D3599" s="33">
        <v>600000</v>
      </c>
      <c r="E3599" s="45"/>
      <c r="F3599" s="13">
        <f t="shared" si="51"/>
        <v>399386378.26999974</v>
      </c>
    </row>
    <row r="3600" spans="1:8">
      <c r="A3600" s="14">
        <v>45160</v>
      </c>
      <c r="B3600" s="15"/>
      <c r="C3600" s="144" t="s">
        <v>12</v>
      </c>
      <c r="D3600" s="33">
        <v>585000</v>
      </c>
      <c r="E3600" s="45"/>
      <c r="F3600" s="13">
        <f t="shared" si="51"/>
        <v>399971378.26999974</v>
      </c>
    </row>
    <row r="3601" spans="1:6">
      <c r="A3601" s="14">
        <v>45160</v>
      </c>
      <c r="B3601" s="15"/>
      <c r="C3601" s="144" t="s">
        <v>12</v>
      </c>
      <c r="D3601" s="33">
        <v>650000</v>
      </c>
      <c r="E3601" s="45"/>
      <c r="F3601" s="13">
        <f t="shared" si="51"/>
        <v>400621378.26999974</v>
      </c>
    </row>
    <row r="3602" spans="1:6">
      <c r="A3602" s="14">
        <v>45160</v>
      </c>
      <c r="B3602" s="15"/>
      <c r="C3602" s="144" t="s">
        <v>12</v>
      </c>
      <c r="D3602" s="33">
        <v>650000</v>
      </c>
      <c r="E3602" s="45"/>
      <c r="F3602" s="13">
        <f t="shared" si="51"/>
        <v>401271378.26999974</v>
      </c>
    </row>
    <row r="3603" spans="1:6">
      <c r="A3603" s="14">
        <v>45160</v>
      </c>
      <c r="B3603" s="15"/>
      <c r="C3603" s="144" t="s">
        <v>12</v>
      </c>
      <c r="D3603" s="33">
        <v>650000</v>
      </c>
      <c r="E3603" s="45"/>
      <c r="F3603" s="13">
        <f t="shared" si="51"/>
        <v>401921378.26999974</v>
      </c>
    </row>
    <row r="3604" spans="1:6">
      <c r="A3604" s="14">
        <v>45160</v>
      </c>
      <c r="B3604" s="15"/>
      <c r="C3604" s="144" t="s">
        <v>17</v>
      </c>
      <c r="D3604" s="33">
        <v>700000</v>
      </c>
      <c r="E3604" s="45"/>
      <c r="F3604" s="13">
        <f t="shared" si="51"/>
        <v>402621378.26999974</v>
      </c>
    </row>
    <row r="3605" spans="1:6">
      <c r="A3605" s="14">
        <v>45161</v>
      </c>
      <c r="B3605" s="15"/>
      <c r="C3605" s="144" t="s">
        <v>18</v>
      </c>
      <c r="D3605" s="33">
        <v>1350000</v>
      </c>
      <c r="E3605" s="45"/>
      <c r="F3605" s="13">
        <f t="shared" si="51"/>
        <v>403971378.26999974</v>
      </c>
    </row>
    <row r="3606" spans="1:6">
      <c r="A3606" s="14">
        <v>45161</v>
      </c>
      <c r="B3606" s="15"/>
      <c r="C3606" s="144" t="s">
        <v>12</v>
      </c>
      <c r="D3606" s="33">
        <v>1050000</v>
      </c>
      <c r="E3606" s="45"/>
      <c r="F3606" s="13">
        <f t="shared" si="51"/>
        <v>405021378.26999974</v>
      </c>
    </row>
    <row r="3607" spans="1:6">
      <c r="A3607" s="14">
        <v>45161</v>
      </c>
      <c r="B3607" s="15"/>
      <c r="C3607" s="144" t="s">
        <v>18</v>
      </c>
      <c r="D3607" s="33">
        <v>2435000</v>
      </c>
      <c r="E3607" s="45"/>
      <c r="F3607" s="13">
        <f t="shared" si="51"/>
        <v>407456378.26999974</v>
      </c>
    </row>
    <row r="3608" spans="1:6">
      <c r="A3608" s="14">
        <v>45161</v>
      </c>
      <c r="B3608" s="15"/>
      <c r="C3608" s="144" t="s">
        <v>12</v>
      </c>
      <c r="D3608" s="33">
        <v>2340000</v>
      </c>
      <c r="E3608" s="45"/>
      <c r="F3608" s="13">
        <f t="shared" si="51"/>
        <v>409796378.26999974</v>
      </c>
    </row>
    <row r="3609" spans="1:6">
      <c r="A3609" s="14">
        <v>45161</v>
      </c>
      <c r="B3609" s="15"/>
      <c r="C3609" s="144" t="s">
        <v>12</v>
      </c>
      <c r="D3609" s="33">
        <v>650000</v>
      </c>
      <c r="E3609" s="45"/>
      <c r="F3609" s="13">
        <f t="shared" si="51"/>
        <v>410446378.26999974</v>
      </c>
    </row>
    <row r="3610" spans="1:6">
      <c r="A3610" s="14">
        <v>45162</v>
      </c>
      <c r="B3610" s="15"/>
      <c r="C3610" s="144" t="s">
        <v>12</v>
      </c>
      <c r="D3610" s="33">
        <v>600000</v>
      </c>
      <c r="E3610" s="45"/>
      <c r="F3610" s="13">
        <f t="shared" si="51"/>
        <v>411046378.26999974</v>
      </c>
    </row>
    <row r="3611" spans="1:6">
      <c r="A3611" s="14">
        <v>45162</v>
      </c>
      <c r="B3611" s="15"/>
      <c r="C3611" s="144" t="s">
        <v>12</v>
      </c>
      <c r="D3611" s="33">
        <v>1200000</v>
      </c>
      <c r="E3611" s="45"/>
      <c r="F3611" s="13">
        <f t="shared" si="51"/>
        <v>412246378.26999974</v>
      </c>
    </row>
    <row r="3612" spans="1:6">
      <c r="A3612" s="14">
        <v>45162</v>
      </c>
      <c r="B3612" s="15"/>
      <c r="C3612" s="144" t="s">
        <v>12</v>
      </c>
      <c r="D3612" s="33">
        <v>600000</v>
      </c>
      <c r="E3612" s="45"/>
      <c r="F3612" s="13">
        <f t="shared" si="51"/>
        <v>412846378.26999974</v>
      </c>
    </row>
    <row r="3613" spans="1:6">
      <c r="A3613" s="14">
        <v>45162</v>
      </c>
      <c r="B3613" s="15"/>
      <c r="C3613" s="144" t="s">
        <v>12</v>
      </c>
      <c r="D3613" s="33">
        <v>585000</v>
      </c>
      <c r="E3613" s="45"/>
      <c r="F3613" s="13">
        <f t="shared" si="51"/>
        <v>413431378.26999974</v>
      </c>
    </row>
    <row r="3614" spans="1:6">
      <c r="A3614" s="14">
        <v>45162</v>
      </c>
      <c r="B3614" s="15"/>
      <c r="C3614" s="144" t="s">
        <v>12</v>
      </c>
      <c r="D3614" s="33">
        <v>650000</v>
      </c>
      <c r="E3614" s="45"/>
      <c r="F3614" s="13">
        <f t="shared" si="51"/>
        <v>414081378.26999974</v>
      </c>
    </row>
    <row r="3615" spans="1:6">
      <c r="A3615" s="14">
        <v>45162</v>
      </c>
      <c r="B3615" s="15"/>
      <c r="C3615" s="144" t="s">
        <v>12</v>
      </c>
      <c r="D3615" s="33">
        <v>1700000</v>
      </c>
      <c r="E3615" s="45"/>
      <c r="F3615" s="13">
        <f t="shared" si="51"/>
        <v>415781378.26999974</v>
      </c>
    </row>
    <row r="3616" spans="1:6">
      <c r="A3616" s="14">
        <v>45163</v>
      </c>
      <c r="B3616" s="15"/>
      <c r="C3616" s="144" t="s">
        <v>47</v>
      </c>
      <c r="D3616" s="33">
        <v>750000</v>
      </c>
      <c r="E3616" s="45"/>
      <c r="F3616" s="13">
        <f t="shared" si="51"/>
        <v>416531378.26999974</v>
      </c>
    </row>
    <row r="3617" spans="1:8">
      <c r="A3617" s="14">
        <v>45163</v>
      </c>
      <c r="B3617" s="15"/>
      <c r="C3617" s="144" t="s">
        <v>12</v>
      </c>
      <c r="D3617" s="33">
        <v>1200000</v>
      </c>
      <c r="E3617" s="45"/>
      <c r="F3617" s="13">
        <f t="shared" si="51"/>
        <v>417731378.26999974</v>
      </c>
    </row>
    <row r="3618" spans="1:8">
      <c r="A3618" s="14">
        <v>45163</v>
      </c>
      <c r="B3618" s="15"/>
      <c r="C3618" s="144" t="s">
        <v>12</v>
      </c>
      <c r="D3618" s="33">
        <v>1100000</v>
      </c>
      <c r="E3618" s="45"/>
      <c r="F3618" s="13">
        <f t="shared" si="51"/>
        <v>418831378.26999974</v>
      </c>
    </row>
    <row r="3619" spans="1:8">
      <c r="A3619" s="14">
        <v>45163</v>
      </c>
      <c r="B3619" s="15"/>
      <c r="C3619" s="144" t="s">
        <v>12</v>
      </c>
      <c r="D3619" s="33">
        <v>600000</v>
      </c>
      <c r="E3619" s="45"/>
      <c r="F3619" s="13">
        <f t="shared" si="51"/>
        <v>419431378.26999974</v>
      </c>
    </row>
    <row r="3620" spans="1:8">
      <c r="A3620" s="14">
        <v>45163</v>
      </c>
      <c r="B3620" s="15"/>
      <c r="C3620" s="144" t="s">
        <v>12</v>
      </c>
      <c r="D3620" s="33">
        <v>600000</v>
      </c>
      <c r="E3620" s="45"/>
      <c r="F3620" s="13">
        <f t="shared" si="51"/>
        <v>420031378.26999974</v>
      </c>
    </row>
    <row r="3621" spans="1:8">
      <c r="A3621" s="14">
        <v>45163</v>
      </c>
      <c r="B3621" s="15"/>
      <c r="C3621" s="144" t="s">
        <v>12</v>
      </c>
      <c r="D3621" s="33">
        <v>585000</v>
      </c>
      <c r="E3621" s="45"/>
      <c r="F3621" s="13">
        <f t="shared" si="51"/>
        <v>420616378.26999974</v>
      </c>
    </row>
    <row r="3622" spans="1:8">
      <c r="A3622" s="14">
        <v>45163</v>
      </c>
      <c r="B3622" s="15"/>
      <c r="C3622" s="144" t="s">
        <v>12</v>
      </c>
      <c r="D3622" s="33">
        <v>650000</v>
      </c>
      <c r="E3622" s="45"/>
      <c r="F3622" s="13">
        <f t="shared" si="51"/>
        <v>421266378.26999974</v>
      </c>
    </row>
    <row r="3623" spans="1:8">
      <c r="A3623" s="14">
        <v>45163</v>
      </c>
      <c r="B3623" s="15"/>
      <c r="C3623" s="144" t="s">
        <v>12</v>
      </c>
      <c r="D3623" s="33">
        <v>650000</v>
      </c>
      <c r="E3623" s="45"/>
      <c r="F3623" s="13">
        <f t="shared" si="51"/>
        <v>421916378.26999974</v>
      </c>
    </row>
    <row r="3624" spans="1:8">
      <c r="A3624" s="14">
        <v>45163</v>
      </c>
      <c r="B3624" s="15"/>
      <c r="C3624" s="144" t="s">
        <v>12</v>
      </c>
      <c r="D3624" s="33">
        <v>1170000</v>
      </c>
      <c r="E3624" s="45"/>
      <c r="F3624" s="13">
        <f t="shared" si="51"/>
        <v>423086378.26999974</v>
      </c>
    </row>
    <row r="3625" spans="1:8">
      <c r="A3625" s="14">
        <v>45164</v>
      </c>
      <c r="B3625" s="15"/>
      <c r="C3625" s="144" t="s">
        <v>12</v>
      </c>
      <c r="D3625" s="33">
        <v>1185000</v>
      </c>
      <c r="E3625" s="45"/>
      <c r="F3625" s="13">
        <f t="shared" si="51"/>
        <v>424271378.26999974</v>
      </c>
    </row>
    <row r="3626" spans="1:8">
      <c r="A3626" s="14">
        <v>45164</v>
      </c>
      <c r="B3626" s="15"/>
      <c r="C3626" s="144" t="s">
        <v>12</v>
      </c>
      <c r="D3626" s="33">
        <v>585000</v>
      </c>
      <c r="E3626" s="45"/>
      <c r="F3626" s="13">
        <f t="shared" si="51"/>
        <v>424856378.26999974</v>
      </c>
    </row>
    <row r="3627" spans="1:8">
      <c r="A3627" s="14">
        <v>45164</v>
      </c>
      <c r="B3627" s="15"/>
      <c r="C3627" s="144" t="s">
        <v>12</v>
      </c>
      <c r="D3627" s="33">
        <v>1185000</v>
      </c>
      <c r="E3627" s="45"/>
      <c r="F3627" s="13">
        <f t="shared" si="51"/>
        <v>426041378.26999974</v>
      </c>
    </row>
    <row r="3628" spans="1:8">
      <c r="A3628" s="14">
        <v>45164</v>
      </c>
      <c r="B3628" s="15"/>
      <c r="C3628" s="144" t="s">
        <v>12</v>
      </c>
      <c r="D3628" s="33">
        <v>1250000</v>
      </c>
      <c r="E3628" s="45"/>
      <c r="F3628" s="13">
        <f t="shared" si="51"/>
        <v>427291378.26999974</v>
      </c>
      <c r="H3628" s="66"/>
    </row>
    <row r="3629" spans="1:8">
      <c r="A3629" s="30">
        <v>45165</v>
      </c>
      <c r="B3629" s="32"/>
      <c r="C3629" s="145" t="s">
        <v>12</v>
      </c>
      <c r="D3629" s="28">
        <v>650000</v>
      </c>
      <c r="E3629" s="65"/>
      <c r="F3629" s="74">
        <f t="shared" si="51"/>
        <v>427941378.26999974</v>
      </c>
    </row>
    <row r="3630" spans="1:8">
      <c r="A3630" s="30">
        <v>45165</v>
      </c>
      <c r="B3630" s="32"/>
      <c r="C3630" s="145" t="s">
        <v>12</v>
      </c>
      <c r="D3630" s="28">
        <v>585000</v>
      </c>
      <c r="E3630" s="65"/>
      <c r="F3630" s="74">
        <f t="shared" si="51"/>
        <v>428526378.26999974</v>
      </c>
    </row>
    <row r="3631" spans="1:8">
      <c r="A3631" s="30">
        <v>45165</v>
      </c>
      <c r="B3631" s="32"/>
      <c r="C3631" s="145" t="s">
        <v>12</v>
      </c>
      <c r="D3631" s="28">
        <v>1235000</v>
      </c>
      <c r="E3631" s="65"/>
      <c r="F3631" s="74">
        <f t="shared" si="51"/>
        <v>429761378.26999974</v>
      </c>
    </row>
    <row r="3632" spans="1:8">
      <c r="A3632" s="30">
        <v>45166</v>
      </c>
      <c r="B3632" s="32"/>
      <c r="C3632" s="145" t="s">
        <v>12</v>
      </c>
      <c r="D3632" s="28">
        <v>1135000</v>
      </c>
      <c r="E3632" s="65"/>
      <c r="F3632" s="74">
        <f t="shared" si="51"/>
        <v>430896378.26999974</v>
      </c>
    </row>
    <row r="3633" spans="1:9">
      <c r="A3633" s="30">
        <v>45166</v>
      </c>
      <c r="B3633" s="32"/>
      <c r="C3633" s="145" t="s">
        <v>12</v>
      </c>
      <c r="D3633" s="28">
        <v>1170000</v>
      </c>
      <c r="E3633" s="65"/>
      <c r="F3633" s="74">
        <f t="shared" si="51"/>
        <v>432066378.26999974</v>
      </c>
      <c r="H3633" s="66"/>
      <c r="I3633" s="16"/>
    </row>
    <row r="3634" spans="1:9">
      <c r="A3634" s="30">
        <v>45166</v>
      </c>
      <c r="B3634" s="32"/>
      <c r="C3634" s="145" t="s">
        <v>12</v>
      </c>
      <c r="D3634" s="28">
        <v>650000</v>
      </c>
      <c r="E3634" s="65"/>
      <c r="F3634" s="74">
        <f t="shared" si="51"/>
        <v>432716378.26999974</v>
      </c>
      <c r="H3634" s="66"/>
    </row>
    <row r="3635" spans="1:9">
      <c r="A3635" s="30">
        <v>45166</v>
      </c>
      <c r="B3635" s="32"/>
      <c r="C3635" s="145" t="s">
        <v>67</v>
      </c>
      <c r="D3635" s="28">
        <v>2200000</v>
      </c>
      <c r="E3635" s="65"/>
      <c r="F3635" s="74">
        <f t="shared" si="51"/>
        <v>434916378.26999974</v>
      </c>
    </row>
    <row r="3636" spans="1:9">
      <c r="A3636" s="30">
        <v>45166</v>
      </c>
      <c r="B3636" s="32"/>
      <c r="C3636" s="145" t="s">
        <v>12</v>
      </c>
      <c r="D3636" s="28">
        <v>1050000</v>
      </c>
      <c r="E3636" s="65"/>
      <c r="F3636" s="74">
        <f t="shared" si="51"/>
        <v>435966378.26999974</v>
      </c>
    </row>
    <row r="3637" spans="1:9">
      <c r="A3637" s="30">
        <v>45166</v>
      </c>
      <c r="B3637" s="32"/>
      <c r="C3637" s="145" t="s">
        <v>67</v>
      </c>
      <c r="D3637" s="28">
        <v>1350000</v>
      </c>
      <c r="E3637" s="65"/>
      <c r="F3637" s="74">
        <f t="shared" si="51"/>
        <v>437316378.26999974</v>
      </c>
    </row>
    <row r="3638" spans="1:9">
      <c r="A3638" s="30">
        <v>45166</v>
      </c>
      <c r="B3638" s="32"/>
      <c r="C3638" s="145" t="s">
        <v>12</v>
      </c>
      <c r="D3638" s="28">
        <v>550000</v>
      </c>
      <c r="E3638" s="65"/>
      <c r="F3638" s="74">
        <f t="shared" si="51"/>
        <v>437866378.26999974</v>
      </c>
    </row>
    <row r="3639" spans="1:9">
      <c r="A3639" s="30">
        <v>45166</v>
      </c>
      <c r="B3639" s="32"/>
      <c r="C3639" s="145" t="s">
        <v>12</v>
      </c>
      <c r="D3639" s="28">
        <v>1015000</v>
      </c>
      <c r="E3639" s="65"/>
      <c r="F3639" s="74">
        <f t="shared" si="51"/>
        <v>438881378.26999974</v>
      </c>
    </row>
    <row r="3640" spans="1:9">
      <c r="A3640" s="30">
        <v>45166</v>
      </c>
      <c r="B3640" s="32"/>
      <c r="C3640" s="145" t="s">
        <v>6</v>
      </c>
      <c r="D3640" s="28">
        <v>2400000</v>
      </c>
      <c r="E3640" s="65"/>
      <c r="F3640" s="74">
        <f t="shared" si="51"/>
        <v>441281378.26999974</v>
      </c>
    </row>
    <row r="3641" spans="1:9">
      <c r="A3641" s="30">
        <v>45166</v>
      </c>
      <c r="B3641" s="32"/>
      <c r="C3641" s="145" t="s">
        <v>67</v>
      </c>
      <c r="D3641" s="28">
        <v>2200000</v>
      </c>
      <c r="E3641" s="65"/>
      <c r="F3641" s="74">
        <f t="shared" si="51"/>
        <v>443481378.26999974</v>
      </c>
    </row>
    <row r="3642" spans="1:9">
      <c r="A3642" s="30">
        <v>45166</v>
      </c>
      <c r="B3642" s="32"/>
      <c r="C3642" s="145" t="s">
        <v>12</v>
      </c>
      <c r="D3642" s="28">
        <v>1820000</v>
      </c>
      <c r="E3642" s="65"/>
      <c r="F3642" s="74">
        <f t="shared" si="51"/>
        <v>445301378.26999974</v>
      </c>
    </row>
    <row r="3643" spans="1:9">
      <c r="A3643" s="30">
        <v>45166</v>
      </c>
      <c r="B3643" s="32"/>
      <c r="C3643" s="145" t="s">
        <v>12</v>
      </c>
      <c r="D3643" s="28">
        <v>585000</v>
      </c>
      <c r="E3643" s="65"/>
      <c r="F3643" s="74">
        <f t="shared" si="51"/>
        <v>445886378.26999974</v>
      </c>
    </row>
    <row r="3644" spans="1:9">
      <c r="A3644" s="30">
        <v>45166</v>
      </c>
      <c r="B3644" s="32"/>
      <c r="C3644" s="145" t="s">
        <v>12</v>
      </c>
      <c r="D3644" s="28">
        <v>465000</v>
      </c>
      <c r="E3644" s="65"/>
      <c r="F3644" s="74">
        <f t="shared" si="51"/>
        <v>446351378.26999974</v>
      </c>
    </row>
    <row r="3645" spans="1:9">
      <c r="A3645" s="30">
        <v>45166</v>
      </c>
      <c r="B3645" s="32"/>
      <c r="C3645" s="145" t="s">
        <v>12</v>
      </c>
      <c r="D3645" s="28">
        <v>585000</v>
      </c>
      <c r="E3645" s="65"/>
      <c r="F3645" s="74">
        <f t="shared" si="51"/>
        <v>446936378.26999974</v>
      </c>
    </row>
    <row r="3646" spans="1:9">
      <c r="A3646" s="14">
        <v>45167</v>
      </c>
      <c r="B3646" s="15"/>
      <c r="C3646" s="144" t="s">
        <v>78</v>
      </c>
      <c r="D3646" s="33"/>
      <c r="E3646" s="45">
        <v>25220000</v>
      </c>
      <c r="F3646" s="13">
        <f t="shared" si="51"/>
        <v>421716378.26999974</v>
      </c>
    </row>
    <row r="3647" spans="1:9">
      <c r="A3647" s="14">
        <v>45167</v>
      </c>
      <c r="B3647" s="15"/>
      <c r="C3647" s="144" t="s">
        <v>78</v>
      </c>
      <c r="D3647" s="33"/>
      <c r="E3647" s="45">
        <v>18280000</v>
      </c>
      <c r="F3647" s="13">
        <f t="shared" si="51"/>
        <v>403436378.26999974</v>
      </c>
    </row>
    <row r="3648" spans="1:9">
      <c r="A3648" s="14">
        <v>45167</v>
      </c>
      <c r="B3648" s="15"/>
      <c r="C3648" s="144" t="s">
        <v>32</v>
      </c>
      <c r="D3648" s="33"/>
      <c r="E3648" s="45">
        <v>5800</v>
      </c>
      <c r="F3648" s="13">
        <f t="shared" si="51"/>
        <v>403430578.26999974</v>
      </c>
    </row>
    <row r="3649" spans="1:6">
      <c r="A3649" s="14">
        <v>45167</v>
      </c>
      <c r="B3649" s="15"/>
      <c r="C3649" s="144" t="s">
        <v>27</v>
      </c>
      <c r="D3649" s="33">
        <v>8900000</v>
      </c>
      <c r="E3649" s="45"/>
      <c r="F3649" s="13">
        <f t="shared" si="51"/>
        <v>412330578.26999974</v>
      </c>
    </row>
    <row r="3650" spans="1:6">
      <c r="A3650" s="14">
        <v>45167</v>
      </c>
      <c r="B3650" s="15"/>
      <c r="C3650" s="144" t="s">
        <v>355</v>
      </c>
      <c r="D3650" s="33">
        <v>5450000</v>
      </c>
      <c r="E3650" s="45"/>
      <c r="F3650" s="13">
        <f t="shared" si="51"/>
        <v>417780578.26999974</v>
      </c>
    </row>
    <row r="3651" spans="1:6">
      <c r="A3651" s="14">
        <v>45167</v>
      </c>
      <c r="B3651" s="15"/>
      <c r="C3651" s="144" t="s">
        <v>356</v>
      </c>
      <c r="D3651" s="33"/>
      <c r="E3651" s="45">
        <v>13000000</v>
      </c>
      <c r="F3651" s="13">
        <f t="shared" si="51"/>
        <v>404780578.26999974</v>
      </c>
    </row>
    <row r="3652" spans="1:6">
      <c r="A3652" s="14">
        <v>45167</v>
      </c>
      <c r="B3652" s="15"/>
      <c r="C3652" s="144" t="s">
        <v>32</v>
      </c>
      <c r="D3652" s="33"/>
      <c r="E3652" s="45">
        <v>2500</v>
      </c>
      <c r="F3652" s="13">
        <f t="shared" si="51"/>
        <v>404778078.26999974</v>
      </c>
    </row>
    <row r="3653" spans="1:6">
      <c r="A3653" s="14">
        <v>45168</v>
      </c>
      <c r="B3653" s="15"/>
      <c r="C3653" s="144" t="s">
        <v>258</v>
      </c>
      <c r="D3653" s="33">
        <v>700000</v>
      </c>
      <c r="E3653" s="45"/>
      <c r="F3653" s="13">
        <f t="shared" si="51"/>
        <v>405478078.26999974</v>
      </c>
    </row>
    <row r="3654" spans="1:6">
      <c r="A3654" s="14">
        <v>45167</v>
      </c>
      <c r="B3654" s="15"/>
      <c r="C3654" s="144" t="s">
        <v>12</v>
      </c>
      <c r="D3654" s="33">
        <v>585000</v>
      </c>
      <c r="E3654" s="45"/>
      <c r="F3654" s="13">
        <f t="shared" si="51"/>
        <v>406063078.26999974</v>
      </c>
    </row>
    <row r="3655" spans="1:6">
      <c r="A3655" s="14">
        <v>45167</v>
      </c>
      <c r="B3655" s="15"/>
      <c r="C3655" s="144" t="s">
        <v>18</v>
      </c>
      <c r="D3655" s="33">
        <v>1015000</v>
      </c>
      <c r="E3655" s="45"/>
      <c r="F3655" s="13">
        <f t="shared" si="51"/>
        <v>407078078.26999974</v>
      </c>
    </row>
    <row r="3656" spans="1:6">
      <c r="A3656" s="14">
        <v>45167</v>
      </c>
      <c r="B3656" s="15"/>
      <c r="C3656" s="144" t="s">
        <v>12</v>
      </c>
      <c r="D3656" s="33">
        <v>1170000</v>
      </c>
      <c r="E3656" s="45"/>
      <c r="F3656" s="13">
        <f t="shared" si="51"/>
        <v>408248078.26999974</v>
      </c>
    </row>
    <row r="3657" spans="1:6">
      <c r="A3657" s="14">
        <v>45167</v>
      </c>
      <c r="B3657" s="15"/>
      <c r="C3657" s="144" t="s">
        <v>12</v>
      </c>
      <c r="D3657" s="33">
        <v>1160000</v>
      </c>
      <c r="E3657" s="45"/>
      <c r="F3657" s="13">
        <f t="shared" si="51"/>
        <v>409408078.26999974</v>
      </c>
    </row>
    <row r="3658" spans="1:6">
      <c r="A3658" s="14">
        <v>45167</v>
      </c>
      <c r="B3658" s="15"/>
      <c r="C3658" s="144" t="s">
        <v>12</v>
      </c>
      <c r="D3658" s="33">
        <v>585000</v>
      </c>
      <c r="E3658" s="45"/>
      <c r="F3658" s="13">
        <f t="shared" si="51"/>
        <v>409993078.26999974</v>
      </c>
    </row>
    <row r="3659" spans="1:6">
      <c r="A3659" s="14">
        <v>45167</v>
      </c>
      <c r="B3659" s="15"/>
      <c r="C3659" s="144" t="s">
        <v>12</v>
      </c>
      <c r="D3659" s="33">
        <v>550000</v>
      </c>
      <c r="E3659" s="45"/>
      <c r="F3659" s="13">
        <f t="shared" si="51"/>
        <v>410543078.26999974</v>
      </c>
    </row>
    <row r="3660" spans="1:6">
      <c r="A3660" s="14">
        <v>45167</v>
      </c>
      <c r="B3660" s="15"/>
      <c r="C3660" s="144" t="s">
        <v>12</v>
      </c>
      <c r="D3660" s="33">
        <v>575000</v>
      </c>
      <c r="E3660" s="45"/>
      <c r="F3660" s="13">
        <f t="shared" si="51"/>
        <v>411118078.26999974</v>
      </c>
    </row>
    <row r="3661" spans="1:6">
      <c r="A3661" s="14">
        <v>45167</v>
      </c>
      <c r="B3661" s="15"/>
      <c r="C3661" s="144" t="s">
        <v>18</v>
      </c>
      <c r="D3661" s="33">
        <v>2370000</v>
      </c>
      <c r="E3661" s="45"/>
      <c r="F3661" s="13">
        <f t="shared" si="51"/>
        <v>413488078.26999974</v>
      </c>
    </row>
    <row r="3662" spans="1:6">
      <c r="A3662" s="14">
        <v>45167</v>
      </c>
      <c r="B3662" s="15"/>
      <c r="C3662" s="144" t="s">
        <v>12</v>
      </c>
      <c r="D3662" s="33">
        <v>1200000</v>
      </c>
      <c r="E3662" s="45"/>
      <c r="F3662" s="13">
        <f t="shared" si="51"/>
        <v>414688078.26999974</v>
      </c>
    </row>
    <row r="3663" spans="1:6">
      <c r="A3663" s="14">
        <v>45167</v>
      </c>
      <c r="B3663" s="15"/>
      <c r="C3663" s="144" t="s">
        <v>12</v>
      </c>
      <c r="D3663" s="33">
        <v>100000</v>
      </c>
      <c r="E3663" s="45"/>
      <c r="F3663" s="13">
        <f t="shared" si="51"/>
        <v>414788078.26999974</v>
      </c>
    </row>
    <row r="3664" spans="1:6">
      <c r="A3664" s="14">
        <v>45167</v>
      </c>
      <c r="B3664" s="15"/>
      <c r="C3664" s="144" t="s">
        <v>12</v>
      </c>
      <c r="D3664" s="33">
        <v>6751200</v>
      </c>
      <c r="E3664" s="45"/>
      <c r="F3664" s="13">
        <f t="shared" si="51"/>
        <v>421539278.26999974</v>
      </c>
    </row>
    <row r="3665" spans="1:6">
      <c r="A3665" s="14">
        <v>45167</v>
      </c>
      <c r="B3665" s="15"/>
      <c r="C3665" s="144" t="s">
        <v>12</v>
      </c>
      <c r="D3665" s="33">
        <v>585000</v>
      </c>
      <c r="E3665" s="45"/>
      <c r="F3665" s="13">
        <f t="shared" si="51"/>
        <v>422124278.26999974</v>
      </c>
    </row>
    <row r="3666" spans="1:6">
      <c r="A3666" s="14">
        <v>45167</v>
      </c>
      <c r="B3666" s="15"/>
      <c r="C3666" s="144" t="s">
        <v>18</v>
      </c>
      <c r="D3666" s="33">
        <v>1300000</v>
      </c>
      <c r="E3666" s="45"/>
      <c r="F3666" s="13">
        <f t="shared" si="51"/>
        <v>423424278.26999974</v>
      </c>
    </row>
    <row r="3667" spans="1:6">
      <c r="A3667" s="14">
        <v>45168</v>
      </c>
      <c r="B3667" s="15"/>
      <c r="C3667" s="144" t="s">
        <v>12</v>
      </c>
      <c r="D3667" s="33">
        <v>600000</v>
      </c>
      <c r="E3667" s="45"/>
      <c r="F3667" s="13">
        <f t="shared" si="51"/>
        <v>424024278.26999974</v>
      </c>
    </row>
    <row r="3668" spans="1:6">
      <c r="A3668" s="14">
        <v>45168</v>
      </c>
      <c r="B3668" s="15"/>
      <c r="C3668" s="144" t="s">
        <v>12</v>
      </c>
      <c r="D3668" s="33">
        <v>585000</v>
      </c>
      <c r="E3668" s="45"/>
      <c r="F3668" s="13">
        <f t="shared" si="51"/>
        <v>424609278.26999974</v>
      </c>
    </row>
    <row r="3669" spans="1:6">
      <c r="A3669" s="14">
        <v>45168</v>
      </c>
      <c r="B3669" s="15"/>
      <c r="C3669" s="144" t="s">
        <v>12</v>
      </c>
      <c r="D3669" s="33">
        <v>1185000</v>
      </c>
      <c r="E3669" s="45"/>
      <c r="F3669" s="13">
        <f t="shared" si="51"/>
        <v>425794278.26999974</v>
      </c>
    </row>
    <row r="3670" spans="1:6">
      <c r="A3670" s="14">
        <v>45168</v>
      </c>
      <c r="B3670" s="15"/>
      <c r="C3670" s="144" t="s">
        <v>12</v>
      </c>
      <c r="D3670" s="33">
        <v>1800000</v>
      </c>
      <c r="E3670" s="45"/>
      <c r="F3670" s="13">
        <f t="shared" si="51"/>
        <v>427594278.26999974</v>
      </c>
    </row>
    <row r="3671" spans="1:6">
      <c r="A3671" s="14">
        <v>45168</v>
      </c>
      <c r="B3671" s="15"/>
      <c r="C3671" s="144" t="s">
        <v>146</v>
      </c>
      <c r="D3671" s="33">
        <v>9050000</v>
      </c>
      <c r="E3671" s="45"/>
      <c r="F3671" s="13">
        <f t="shared" si="51"/>
        <v>436644278.26999974</v>
      </c>
    </row>
    <row r="3672" spans="1:6">
      <c r="A3672" s="14">
        <v>45168</v>
      </c>
      <c r="B3672" s="15"/>
      <c r="C3672" s="144" t="s">
        <v>17</v>
      </c>
      <c r="D3672" s="33">
        <v>1400000</v>
      </c>
      <c r="E3672" s="45"/>
      <c r="F3672" s="13">
        <f t="shared" si="51"/>
        <v>438044278.26999974</v>
      </c>
    </row>
    <row r="3673" spans="1:6">
      <c r="A3673" s="14">
        <v>45168</v>
      </c>
      <c r="B3673" s="15"/>
      <c r="C3673" s="144" t="s">
        <v>12</v>
      </c>
      <c r="D3673" s="33">
        <v>1170000</v>
      </c>
      <c r="E3673" s="45"/>
      <c r="F3673" s="13">
        <f t="shared" si="51"/>
        <v>439214278.26999974</v>
      </c>
    </row>
    <row r="3674" spans="1:6">
      <c r="A3674" s="14">
        <v>45168</v>
      </c>
      <c r="B3674" s="15"/>
      <c r="C3674" s="144" t="s">
        <v>17</v>
      </c>
      <c r="D3674" s="33">
        <v>1300000</v>
      </c>
      <c r="E3674" s="45"/>
      <c r="F3674" s="13">
        <f t="shared" si="51"/>
        <v>440514278.26999974</v>
      </c>
    </row>
    <row r="3675" spans="1:6">
      <c r="A3675" s="14">
        <v>45168</v>
      </c>
      <c r="B3675" s="15"/>
      <c r="C3675" s="144" t="s">
        <v>17</v>
      </c>
      <c r="D3675" s="33">
        <v>1400000</v>
      </c>
      <c r="E3675" s="45"/>
      <c r="F3675" s="13">
        <f t="shared" si="51"/>
        <v>441914278.26999974</v>
      </c>
    </row>
    <row r="3676" spans="1:6">
      <c r="A3676" s="14">
        <v>45168</v>
      </c>
      <c r="B3676" s="15"/>
      <c r="C3676" s="144" t="s">
        <v>17</v>
      </c>
      <c r="D3676" s="33">
        <v>700000</v>
      </c>
      <c r="E3676" s="45"/>
      <c r="F3676" s="13">
        <f t="shared" si="51"/>
        <v>442614278.26999974</v>
      </c>
    </row>
    <row r="3677" spans="1:6">
      <c r="A3677" s="14">
        <v>45168</v>
      </c>
      <c r="B3677" s="15"/>
      <c r="C3677" s="144" t="s">
        <v>12</v>
      </c>
      <c r="D3677" s="33">
        <v>1170000</v>
      </c>
      <c r="E3677" s="45"/>
      <c r="F3677" s="13">
        <f t="shared" si="51"/>
        <v>443784278.26999974</v>
      </c>
    </row>
    <row r="3678" spans="1:6">
      <c r="A3678" s="14">
        <v>45169</v>
      </c>
      <c r="B3678" s="15"/>
      <c r="C3678" s="144" t="s">
        <v>12</v>
      </c>
      <c r="D3678" s="33">
        <v>600000</v>
      </c>
      <c r="E3678" s="45"/>
      <c r="F3678" s="13">
        <f t="shared" si="51"/>
        <v>444384278.26999974</v>
      </c>
    </row>
    <row r="3679" spans="1:6">
      <c r="A3679" s="14">
        <v>45169</v>
      </c>
      <c r="B3679" s="15"/>
      <c r="C3679" s="144" t="s">
        <v>18</v>
      </c>
      <c r="D3679" s="33">
        <v>1300000</v>
      </c>
      <c r="E3679" s="45"/>
      <c r="F3679" s="13">
        <f t="shared" si="51"/>
        <v>445684278.26999974</v>
      </c>
    </row>
    <row r="3680" spans="1:6">
      <c r="A3680" s="14">
        <v>45169</v>
      </c>
      <c r="B3680" s="15"/>
      <c r="C3680" s="144" t="s">
        <v>12</v>
      </c>
      <c r="D3680" s="33">
        <v>585000</v>
      </c>
      <c r="E3680" s="45"/>
      <c r="F3680" s="13">
        <f t="shared" si="51"/>
        <v>446269278.26999974</v>
      </c>
    </row>
    <row r="3681" spans="1:6">
      <c r="A3681" s="14">
        <v>45169</v>
      </c>
      <c r="B3681" s="15"/>
      <c r="C3681" s="144" t="s">
        <v>17</v>
      </c>
      <c r="D3681" s="33">
        <v>1300000</v>
      </c>
      <c r="E3681" s="45"/>
      <c r="F3681" s="13">
        <f t="shared" si="51"/>
        <v>447569278.26999974</v>
      </c>
    </row>
    <row r="3682" spans="1:6">
      <c r="A3682" s="14">
        <v>45169</v>
      </c>
      <c r="B3682" s="15"/>
      <c r="C3682" s="144" t="s">
        <v>17</v>
      </c>
      <c r="D3682" s="33">
        <v>1200000</v>
      </c>
      <c r="E3682" s="45"/>
      <c r="F3682" s="13">
        <f t="shared" si="51"/>
        <v>448769278.26999974</v>
      </c>
    </row>
    <row r="3683" spans="1:6">
      <c r="A3683" s="14">
        <v>45169</v>
      </c>
      <c r="B3683" s="15"/>
      <c r="C3683" s="144" t="s">
        <v>12</v>
      </c>
      <c r="D3683" s="33">
        <v>600000</v>
      </c>
      <c r="E3683" s="45"/>
      <c r="F3683" s="13">
        <f t="shared" si="51"/>
        <v>449369278.26999974</v>
      </c>
    </row>
    <row r="3684" spans="1:6">
      <c r="A3684" s="14">
        <v>45169</v>
      </c>
      <c r="B3684" s="15"/>
      <c r="C3684" s="162" t="s">
        <v>357</v>
      </c>
      <c r="D3684" s="33"/>
      <c r="E3684" s="45">
        <v>15311750</v>
      </c>
      <c r="F3684" s="13">
        <f t="shared" si="51"/>
        <v>434057528.26999974</v>
      </c>
    </row>
    <row r="3685" spans="1:6">
      <c r="A3685" s="14">
        <v>45169</v>
      </c>
      <c r="B3685" s="15"/>
      <c r="C3685" s="147" t="s">
        <v>358</v>
      </c>
      <c r="D3685" s="33"/>
      <c r="E3685" s="45">
        <v>31802102</v>
      </c>
      <c r="F3685" s="13">
        <f t="shared" si="51"/>
        <v>402255426.26999974</v>
      </c>
    </row>
    <row r="3686" spans="1:6">
      <c r="A3686" s="14">
        <v>45169</v>
      </c>
      <c r="B3686" s="15"/>
      <c r="C3686" s="144" t="s">
        <v>12</v>
      </c>
      <c r="D3686" s="33">
        <v>1710000</v>
      </c>
      <c r="E3686" s="45"/>
      <c r="F3686" s="13">
        <f t="shared" si="51"/>
        <v>403965426.26999974</v>
      </c>
    </row>
    <row r="3687" spans="1:6">
      <c r="A3687" s="14">
        <v>45169</v>
      </c>
      <c r="B3687" s="15"/>
      <c r="C3687" s="144" t="s">
        <v>12</v>
      </c>
      <c r="D3687" s="33">
        <v>550000</v>
      </c>
      <c r="E3687" s="45"/>
      <c r="F3687" s="13">
        <f t="shared" si="51"/>
        <v>404515426.26999974</v>
      </c>
    </row>
    <row r="3688" spans="1:6">
      <c r="A3688" s="14">
        <v>45169</v>
      </c>
      <c r="B3688" s="15"/>
      <c r="C3688" s="144" t="s">
        <v>12</v>
      </c>
      <c r="D3688" s="33">
        <v>585000</v>
      </c>
      <c r="E3688" s="45"/>
      <c r="F3688" s="13">
        <f t="shared" si="51"/>
        <v>405100426.26999974</v>
      </c>
    </row>
    <row r="3689" spans="1:6">
      <c r="A3689" s="14">
        <v>45169</v>
      </c>
      <c r="B3689" s="15"/>
      <c r="C3689" s="144" t="s">
        <v>12</v>
      </c>
      <c r="D3689" s="33">
        <v>600000</v>
      </c>
      <c r="E3689" s="45"/>
      <c r="F3689" s="13">
        <f t="shared" si="51"/>
        <v>405700426.26999974</v>
      </c>
    </row>
    <row r="3690" spans="1:6">
      <c r="A3690" s="14">
        <v>45169</v>
      </c>
      <c r="B3690" s="15"/>
      <c r="C3690" s="144" t="s">
        <v>12</v>
      </c>
      <c r="D3690" s="33">
        <v>630000</v>
      </c>
      <c r="E3690" s="45"/>
      <c r="F3690" s="13">
        <f t="shared" si="51"/>
        <v>406330426.26999974</v>
      </c>
    </row>
    <row r="3691" spans="1:6">
      <c r="A3691" s="14">
        <v>45169</v>
      </c>
      <c r="B3691" s="15"/>
      <c r="C3691" s="144" t="s">
        <v>12</v>
      </c>
      <c r="D3691" s="33">
        <v>600000</v>
      </c>
      <c r="E3691" s="45"/>
      <c r="F3691" s="13">
        <f t="shared" si="51"/>
        <v>406930426.26999974</v>
      </c>
    </row>
    <row r="3692" spans="1:6">
      <c r="A3692" s="14">
        <v>45169</v>
      </c>
      <c r="B3692" s="15"/>
      <c r="C3692" s="144" t="s">
        <v>12</v>
      </c>
      <c r="D3692" s="33">
        <v>585000</v>
      </c>
      <c r="E3692" s="45"/>
      <c r="F3692" s="13">
        <f t="shared" si="51"/>
        <v>407515426.26999974</v>
      </c>
    </row>
    <row r="3693" spans="1:6">
      <c r="A3693" s="14">
        <v>45169</v>
      </c>
      <c r="B3693" s="15"/>
      <c r="C3693" s="144" t="s">
        <v>12</v>
      </c>
      <c r="D3693" s="33">
        <v>585000</v>
      </c>
      <c r="E3693" s="45"/>
      <c r="F3693" s="13">
        <f t="shared" si="51"/>
        <v>408100426.26999974</v>
      </c>
    </row>
    <row r="3694" spans="1:6">
      <c r="A3694" s="14">
        <v>45169</v>
      </c>
      <c r="B3694" s="15"/>
      <c r="C3694" s="144" t="s">
        <v>12</v>
      </c>
      <c r="D3694" s="33">
        <v>550000</v>
      </c>
      <c r="E3694" s="45"/>
      <c r="F3694" s="13">
        <f t="shared" si="51"/>
        <v>408650426.26999974</v>
      </c>
    </row>
    <row r="3695" spans="1:6">
      <c r="A3695" s="14">
        <v>45169</v>
      </c>
      <c r="B3695" s="15"/>
      <c r="C3695" s="144" t="s">
        <v>12</v>
      </c>
      <c r="D3695" s="33">
        <v>550000</v>
      </c>
      <c r="E3695" s="45"/>
      <c r="F3695" s="13">
        <f t="shared" si="51"/>
        <v>409200426.26999974</v>
      </c>
    </row>
    <row r="3696" spans="1:6">
      <c r="A3696" s="14">
        <v>45169</v>
      </c>
      <c r="B3696" s="15"/>
      <c r="C3696" s="144" t="s">
        <v>12</v>
      </c>
      <c r="D3696" s="33">
        <v>600000</v>
      </c>
      <c r="E3696" s="45"/>
      <c r="F3696" s="13">
        <f t="shared" si="51"/>
        <v>409800426.26999974</v>
      </c>
    </row>
    <row r="3697" spans="1:8">
      <c r="A3697" s="14">
        <v>45169</v>
      </c>
      <c r="B3697" s="15"/>
      <c r="C3697" s="144" t="s">
        <v>12</v>
      </c>
      <c r="D3697" s="33">
        <v>600000</v>
      </c>
      <c r="E3697" s="45"/>
      <c r="F3697" s="13">
        <f t="shared" si="51"/>
        <v>410400426.26999974</v>
      </c>
    </row>
    <row r="3698" spans="1:8">
      <c r="A3698" s="14">
        <v>45169</v>
      </c>
      <c r="B3698" s="15"/>
      <c r="C3698" s="144" t="s">
        <v>17</v>
      </c>
      <c r="D3698" s="33">
        <v>700000</v>
      </c>
      <c r="E3698" s="45"/>
      <c r="F3698" s="13">
        <f t="shared" si="51"/>
        <v>411100426.26999974</v>
      </c>
    </row>
    <row r="3699" spans="1:8">
      <c r="A3699" s="14">
        <v>45169</v>
      </c>
      <c r="B3699" s="15"/>
      <c r="C3699" s="144" t="s">
        <v>12</v>
      </c>
      <c r="D3699" s="33">
        <v>465000</v>
      </c>
      <c r="E3699" s="45"/>
      <c r="F3699" s="13">
        <f t="shared" si="51"/>
        <v>411565426.26999974</v>
      </c>
    </row>
    <row r="3700" spans="1:8">
      <c r="A3700" s="14">
        <v>45169</v>
      </c>
      <c r="B3700" s="15"/>
      <c r="C3700" s="144" t="s">
        <v>12</v>
      </c>
      <c r="D3700" s="33">
        <v>1950000</v>
      </c>
      <c r="E3700" s="45"/>
      <c r="F3700" s="13">
        <f t="shared" si="51"/>
        <v>413515426.26999974</v>
      </c>
    </row>
    <row r="3701" spans="1:8">
      <c r="A3701" s="14">
        <v>44804</v>
      </c>
      <c r="B3701" s="15"/>
      <c r="C3701" s="144" t="s">
        <v>36</v>
      </c>
      <c r="D3701" s="33"/>
      <c r="E3701" s="45">
        <v>25000</v>
      </c>
      <c r="F3701" s="13">
        <f t="shared" si="51"/>
        <v>413490426.26999974</v>
      </c>
      <c r="H3701" s="16"/>
    </row>
    <row r="3702" spans="1:8">
      <c r="A3702" s="14">
        <v>44804</v>
      </c>
      <c r="B3702" s="15"/>
      <c r="C3702" s="144" t="s">
        <v>37</v>
      </c>
      <c r="D3702" s="33">
        <v>371247.2</v>
      </c>
      <c r="E3702" s="45"/>
      <c r="F3702" s="13">
        <f t="shared" si="51"/>
        <v>413861673.46999973</v>
      </c>
    </row>
    <row r="3703" spans="1:8">
      <c r="A3703" s="14">
        <v>44804</v>
      </c>
      <c r="B3703" s="15"/>
      <c r="C3703" s="144" t="s">
        <v>38</v>
      </c>
      <c r="D3703" s="33"/>
      <c r="E3703" s="45">
        <v>74249.440000000002</v>
      </c>
      <c r="F3703" s="13">
        <f t="shared" si="51"/>
        <v>413787424.02999973</v>
      </c>
    </row>
    <row r="3704" spans="1:8">
      <c r="A3704" s="49"/>
      <c r="B3704" s="49"/>
      <c r="C3704" s="149"/>
      <c r="D3704" s="83">
        <f>SUM(D3242:D3703)</f>
        <v>736956255.20000005</v>
      </c>
      <c r="E3704" s="83">
        <f>SUM(E3242:E3703)</f>
        <v>726526809.44000006</v>
      </c>
      <c r="F3704" s="56"/>
    </row>
    <row r="3705" spans="1:8">
      <c r="A3705" s="15"/>
      <c r="B3705" s="250" t="s">
        <v>5</v>
      </c>
      <c r="C3705" s="251"/>
      <c r="D3705" s="33"/>
      <c r="E3705" s="45"/>
      <c r="F3705" s="84">
        <f>F3703</f>
        <v>413787424.02999973</v>
      </c>
    </row>
    <row r="3706" spans="1:8">
      <c r="A3706" s="14">
        <v>45170</v>
      </c>
      <c r="B3706" s="93"/>
      <c r="C3706" s="144" t="s">
        <v>360</v>
      </c>
      <c r="D3706" s="67">
        <v>53400000</v>
      </c>
      <c r="E3706" s="45"/>
      <c r="F3706" s="13">
        <f t="shared" ref="F3706:F3770" si="52">F3705+D3706-E3706</f>
        <v>467187424.02999973</v>
      </c>
    </row>
    <row r="3707" spans="1:8">
      <c r="A3707" s="14">
        <v>45170</v>
      </c>
      <c r="B3707" s="93"/>
      <c r="C3707" s="144" t="s">
        <v>12</v>
      </c>
      <c r="D3707" s="67">
        <v>585000</v>
      </c>
      <c r="E3707" s="45"/>
      <c r="F3707" s="13">
        <f t="shared" si="52"/>
        <v>467772424.02999973</v>
      </c>
      <c r="H3707" s="16"/>
    </row>
    <row r="3708" spans="1:8">
      <c r="A3708" s="14">
        <v>45170</v>
      </c>
      <c r="B3708" s="93"/>
      <c r="C3708" s="144" t="s">
        <v>12</v>
      </c>
      <c r="D3708" s="67">
        <v>600000</v>
      </c>
      <c r="E3708" s="45"/>
      <c r="F3708" s="13">
        <f t="shared" si="52"/>
        <v>468372424.02999973</v>
      </c>
    </row>
    <row r="3709" spans="1:8">
      <c r="A3709" s="14">
        <v>45170</v>
      </c>
      <c r="B3709" s="93"/>
      <c r="C3709" s="144" t="s">
        <v>12</v>
      </c>
      <c r="D3709" s="67">
        <v>650000</v>
      </c>
      <c r="E3709" s="45"/>
      <c r="F3709" s="13">
        <f t="shared" si="52"/>
        <v>469022424.02999973</v>
      </c>
    </row>
    <row r="3710" spans="1:8">
      <c r="A3710" s="14">
        <v>45170</v>
      </c>
      <c r="B3710" s="93"/>
      <c r="C3710" s="144" t="s">
        <v>12</v>
      </c>
      <c r="D3710" s="67">
        <v>585000</v>
      </c>
      <c r="E3710" s="45"/>
      <c r="F3710" s="13">
        <f t="shared" si="52"/>
        <v>469607424.02999973</v>
      </c>
    </row>
    <row r="3711" spans="1:8">
      <c r="A3711" s="14">
        <v>45170</v>
      </c>
      <c r="B3711" s="93"/>
      <c r="C3711" s="144" t="s">
        <v>12</v>
      </c>
      <c r="D3711" s="67">
        <v>600000</v>
      </c>
      <c r="E3711" s="45"/>
      <c r="F3711" s="13">
        <f t="shared" si="52"/>
        <v>470207424.02999973</v>
      </c>
    </row>
    <row r="3712" spans="1:8">
      <c r="A3712" s="14">
        <v>45170</v>
      </c>
      <c r="B3712" s="93"/>
      <c r="C3712" s="144" t="s">
        <v>12</v>
      </c>
      <c r="D3712" s="67">
        <v>585000</v>
      </c>
      <c r="E3712" s="45"/>
      <c r="F3712" s="13">
        <f t="shared" si="52"/>
        <v>470792424.02999973</v>
      </c>
    </row>
    <row r="3713" spans="1:6">
      <c r="A3713" s="14">
        <v>45170</v>
      </c>
      <c r="B3713" s="15"/>
      <c r="C3713" s="144" t="s">
        <v>12</v>
      </c>
      <c r="D3713" s="67">
        <v>600000</v>
      </c>
      <c r="E3713" s="45"/>
      <c r="F3713" s="13">
        <f t="shared" si="52"/>
        <v>471392424.02999973</v>
      </c>
    </row>
    <row r="3714" spans="1:6">
      <c r="A3714" s="14">
        <v>45170</v>
      </c>
      <c r="B3714" s="15"/>
      <c r="C3714" s="144" t="s">
        <v>12</v>
      </c>
      <c r="D3714" s="67">
        <v>650000</v>
      </c>
      <c r="E3714" s="45"/>
      <c r="F3714" s="13">
        <f t="shared" si="52"/>
        <v>472042424.02999973</v>
      </c>
    </row>
    <row r="3715" spans="1:6">
      <c r="A3715" s="14">
        <v>45170</v>
      </c>
      <c r="B3715" s="15"/>
      <c r="C3715" s="144" t="s">
        <v>12</v>
      </c>
      <c r="D3715" s="33">
        <v>650000</v>
      </c>
      <c r="E3715" s="45"/>
      <c r="F3715" s="13">
        <f t="shared" si="52"/>
        <v>472692424.02999973</v>
      </c>
    </row>
    <row r="3716" spans="1:6">
      <c r="A3716" s="14">
        <v>45170</v>
      </c>
      <c r="B3716" s="15"/>
      <c r="C3716" s="144" t="s">
        <v>12</v>
      </c>
      <c r="D3716" s="33">
        <v>600000</v>
      </c>
      <c r="E3716" s="45"/>
      <c r="F3716" s="13">
        <f t="shared" si="52"/>
        <v>473292424.02999973</v>
      </c>
    </row>
    <row r="3717" spans="1:6">
      <c r="A3717" s="14">
        <v>45170</v>
      </c>
      <c r="B3717" s="15"/>
      <c r="C3717" s="144" t="s">
        <v>12</v>
      </c>
      <c r="D3717" s="33">
        <v>600000</v>
      </c>
      <c r="E3717" s="45"/>
      <c r="F3717" s="13">
        <f t="shared" si="52"/>
        <v>473892424.02999973</v>
      </c>
    </row>
    <row r="3718" spans="1:6">
      <c r="A3718" s="14">
        <v>45170</v>
      </c>
      <c r="B3718" s="15"/>
      <c r="C3718" s="144" t="s">
        <v>12</v>
      </c>
      <c r="D3718" s="33">
        <v>650000</v>
      </c>
      <c r="E3718" s="45"/>
      <c r="F3718" s="13">
        <f t="shared" si="52"/>
        <v>474542424.02999973</v>
      </c>
    </row>
    <row r="3719" spans="1:6">
      <c r="A3719" s="14">
        <v>45170</v>
      </c>
      <c r="B3719" s="15"/>
      <c r="C3719" s="144" t="s">
        <v>12</v>
      </c>
      <c r="D3719" s="33">
        <v>575000</v>
      </c>
      <c r="E3719" s="45"/>
      <c r="F3719" s="13">
        <f t="shared" si="52"/>
        <v>475117424.02999973</v>
      </c>
    </row>
    <row r="3720" spans="1:6">
      <c r="A3720" s="14">
        <v>45170</v>
      </c>
      <c r="B3720" s="15"/>
      <c r="C3720" s="144" t="s">
        <v>12</v>
      </c>
      <c r="D3720" s="33">
        <v>1185000</v>
      </c>
      <c r="E3720" s="45"/>
      <c r="F3720" s="13">
        <f t="shared" si="52"/>
        <v>476302424.02999973</v>
      </c>
    </row>
    <row r="3721" spans="1:6">
      <c r="A3721" s="14">
        <v>45170</v>
      </c>
      <c r="B3721" s="15"/>
      <c r="C3721" s="144" t="s">
        <v>12</v>
      </c>
      <c r="D3721" s="33">
        <v>585000</v>
      </c>
      <c r="E3721" s="45"/>
      <c r="F3721" s="13">
        <f t="shared" si="52"/>
        <v>476887424.02999973</v>
      </c>
    </row>
    <row r="3722" spans="1:6">
      <c r="A3722" s="14">
        <v>45170</v>
      </c>
      <c r="B3722" s="15"/>
      <c r="C3722" s="144" t="s">
        <v>12</v>
      </c>
      <c r="D3722" s="33">
        <v>1750000</v>
      </c>
      <c r="E3722" s="45"/>
      <c r="F3722" s="13">
        <f t="shared" si="52"/>
        <v>478637424.02999973</v>
      </c>
    </row>
    <row r="3723" spans="1:6">
      <c r="A3723" s="14">
        <v>45170</v>
      </c>
      <c r="B3723" s="15"/>
      <c r="C3723" s="144" t="s">
        <v>12</v>
      </c>
      <c r="D3723" s="33">
        <v>585000</v>
      </c>
      <c r="E3723" s="45"/>
      <c r="F3723" s="13">
        <f t="shared" si="52"/>
        <v>479222424.02999973</v>
      </c>
    </row>
    <row r="3724" spans="1:6">
      <c r="A3724" s="14">
        <v>45170</v>
      </c>
      <c r="B3724" s="15"/>
      <c r="C3724" s="144" t="s">
        <v>12</v>
      </c>
      <c r="D3724" s="33">
        <v>585000</v>
      </c>
      <c r="E3724" s="45"/>
      <c r="F3724" s="13">
        <f t="shared" si="52"/>
        <v>479807424.02999973</v>
      </c>
    </row>
    <row r="3725" spans="1:6">
      <c r="A3725" s="14">
        <v>45170</v>
      </c>
      <c r="B3725" s="15"/>
      <c r="C3725" s="144" t="s">
        <v>12</v>
      </c>
      <c r="D3725" s="33">
        <v>1100000</v>
      </c>
      <c r="E3725" s="45"/>
      <c r="F3725" s="13">
        <f t="shared" si="52"/>
        <v>480907424.02999973</v>
      </c>
    </row>
    <row r="3726" spans="1:6">
      <c r="A3726" s="14">
        <v>45170</v>
      </c>
      <c r="B3726" s="15"/>
      <c r="C3726" s="144" t="s">
        <v>12</v>
      </c>
      <c r="D3726" s="33">
        <v>1810000</v>
      </c>
      <c r="E3726" s="45"/>
      <c r="F3726" s="13">
        <f t="shared" si="52"/>
        <v>482717424.02999973</v>
      </c>
    </row>
    <row r="3727" spans="1:6">
      <c r="A3727" s="14">
        <v>45170</v>
      </c>
      <c r="B3727" s="15"/>
      <c r="C3727" s="144" t="s">
        <v>12</v>
      </c>
      <c r="D3727" s="33">
        <v>1200000</v>
      </c>
      <c r="E3727" s="45"/>
      <c r="F3727" s="13">
        <f t="shared" si="52"/>
        <v>483917424.02999973</v>
      </c>
    </row>
    <row r="3728" spans="1:6">
      <c r="A3728" s="14">
        <v>45170</v>
      </c>
      <c r="B3728" s="15"/>
      <c r="C3728" s="144" t="s">
        <v>12</v>
      </c>
      <c r="D3728" s="33">
        <v>585000</v>
      </c>
      <c r="E3728" s="45"/>
      <c r="F3728" s="13">
        <f t="shared" si="52"/>
        <v>484502424.02999973</v>
      </c>
    </row>
    <row r="3729" spans="1:6">
      <c r="A3729" s="14">
        <v>45170</v>
      </c>
      <c r="B3729" s="15"/>
      <c r="C3729" s="144" t="s">
        <v>12</v>
      </c>
      <c r="D3729" s="33">
        <v>1200000</v>
      </c>
      <c r="E3729" s="45"/>
      <c r="F3729" s="13">
        <f t="shared" si="52"/>
        <v>485702424.02999973</v>
      </c>
    </row>
    <row r="3730" spans="1:6">
      <c r="A3730" s="14">
        <v>45170</v>
      </c>
      <c r="B3730" s="15"/>
      <c r="C3730" s="144" t="s">
        <v>12</v>
      </c>
      <c r="D3730" s="33">
        <v>1200000</v>
      </c>
      <c r="E3730" s="45"/>
      <c r="F3730" s="13">
        <f t="shared" si="52"/>
        <v>486902424.02999973</v>
      </c>
    </row>
    <row r="3731" spans="1:6">
      <c r="A3731" s="14">
        <v>45170</v>
      </c>
      <c r="B3731" s="15"/>
      <c r="C3731" s="144" t="s">
        <v>12</v>
      </c>
      <c r="D3731" s="33">
        <v>600000</v>
      </c>
      <c r="E3731" s="45"/>
      <c r="F3731" s="13">
        <f t="shared" si="52"/>
        <v>487502424.02999973</v>
      </c>
    </row>
    <row r="3732" spans="1:6">
      <c r="A3732" s="14">
        <v>45170</v>
      </c>
      <c r="B3732" s="15"/>
      <c r="C3732" s="144" t="s">
        <v>12</v>
      </c>
      <c r="D3732" s="33">
        <v>600000</v>
      </c>
      <c r="E3732" s="45"/>
      <c r="F3732" s="13">
        <f t="shared" si="52"/>
        <v>488102424.02999973</v>
      </c>
    </row>
    <row r="3733" spans="1:6">
      <c r="A3733" s="14">
        <v>45170</v>
      </c>
      <c r="B3733" s="15"/>
      <c r="C3733" s="144" t="s">
        <v>12</v>
      </c>
      <c r="D3733" s="33">
        <v>2370000</v>
      </c>
      <c r="E3733" s="45"/>
      <c r="F3733" s="13">
        <f t="shared" si="52"/>
        <v>490472424.02999973</v>
      </c>
    </row>
    <row r="3734" spans="1:6">
      <c r="A3734" s="14">
        <v>45170</v>
      </c>
      <c r="B3734" s="15"/>
      <c r="C3734" s="144" t="s">
        <v>12</v>
      </c>
      <c r="D3734" s="33">
        <v>650000</v>
      </c>
      <c r="E3734" s="45"/>
      <c r="F3734" s="13">
        <f t="shared" si="52"/>
        <v>491122424.02999973</v>
      </c>
    </row>
    <row r="3735" spans="1:6">
      <c r="A3735" s="14">
        <v>45170</v>
      </c>
      <c r="B3735" s="15"/>
      <c r="C3735" s="144" t="s">
        <v>12</v>
      </c>
      <c r="D3735" s="33">
        <v>585000</v>
      </c>
      <c r="E3735" s="45"/>
      <c r="F3735" s="13">
        <f t="shared" si="52"/>
        <v>491707424.02999973</v>
      </c>
    </row>
    <row r="3736" spans="1:6">
      <c r="A3736" s="14">
        <v>45170</v>
      </c>
      <c r="B3736" s="15"/>
      <c r="C3736" s="144" t="s">
        <v>12</v>
      </c>
      <c r="D3736" s="33">
        <v>1235000</v>
      </c>
      <c r="E3736" s="45"/>
      <c r="F3736" s="13">
        <f t="shared" si="52"/>
        <v>492942424.02999973</v>
      </c>
    </row>
    <row r="3737" spans="1:6">
      <c r="A3737" s="14">
        <v>45170</v>
      </c>
      <c r="B3737" s="15"/>
      <c r="C3737" s="144" t="s">
        <v>12</v>
      </c>
      <c r="D3737" s="33">
        <v>600000</v>
      </c>
      <c r="E3737" s="45"/>
      <c r="F3737" s="13">
        <f t="shared" si="52"/>
        <v>493542424.02999973</v>
      </c>
    </row>
    <row r="3738" spans="1:6">
      <c r="A3738" s="14">
        <v>45170</v>
      </c>
      <c r="B3738" s="15"/>
      <c r="C3738" s="144" t="s">
        <v>12</v>
      </c>
      <c r="D3738" s="33">
        <v>1170000</v>
      </c>
      <c r="E3738" s="45"/>
      <c r="F3738" s="13">
        <f t="shared" si="52"/>
        <v>494712424.02999973</v>
      </c>
    </row>
    <row r="3739" spans="1:6">
      <c r="A3739" s="14">
        <v>45170</v>
      </c>
      <c r="B3739" s="15"/>
      <c r="C3739" s="144" t="s">
        <v>12</v>
      </c>
      <c r="D3739" s="33">
        <v>1185000</v>
      </c>
      <c r="E3739" s="45"/>
      <c r="F3739" s="13">
        <f t="shared" si="52"/>
        <v>495897424.02999973</v>
      </c>
    </row>
    <row r="3740" spans="1:6">
      <c r="A3740" s="14">
        <v>45170</v>
      </c>
      <c r="B3740" s="15"/>
      <c r="C3740" s="144" t="s">
        <v>12</v>
      </c>
      <c r="D3740" s="33">
        <v>585000</v>
      </c>
      <c r="E3740" s="45"/>
      <c r="F3740" s="13">
        <f t="shared" si="52"/>
        <v>496482424.02999973</v>
      </c>
    </row>
    <row r="3741" spans="1:6">
      <c r="A3741" s="14">
        <v>45170</v>
      </c>
      <c r="B3741" s="15"/>
      <c r="C3741" s="144" t="s">
        <v>12</v>
      </c>
      <c r="D3741" s="33">
        <v>650000</v>
      </c>
      <c r="E3741" s="45"/>
      <c r="F3741" s="13">
        <f t="shared" si="52"/>
        <v>497132424.02999973</v>
      </c>
    </row>
    <row r="3742" spans="1:6">
      <c r="A3742" s="14">
        <v>45170</v>
      </c>
      <c r="B3742" s="15"/>
      <c r="C3742" s="147" t="s">
        <v>12</v>
      </c>
      <c r="D3742" s="33">
        <v>600000</v>
      </c>
      <c r="E3742" s="45"/>
      <c r="F3742" s="13">
        <f t="shared" si="52"/>
        <v>497732424.02999973</v>
      </c>
    </row>
    <row r="3743" spans="1:6">
      <c r="A3743" s="14">
        <v>45170</v>
      </c>
      <c r="B3743" s="15"/>
      <c r="C3743" s="144" t="s">
        <v>18</v>
      </c>
      <c r="D3743" s="33">
        <v>1770000</v>
      </c>
      <c r="E3743" s="45"/>
      <c r="F3743" s="13">
        <f t="shared" si="52"/>
        <v>499502424.02999973</v>
      </c>
    </row>
    <row r="3744" spans="1:6">
      <c r="A3744" s="14">
        <v>45170</v>
      </c>
      <c r="B3744" s="15"/>
      <c r="C3744" s="144" t="s">
        <v>12</v>
      </c>
      <c r="D3744" s="33">
        <v>650000</v>
      </c>
      <c r="E3744" s="45"/>
      <c r="F3744" s="13">
        <f t="shared" si="52"/>
        <v>500152424.02999973</v>
      </c>
    </row>
    <row r="3745" spans="1:6">
      <c r="A3745" s="14">
        <v>45170</v>
      </c>
      <c r="B3745" s="15"/>
      <c r="C3745" s="144" t="s">
        <v>18</v>
      </c>
      <c r="D3745" s="33">
        <v>1350000</v>
      </c>
      <c r="E3745" s="45"/>
      <c r="F3745" s="13">
        <f t="shared" si="52"/>
        <v>501502424.02999973</v>
      </c>
    </row>
    <row r="3746" spans="1:6">
      <c r="A3746" s="14">
        <v>45170</v>
      </c>
      <c r="B3746" s="15"/>
      <c r="C3746" s="144" t="s">
        <v>12</v>
      </c>
      <c r="D3746" s="33">
        <v>1185000</v>
      </c>
      <c r="E3746" s="45"/>
      <c r="F3746" s="13">
        <f t="shared" si="52"/>
        <v>502687424.02999973</v>
      </c>
    </row>
    <row r="3747" spans="1:6">
      <c r="A3747" s="14">
        <v>45170</v>
      </c>
      <c r="B3747" s="15"/>
      <c r="C3747" s="144" t="s">
        <v>12</v>
      </c>
      <c r="D3747" s="33">
        <v>600000</v>
      </c>
      <c r="E3747" s="45"/>
      <c r="F3747" s="13">
        <f t="shared" si="52"/>
        <v>503287424.02999973</v>
      </c>
    </row>
    <row r="3748" spans="1:6">
      <c r="A3748" s="14">
        <v>45170</v>
      </c>
      <c r="B3748" s="15"/>
      <c r="C3748" s="144" t="s">
        <v>12</v>
      </c>
      <c r="D3748" s="33">
        <v>600000</v>
      </c>
      <c r="E3748" s="45"/>
      <c r="F3748" s="13">
        <f t="shared" si="52"/>
        <v>503887424.02999973</v>
      </c>
    </row>
    <row r="3749" spans="1:6">
      <c r="A3749" s="14">
        <v>45170</v>
      </c>
      <c r="B3749" s="15"/>
      <c r="C3749" s="144" t="s">
        <v>12</v>
      </c>
      <c r="D3749" s="33">
        <v>650000</v>
      </c>
      <c r="E3749" s="45"/>
      <c r="F3749" s="13">
        <f t="shared" si="52"/>
        <v>504537424.02999973</v>
      </c>
    </row>
    <row r="3750" spans="1:6">
      <c r="A3750" s="14">
        <v>45170</v>
      </c>
      <c r="B3750" s="15"/>
      <c r="C3750" s="144" t="s">
        <v>12</v>
      </c>
      <c r="D3750" s="33">
        <v>1170000</v>
      </c>
      <c r="E3750" s="45"/>
      <c r="F3750" s="13">
        <f t="shared" si="52"/>
        <v>505707424.02999973</v>
      </c>
    </row>
    <row r="3751" spans="1:6">
      <c r="A3751" s="14">
        <v>45170</v>
      </c>
      <c r="B3751" s="15"/>
      <c r="C3751" s="144" t="s">
        <v>18</v>
      </c>
      <c r="D3751" s="33">
        <v>1300000</v>
      </c>
      <c r="E3751" s="45"/>
      <c r="F3751" s="13">
        <f t="shared" si="52"/>
        <v>507007424.02999973</v>
      </c>
    </row>
    <row r="3752" spans="1:6">
      <c r="A3752" s="14">
        <v>45170</v>
      </c>
      <c r="B3752" s="15"/>
      <c r="C3752" s="144" t="s">
        <v>12</v>
      </c>
      <c r="D3752" s="33">
        <v>650000</v>
      </c>
      <c r="E3752" s="45"/>
      <c r="F3752" s="13">
        <f t="shared" si="52"/>
        <v>507657424.02999973</v>
      </c>
    </row>
    <row r="3753" spans="1:6">
      <c r="A3753" s="14">
        <v>45171</v>
      </c>
      <c r="B3753" s="15"/>
      <c r="C3753" s="144" t="s">
        <v>12</v>
      </c>
      <c r="D3753" s="33">
        <v>585000</v>
      </c>
      <c r="E3753" s="45"/>
      <c r="F3753" s="13">
        <f t="shared" si="52"/>
        <v>508242424.02999973</v>
      </c>
    </row>
    <row r="3754" spans="1:6">
      <c r="A3754" s="14">
        <v>45171</v>
      </c>
      <c r="B3754" s="15"/>
      <c r="C3754" s="144" t="s">
        <v>12</v>
      </c>
      <c r="D3754" s="33">
        <v>650000</v>
      </c>
      <c r="E3754" s="45"/>
      <c r="F3754" s="13">
        <f t="shared" si="52"/>
        <v>508892424.02999973</v>
      </c>
    </row>
    <row r="3755" spans="1:6">
      <c r="A3755" s="14">
        <v>45171</v>
      </c>
      <c r="B3755" s="15"/>
      <c r="C3755" s="144" t="s">
        <v>12</v>
      </c>
      <c r="D3755" s="33">
        <v>600000</v>
      </c>
      <c r="E3755" s="45"/>
      <c r="F3755" s="13">
        <f t="shared" si="52"/>
        <v>509492424.02999973</v>
      </c>
    </row>
    <row r="3756" spans="1:6">
      <c r="A3756" s="14">
        <v>45171</v>
      </c>
      <c r="B3756" s="15"/>
      <c r="C3756" s="144" t="s">
        <v>17</v>
      </c>
      <c r="D3756" s="33">
        <v>700000</v>
      </c>
      <c r="E3756" s="45"/>
      <c r="F3756" s="13">
        <f t="shared" si="52"/>
        <v>510192424.02999973</v>
      </c>
    </row>
    <row r="3757" spans="1:6">
      <c r="A3757" s="14">
        <v>45171</v>
      </c>
      <c r="B3757" s="15"/>
      <c r="C3757" s="144" t="s">
        <v>12</v>
      </c>
      <c r="D3757" s="33">
        <v>585000</v>
      </c>
      <c r="E3757" s="45"/>
      <c r="F3757" s="13">
        <f t="shared" si="52"/>
        <v>510777424.02999973</v>
      </c>
    </row>
    <row r="3758" spans="1:6">
      <c r="A3758" s="14">
        <v>45171</v>
      </c>
      <c r="B3758" s="15"/>
      <c r="C3758" s="144" t="s">
        <v>17</v>
      </c>
      <c r="D3758" s="33">
        <v>600000</v>
      </c>
      <c r="E3758" s="45"/>
      <c r="F3758" s="13">
        <f t="shared" si="52"/>
        <v>511377424.02999973</v>
      </c>
    </row>
    <row r="3759" spans="1:6">
      <c r="A3759" s="14">
        <v>45171</v>
      </c>
      <c r="B3759" s="15"/>
      <c r="C3759" s="144" t="s">
        <v>12</v>
      </c>
      <c r="D3759" s="33">
        <v>1235000</v>
      </c>
      <c r="E3759" s="45"/>
      <c r="F3759" s="13">
        <f t="shared" si="52"/>
        <v>512612424.02999973</v>
      </c>
    </row>
    <row r="3760" spans="1:6">
      <c r="A3760" s="14">
        <v>45171</v>
      </c>
      <c r="B3760" s="15"/>
      <c r="C3760" s="144" t="s">
        <v>18</v>
      </c>
      <c r="D3760" s="33">
        <v>1350000</v>
      </c>
      <c r="E3760" s="45"/>
      <c r="F3760" s="13">
        <f t="shared" si="52"/>
        <v>513962424.02999973</v>
      </c>
    </row>
    <row r="3761" spans="1:6">
      <c r="A3761" s="14">
        <v>45171</v>
      </c>
      <c r="B3761" s="15"/>
      <c r="C3761" s="144" t="s">
        <v>12</v>
      </c>
      <c r="D3761" s="33">
        <v>575000</v>
      </c>
      <c r="E3761" s="45"/>
      <c r="F3761" s="13">
        <f t="shared" si="52"/>
        <v>514537424.02999973</v>
      </c>
    </row>
    <row r="3762" spans="1:6">
      <c r="A3762" s="14">
        <v>45171</v>
      </c>
      <c r="B3762" s="15"/>
      <c r="C3762" s="144" t="s">
        <v>12</v>
      </c>
      <c r="D3762" s="33">
        <v>550000</v>
      </c>
      <c r="E3762" s="45"/>
      <c r="F3762" s="13">
        <f t="shared" si="52"/>
        <v>515087424.02999973</v>
      </c>
    </row>
    <row r="3763" spans="1:6">
      <c r="A3763" s="14">
        <v>45171</v>
      </c>
      <c r="B3763" s="15"/>
      <c r="C3763" s="144" t="s">
        <v>12</v>
      </c>
      <c r="D3763" s="33">
        <v>600000</v>
      </c>
      <c r="E3763" s="45"/>
      <c r="F3763" s="13">
        <f t="shared" si="52"/>
        <v>515687424.02999973</v>
      </c>
    </row>
    <row r="3764" spans="1:6">
      <c r="A3764" s="14">
        <v>45171</v>
      </c>
      <c r="B3764" s="15"/>
      <c r="C3764" s="144" t="s">
        <v>12</v>
      </c>
      <c r="D3764" s="33">
        <v>600000</v>
      </c>
      <c r="E3764" s="45"/>
      <c r="F3764" s="13">
        <f t="shared" si="52"/>
        <v>516287424.02999973</v>
      </c>
    </row>
    <row r="3765" spans="1:6">
      <c r="A3765" s="14">
        <v>45171</v>
      </c>
      <c r="B3765" s="15"/>
      <c r="C3765" s="144" t="s">
        <v>12</v>
      </c>
      <c r="D3765" s="33">
        <v>575000</v>
      </c>
      <c r="E3765" s="45"/>
      <c r="F3765" s="13">
        <f t="shared" si="52"/>
        <v>516862424.02999973</v>
      </c>
    </row>
    <row r="3766" spans="1:6">
      <c r="A3766" s="14">
        <v>45171</v>
      </c>
      <c r="B3766" s="15"/>
      <c r="C3766" s="144" t="s">
        <v>12</v>
      </c>
      <c r="D3766" s="33">
        <v>1735000</v>
      </c>
      <c r="E3766" s="45"/>
      <c r="F3766" s="13">
        <f t="shared" si="52"/>
        <v>518597424.02999973</v>
      </c>
    </row>
    <row r="3767" spans="1:6">
      <c r="A3767" s="14">
        <v>45172</v>
      </c>
      <c r="B3767" s="15"/>
      <c r="C3767" s="144" t="s">
        <v>12</v>
      </c>
      <c r="D3767" s="33">
        <v>1235000</v>
      </c>
      <c r="E3767" s="45"/>
      <c r="F3767" s="13">
        <f t="shared" si="52"/>
        <v>519832424.02999973</v>
      </c>
    </row>
    <row r="3768" spans="1:6">
      <c r="A3768" s="14">
        <v>45172</v>
      </c>
      <c r="B3768" s="15"/>
      <c r="C3768" s="144" t="s">
        <v>12</v>
      </c>
      <c r="D3768" s="33">
        <v>585000</v>
      </c>
      <c r="E3768" s="45"/>
      <c r="F3768" s="13">
        <f t="shared" si="52"/>
        <v>520417424.02999973</v>
      </c>
    </row>
    <row r="3769" spans="1:6">
      <c r="A3769" s="14">
        <v>45172</v>
      </c>
      <c r="B3769" s="15"/>
      <c r="C3769" s="144" t="s">
        <v>12</v>
      </c>
      <c r="D3769" s="33">
        <v>650000</v>
      </c>
      <c r="E3769" s="45"/>
      <c r="F3769" s="13">
        <f t="shared" si="52"/>
        <v>521067424.02999973</v>
      </c>
    </row>
    <row r="3770" spans="1:6">
      <c r="A3770" s="14">
        <v>45172</v>
      </c>
      <c r="B3770" s="15"/>
      <c r="C3770" s="144" t="s">
        <v>12</v>
      </c>
      <c r="D3770" s="33">
        <v>600000</v>
      </c>
      <c r="E3770" s="45"/>
      <c r="F3770" s="13">
        <f t="shared" si="52"/>
        <v>521667424.02999973</v>
      </c>
    </row>
    <row r="3771" spans="1:6">
      <c r="A3771" s="14">
        <v>45172</v>
      </c>
      <c r="B3771" s="15"/>
      <c r="C3771" s="144" t="s">
        <v>12</v>
      </c>
      <c r="D3771" s="33">
        <v>575000</v>
      </c>
      <c r="E3771" s="45"/>
      <c r="F3771" s="13">
        <f t="shared" ref="F3771:F3837" si="53">F3770+D3771-E3771</f>
        <v>522242424.02999973</v>
      </c>
    </row>
    <row r="3772" spans="1:6">
      <c r="A3772" s="14">
        <v>45172</v>
      </c>
      <c r="B3772" s="15"/>
      <c r="C3772" s="144" t="s">
        <v>12</v>
      </c>
      <c r="D3772" s="33">
        <v>600000</v>
      </c>
      <c r="E3772" s="45"/>
      <c r="F3772" s="13">
        <f t="shared" si="53"/>
        <v>522842424.02999973</v>
      </c>
    </row>
    <row r="3773" spans="1:6">
      <c r="A3773" s="14">
        <v>45172</v>
      </c>
      <c r="B3773" s="15"/>
      <c r="C3773" s="144" t="s">
        <v>12</v>
      </c>
      <c r="D3773" s="33">
        <v>585000</v>
      </c>
      <c r="E3773" s="45"/>
      <c r="F3773" s="13">
        <f t="shared" si="53"/>
        <v>523427424.02999973</v>
      </c>
    </row>
    <row r="3774" spans="1:6">
      <c r="A3774" s="14">
        <v>45172</v>
      </c>
      <c r="B3774" s="15"/>
      <c r="C3774" s="144" t="s">
        <v>12</v>
      </c>
      <c r="D3774" s="33">
        <v>650000</v>
      </c>
      <c r="E3774" s="45"/>
      <c r="F3774" s="13">
        <f t="shared" si="53"/>
        <v>524077424.02999973</v>
      </c>
    </row>
    <row r="3775" spans="1:6">
      <c r="A3775" s="14">
        <v>45172</v>
      </c>
      <c r="B3775" s="15"/>
      <c r="C3775" s="144" t="s">
        <v>12</v>
      </c>
      <c r="D3775" s="33">
        <v>650000</v>
      </c>
      <c r="E3775" s="45"/>
      <c r="F3775" s="13">
        <f t="shared" si="53"/>
        <v>524727424.02999973</v>
      </c>
    </row>
    <row r="3776" spans="1:6">
      <c r="A3776" s="14">
        <v>45173</v>
      </c>
      <c r="B3776" s="15"/>
      <c r="C3776" s="144" t="s">
        <v>12</v>
      </c>
      <c r="D3776" s="33">
        <v>1135000</v>
      </c>
      <c r="E3776" s="45"/>
      <c r="F3776" s="13">
        <f t="shared" si="53"/>
        <v>525862424.02999973</v>
      </c>
    </row>
    <row r="3777" spans="1:6">
      <c r="A3777" s="14">
        <v>45173</v>
      </c>
      <c r="B3777" s="15"/>
      <c r="C3777" s="144" t="s">
        <v>12</v>
      </c>
      <c r="D3777" s="33">
        <v>585000</v>
      </c>
      <c r="E3777" s="45"/>
      <c r="F3777" s="13">
        <f t="shared" si="53"/>
        <v>526447424.02999973</v>
      </c>
    </row>
    <row r="3778" spans="1:6">
      <c r="A3778" s="14">
        <v>45173</v>
      </c>
      <c r="B3778" s="15"/>
      <c r="C3778" s="144" t="s">
        <v>12</v>
      </c>
      <c r="D3778" s="33">
        <v>575000</v>
      </c>
      <c r="E3778" s="45"/>
      <c r="F3778" s="13">
        <f t="shared" si="53"/>
        <v>527022424.02999973</v>
      </c>
    </row>
    <row r="3779" spans="1:6">
      <c r="A3779" s="14">
        <v>45173</v>
      </c>
      <c r="B3779" s="15"/>
      <c r="C3779" s="144" t="s">
        <v>12</v>
      </c>
      <c r="D3779" s="33">
        <v>600000</v>
      </c>
      <c r="E3779" s="45"/>
      <c r="F3779" s="13">
        <f t="shared" si="53"/>
        <v>527622424.02999973</v>
      </c>
    </row>
    <row r="3780" spans="1:6">
      <c r="A3780" s="14">
        <v>45173</v>
      </c>
      <c r="B3780" s="15"/>
      <c r="C3780" s="144" t="s">
        <v>18</v>
      </c>
      <c r="D3780" s="33">
        <v>1300000</v>
      </c>
      <c r="E3780" s="45"/>
      <c r="F3780" s="13">
        <f t="shared" si="53"/>
        <v>528922424.02999973</v>
      </c>
    </row>
    <row r="3781" spans="1:6">
      <c r="A3781" s="14">
        <v>45173</v>
      </c>
      <c r="B3781" s="15"/>
      <c r="C3781" s="144" t="s">
        <v>12</v>
      </c>
      <c r="D3781" s="33">
        <v>600000</v>
      </c>
      <c r="E3781" s="45"/>
      <c r="F3781" s="13">
        <f t="shared" si="53"/>
        <v>529522424.02999973</v>
      </c>
    </row>
    <row r="3782" spans="1:6">
      <c r="A3782" s="14">
        <v>45173</v>
      </c>
      <c r="B3782" s="15"/>
      <c r="C3782" s="144" t="s">
        <v>12</v>
      </c>
      <c r="D3782" s="33">
        <v>1200000</v>
      </c>
      <c r="E3782" s="45"/>
      <c r="F3782" s="13">
        <f t="shared" si="53"/>
        <v>530722424.02999973</v>
      </c>
    </row>
    <row r="3783" spans="1:6">
      <c r="A3783" s="14">
        <v>45173</v>
      </c>
      <c r="B3783" s="15"/>
      <c r="C3783" s="144" t="s">
        <v>12</v>
      </c>
      <c r="D3783" s="33">
        <v>585000</v>
      </c>
      <c r="E3783" s="45"/>
      <c r="F3783" s="13">
        <f t="shared" si="53"/>
        <v>531307424.02999973</v>
      </c>
    </row>
    <row r="3784" spans="1:6">
      <c r="A3784" s="14">
        <v>45173</v>
      </c>
      <c r="B3784" s="15"/>
      <c r="C3784" s="144" t="s">
        <v>12</v>
      </c>
      <c r="D3784" s="33">
        <v>585000</v>
      </c>
      <c r="E3784" s="45"/>
      <c r="F3784" s="13">
        <f t="shared" si="53"/>
        <v>531892424.02999973</v>
      </c>
    </row>
    <row r="3785" spans="1:6">
      <c r="A3785" s="14">
        <v>45173</v>
      </c>
      <c r="B3785" s="15"/>
      <c r="C3785" s="144" t="s">
        <v>12</v>
      </c>
      <c r="D3785" s="33">
        <v>465000</v>
      </c>
      <c r="E3785" s="45"/>
      <c r="F3785" s="13">
        <f t="shared" si="53"/>
        <v>532357424.02999973</v>
      </c>
    </row>
    <row r="3786" spans="1:6">
      <c r="A3786" s="14">
        <v>45173</v>
      </c>
      <c r="B3786" s="15"/>
      <c r="C3786" s="144" t="s">
        <v>12</v>
      </c>
      <c r="D3786" s="33">
        <v>1250000</v>
      </c>
      <c r="E3786" s="45"/>
      <c r="F3786" s="13">
        <f t="shared" si="53"/>
        <v>533607424.02999973</v>
      </c>
    </row>
    <row r="3787" spans="1:6">
      <c r="A3787" s="14">
        <v>45173</v>
      </c>
      <c r="B3787" s="15"/>
      <c r="C3787" s="144" t="s">
        <v>276</v>
      </c>
      <c r="D3787" s="33"/>
      <c r="E3787" s="45">
        <v>40000000</v>
      </c>
      <c r="F3787" s="13">
        <f t="shared" si="53"/>
        <v>493607424.02999973</v>
      </c>
    </row>
    <row r="3788" spans="1:6">
      <c r="A3788" s="14">
        <v>45173</v>
      </c>
      <c r="B3788" s="15"/>
      <c r="C3788" s="147" t="s">
        <v>361</v>
      </c>
      <c r="D3788" s="33"/>
      <c r="E3788" s="45">
        <v>8500000</v>
      </c>
      <c r="F3788" s="13">
        <f t="shared" si="53"/>
        <v>485107424.02999973</v>
      </c>
    </row>
    <row r="3789" spans="1:6">
      <c r="A3789" s="14">
        <v>45173</v>
      </c>
      <c r="B3789" s="15"/>
      <c r="C3789" s="144" t="s">
        <v>12</v>
      </c>
      <c r="D3789" s="33">
        <v>585000</v>
      </c>
      <c r="E3789" s="45"/>
      <c r="F3789" s="13">
        <f t="shared" si="53"/>
        <v>485692424.02999973</v>
      </c>
    </row>
    <row r="3790" spans="1:6">
      <c r="A3790" s="14">
        <v>45173</v>
      </c>
      <c r="B3790" s="15"/>
      <c r="C3790" s="144" t="s">
        <v>12</v>
      </c>
      <c r="D3790" s="33">
        <v>600000</v>
      </c>
      <c r="E3790" s="45"/>
      <c r="F3790" s="13">
        <f t="shared" si="53"/>
        <v>486292424.02999973</v>
      </c>
    </row>
    <row r="3791" spans="1:6">
      <c r="A3791" s="14">
        <v>45173</v>
      </c>
      <c r="B3791" s="15"/>
      <c r="C3791" s="144" t="s">
        <v>12</v>
      </c>
      <c r="D3791" s="33">
        <v>585000</v>
      </c>
      <c r="E3791" s="45"/>
      <c r="F3791" s="13">
        <f t="shared" si="53"/>
        <v>486877424.02999973</v>
      </c>
    </row>
    <row r="3792" spans="1:6">
      <c r="A3792" s="14">
        <v>45173</v>
      </c>
      <c r="B3792" s="15"/>
      <c r="C3792" s="144" t="s">
        <v>12</v>
      </c>
      <c r="D3792" s="33">
        <v>650000</v>
      </c>
      <c r="E3792" s="45"/>
      <c r="F3792" s="13">
        <f t="shared" si="53"/>
        <v>487527424.02999973</v>
      </c>
    </row>
    <row r="3793" spans="1:6">
      <c r="A3793" s="14">
        <v>45173</v>
      </c>
      <c r="B3793" s="15"/>
      <c r="C3793" s="144" t="s">
        <v>12</v>
      </c>
      <c r="D3793" s="33">
        <v>1765000</v>
      </c>
      <c r="E3793" s="45"/>
      <c r="F3793" s="13">
        <f t="shared" si="53"/>
        <v>489292424.02999973</v>
      </c>
    </row>
    <row r="3794" spans="1:6">
      <c r="A3794" s="14">
        <v>45173</v>
      </c>
      <c r="B3794" s="15"/>
      <c r="C3794" s="144" t="s">
        <v>12</v>
      </c>
      <c r="D3794" s="33">
        <v>1135000</v>
      </c>
      <c r="E3794" s="45"/>
      <c r="F3794" s="13">
        <f t="shared" si="53"/>
        <v>490427424.02999973</v>
      </c>
    </row>
    <row r="3795" spans="1:6">
      <c r="A3795" s="14">
        <v>45173</v>
      </c>
      <c r="B3795" s="15"/>
      <c r="C3795" s="144" t="s">
        <v>12</v>
      </c>
      <c r="D3795" s="33">
        <v>585000</v>
      </c>
      <c r="E3795" s="45"/>
      <c r="F3795" s="13">
        <f t="shared" si="53"/>
        <v>491012424.02999973</v>
      </c>
    </row>
    <row r="3796" spans="1:6">
      <c r="A3796" s="14">
        <v>45173</v>
      </c>
      <c r="B3796" s="15"/>
      <c r="C3796" s="144" t="s">
        <v>12</v>
      </c>
      <c r="D3796" s="33">
        <v>1800000</v>
      </c>
      <c r="E3796" s="45"/>
      <c r="F3796" s="13">
        <f t="shared" si="53"/>
        <v>492812424.02999973</v>
      </c>
    </row>
    <row r="3797" spans="1:6">
      <c r="A3797" s="14">
        <v>45173</v>
      </c>
      <c r="B3797" s="15"/>
      <c r="C3797" s="144" t="s">
        <v>12</v>
      </c>
      <c r="D3797" s="33">
        <v>585000</v>
      </c>
      <c r="E3797" s="45"/>
      <c r="F3797" s="13">
        <f t="shared" si="53"/>
        <v>493397424.02999973</v>
      </c>
    </row>
    <row r="3798" spans="1:6">
      <c r="A3798" s="14">
        <v>45173</v>
      </c>
      <c r="B3798" s="15"/>
      <c r="C3798" s="144" t="s">
        <v>12</v>
      </c>
      <c r="D3798" s="33">
        <v>650000</v>
      </c>
      <c r="E3798" s="45"/>
      <c r="F3798" s="13">
        <f t="shared" si="53"/>
        <v>494047424.02999973</v>
      </c>
    </row>
    <row r="3799" spans="1:6">
      <c r="A3799" s="14">
        <v>45173</v>
      </c>
      <c r="B3799" s="15"/>
      <c r="C3799" s="144" t="s">
        <v>12</v>
      </c>
      <c r="D3799" s="33">
        <v>575000</v>
      </c>
      <c r="E3799" s="45"/>
      <c r="F3799" s="13">
        <f t="shared" si="53"/>
        <v>494622424.02999973</v>
      </c>
    </row>
    <row r="3800" spans="1:6">
      <c r="A3800" s="14">
        <v>45173</v>
      </c>
      <c r="B3800" s="15"/>
      <c r="C3800" s="144" t="s">
        <v>17</v>
      </c>
      <c r="D3800" s="33">
        <v>700000</v>
      </c>
      <c r="E3800" s="45"/>
      <c r="F3800" s="13">
        <f t="shared" si="53"/>
        <v>495322424.02999973</v>
      </c>
    </row>
    <row r="3801" spans="1:6">
      <c r="A3801" s="14">
        <v>45173</v>
      </c>
      <c r="B3801" s="15"/>
      <c r="C3801" s="144" t="s">
        <v>12</v>
      </c>
      <c r="D3801" s="33">
        <v>585000</v>
      </c>
      <c r="E3801" s="45"/>
      <c r="F3801" s="13">
        <f t="shared" si="53"/>
        <v>495907424.02999973</v>
      </c>
    </row>
    <row r="3802" spans="1:6">
      <c r="A3802" s="14">
        <v>45173</v>
      </c>
      <c r="B3802" s="15"/>
      <c r="C3802" s="144" t="s">
        <v>12</v>
      </c>
      <c r="D3802" s="33">
        <v>600000</v>
      </c>
      <c r="E3802" s="45"/>
      <c r="F3802" s="13">
        <f t="shared" si="53"/>
        <v>496507424.02999973</v>
      </c>
    </row>
    <row r="3803" spans="1:6">
      <c r="A3803" s="14">
        <v>45173</v>
      </c>
      <c r="B3803" s="15"/>
      <c r="C3803" s="144" t="s">
        <v>12</v>
      </c>
      <c r="D3803" s="33">
        <v>1745000</v>
      </c>
      <c r="E3803" s="45"/>
      <c r="F3803" s="13">
        <f t="shared" si="53"/>
        <v>498252424.02999973</v>
      </c>
    </row>
    <row r="3804" spans="1:6">
      <c r="A3804" s="14">
        <v>45174</v>
      </c>
      <c r="B3804" s="15"/>
      <c r="C3804" s="144" t="s">
        <v>365</v>
      </c>
      <c r="D3804" s="33">
        <v>5900000</v>
      </c>
      <c r="E3804" s="45"/>
      <c r="F3804" s="13">
        <f t="shared" si="53"/>
        <v>504152424.02999973</v>
      </c>
    </row>
    <row r="3805" spans="1:6">
      <c r="A3805" s="14">
        <v>45174</v>
      </c>
      <c r="B3805" s="15"/>
      <c r="C3805" s="144" t="s">
        <v>12</v>
      </c>
      <c r="D3805" s="33">
        <v>600000</v>
      </c>
      <c r="E3805" s="45"/>
      <c r="F3805" s="13">
        <f t="shared" si="53"/>
        <v>504752424.02999973</v>
      </c>
    </row>
    <row r="3806" spans="1:6">
      <c r="A3806" s="14">
        <v>45174</v>
      </c>
      <c r="B3806" s="15"/>
      <c r="C3806" s="144" t="s">
        <v>12</v>
      </c>
      <c r="D3806" s="33">
        <v>585000</v>
      </c>
      <c r="E3806" s="45"/>
      <c r="F3806" s="13">
        <f t="shared" si="53"/>
        <v>505337424.02999973</v>
      </c>
    </row>
    <row r="3807" spans="1:6">
      <c r="A3807" s="14">
        <v>45174</v>
      </c>
      <c r="B3807" s="15"/>
      <c r="C3807" s="144" t="s">
        <v>12</v>
      </c>
      <c r="D3807" s="33">
        <v>650000</v>
      </c>
      <c r="E3807" s="45"/>
      <c r="F3807" s="13">
        <f t="shared" si="53"/>
        <v>505987424.02999973</v>
      </c>
    </row>
    <row r="3808" spans="1:6">
      <c r="A3808" s="14">
        <v>45174</v>
      </c>
      <c r="B3808" s="15"/>
      <c r="C3808" s="144" t="s">
        <v>12</v>
      </c>
      <c r="D3808" s="33">
        <v>585000</v>
      </c>
      <c r="E3808" s="45"/>
      <c r="F3808" s="13">
        <f t="shared" si="53"/>
        <v>506572424.02999973</v>
      </c>
    </row>
    <row r="3809" spans="1:8">
      <c r="A3809" s="14">
        <v>45174</v>
      </c>
      <c r="B3809" s="15"/>
      <c r="C3809" s="144" t="s">
        <v>12</v>
      </c>
      <c r="D3809" s="33">
        <v>585000</v>
      </c>
      <c r="E3809" s="45"/>
      <c r="F3809" s="13">
        <f t="shared" si="53"/>
        <v>507157424.02999973</v>
      </c>
      <c r="H3809" s="16"/>
    </row>
    <row r="3810" spans="1:8">
      <c r="A3810" s="14">
        <v>45174</v>
      </c>
      <c r="B3810" s="15"/>
      <c r="C3810" s="144" t="s">
        <v>12</v>
      </c>
      <c r="D3810" s="33">
        <v>585000</v>
      </c>
      <c r="E3810" s="45"/>
      <c r="F3810" s="13">
        <f t="shared" si="53"/>
        <v>507742424.02999973</v>
      </c>
    </row>
    <row r="3811" spans="1:8">
      <c r="A3811" s="14">
        <v>45174</v>
      </c>
      <c r="B3811" s="15"/>
      <c r="C3811" s="144" t="s">
        <v>12</v>
      </c>
      <c r="D3811" s="33">
        <v>650000</v>
      </c>
      <c r="E3811" s="45"/>
      <c r="F3811" s="13">
        <f t="shared" si="53"/>
        <v>508392424.02999973</v>
      </c>
    </row>
    <row r="3812" spans="1:8">
      <c r="A3812" s="14">
        <v>45174</v>
      </c>
      <c r="B3812" s="15"/>
      <c r="C3812" s="144" t="s">
        <v>12</v>
      </c>
      <c r="D3812" s="33">
        <v>1065000</v>
      </c>
      <c r="E3812" s="45"/>
      <c r="F3812" s="13">
        <f t="shared" si="53"/>
        <v>509457424.02999973</v>
      </c>
    </row>
    <row r="3813" spans="1:8">
      <c r="A3813" s="14">
        <v>45174</v>
      </c>
      <c r="B3813" s="15"/>
      <c r="C3813" s="144" t="s">
        <v>359</v>
      </c>
      <c r="D3813" s="33">
        <v>1600000</v>
      </c>
      <c r="E3813" s="45"/>
      <c r="F3813" s="13">
        <f t="shared" si="53"/>
        <v>511057424.02999973</v>
      </c>
    </row>
    <row r="3814" spans="1:8">
      <c r="A3814" s="14">
        <v>45174</v>
      </c>
      <c r="B3814" s="15"/>
      <c r="C3814" s="144" t="s">
        <v>12</v>
      </c>
      <c r="D3814" s="33">
        <v>1250000</v>
      </c>
      <c r="E3814" s="45"/>
      <c r="F3814" s="13">
        <f t="shared" si="53"/>
        <v>512307424.02999973</v>
      </c>
    </row>
    <row r="3815" spans="1:8">
      <c r="A3815" s="14">
        <v>45174</v>
      </c>
      <c r="B3815" s="15"/>
      <c r="C3815" s="144" t="s">
        <v>12</v>
      </c>
      <c r="D3815" s="33">
        <v>600000</v>
      </c>
      <c r="E3815" s="45"/>
      <c r="F3815" s="13">
        <f t="shared" si="53"/>
        <v>512907424.02999973</v>
      </c>
    </row>
    <row r="3816" spans="1:8">
      <c r="A3816" s="14">
        <v>45174</v>
      </c>
      <c r="B3816" s="15"/>
      <c r="C3816" s="144" t="s">
        <v>12</v>
      </c>
      <c r="D3816" s="33">
        <v>2420000</v>
      </c>
      <c r="E3816" s="45"/>
      <c r="F3816" s="13">
        <f t="shared" si="53"/>
        <v>515327424.02999973</v>
      </c>
    </row>
    <row r="3817" spans="1:8">
      <c r="A3817" s="14">
        <v>45174</v>
      </c>
      <c r="B3817" s="15"/>
      <c r="C3817" s="144" t="s">
        <v>12</v>
      </c>
      <c r="D3817" s="33">
        <v>650000</v>
      </c>
      <c r="E3817" s="45"/>
      <c r="F3817" s="13">
        <f t="shared" si="53"/>
        <v>515977424.02999973</v>
      </c>
    </row>
    <row r="3818" spans="1:8">
      <c r="A3818" s="14">
        <v>45174</v>
      </c>
      <c r="B3818" s="15"/>
      <c r="C3818" s="144" t="s">
        <v>12</v>
      </c>
      <c r="D3818" s="33">
        <v>1235000</v>
      </c>
      <c r="E3818" s="45"/>
      <c r="F3818" s="13">
        <f t="shared" si="53"/>
        <v>517212424.02999973</v>
      </c>
    </row>
    <row r="3819" spans="1:8">
      <c r="A3819" s="14">
        <v>45174</v>
      </c>
      <c r="B3819" s="15"/>
      <c r="C3819" s="144" t="s">
        <v>12</v>
      </c>
      <c r="D3819" s="33">
        <v>600000</v>
      </c>
      <c r="E3819" s="45"/>
      <c r="F3819" s="13">
        <f t="shared" si="53"/>
        <v>517812424.02999973</v>
      </c>
    </row>
    <row r="3820" spans="1:8">
      <c r="A3820" s="14">
        <v>45174</v>
      </c>
      <c r="B3820" s="15"/>
      <c r="C3820" s="144" t="s">
        <v>12</v>
      </c>
      <c r="D3820" s="33">
        <v>600000</v>
      </c>
      <c r="E3820" s="45"/>
      <c r="F3820" s="13">
        <f t="shared" si="53"/>
        <v>518412424.02999973</v>
      </c>
    </row>
    <row r="3821" spans="1:8">
      <c r="A3821" s="14">
        <v>45174</v>
      </c>
      <c r="B3821" s="15"/>
      <c r="C3821" s="144" t="s">
        <v>12</v>
      </c>
      <c r="D3821" s="33">
        <v>650000</v>
      </c>
      <c r="E3821" s="45"/>
      <c r="F3821" s="13">
        <f t="shared" si="53"/>
        <v>519062424.02999973</v>
      </c>
    </row>
    <row r="3822" spans="1:8">
      <c r="A3822" s="14">
        <v>45174</v>
      </c>
      <c r="B3822" s="15"/>
      <c r="C3822" s="144" t="s">
        <v>12</v>
      </c>
      <c r="D3822" s="33">
        <v>1065000</v>
      </c>
      <c r="E3822" s="45"/>
      <c r="F3822" s="13">
        <f t="shared" si="53"/>
        <v>520127424.02999973</v>
      </c>
    </row>
    <row r="3823" spans="1:8">
      <c r="A3823" s="14">
        <v>45174</v>
      </c>
      <c r="B3823" s="15"/>
      <c r="C3823" s="144" t="s">
        <v>12</v>
      </c>
      <c r="D3823" s="33">
        <v>465000</v>
      </c>
      <c r="E3823" s="45"/>
      <c r="F3823" s="13">
        <f t="shared" si="53"/>
        <v>520592424.02999973</v>
      </c>
    </row>
    <row r="3824" spans="1:8">
      <c r="A3824" s="14">
        <v>45174</v>
      </c>
      <c r="B3824" s="15"/>
      <c r="C3824" s="144" t="s">
        <v>12</v>
      </c>
      <c r="D3824" s="33">
        <v>585000</v>
      </c>
      <c r="E3824" s="45"/>
      <c r="F3824" s="13">
        <f t="shared" si="53"/>
        <v>521177424.02999973</v>
      </c>
    </row>
    <row r="3825" spans="1:6">
      <c r="A3825" s="14">
        <v>45174</v>
      </c>
      <c r="B3825" s="15"/>
      <c r="C3825" s="144" t="s">
        <v>18</v>
      </c>
      <c r="D3825" s="33">
        <v>1350000</v>
      </c>
      <c r="E3825" s="45"/>
      <c r="F3825" s="13">
        <f t="shared" si="53"/>
        <v>522527424.02999973</v>
      </c>
    </row>
    <row r="3826" spans="1:6">
      <c r="A3826" s="14">
        <v>45174</v>
      </c>
      <c r="B3826" s="15"/>
      <c r="C3826" s="144" t="s">
        <v>12</v>
      </c>
      <c r="D3826" s="33">
        <v>1185000</v>
      </c>
      <c r="E3826" s="45"/>
      <c r="F3826" s="13">
        <f t="shared" si="53"/>
        <v>523712424.02999973</v>
      </c>
    </row>
    <row r="3827" spans="1:6">
      <c r="A3827" s="14">
        <v>45174</v>
      </c>
      <c r="B3827" s="15"/>
      <c r="C3827" s="144" t="s">
        <v>12</v>
      </c>
      <c r="D3827" s="33">
        <v>600000</v>
      </c>
      <c r="E3827" s="45"/>
      <c r="F3827" s="13">
        <f t="shared" si="53"/>
        <v>524312424.02999973</v>
      </c>
    </row>
    <row r="3828" spans="1:6">
      <c r="A3828" s="14">
        <v>45174</v>
      </c>
      <c r="B3828" s="15"/>
      <c r="C3828" s="144" t="s">
        <v>12</v>
      </c>
      <c r="D3828" s="33">
        <v>465000</v>
      </c>
      <c r="E3828" s="45"/>
      <c r="F3828" s="13">
        <f t="shared" si="53"/>
        <v>524777424.02999973</v>
      </c>
    </row>
    <row r="3829" spans="1:6">
      <c r="A3829" s="14">
        <v>45174</v>
      </c>
      <c r="B3829" s="15"/>
      <c r="C3829" s="144" t="s">
        <v>12</v>
      </c>
      <c r="D3829" s="33">
        <v>1235000</v>
      </c>
      <c r="E3829" s="45"/>
      <c r="F3829" s="13">
        <f t="shared" si="53"/>
        <v>526012424.02999973</v>
      </c>
    </row>
    <row r="3830" spans="1:6">
      <c r="A3830" s="14">
        <v>45174</v>
      </c>
      <c r="B3830" s="15"/>
      <c r="C3830" s="144" t="s">
        <v>17</v>
      </c>
      <c r="D3830" s="33">
        <v>700000</v>
      </c>
      <c r="E3830" s="45"/>
      <c r="F3830" s="13">
        <f t="shared" si="53"/>
        <v>526712424.02999973</v>
      </c>
    </row>
    <row r="3831" spans="1:6">
      <c r="A3831" s="14">
        <v>45174</v>
      </c>
      <c r="B3831" s="15"/>
      <c r="C3831" s="144" t="s">
        <v>12</v>
      </c>
      <c r="D3831" s="33">
        <v>650000</v>
      </c>
      <c r="E3831" s="45"/>
      <c r="F3831" s="13">
        <f t="shared" si="53"/>
        <v>527362424.02999973</v>
      </c>
    </row>
    <row r="3832" spans="1:6">
      <c r="A3832" s="14">
        <v>45174</v>
      </c>
      <c r="B3832" s="15"/>
      <c r="C3832" s="144" t="s">
        <v>12</v>
      </c>
      <c r="D3832" s="33">
        <v>600000</v>
      </c>
      <c r="E3832" s="45"/>
      <c r="F3832" s="13">
        <f t="shared" si="53"/>
        <v>527962424.02999973</v>
      </c>
    </row>
    <row r="3833" spans="1:6">
      <c r="A3833" s="14">
        <v>45174</v>
      </c>
      <c r="B3833" s="15"/>
      <c r="C3833" s="144" t="s">
        <v>12</v>
      </c>
      <c r="D3833" s="33">
        <v>650000</v>
      </c>
      <c r="E3833" s="45"/>
      <c r="F3833" s="13">
        <f t="shared" si="53"/>
        <v>528612424.02999973</v>
      </c>
    </row>
    <row r="3834" spans="1:6">
      <c r="A3834" s="14">
        <v>45174</v>
      </c>
      <c r="B3834" s="15"/>
      <c r="C3834" s="144" t="s">
        <v>12</v>
      </c>
      <c r="D3834" s="33">
        <v>1170000</v>
      </c>
      <c r="E3834" s="45"/>
      <c r="F3834" s="13">
        <f t="shared" si="53"/>
        <v>529782424.02999973</v>
      </c>
    </row>
    <row r="3835" spans="1:6">
      <c r="A3835" s="14">
        <v>45174</v>
      </c>
      <c r="B3835" s="15"/>
      <c r="C3835" s="144" t="s">
        <v>12</v>
      </c>
      <c r="D3835" s="33">
        <v>600000</v>
      </c>
      <c r="E3835" s="45"/>
      <c r="F3835" s="13">
        <f t="shared" si="53"/>
        <v>530382424.02999973</v>
      </c>
    </row>
    <row r="3836" spans="1:6">
      <c r="A3836" s="14">
        <v>45174</v>
      </c>
      <c r="B3836" s="15"/>
      <c r="C3836" s="144" t="s">
        <v>12</v>
      </c>
      <c r="D3836" s="33">
        <v>585000</v>
      </c>
      <c r="E3836" s="45"/>
      <c r="F3836" s="13">
        <f t="shared" si="53"/>
        <v>530967424.02999973</v>
      </c>
    </row>
    <row r="3837" spans="1:6">
      <c r="A3837" s="14">
        <v>45174</v>
      </c>
      <c r="B3837" s="15"/>
      <c r="C3837" s="144" t="s">
        <v>17</v>
      </c>
      <c r="D3837" s="33">
        <v>750000</v>
      </c>
      <c r="E3837" s="45"/>
      <c r="F3837" s="13">
        <f t="shared" si="53"/>
        <v>531717424.02999973</v>
      </c>
    </row>
    <row r="3838" spans="1:6">
      <c r="A3838" s="14">
        <v>45174</v>
      </c>
      <c r="B3838" s="15"/>
      <c r="C3838" s="144" t="s">
        <v>12</v>
      </c>
      <c r="D3838" s="33">
        <v>585000</v>
      </c>
      <c r="E3838" s="45"/>
      <c r="F3838" s="13">
        <f t="shared" ref="F3838:F3901" si="54">F3837+D3838-E3838</f>
        <v>532302424.02999973</v>
      </c>
    </row>
    <row r="3839" spans="1:6">
      <c r="A3839" s="14">
        <v>45174</v>
      </c>
      <c r="B3839" s="15"/>
      <c r="C3839" s="144" t="s">
        <v>12</v>
      </c>
      <c r="D3839" s="33">
        <v>585000</v>
      </c>
      <c r="E3839" s="45"/>
      <c r="F3839" s="13">
        <f t="shared" si="54"/>
        <v>532887424.02999973</v>
      </c>
    </row>
    <row r="3840" spans="1:6">
      <c r="A3840" s="14">
        <v>45174</v>
      </c>
      <c r="B3840" s="15"/>
      <c r="C3840" s="144" t="s">
        <v>12</v>
      </c>
      <c r="D3840" s="33">
        <v>650000</v>
      </c>
      <c r="E3840" s="45"/>
      <c r="F3840" s="13">
        <f t="shared" si="54"/>
        <v>533537424.02999973</v>
      </c>
    </row>
    <row r="3841" spans="1:6">
      <c r="A3841" s="14">
        <v>45174</v>
      </c>
      <c r="B3841" s="15"/>
      <c r="C3841" s="144" t="s">
        <v>12</v>
      </c>
      <c r="D3841" s="33">
        <v>585000</v>
      </c>
      <c r="E3841" s="45"/>
      <c r="F3841" s="13">
        <f t="shared" si="54"/>
        <v>534122424.02999973</v>
      </c>
    </row>
    <row r="3842" spans="1:6">
      <c r="A3842" s="14">
        <v>45174</v>
      </c>
      <c r="B3842" s="15"/>
      <c r="C3842" s="144" t="s">
        <v>12</v>
      </c>
      <c r="D3842" s="33">
        <v>650000</v>
      </c>
      <c r="E3842" s="45"/>
      <c r="F3842" s="13">
        <f t="shared" si="54"/>
        <v>534772424.02999973</v>
      </c>
    </row>
    <row r="3843" spans="1:6">
      <c r="A3843" s="14">
        <v>45175</v>
      </c>
      <c r="B3843" s="15"/>
      <c r="C3843" s="144" t="s">
        <v>366</v>
      </c>
      <c r="D3843" s="33">
        <v>1350000</v>
      </c>
      <c r="E3843" s="45"/>
      <c r="F3843" s="13">
        <f t="shared" si="54"/>
        <v>536122424.02999973</v>
      </c>
    </row>
    <row r="3844" spans="1:6">
      <c r="A3844" s="14">
        <v>45175</v>
      </c>
      <c r="B3844" s="15"/>
      <c r="C3844" s="144" t="s">
        <v>12</v>
      </c>
      <c r="D3844" s="33">
        <v>585000</v>
      </c>
      <c r="E3844" s="45"/>
      <c r="F3844" s="13">
        <f t="shared" si="54"/>
        <v>536707424.02999973</v>
      </c>
    </row>
    <row r="3845" spans="1:6">
      <c r="A3845" s="14">
        <v>45175</v>
      </c>
      <c r="B3845" s="15"/>
      <c r="C3845" s="144" t="s">
        <v>12</v>
      </c>
      <c r="D3845" s="33">
        <v>585000</v>
      </c>
      <c r="E3845" s="45"/>
      <c r="F3845" s="13">
        <f t="shared" si="54"/>
        <v>537292424.02999973</v>
      </c>
    </row>
    <row r="3846" spans="1:6">
      <c r="A3846" s="14">
        <v>45175</v>
      </c>
      <c r="B3846" s="15"/>
      <c r="C3846" s="144" t="s">
        <v>12</v>
      </c>
      <c r="D3846" s="33">
        <v>600000</v>
      </c>
      <c r="E3846" s="45"/>
      <c r="F3846" s="13">
        <f t="shared" si="54"/>
        <v>537892424.02999973</v>
      </c>
    </row>
    <row r="3847" spans="1:6">
      <c r="A3847" s="14">
        <v>45175</v>
      </c>
      <c r="B3847" s="15"/>
      <c r="C3847" s="144" t="s">
        <v>12</v>
      </c>
      <c r="D3847" s="33">
        <v>650000</v>
      </c>
      <c r="E3847" s="45"/>
      <c r="F3847" s="13">
        <f t="shared" si="54"/>
        <v>538542424.02999973</v>
      </c>
    </row>
    <row r="3848" spans="1:6">
      <c r="A3848" s="14">
        <v>45175</v>
      </c>
      <c r="B3848" s="15"/>
      <c r="C3848" s="144" t="s">
        <v>12</v>
      </c>
      <c r="D3848" s="33">
        <v>650000</v>
      </c>
      <c r="E3848" s="45"/>
      <c r="F3848" s="13">
        <f t="shared" si="54"/>
        <v>539192424.02999973</v>
      </c>
    </row>
    <row r="3849" spans="1:6">
      <c r="A3849" s="14">
        <v>45175</v>
      </c>
      <c r="B3849" s="15"/>
      <c r="C3849" s="144" t="s">
        <v>12</v>
      </c>
      <c r="D3849" s="33">
        <v>585000</v>
      </c>
      <c r="E3849" s="45"/>
      <c r="F3849" s="13">
        <f t="shared" si="54"/>
        <v>539777424.02999973</v>
      </c>
    </row>
    <row r="3850" spans="1:6">
      <c r="A3850" s="14">
        <v>45175</v>
      </c>
      <c r="B3850" s="15"/>
      <c r="C3850" s="144" t="s">
        <v>12</v>
      </c>
      <c r="D3850" s="33">
        <v>1235000</v>
      </c>
      <c r="E3850" s="45"/>
      <c r="F3850" s="13">
        <f t="shared" si="54"/>
        <v>541012424.02999973</v>
      </c>
    </row>
    <row r="3851" spans="1:6">
      <c r="A3851" s="14">
        <v>45175</v>
      </c>
      <c r="B3851" s="15"/>
      <c r="C3851" s="144" t="s">
        <v>12</v>
      </c>
      <c r="D3851" s="33">
        <v>650000</v>
      </c>
      <c r="E3851" s="45"/>
      <c r="F3851" s="13">
        <f t="shared" si="54"/>
        <v>541662424.02999973</v>
      </c>
    </row>
    <row r="3852" spans="1:6">
      <c r="A3852" s="14">
        <v>45175</v>
      </c>
      <c r="B3852" s="15"/>
      <c r="C3852" s="144" t="s">
        <v>12</v>
      </c>
      <c r="D3852" s="33">
        <v>1200000</v>
      </c>
      <c r="E3852" s="45"/>
      <c r="F3852" s="13">
        <f t="shared" si="54"/>
        <v>542862424.02999973</v>
      </c>
    </row>
    <row r="3853" spans="1:6">
      <c r="A3853" s="14">
        <v>45175</v>
      </c>
      <c r="B3853" s="15"/>
      <c r="C3853" s="144" t="s">
        <v>12</v>
      </c>
      <c r="D3853" s="33">
        <v>650000</v>
      </c>
      <c r="E3853" s="45"/>
      <c r="F3853" s="13">
        <f t="shared" si="54"/>
        <v>543512424.02999973</v>
      </c>
    </row>
    <row r="3854" spans="1:6">
      <c r="A3854" s="14">
        <v>45175</v>
      </c>
      <c r="B3854" s="15"/>
      <c r="C3854" s="144" t="s">
        <v>12</v>
      </c>
      <c r="D3854" s="33">
        <v>1235000</v>
      </c>
      <c r="E3854" s="45"/>
      <c r="F3854" s="13">
        <f t="shared" si="54"/>
        <v>544747424.02999973</v>
      </c>
    </row>
    <row r="3855" spans="1:6">
      <c r="A3855" s="14">
        <v>45175</v>
      </c>
      <c r="B3855" s="15"/>
      <c r="C3855" s="144" t="s">
        <v>12</v>
      </c>
      <c r="D3855" s="33">
        <v>1900000</v>
      </c>
      <c r="E3855" s="45"/>
      <c r="F3855" s="13">
        <f t="shared" si="54"/>
        <v>546647424.02999973</v>
      </c>
    </row>
    <row r="3856" spans="1:6">
      <c r="A3856" s="14">
        <v>45175</v>
      </c>
      <c r="B3856" s="15"/>
      <c r="C3856" s="144" t="s">
        <v>12</v>
      </c>
      <c r="D3856" s="33">
        <v>650000</v>
      </c>
      <c r="E3856" s="45"/>
      <c r="F3856" s="13">
        <f t="shared" si="54"/>
        <v>547297424.02999973</v>
      </c>
    </row>
    <row r="3857" spans="1:6">
      <c r="A3857" s="14">
        <v>45175</v>
      </c>
      <c r="B3857" s="15"/>
      <c r="C3857" s="144" t="s">
        <v>12</v>
      </c>
      <c r="D3857" s="33">
        <v>550000</v>
      </c>
      <c r="E3857" s="45"/>
      <c r="F3857" s="13">
        <f t="shared" si="54"/>
        <v>547847424.02999973</v>
      </c>
    </row>
    <row r="3858" spans="1:6">
      <c r="A3858" s="14">
        <v>45175</v>
      </c>
      <c r="B3858" s="15"/>
      <c r="C3858" s="144" t="s">
        <v>12</v>
      </c>
      <c r="D3858" s="33">
        <v>1135000</v>
      </c>
      <c r="E3858" s="45"/>
      <c r="F3858" s="13">
        <f t="shared" si="54"/>
        <v>548982424.02999973</v>
      </c>
    </row>
    <row r="3859" spans="1:6">
      <c r="A3859" s="14">
        <v>45175</v>
      </c>
      <c r="B3859" s="15"/>
      <c r="C3859" s="144" t="s">
        <v>12</v>
      </c>
      <c r="D3859" s="33">
        <v>600000</v>
      </c>
      <c r="E3859" s="45"/>
      <c r="F3859" s="13">
        <f t="shared" si="54"/>
        <v>549582424.02999973</v>
      </c>
    </row>
    <row r="3860" spans="1:6">
      <c r="A3860" s="14">
        <v>45175</v>
      </c>
      <c r="B3860" s="15"/>
      <c r="C3860" s="144" t="s">
        <v>12</v>
      </c>
      <c r="D3860" s="33">
        <v>1135000</v>
      </c>
      <c r="E3860" s="45"/>
      <c r="F3860" s="13">
        <f t="shared" si="54"/>
        <v>550717424.02999973</v>
      </c>
    </row>
    <row r="3861" spans="1:6">
      <c r="A3861" s="14">
        <v>45175</v>
      </c>
      <c r="B3861" s="15"/>
      <c r="C3861" s="144" t="s">
        <v>12</v>
      </c>
      <c r="D3861" s="33">
        <v>1170000</v>
      </c>
      <c r="E3861" s="45"/>
      <c r="F3861" s="13">
        <f t="shared" si="54"/>
        <v>551887424.02999973</v>
      </c>
    </row>
    <row r="3862" spans="1:6">
      <c r="A3862" s="14">
        <v>45175</v>
      </c>
      <c r="B3862" s="15"/>
      <c r="C3862" s="144" t="s">
        <v>12</v>
      </c>
      <c r="D3862" s="33">
        <v>585000</v>
      </c>
      <c r="E3862" s="45"/>
      <c r="F3862" s="13">
        <f t="shared" si="54"/>
        <v>552472424.02999973</v>
      </c>
    </row>
    <row r="3863" spans="1:6">
      <c r="A3863" s="14">
        <v>45175</v>
      </c>
      <c r="B3863" s="15"/>
      <c r="C3863" s="144" t="s">
        <v>12</v>
      </c>
      <c r="D3863" s="33">
        <v>600000</v>
      </c>
      <c r="E3863" s="45"/>
      <c r="F3863" s="13">
        <f t="shared" si="54"/>
        <v>553072424.02999973</v>
      </c>
    </row>
    <row r="3864" spans="1:6">
      <c r="A3864" s="14">
        <v>45175</v>
      </c>
      <c r="B3864" s="15"/>
      <c r="C3864" s="144" t="s">
        <v>12</v>
      </c>
      <c r="D3864" s="33">
        <v>1250000</v>
      </c>
      <c r="E3864" s="45"/>
      <c r="F3864" s="13">
        <f t="shared" si="54"/>
        <v>554322424.02999973</v>
      </c>
    </row>
    <row r="3865" spans="1:6">
      <c r="A3865" s="14">
        <v>45175</v>
      </c>
      <c r="B3865" s="15"/>
      <c r="C3865" s="144" t="s">
        <v>12</v>
      </c>
      <c r="D3865" s="33">
        <v>1235000</v>
      </c>
      <c r="E3865" s="45"/>
      <c r="F3865" s="13">
        <f t="shared" si="54"/>
        <v>555557424.02999973</v>
      </c>
    </row>
    <row r="3866" spans="1:6">
      <c r="A3866" s="14">
        <v>45175</v>
      </c>
      <c r="B3866" s="15"/>
      <c r="C3866" s="144" t="s">
        <v>12</v>
      </c>
      <c r="D3866" s="33">
        <v>600000</v>
      </c>
      <c r="E3866" s="45"/>
      <c r="F3866" s="13">
        <f t="shared" si="54"/>
        <v>556157424.02999973</v>
      </c>
    </row>
    <row r="3867" spans="1:6">
      <c r="A3867" s="14">
        <v>45175</v>
      </c>
      <c r="B3867" s="15"/>
      <c r="C3867" s="144" t="s">
        <v>12</v>
      </c>
      <c r="D3867" s="33">
        <v>585000</v>
      </c>
      <c r="E3867" s="45"/>
      <c r="F3867" s="13">
        <f t="shared" si="54"/>
        <v>556742424.02999973</v>
      </c>
    </row>
    <row r="3868" spans="1:6">
      <c r="A3868" s="14">
        <v>45175</v>
      </c>
      <c r="B3868" s="15"/>
      <c r="C3868" s="144" t="s">
        <v>12</v>
      </c>
      <c r="D3868" s="33">
        <v>600000</v>
      </c>
      <c r="E3868" s="45"/>
      <c r="F3868" s="13">
        <f t="shared" si="54"/>
        <v>557342424.02999973</v>
      </c>
    </row>
    <row r="3869" spans="1:6">
      <c r="A3869" s="14">
        <v>45176</v>
      </c>
      <c r="B3869" s="15"/>
      <c r="C3869" s="144" t="s">
        <v>367</v>
      </c>
      <c r="D3869" s="33">
        <v>3550000</v>
      </c>
      <c r="E3869" s="45"/>
      <c r="F3869" s="13">
        <f t="shared" si="54"/>
        <v>560892424.02999973</v>
      </c>
    </row>
    <row r="3870" spans="1:6">
      <c r="A3870" s="14">
        <v>45176</v>
      </c>
      <c r="B3870" s="15"/>
      <c r="C3870" s="144" t="s">
        <v>12</v>
      </c>
      <c r="D3870" s="33">
        <v>550000</v>
      </c>
      <c r="E3870" s="45"/>
      <c r="F3870" s="13">
        <f t="shared" si="54"/>
        <v>561442424.02999973</v>
      </c>
    </row>
    <row r="3871" spans="1:6">
      <c r="A3871" s="14">
        <v>45176</v>
      </c>
      <c r="B3871" s="15"/>
      <c r="C3871" s="144" t="s">
        <v>12</v>
      </c>
      <c r="D3871" s="33">
        <v>585000</v>
      </c>
      <c r="E3871" s="45"/>
      <c r="F3871" s="13">
        <f t="shared" si="54"/>
        <v>562027424.02999973</v>
      </c>
    </row>
    <row r="3872" spans="1:6">
      <c r="A3872" s="14">
        <v>45176</v>
      </c>
      <c r="B3872" s="15"/>
      <c r="C3872" s="144" t="s">
        <v>12</v>
      </c>
      <c r="D3872" s="33">
        <v>585000</v>
      </c>
      <c r="E3872" s="45"/>
      <c r="F3872" s="13">
        <f t="shared" si="54"/>
        <v>562612424.02999973</v>
      </c>
    </row>
    <row r="3873" spans="1:6">
      <c r="A3873" s="14">
        <v>45176</v>
      </c>
      <c r="B3873" s="15"/>
      <c r="C3873" s="144" t="s">
        <v>12</v>
      </c>
      <c r="D3873" s="33">
        <v>600000</v>
      </c>
      <c r="E3873" s="45"/>
      <c r="F3873" s="13">
        <f t="shared" si="54"/>
        <v>563212424.02999973</v>
      </c>
    </row>
    <row r="3874" spans="1:6">
      <c r="A3874" s="14">
        <v>45176</v>
      </c>
      <c r="B3874" s="15"/>
      <c r="C3874" s="144" t="s">
        <v>12</v>
      </c>
      <c r="D3874" s="33">
        <v>600000</v>
      </c>
      <c r="E3874" s="45"/>
      <c r="F3874" s="13">
        <f t="shared" si="54"/>
        <v>563812424.02999973</v>
      </c>
    </row>
    <row r="3875" spans="1:6">
      <c r="A3875" s="14">
        <v>45176</v>
      </c>
      <c r="B3875" s="15"/>
      <c r="C3875" s="144" t="s">
        <v>12</v>
      </c>
      <c r="D3875" s="33">
        <v>1135000</v>
      </c>
      <c r="E3875" s="45"/>
      <c r="F3875" s="13">
        <f t="shared" si="54"/>
        <v>564947424.02999973</v>
      </c>
    </row>
    <row r="3876" spans="1:6">
      <c r="A3876" s="14">
        <v>45176</v>
      </c>
      <c r="B3876" s="15"/>
      <c r="C3876" s="144" t="s">
        <v>12</v>
      </c>
      <c r="D3876" s="33">
        <v>600000</v>
      </c>
      <c r="E3876" s="45"/>
      <c r="F3876" s="13">
        <f t="shared" si="54"/>
        <v>565547424.02999973</v>
      </c>
    </row>
    <row r="3877" spans="1:6">
      <c r="A3877" s="14">
        <v>45176</v>
      </c>
      <c r="B3877" s="15"/>
      <c r="C3877" s="144" t="s">
        <v>12</v>
      </c>
      <c r="D3877" s="33">
        <v>650000</v>
      </c>
      <c r="E3877" s="45"/>
      <c r="F3877" s="13">
        <f t="shared" si="54"/>
        <v>566197424.02999973</v>
      </c>
    </row>
    <row r="3878" spans="1:6">
      <c r="A3878" s="14">
        <v>45176</v>
      </c>
      <c r="B3878" s="15"/>
      <c r="C3878" s="144" t="s">
        <v>12</v>
      </c>
      <c r="D3878" s="33">
        <v>650000</v>
      </c>
      <c r="E3878" s="45"/>
      <c r="F3878" s="13">
        <f t="shared" si="54"/>
        <v>566847424.02999973</v>
      </c>
    </row>
    <row r="3879" spans="1:6">
      <c r="A3879" s="14">
        <v>45176</v>
      </c>
      <c r="B3879" s="15"/>
      <c r="C3879" s="144" t="s">
        <v>12</v>
      </c>
      <c r="D3879" s="33">
        <v>550000</v>
      </c>
      <c r="E3879" s="45"/>
      <c r="F3879" s="13">
        <f t="shared" si="54"/>
        <v>567397424.02999973</v>
      </c>
    </row>
    <row r="3880" spans="1:6">
      <c r="A3880" s="14">
        <v>45176</v>
      </c>
      <c r="B3880" s="15"/>
      <c r="C3880" s="144" t="s">
        <v>12</v>
      </c>
      <c r="D3880" s="33">
        <v>585000</v>
      </c>
      <c r="E3880" s="45"/>
      <c r="F3880" s="13">
        <f t="shared" si="54"/>
        <v>567982424.02999973</v>
      </c>
    </row>
    <row r="3881" spans="1:6">
      <c r="A3881" s="14">
        <v>45176</v>
      </c>
      <c r="B3881" s="15"/>
      <c r="C3881" s="144" t="s">
        <v>12</v>
      </c>
      <c r="D3881" s="33">
        <v>600000</v>
      </c>
      <c r="E3881" s="45"/>
      <c r="F3881" s="13">
        <f t="shared" si="54"/>
        <v>568582424.02999973</v>
      </c>
    </row>
    <row r="3882" spans="1:6">
      <c r="A3882" s="14">
        <v>45176</v>
      </c>
      <c r="B3882" s="15"/>
      <c r="C3882" s="144" t="s">
        <v>12</v>
      </c>
      <c r="D3882" s="33">
        <v>600000</v>
      </c>
      <c r="E3882" s="45"/>
      <c r="F3882" s="13">
        <f t="shared" si="54"/>
        <v>569182424.02999973</v>
      </c>
    </row>
    <row r="3883" spans="1:6">
      <c r="A3883" s="14">
        <v>45176</v>
      </c>
      <c r="B3883" s="15"/>
      <c r="C3883" s="144" t="s">
        <v>12</v>
      </c>
      <c r="D3883" s="33">
        <v>585000</v>
      </c>
      <c r="E3883" s="45"/>
      <c r="F3883" s="13">
        <f t="shared" si="54"/>
        <v>569767424.02999973</v>
      </c>
    </row>
    <row r="3884" spans="1:6">
      <c r="A3884" s="14">
        <v>45176</v>
      </c>
      <c r="B3884" s="15"/>
      <c r="C3884" s="144" t="s">
        <v>12</v>
      </c>
      <c r="D3884" s="33">
        <v>650000</v>
      </c>
      <c r="E3884" s="45"/>
      <c r="F3884" s="13">
        <f t="shared" si="54"/>
        <v>570417424.02999973</v>
      </c>
    </row>
    <row r="3885" spans="1:6">
      <c r="A3885" s="14">
        <v>45176</v>
      </c>
      <c r="B3885" s="15"/>
      <c r="C3885" s="144" t="s">
        <v>12</v>
      </c>
      <c r="D3885" s="33">
        <v>600000</v>
      </c>
      <c r="E3885" s="45"/>
      <c r="F3885" s="13">
        <f t="shared" si="54"/>
        <v>571017424.02999973</v>
      </c>
    </row>
    <row r="3886" spans="1:6">
      <c r="A3886" s="14">
        <v>45176</v>
      </c>
      <c r="B3886" s="15"/>
      <c r="C3886" s="144" t="s">
        <v>12</v>
      </c>
      <c r="D3886" s="33">
        <v>650000</v>
      </c>
      <c r="E3886" s="45"/>
      <c r="F3886" s="13">
        <f t="shared" si="54"/>
        <v>571667424.02999973</v>
      </c>
    </row>
    <row r="3887" spans="1:6">
      <c r="A3887" s="14">
        <v>45176</v>
      </c>
      <c r="B3887" s="15"/>
      <c r="C3887" s="144" t="s">
        <v>12</v>
      </c>
      <c r="D3887" s="33">
        <v>650000</v>
      </c>
      <c r="E3887" s="45"/>
      <c r="F3887" s="13">
        <f t="shared" si="54"/>
        <v>572317424.02999973</v>
      </c>
    </row>
    <row r="3888" spans="1:6">
      <c r="A3888" s="14">
        <v>45176</v>
      </c>
      <c r="B3888" s="15"/>
      <c r="C3888" s="144" t="s">
        <v>12</v>
      </c>
      <c r="D3888" s="33">
        <v>1745000</v>
      </c>
      <c r="E3888" s="45"/>
      <c r="F3888" s="13">
        <f t="shared" si="54"/>
        <v>574062424.02999973</v>
      </c>
    </row>
    <row r="3889" spans="1:6">
      <c r="A3889" s="14">
        <v>45176</v>
      </c>
      <c r="B3889" s="15"/>
      <c r="C3889" s="144" t="s">
        <v>12</v>
      </c>
      <c r="D3889" s="33">
        <v>1135000</v>
      </c>
      <c r="E3889" s="45"/>
      <c r="F3889" s="13">
        <f t="shared" si="54"/>
        <v>575197424.02999973</v>
      </c>
    </row>
    <row r="3890" spans="1:6">
      <c r="A3890" s="14">
        <v>45176</v>
      </c>
      <c r="B3890" s="15"/>
      <c r="C3890" s="144" t="s">
        <v>12</v>
      </c>
      <c r="D3890" s="33">
        <v>600000</v>
      </c>
      <c r="E3890" s="45"/>
      <c r="F3890" s="13">
        <f t="shared" si="54"/>
        <v>575797424.02999973</v>
      </c>
    </row>
    <row r="3891" spans="1:6">
      <c r="A3891" s="14">
        <v>45176</v>
      </c>
      <c r="B3891" s="15"/>
      <c r="C3891" s="144" t="s">
        <v>12</v>
      </c>
      <c r="D3891" s="33">
        <v>650000</v>
      </c>
      <c r="E3891" s="45"/>
      <c r="F3891" s="13">
        <f t="shared" si="54"/>
        <v>576447424.02999973</v>
      </c>
    </row>
    <row r="3892" spans="1:6">
      <c r="A3892" s="14">
        <v>45176</v>
      </c>
      <c r="B3892" s="15"/>
      <c r="C3892" s="144" t="s">
        <v>12</v>
      </c>
      <c r="D3892" s="33">
        <v>600000</v>
      </c>
      <c r="E3892" s="45"/>
      <c r="F3892" s="13">
        <f t="shared" si="54"/>
        <v>577047424.02999973</v>
      </c>
    </row>
    <row r="3893" spans="1:6">
      <c r="A3893" s="14">
        <v>45176</v>
      </c>
      <c r="B3893" s="15"/>
      <c r="C3893" s="144" t="s">
        <v>12</v>
      </c>
      <c r="D3893" s="33">
        <v>585000</v>
      </c>
      <c r="E3893" s="45"/>
      <c r="F3893" s="13">
        <f t="shared" si="54"/>
        <v>577632424.02999973</v>
      </c>
    </row>
    <row r="3894" spans="1:6">
      <c r="A3894" s="14">
        <v>45176</v>
      </c>
      <c r="B3894" s="15"/>
      <c r="C3894" s="144" t="s">
        <v>12</v>
      </c>
      <c r="D3894" s="33">
        <v>1135000</v>
      </c>
      <c r="E3894" s="45"/>
      <c r="F3894" s="13">
        <f t="shared" si="54"/>
        <v>578767424.02999973</v>
      </c>
    </row>
    <row r="3895" spans="1:6">
      <c r="A3895" s="14">
        <v>45177</v>
      </c>
      <c r="B3895" s="15"/>
      <c r="C3895" s="144" t="s">
        <v>12</v>
      </c>
      <c r="D3895" s="33">
        <v>585000</v>
      </c>
      <c r="E3895" s="45"/>
      <c r="F3895" s="13">
        <f t="shared" si="54"/>
        <v>579352424.02999973</v>
      </c>
    </row>
    <row r="3896" spans="1:6">
      <c r="A3896" s="14">
        <v>45177</v>
      </c>
      <c r="B3896" s="15"/>
      <c r="C3896" s="144" t="s">
        <v>12</v>
      </c>
      <c r="D3896" s="33">
        <v>600000</v>
      </c>
      <c r="E3896" s="45"/>
      <c r="F3896" s="13">
        <f t="shared" si="54"/>
        <v>579952424.02999973</v>
      </c>
    </row>
    <row r="3897" spans="1:6">
      <c r="A3897" s="14">
        <v>45177</v>
      </c>
      <c r="B3897" s="15"/>
      <c r="C3897" s="144" t="s">
        <v>12</v>
      </c>
      <c r="D3897" s="33">
        <v>600000</v>
      </c>
      <c r="E3897" s="45"/>
      <c r="F3897" s="13">
        <f t="shared" si="54"/>
        <v>580552424.02999973</v>
      </c>
    </row>
    <row r="3898" spans="1:6">
      <c r="A3898" s="14">
        <v>45177</v>
      </c>
      <c r="B3898" s="15"/>
      <c r="C3898" s="144" t="s">
        <v>12</v>
      </c>
      <c r="D3898" s="33">
        <v>550000</v>
      </c>
      <c r="E3898" s="45"/>
      <c r="F3898" s="13">
        <f t="shared" si="54"/>
        <v>581102424.02999973</v>
      </c>
    </row>
    <row r="3899" spans="1:6">
      <c r="A3899" s="14">
        <v>45177</v>
      </c>
      <c r="B3899" s="15"/>
      <c r="C3899" s="144" t="s">
        <v>12</v>
      </c>
      <c r="D3899" s="33">
        <v>600000</v>
      </c>
      <c r="E3899" s="45"/>
      <c r="F3899" s="13">
        <f t="shared" si="54"/>
        <v>581702424.02999973</v>
      </c>
    </row>
    <row r="3900" spans="1:6">
      <c r="A3900" s="14">
        <v>45177</v>
      </c>
      <c r="B3900" s="15"/>
      <c r="C3900" s="144" t="s">
        <v>12</v>
      </c>
      <c r="D3900" s="33">
        <v>585000</v>
      </c>
      <c r="E3900" s="45"/>
      <c r="F3900" s="13">
        <f t="shared" si="54"/>
        <v>582287424.02999973</v>
      </c>
    </row>
    <row r="3901" spans="1:6">
      <c r="A3901" s="14">
        <v>45177</v>
      </c>
      <c r="B3901" s="15"/>
      <c r="C3901" s="144" t="s">
        <v>42</v>
      </c>
      <c r="D3901" s="33">
        <v>2725000</v>
      </c>
      <c r="E3901" s="45"/>
      <c r="F3901" s="13">
        <f t="shared" si="54"/>
        <v>585012424.02999973</v>
      </c>
    </row>
    <row r="3902" spans="1:6">
      <c r="A3902" s="14">
        <v>45177</v>
      </c>
      <c r="B3902" s="15"/>
      <c r="C3902" s="144" t="s">
        <v>12</v>
      </c>
      <c r="D3902" s="33">
        <v>585000</v>
      </c>
      <c r="E3902" s="45"/>
      <c r="F3902" s="13">
        <f t="shared" ref="F3902:F3948" si="55">F3901+D3902-E3902</f>
        <v>585597424.02999973</v>
      </c>
    </row>
    <row r="3903" spans="1:6">
      <c r="A3903" s="14">
        <v>45177</v>
      </c>
      <c r="B3903" s="15"/>
      <c r="C3903" s="144" t="s">
        <v>12</v>
      </c>
      <c r="D3903" s="33">
        <v>1200000</v>
      </c>
      <c r="E3903" s="45"/>
      <c r="F3903" s="13">
        <f t="shared" si="55"/>
        <v>586797424.02999973</v>
      </c>
    </row>
    <row r="3904" spans="1:6">
      <c r="A3904" s="14">
        <v>45177</v>
      </c>
      <c r="B3904" s="15"/>
      <c r="C3904" s="144" t="s">
        <v>17</v>
      </c>
      <c r="D3904" s="33">
        <v>750000</v>
      </c>
      <c r="E3904" s="45"/>
      <c r="F3904" s="13">
        <f t="shared" si="55"/>
        <v>587547424.02999973</v>
      </c>
    </row>
    <row r="3905" spans="1:9">
      <c r="A3905" s="14">
        <v>45177</v>
      </c>
      <c r="B3905" s="15"/>
      <c r="C3905" s="144" t="s">
        <v>12</v>
      </c>
      <c r="D3905" s="31">
        <v>465000</v>
      </c>
      <c r="E3905" s="114"/>
      <c r="F3905" s="13">
        <f t="shared" si="55"/>
        <v>588012424.02999973</v>
      </c>
    </row>
    <row r="3906" spans="1:9">
      <c r="A3906" s="14">
        <v>45177</v>
      </c>
      <c r="B3906" s="15"/>
      <c r="C3906" s="144" t="s">
        <v>12</v>
      </c>
      <c r="D3906" s="31">
        <v>600000</v>
      </c>
      <c r="E3906" s="114"/>
      <c r="F3906" s="13">
        <f t="shared" si="55"/>
        <v>588612424.02999973</v>
      </c>
    </row>
    <row r="3907" spans="1:9">
      <c r="A3907" s="14">
        <v>45177</v>
      </c>
      <c r="B3907" s="15"/>
      <c r="C3907" s="144" t="s">
        <v>362</v>
      </c>
      <c r="D3907" s="31"/>
      <c r="E3907" s="114">
        <v>3250000</v>
      </c>
      <c r="F3907" s="13">
        <f t="shared" si="55"/>
        <v>585362424.02999973</v>
      </c>
    </row>
    <row r="3908" spans="1:9">
      <c r="A3908" s="14">
        <v>45177</v>
      </c>
      <c r="B3908" s="15"/>
      <c r="C3908" s="144" t="s">
        <v>363</v>
      </c>
      <c r="D3908" s="31"/>
      <c r="E3908" s="114">
        <f>12345000+2500</f>
        <v>12347500</v>
      </c>
      <c r="F3908" s="13">
        <f t="shared" si="55"/>
        <v>573014924.02999973</v>
      </c>
    </row>
    <row r="3909" spans="1:9">
      <c r="A3909" s="14">
        <v>45177</v>
      </c>
      <c r="B3909" s="15"/>
      <c r="C3909" s="144" t="s">
        <v>12</v>
      </c>
      <c r="D3909" s="31">
        <v>1185000</v>
      </c>
      <c r="E3909" s="114"/>
      <c r="F3909" s="13">
        <f t="shared" si="55"/>
        <v>574199924.02999973</v>
      </c>
    </row>
    <row r="3910" spans="1:9">
      <c r="A3910" s="14">
        <v>45177</v>
      </c>
      <c r="B3910" s="15"/>
      <c r="C3910" s="144" t="s">
        <v>12</v>
      </c>
      <c r="D3910" s="31">
        <v>600000</v>
      </c>
      <c r="E3910" s="114"/>
      <c r="F3910" s="13">
        <f t="shared" si="55"/>
        <v>574799924.02999973</v>
      </c>
    </row>
    <row r="3911" spans="1:9">
      <c r="A3911" s="14">
        <v>45177</v>
      </c>
      <c r="B3911" s="15"/>
      <c r="C3911" s="144" t="s">
        <v>12</v>
      </c>
      <c r="D3911" s="31">
        <v>585000</v>
      </c>
      <c r="E3911" s="114"/>
      <c r="F3911" s="13">
        <f t="shared" si="55"/>
        <v>575384924.02999973</v>
      </c>
    </row>
    <row r="3912" spans="1:9">
      <c r="A3912" s="14">
        <v>45177</v>
      </c>
      <c r="B3912" s="15"/>
      <c r="C3912" s="144" t="s">
        <v>12</v>
      </c>
      <c r="D3912" s="31">
        <v>600000</v>
      </c>
      <c r="E3912" s="114"/>
      <c r="F3912" s="13">
        <f t="shared" si="55"/>
        <v>575984924.02999973</v>
      </c>
    </row>
    <row r="3913" spans="1:9">
      <c r="A3913" s="14">
        <v>45177</v>
      </c>
      <c r="B3913" s="15"/>
      <c r="C3913" s="144" t="s">
        <v>12</v>
      </c>
      <c r="D3913" s="31">
        <v>650000</v>
      </c>
      <c r="E3913" s="114"/>
      <c r="F3913" s="13">
        <f t="shared" si="55"/>
        <v>576634924.02999973</v>
      </c>
    </row>
    <row r="3914" spans="1:9">
      <c r="A3914" s="14">
        <v>45177</v>
      </c>
      <c r="B3914" s="15"/>
      <c r="C3914" s="144" t="s">
        <v>12</v>
      </c>
      <c r="D3914" s="31">
        <v>650000</v>
      </c>
      <c r="E3914" s="114"/>
      <c r="F3914" s="13">
        <f t="shared" si="55"/>
        <v>577284924.02999973</v>
      </c>
    </row>
    <row r="3915" spans="1:9">
      <c r="A3915" s="14">
        <v>45177</v>
      </c>
      <c r="B3915" s="15"/>
      <c r="C3915" s="144" t="s">
        <v>12</v>
      </c>
      <c r="D3915" s="31">
        <v>585000</v>
      </c>
      <c r="E3915" s="114"/>
      <c r="F3915" s="13">
        <f t="shared" si="55"/>
        <v>577869924.02999973</v>
      </c>
      <c r="H3915" s="57"/>
      <c r="I3915" s="16"/>
    </row>
    <row r="3916" spans="1:9">
      <c r="A3916" s="14">
        <v>45178</v>
      </c>
      <c r="B3916" s="15"/>
      <c r="C3916" s="144" t="s">
        <v>12</v>
      </c>
      <c r="D3916" s="31">
        <v>550000</v>
      </c>
      <c r="E3916" s="114"/>
      <c r="F3916" s="13">
        <f t="shared" si="55"/>
        <v>578419924.02999973</v>
      </c>
      <c r="H3916" s="57"/>
      <c r="I3916" s="16"/>
    </row>
    <row r="3917" spans="1:9">
      <c r="A3917" s="14">
        <v>45180</v>
      </c>
      <c r="B3917" s="15"/>
      <c r="C3917" s="144" t="s">
        <v>368</v>
      </c>
      <c r="D3917" s="31">
        <v>3350000</v>
      </c>
      <c r="E3917" s="114"/>
      <c r="F3917" s="13">
        <f t="shared" si="55"/>
        <v>581769924.02999973</v>
      </c>
      <c r="H3917" s="66"/>
      <c r="I3917" s="16"/>
    </row>
    <row r="3918" spans="1:9">
      <c r="A3918" s="14">
        <v>45180</v>
      </c>
      <c r="B3918" s="15"/>
      <c r="C3918" s="144" t="s">
        <v>360</v>
      </c>
      <c r="D3918" s="31">
        <v>2650000</v>
      </c>
      <c r="E3918" s="114"/>
      <c r="F3918" s="13">
        <f t="shared" si="55"/>
        <v>584419924.02999973</v>
      </c>
      <c r="H3918" s="66"/>
      <c r="I3918" s="16"/>
    </row>
    <row r="3919" spans="1:9">
      <c r="A3919" s="14">
        <v>45180</v>
      </c>
      <c r="B3919" s="15"/>
      <c r="C3919" s="144" t="s">
        <v>364</v>
      </c>
      <c r="D3919" s="31">
        <v>1500000</v>
      </c>
      <c r="E3919" s="114"/>
      <c r="F3919" s="13">
        <f t="shared" si="55"/>
        <v>585919924.02999973</v>
      </c>
    </row>
    <row r="3920" spans="1:9">
      <c r="A3920" s="14">
        <v>45181</v>
      </c>
      <c r="B3920" s="15"/>
      <c r="C3920" s="144" t="s">
        <v>291</v>
      </c>
      <c r="D3920" s="31"/>
      <c r="E3920" s="114">
        <v>189031200</v>
      </c>
      <c r="F3920" s="13">
        <f t="shared" si="55"/>
        <v>396888724.02999973</v>
      </c>
    </row>
    <row r="3921" spans="1:9">
      <c r="A3921" s="14">
        <v>45181</v>
      </c>
      <c r="B3921" s="15"/>
      <c r="C3921" s="144" t="s">
        <v>44</v>
      </c>
      <c r="D3921" s="31"/>
      <c r="E3921" s="114">
        <v>2250000</v>
      </c>
      <c r="F3921" s="13">
        <f t="shared" si="55"/>
        <v>394638724.02999973</v>
      </c>
    </row>
    <row r="3922" spans="1:9">
      <c r="A3922" s="14">
        <v>45181</v>
      </c>
      <c r="B3922" s="15"/>
      <c r="C3922" s="144" t="s">
        <v>22</v>
      </c>
      <c r="D3922" s="31"/>
      <c r="E3922" s="114">
        <v>1575000</v>
      </c>
      <c r="F3922" s="13">
        <f t="shared" si="55"/>
        <v>393063724.02999973</v>
      </c>
    </row>
    <row r="3923" spans="1:9">
      <c r="A3923" s="14">
        <v>45181</v>
      </c>
      <c r="B3923" s="15"/>
      <c r="C3923" s="144" t="s">
        <v>208</v>
      </c>
      <c r="D3923" s="31"/>
      <c r="E3923" s="114">
        <f>(3*2900)</f>
        <v>8700</v>
      </c>
      <c r="F3923" s="13">
        <f t="shared" si="55"/>
        <v>393055024.02999973</v>
      </c>
    </row>
    <row r="3924" spans="1:9">
      <c r="A3924" s="14">
        <v>45181</v>
      </c>
      <c r="B3924" s="15"/>
      <c r="C3924" s="144" t="s">
        <v>27</v>
      </c>
      <c r="D3924" s="31">
        <v>36242000</v>
      </c>
      <c r="E3924" s="114"/>
      <c r="F3924" s="13">
        <f t="shared" si="55"/>
        <v>429297024.02999973</v>
      </c>
    </row>
    <row r="3925" spans="1:9">
      <c r="A3925" s="14">
        <v>45181</v>
      </c>
      <c r="B3925" s="15"/>
      <c r="C3925" s="144" t="s">
        <v>91</v>
      </c>
      <c r="D3925" s="31">
        <v>3350000</v>
      </c>
      <c r="E3925" s="114"/>
      <c r="F3925" s="13">
        <f t="shared" si="55"/>
        <v>432647024.02999973</v>
      </c>
    </row>
    <row r="3926" spans="1:9">
      <c r="A3926" s="14">
        <v>45181</v>
      </c>
      <c r="B3926" s="15"/>
      <c r="C3926" s="144" t="s">
        <v>343</v>
      </c>
      <c r="D3926" s="31">
        <v>3825000</v>
      </c>
      <c r="E3926" s="114"/>
      <c r="F3926" s="13">
        <f t="shared" si="55"/>
        <v>436472024.02999973</v>
      </c>
    </row>
    <row r="3927" spans="1:9">
      <c r="A3927" s="14">
        <v>45182</v>
      </c>
      <c r="B3927" s="15"/>
      <c r="C3927" s="144" t="s">
        <v>369</v>
      </c>
      <c r="D3927" s="31">
        <v>600000</v>
      </c>
      <c r="E3927" s="114"/>
      <c r="F3927" s="13">
        <f t="shared" si="55"/>
        <v>437072024.02999973</v>
      </c>
      <c r="H3927" s="66"/>
      <c r="I3927" s="16"/>
    </row>
    <row r="3928" spans="1:9">
      <c r="A3928" s="14">
        <v>45184</v>
      </c>
      <c r="B3928" s="15"/>
      <c r="C3928" s="144" t="s">
        <v>370</v>
      </c>
      <c r="D3928" s="31">
        <v>10800000</v>
      </c>
      <c r="E3928" s="114"/>
      <c r="F3928" s="13">
        <f t="shared" si="55"/>
        <v>447872024.02999973</v>
      </c>
      <c r="I3928" s="16"/>
    </row>
    <row r="3929" spans="1:9">
      <c r="A3929" s="14">
        <v>45178</v>
      </c>
      <c r="B3929" s="15"/>
      <c r="C3929" s="144" t="s">
        <v>12</v>
      </c>
      <c r="D3929" s="33">
        <v>465000</v>
      </c>
      <c r="E3929" s="45"/>
      <c r="F3929" s="13">
        <f t="shared" si="55"/>
        <v>448337024.02999973</v>
      </c>
    </row>
    <row r="3930" spans="1:9">
      <c r="A3930" s="14">
        <v>45178</v>
      </c>
      <c r="B3930" s="15"/>
      <c r="C3930" s="144" t="s">
        <v>12</v>
      </c>
      <c r="D3930" s="33">
        <v>1150000</v>
      </c>
      <c r="E3930" s="45"/>
      <c r="F3930" s="13">
        <f t="shared" si="55"/>
        <v>449487024.02999973</v>
      </c>
      <c r="H3930" s="118"/>
    </row>
    <row r="3931" spans="1:9">
      <c r="A3931" s="14">
        <v>45178</v>
      </c>
      <c r="B3931" s="15"/>
      <c r="C3931" s="144" t="s">
        <v>12</v>
      </c>
      <c r="D3931" s="33">
        <v>585000</v>
      </c>
      <c r="E3931" s="45"/>
      <c r="F3931" s="13">
        <f t="shared" si="55"/>
        <v>450072024.02999973</v>
      </c>
    </row>
    <row r="3932" spans="1:9">
      <c r="A3932" s="14">
        <v>45178</v>
      </c>
      <c r="B3932" s="15"/>
      <c r="C3932" s="144" t="s">
        <v>12</v>
      </c>
      <c r="D3932" s="33">
        <v>600000</v>
      </c>
      <c r="E3932" s="45"/>
      <c r="F3932" s="13">
        <f t="shared" si="55"/>
        <v>450672024.02999973</v>
      </c>
    </row>
    <row r="3933" spans="1:9">
      <c r="A3933" s="14">
        <v>45178</v>
      </c>
      <c r="B3933" s="15"/>
      <c r="C3933" s="144" t="s">
        <v>12</v>
      </c>
      <c r="D3933" s="33">
        <v>550000</v>
      </c>
      <c r="E3933" s="45"/>
      <c r="F3933" s="13">
        <f t="shared" si="55"/>
        <v>451222024.02999973</v>
      </c>
    </row>
    <row r="3934" spans="1:9">
      <c r="A3934" s="14">
        <v>45178</v>
      </c>
      <c r="B3934" s="15"/>
      <c r="C3934" s="144" t="s">
        <v>12</v>
      </c>
      <c r="D3934" s="33">
        <v>650000</v>
      </c>
      <c r="E3934" s="45"/>
      <c r="F3934" s="13">
        <f t="shared" si="55"/>
        <v>451872024.02999973</v>
      </c>
    </row>
    <row r="3935" spans="1:9">
      <c r="A3935" s="14">
        <v>45179</v>
      </c>
      <c r="B3935" s="15"/>
      <c r="C3935" s="144" t="s">
        <v>12</v>
      </c>
      <c r="D3935" s="33">
        <v>550000</v>
      </c>
      <c r="E3935" s="45"/>
      <c r="F3935" s="13">
        <f t="shared" si="55"/>
        <v>452422024.02999973</v>
      </c>
    </row>
    <row r="3936" spans="1:9">
      <c r="A3936" s="14">
        <v>45179</v>
      </c>
      <c r="B3936" s="15"/>
      <c r="C3936" s="144" t="s">
        <v>12</v>
      </c>
      <c r="D3936" s="33">
        <v>650000</v>
      </c>
      <c r="E3936" s="45"/>
      <c r="F3936" s="13">
        <f t="shared" si="55"/>
        <v>453072024.02999973</v>
      </c>
    </row>
    <row r="3937" spans="1:6">
      <c r="A3937" s="14">
        <v>45180</v>
      </c>
      <c r="B3937" s="15"/>
      <c r="C3937" s="144" t="s">
        <v>17</v>
      </c>
      <c r="D3937" s="33">
        <v>600000</v>
      </c>
      <c r="E3937" s="45"/>
      <c r="F3937" s="13">
        <f t="shared" si="55"/>
        <v>453672024.02999973</v>
      </c>
    </row>
    <row r="3938" spans="1:6">
      <c r="A3938" s="14">
        <v>45180</v>
      </c>
      <c r="B3938" s="15"/>
      <c r="C3938" s="144" t="s">
        <v>12</v>
      </c>
      <c r="D3938" s="33">
        <v>585000</v>
      </c>
      <c r="E3938" s="45"/>
      <c r="F3938" s="13">
        <f t="shared" si="55"/>
        <v>454257024.02999973</v>
      </c>
    </row>
    <row r="3939" spans="1:6">
      <c r="A3939" s="14">
        <v>45180</v>
      </c>
      <c r="B3939" s="15"/>
      <c r="C3939" s="144" t="s">
        <v>12</v>
      </c>
      <c r="D3939" s="33">
        <v>1950000</v>
      </c>
      <c r="E3939" s="45"/>
      <c r="F3939" s="13">
        <f t="shared" si="55"/>
        <v>456207024.02999973</v>
      </c>
    </row>
    <row r="3940" spans="1:6">
      <c r="A3940" s="14">
        <v>45180</v>
      </c>
      <c r="B3940" s="15"/>
      <c r="C3940" s="144" t="s">
        <v>12</v>
      </c>
      <c r="D3940" s="33">
        <v>1150000</v>
      </c>
      <c r="E3940" s="45"/>
      <c r="F3940" s="13">
        <f t="shared" si="55"/>
        <v>457357024.02999973</v>
      </c>
    </row>
    <row r="3941" spans="1:6">
      <c r="A3941" s="14">
        <v>45180</v>
      </c>
      <c r="B3941" s="15"/>
      <c r="C3941" s="144" t="s">
        <v>12</v>
      </c>
      <c r="D3941" s="33">
        <v>1235000</v>
      </c>
      <c r="E3941" s="45"/>
      <c r="F3941" s="13">
        <f t="shared" si="55"/>
        <v>458592024.02999973</v>
      </c>
    </row>
    <row r="3942" spans="1:6">
      <c r="A3942" s="14">
        <v>45180</v>
      </c>
      <c r="B3942" s="15"/>
      <c r="C3942" s="144" t="s">
        <v>12</v>
      </c>
      <c r="D3942" s="33">
        <v>1160000</v>
      </c>
      <c r="E3942" s="45"/>
      <c r="F3942" s="13">
        <f t="shared" si="55"/>
        <v>459752024.02999973</v>
      </c>
    </row>
    <row r="3943" spans="1:6">
      <c r="A3943" s="14">
        <v>45180</v>
      </c>
      <c r="B3943" s="15"/>
      <c r="C3943" s="144" t="s">
        <v>12</v>
      </c>
      <c r="D3943" s="33">
        <v>650000</v>
      </c>
      <c r="E3943" s="45"/>
      <c r="F3943" s="13">
        <f t="shared" si="55"/>
        <v>460402024.02999973</v>
      </c>
    </row>
    <row r="3944" spans="1:6">
      <c r="A3944" s="14">
        <v>45180</v>
      </c>
      <c r="B3944" s="15"/>
      <c r="C3944" s="144" t="s">
        <v>17</v>
      </c>
      <c r="D3944" s="33">
        <v>600000</v>
      </c>
      <c r="E3944" s="45"/>
      <c r="F3944" s="13">
        <f t="shared" si="55"/>
        <v>461002024.02999973</v>
      </c>
    </row>
    <row r="3945" spans="1:6">
      <c r="A3945" s="14">
        <v>45180</v>
      </c>
      <c r="B3945" s="15"/>
      <c r="C3945" s="144" t="s">
        <v>12</v>
      </c>
      <c r="D3945" s="33">
        <v>1170000</v>
      </c>
      <c r="E3945" s="45"/>
      <c r="F3945" s="13">
        <f t="shared" si="55"/>
        <v>462172024.02999973</v>
      </c>
    </row>
    <row r="3946" spans="1:6">
      <c r="A3946" s="14">
        <v>45180</v>
      </c>
      <c r="B3946" s="15"/>
      <c r="C3946" s="144" t="s">
        <v>12</v>
      </c>
      <c r="D3946" s="33">
        <v>585000</v>
      </c>
      <c r="E3946" s="45"/>
      <c r="F3946" s="13">
        <f t="shared" si="55"/>
        <v>462757024.02999973</v>
      </c>
    </row>
    <row r="3947" spans="1:6">
      <c r="A3947" s="14">
        <v>45180</v>
      </c>
      <c r="B3947" s="15"/>
      <c r="C3947" s="144" t="s">
        <v>12</v>
      </c>
      <c r="D3947" s="33">
        <v>600000</v>
      </c>
      <c r="E3947" s="45"/>
      <c r="F3947" s="13">
        <f t="shared" si="55"/>
        <v>463357024.02999973</v>
      </c>
    </row>
    <row r="3948" spans="1:6">
      <c r="A3948" s="14">
        <v>45180</v>
      </c>
      <c r="B3948" s="15"/>
      <c r="C3948" s="144" t="s">
        <v>324</v>
      </c>
      <c r="D3948" s="33">
        <v>2575000</v>
      </c>
      <c r="E3948" s="45"/>
      <c r="F3948" s="13">
        <f t="shared" si="55"/>
        <v>465932024.02999973</v>
      </c>
    </row>
    <row r="3949" spans="1:6">
      <c r="A3949" s="14">
        <v>45180</v>
      </c>
      <c r="B3949" s="15"/>
      <c r="C3949" s="144" t="s">
        <v>12</v>
      </c>
      <c r="D3949" s="33">
        <v>600000</v>
      </c>
      <c r="E3949" s="45"/>
      <c r="F3949" s="13">
        <f t="shared" ref="F3949:F3969" si="56">F3948+D3949-E3949</f>
        <v>466532024.02999973</v>
      </c>
    </row>
    <row r="3950" spans="1:6">
      <c r="A3950" s="14">
        <v>45180</v>
      </c>
      <c r="B3950" s="15"/>
      <c r="C3950" s="144" t="s">
        <v>12</v>
      </c>
      <c r="D3950" s="33">
        <v>1170000</v>
      </c>
      <c r="E3950" s="45"/>
      <c r="F3950" s="13">
        <f t="shared" si="56"/>
        <v>467702024.02999973</v>
      </c>
    </row>
    <row r="3951" spans="1:6">
      <c r="A3951" s="14">
        <v>45180</v>
      </c>
      <c r="B3951" s="15"/>
      <c r="C3951" s="144" t="s">
        <v>12</v>
      </c>
      <c r="D3951" s="33">
        <v>600000</v>
      </c>
      <c r="E3951" s="45"/>
      <c r="F3951" s="13">
        <f t="shared" si="56"/>
        <v>468302024.02999973</v>
      </c>
    </row>
    <row r="3952" spans="1:6">
      <c r="A3952" s="14">
        <v>45181</v>
      </c>
      <c r="B3952" s="15"/>
      <c r="C3952" s="144" t="s">
        <v>12</v>
      </c>
      <c r="D3952" s="33">
        <v>1235000</v>
      </c>
      <c r="E3952" s="45"/>
      <c r="F3952" s="13">
        <f t="shared" si="56"/>
        <v>469537024.02999973</v>
      </c>
    </row>
    <row r="3953" spans="1:6">
      <c r="A3953" s="14">
        <v>45181</v>
      </c>
      <c r="B3953" s="15"/>
      <c r="C3953" s="144" t="s">
        <v>12</v>
      </c>
      <c r="D3953" s="33">
        <v>600000</v>
      </c>
      <c r="E3953" s="45"/>
      <c r="F3953" s="13">
        <f t="shared" si="56"/>
        <v>470137024.02999973</v>
      </c>
    </row>
    <row r="3954" spans="1:6">
      <c r="A3954" s="14">
        <v>45181</v>
      </c>
      <c r="B3954" s="15"/>
      <c r="C3954" s="144" t="s">
        <v>12</v>
      </c>
      <c r="D3954" s="33">
        <v>585000</v>
      </c>
      <c r="E3954" s="45"/>
      <c r="F3954" s="13">
        <f t="shared" si="56"/>
        <v>470722024.02999973</v>
      </c>
    </row>
    <row r="3955" spans="1:6">
      <c r="A3955" s="14">
        <v>45181</v>
      </c>
      <c r="B3955" s="15"/>
      <c r="C3955" s="144" t="s">
        <v>12</v>
      </c>
      <c r="D3955" s="33">
        <v>600000</v>
      </c>
      <c r="E3955" s="45"/>
      <c r="F3955" s="13">
        <f t="shared" si="56"/>
        <v>471322024.02999973</v>
      </c>
    </row>
    <row r="3956" spans="1:6">
      <c r="A3956" s="14">
        <v>45181</v>
      </c>
      <c r="B3956" s="15"/>
      <c r="C3956" s="144" t="s">
        <v>12</v>
      </c>
      <c r="D3956" s="33">
        <v>1170000</v>
      </c>
      <c r="E3956" s="45"/>
      <c r="F3956" s="13">
        <f t="shared" si="56"/>
        <v>472492024.02999973</v>
      </c>
    </row>
    <row r="3957" spans="1:6">
      <c r="A3957" s="14">
        <v>45181</v>
      </c>
      <c r="B3957" s="15"/>
      <c r="C3957" s="144" t="s">
        <v>12</v>
      </c>
      <c r="D3957" s="33">
        <v>600000</v>
      </c>
      <c r="E3957" s="45"/>
      <c r="F3957" s="13">
        <f t="shared" si="56"/>
        <v>473092024.02999973</v>
      </c>
    </row>
    <row r="3958" spans="1:6">
      <c r="A3958" s="14">
        <v>45181</v>
      </c>
      <c r="B3958" s="15"/>
      <c r="C3958" s="144" t="s">
        <v>12</v>
      </c>
      <c r="D3958" s="33">
        <v>600000</v>
      </c>
      <c r="E3958" s="45"/>
      <c r="F3958" s="13">
        <f t="shared" si="56"/>
        <v>473692024.02999973</v>
      </c>
    </row>
    <row r="3959" spans="1:6">
      <c r="A3959" s="14">
        <v>45181</v>
      </c>
      <c r="B3959" s="15"/>
      <c r="C3959" s="144" t="s">
        <v>12</v>
      </c>
      <c r="D3959" s="33">
        <v>650000</v>
      </c>
      <c r="E3959" s="45"/>
      <c r="F3959" s="13">
        <f t="shared" si="56"/>
        <v>474342024.02999973</v>
      </c>
    </row>
    <row r="3960" spans="1:6">
      <c r="A3960" s="14">
        <v>45181</v>
      </c>
      <c r="B3960" s="15"/>
      <c r="C3960" s="144" t="s">
        <v>12</v>
      </c>
      <c r="D3960" s="33">
        <v>3660000</v>
      </c>
      <c r="E3960" s="45"/>
      <c r="F3960" s="13">
        <f t="shared" si="56"/>
        <v>478002024.02999973</v>
      </c>
    </row>
    <row r="3961" spans="1:6">
      <c r="A3961" s="14">
        <v>45181</v>
      </c>
      <c r="B3961" s="15"/>
      <c r="C3961" s="144" t="s">
        <v>12</v>
      </c>
      <c r="D3961" s="33">
        <v>50000</v>
      </c>
      <c r="E3961" s="45"/>
      <c r="F3961" s="13">
        <f t="shared" si="56"/>
        <v>478052024.02999973</v>
      </c>
    </row>
    <row r="3962" spans="1:6">
      <c r="A3962" s="14">
        <v>45181</v>
      </c>
      <c r="B3962" s="15"/>
      <c r="C3962" s="144" t="s">
        <v>12</v>
      </c>
      <c r="D3962" s="33">
        <v>1235000</v>
      </c>
      <c r="E3962" s="45"/>
      <c r="F3962" s="13">
        <f t="shared" si="56"/>
        <v>479287024.02999973</v>
      </c>
    </row>
    <row r="3963" spans="1:6">
      <c r="A3963" s="14">
        <v>45181</v>
      </c>
      <c r="B3963" s="15"/>
      <c r="C3963" s="144" t="s">
        <v>18</v>
      </c>
      <c r="D3963" s="33">
        <v>1185000</v>
      </c>
      <c r="E3963" s="45"/>
      <c r="F3963" s="13">
        <f t="shared" si="56"/>
        <v>480472024.02999973</v>
      </c>
    </row>
    <row r="3964" spans="1:6">
      <c r="A3964" s="14">
        <v>45181</v>
      </c>
      <c r="B3964" s="15"/>
      <c r="C3964" s="144" t="s">
        <v>12</v>
      </c>
      <c r="D3964" s="33">
        <v>585000</v>
      </c>
      <c r="E3964" s="45"/>
      <c r="F3964" s="13">
        <f t="shared" si="56"/>
        <v>481057024.02999973</v>
      </c>
    </row>
    <row r="3965" spans="1:6">
      <c r="A3965" s="14">
        <v>45181</v>
      </c>
      <c r="B3965" s="15"/>
      <c r="C3965" s="144" t="s">
        <v>12</v>
      </c>
      <c r="D3965" s="33">
        <v>550000</v>
      </c>
      <c r="E3965" s="45"/>
      <c r="F3965" s="13">
        <f t="shared" si="56"/>
        <v>481607024.02999973</v>
      </c>
    </row>
    <row r="3966" spans="1:6">
      <c r="A3966" s="14">
        <v>45181</v>
      </c>
      <c r="B3966" s="15"/>
      <c r="C3966" s="144" t="s">
        <v>12</v>
      </c>
      <c r="D3966" s="33">
        <v>1755000</v>
      </c>
      <c r="E3966" s="45"/>
      <c r="F3966" s="13">
        <f t="shared" si="56"/>
        <v>483362024.02999973</v>
      </c>
    </row>
    <row r="3967" spans="1:6">
      <c r="A3967" s="14">
        <v>45181</v>
      </c>
      <c r="B3967" s="15"/>
      <c r="C3967" s="144" t="s">
        <v>12</v>
      </c>
      <c r="D3967" s="33">
        <v>600000</v>
      </c>
      <c r="E3967" s="45"/>
      <c r="F3967" s="13">
        <f t="shared" si="56"/>
        <v>483962024.02999973</v>
      </c>
    </row>
    <row r="3968" spans="1:6">
      <c r="A3968" s="14">
        <v>45181</v>
      </c>
      <c r="B3968" s="15"/>
      <c r="C3968" s="144" t="s">
        <v>12</v>
      </c>
      <c r="D3968" s="33">
        <v>1810000</v>
      </c>
      <c r="E3968" s="45"/>
      <c r="F3968" s="13">
        <f t="shared" si="56"/>
        <v>485772024.02999973</v>
      </c>
    </row>
    <row r="3969" spans="1:6">
      <c r="A3969" s="14">
        <v>45181</v>
      </c>
      <c r="B3969" s="15"/>
      <c r="C3969" s="144" t="s">
        <v>12</v>
      </c>
      <c r="D3969" s="33">
        <v>1810000</v>
      </c>
      <c r="E3969" s="45"/>
      <c r="F3969" s="13">
        <f t="shared" si="56"/>
        <v>487582024.02999973</v>
      </c>
    </row>
    <row r="3970" spans="1:6">
      <c r="A3970" s="14">
        <v>45181</v>
      </c>
      <c r="B3970" s="15"/>
      <c r="C3970" s="144" t="s">
        <v>12</v>
      </c>
      <c r="D3970" s="33">
        <v>585000</v>
      </c>
      <c r="E3970" s="45"/>
      <c r="F3970" s="13">
        <f t="shared" ref="F3970:F4033" si="57">F3969+D3970-E3970</f>
        <v>488167024.02999973</v>
      </c>
    </row>
    <row r="3971" spans="1:6">
      <c r="A3971" s="14">
        <v>45181</v>
      </c>
      <c r="B3971" s="15"/>
      <c r="C3971" s="144" t="s">
        <v>12</v>
      </c>
      <c r="D3971" s="33">
        <v>1150000</v>
      </c>
      <c r="E3971" s="45"/>
      <c r="F3971" s="13">
        <f t="shared" si="57"/>
        <v>489317024.02999973</v>
      </c>
    </row>
    <row r="3972" spans="1:6">
      <c r="A3972" s="14">
        <v>45181</v>
      </c>
      <c r="B3972" s="15"/>
      <c r="C3972" s="144" t="s">
        <v>12</v>
      </c>
      <c r="D3972" s="33">
        <v>1200000</v>
      </c>
      <c r="E3972" s="45"/>
      <c r="F3972" s="13">
        <f t="shared" si="57"/>
        <v>490517024.02999973</v>
      </c>
    </row>
    <row r="3973" spans="1:6">
      <c r="A3973" s="14">
        <v>45181</v>
      </c>
      <c r="B3973" s="15"/>
      <c r="C3973" s="144" t="s">
        <v>12</v>
      </c>
      <c r="D3973" s="33">
        <v>600000</v>
      </c>
      <c r="E3973" s="45"/>
      <c r="F3973" s="13">
        <f t="shared" si="57"/>
        <v>491117024.02999973</v>
      </c>
    </row>
    <row r="3974" spans="1:6">
      <c r="A3974" s="14">
        <v>45181</v>
      </c>
      <c r="B3974" s="15"/>
      <c r="C3974" s="144" t="s">
        <v>12</v>
      </c>
      <c r="D3974" s="33">
        <v>600000</v>
      </c>
      <c r="E3974" s="45"/>
      <c r="F3974" s="13">
        <f t="shared" si="57"/>
        <v>491717024.02999973</v>
      </c>
    </row>
    <row r="3975" spans="1:6">
      <c r="A3975" s="14">
        <v>45181</v>
      </c>
      <c r="B3975" s="15"/>
      <c r="C3975" s="144" t="s">
        <v>12</v>
      </c>
      <c r="D3975" s="33">
        <v>1200000</v>
      </c>
      <c r="E3975" s="45"/>
      <c r="F3975" s="13">
        <f t="shared" si="57"/>
        <v>492917024.02999973</v>
      </c>
    </row>
    <row r="3976" spans="1:6">
      <c r="A3976" s="14">
        <v>45181</v>
      </c>
      <c r="B3976" s="15"/>
      <c r="C3976" s="144" t="s">
        <v>12</v>
      </c>
      <c r="D3976" s="33">
        <v>1100000</v>
      </c>
      <c r="E3976" s="45"/>
      <c r="F3976" s="13">
        <f t="shared" si="57"/>
        <v>494017024.02999973</v>
      </c>
    </row>
    <row r="3977" spans="1:6">
      <c r="A3977" s="14">
        <v>45181</v>
      </c>
      <c r="B3977" s="15"/>
      <c r="C3977" s="144" t="s">
        <v>12</v>
      </c>
      <c r="D3977" s="33">
        <v>1200000</v>
      </c>
      <c r="E3977" s="45"/>
      <c r="F3977" s="13">
        <f t="shared" si="57"/>
        <v>495217024.02999973</v>
      </c>
    </row>
    <row r="3978" spans="1:6">
      <c r="A3978" s="14">
        <v>45181</v>
      </c>
      <c r="B3978" s="15"/>
      <c r="C3978" s="144" t="s">
        <v>12</v>
      </c>
      <c r="D3978" s="33">
        <v>1300000</v>
      </c>
      <c r="E3978" s="45"/>
      <c r="F3978" s="13">
        <f t="shared" si="57"/>
        <v>496517024.02999973</v>
      </c>
    </row>
    <row r="3979" spans="1:6">
      <c r="A3979" s="14">
        <v>45181</v>
      </c>
      <c r="B3979" s="15"/>
      <c r="C3979" s="144" t="s">
        <v>16</v>
      </c>
      <c r="D3979" s="33">
        <v>788000</v>
      </c>
      <c r="E3979" s="45"/>
      <c r="F3979" s="13">
        <f t="shared" si="57"/>
        <v>497305024.02999973</v>
      </c>
    </row>
    <row r="3980" spans="1:6">
      <c r="A3980" s="14">
        <v>45181</v>
      </c>
      <c r="B3980" s="15"/>
      <c r="C3980" s="144" t="s">
        <v>12</v>
      </c>
      <c r="D3980" s="33">
        <v>1170000</v>
      </c>
      <c r="E3980" s="45"/>
      <c r="F3980" s="13">
        <f t="shared" si="57"/>
        <v>498475024.02999973</v>
      </c>
    </row>
    <row r="3981" spans="1:6">
      <c r="A3981" s="14">
        <v>45182</v>
      </c>
      <c r="B3981" s="15"/>
      <c r="C3981" s="144" t="s">
        <v>12</v>
      </c>
      <c r="D3981" s="33">
        <v>575000</v>
      </c>
      <c r="E3981" s="45"/>
      <c r="F3981" s="13">
        <f t="shared" si="57"/>
        <v>499050024.02999973</v>
      </c>
    </row>
    <row r="3982" spans="1:6">
      <c r="A3982" s="14">
        <v>45182</v>
      </c>
      <c r="B3982" s="15"/>
      <c r="C3982" s="144" t="s">
        <v>12</v>
      </c>
      <c r="D3982" s="33">
        <v>1250000</v>
      </c>
      <c r="E3982" s="45"/>
      <c r="F3982" s="13">
        <f t="shared" si="57"/>
        <v>500300024.02999973</v>
      </c>
    </row>
    <row r="3983" spans="1:6">
      <c r="A3983" s="14">
        <v>45182</v>
      </c>
      <c r="B3983" s="15"/>
      <c r="C3983" s="144" t="s">
        <v>12</v>
      </c>
      <c r="D3983" s="33">
        <v>1835000</v>
      </c>
      <c r="E3983" s="45"/>
      <c r="F3983" s="13">
        <f t="shared" si="57"/>
        <v>502135024.02999973</v>
      </c>
    </row>
    <row r="3984" spans="1:6">
      <c r="A3984" s="14">
        <v>45182</v>
      </c>
      <c r="B3984" s="15"/>
      <c r="C3984" s="144" t="s">
        <v>12</v>
      </c>
      <c r="D3984" s="33">
        <v>650000</v>
      </c>
      <c r="E3984" s="45"/>
      <c r="F3984" s="13">
        <f t="shared" si="57"/>
        <v>502785024.02999973</v>
      </c>
    </row>
    <row r="3985" spans="1:8">
      <c r="A3985" s="14">
        <v>45182</v>
      </c>
      <c r="B3985" s="15"/>
      <c r="C3985" s="144" t="s">
        <v>12</v>
      </c>
      <c r="D3985" s="33">
        <v>600000</v>
      </c>
      <c r="E3985" s="45"/>
      <c r="F3985" s="13">
        <f t="shared" si="57"/>
        <v>503385024.02999973</v>
      </c>
    </row>
    <row r="3986" spans="1:8">
      <c r="A3986" s="14">
        <v>45182</v>
      </c>
      <c r="B3986" s="15"/>
      <c r="C3986" s="144" t="s">
        <v>12</v>
      </c>
      <c r="D3986" s="33">
        <v>650000</v>
      </c>
      <c r="E3986" s="45"/>
      <c r="F3986" s="13">
        <f t="shared" si="57"/>
        <v>504035024.02999973</v>
      </c>
    </row>
    <row r="3987" spans="1:8">
      <c r="A3987" s="14">
        <v>45182</v>
      </c>
      <c r="B3987" s="15"/>
      <c r="C3987" s="144" t="s">
        <v>12</v>
      </c>
      <c r="D3987" s="33">
        <v>650000</v>
      </c>
      <c r="E3987" s="45"/>
      <c r="F3987" s="13">
        <f t="shared" si="57"/>
        <v>504685024.02999973</v>
      </c>
    </row>
    <row r="3988" spans="1:8">
      <c r="A3988" s="14">
        <v>45182</v>
      </c>
      <c r="B3988" s="15"/>
      <c r="C3988" s="144" t="s">
        <v>16</v>
      </c>
      <c r="D3988" s="33">
        <v>1282000</v>
      </c>
      <c r="E3988" s="45"/>
      <c r="F3988" s="13">
        <f t="shared" si="57"/>
        <v>505967024.02999973</v>
      </c>
    </row>
    <row r="3989" spans="1:8">
      <c r="A3989" s="14">
        <v>45182</v>
      </c>
      <c r="B3989" s="15"/>
      <c r="C3989" s="144" t="s">
        <v>12</v>
      </c>
      <c r="D3989" s="33">
        <v>600000</v>
      </c>
      <c r="E3989" s="45"/>
      <c r="F3989" s="13">
        <f t="shared" si="57"/>
        <v>506567024.02999973</v>
      </c>
    </row>
    <row r="3990" spans="1:8">
      <c r="A3990" s="14">
        <v>45182</v>
      </c>
      <c r="B3990" s="15"/>
      <c r="C3990" s="144" t="s">
        <v>12</v>
      </c>
      <c r="D3990" s="33">
        <v>585000</v>
      </c>
      <c r="E3990" s="45"/>
      <c r="F3990" s="13">
        <f t="shared" si="57"/>
        <v>507152024.02999973</v>
      </c>
    </row>
    <row r="3991" spans="1:8">
      <c r="A3991" s="14">
        <v>45182</v>
      </c>
      <c r="B3991" s="15"/>
      <c r="C3991" s="144" t="s">
        <v>12</v>
      </c>
      <c r="D3991" s="33">
        <v>600000</v>
      </c>
      <c r="E3991" s="45"/>
      <c r="F3991" s="13">
        <f t="shared" si="57"/>
        <v>507752024.02999973</v>
      </c>
    </row>
    <row r="3992" spans="1:8">
      <c r="A3992" s="14">
        <v>45182</v>
      </c>
      <c r="B3992" s="15"/>
      <c r="C3992" s="144" t="s">
        <v>12</v>
      </c>
      <c r="D3992" s="33">
        <v>1300000</v>
      </c>
      <c r="E3992" s="45"/>
      <c r="F3992" s="13">
        <f t="shared" si="57"/>
        <v>509052024.02999973</v>
      </c>
    </row>
    <row r="3993" spans="1:8">
      <c r="A3993" s="14">
        <v>45182</v>
      </c>
      <c r="B3993" s="15"/>
      <c r="C3993" s="144" t="s">
        <v>18</v>
      </c>
      <c r="D3993" s="33">
        <v>2335000</v>
      </c>
      <c r="E3993" s="45"/>
      <c r="F3993" s="13">
        <f t="shared" si="57"/>
        <v>511387024.02999973</v>
      </c>
      <c r="H3993" s="16"/>
    </row>
    <row r="3994" spans="1:8">
      <c r="A3994" s="14">
        <v>45182</v>
      </c>
      <c r="B3994" s="15"/>
      <c r="C3994" s="147" t="s">
        <v>17</v>
      </c>
      <c r="D3994" s="33">
        <v>550000</v>
      </c>
      <c r="E3994" s="45"/>
      <c r="F3994" s="13">
        <f t="shared" si="57"/>
        <v>511937024.02999973</v>
      </c>
    </row>
    <row r="3995" spans="1:8">
      <c r="A3995" s="14">
        <v>45182</v>
      </c>
      <c r="B3995" s="15"/>
      <c r="C3995" s="147" t="s">
        <v>17</v>
      </c>
      <c r="D3995" s="33">
        <v>600000</v>
      </c>
      <c r="E3995" s="45"/>
      <c r="F3995" s="13">
        <f t="shared" si="57"/>
        <v>512537024.02999973</v>
      </c>
    </row>
    <row r="3996" spans="1:8">
      <c r="A3996" s="14">
        <v>45182</v>
      </c>
      <c r="B3996" s="15"/>
      <c r="C3996" s="147" t="s">
        <v>12</v>
      </c>
      <c r="D3996" s="33">
        <v>585000</v>
      </c>
      <c r="E3996" s="45"/>
      <c r="F3996" s="13">
        <f t="shared" si="57"/>
        <v>513122024.02999973</v>
      </c>
      <c r="H3996" s="66"/>
    </row>
    <row r="3997" spans="1:8">
      <c r="A3997" s="14">
        <v>45182</v>
      </c>
      <c r="B3997" s="15"/>
      <c r="C3997" s="144" t="s">
        <v>17</v>
      </c>
      <c r="D3997" s="33">
        <v>1200000</v>
      </c>
      <c r="E3997" s="45"/>
      <c r="F3997" s="13">
        <f t="shared" si="57"/>
        <v>514322024.02999973</v>
      </c>
    </row>
    <row r="3998" spans="1:8">
      <c r="A3998" s="14">
        <v>45183</v>
      </c>
      <c r="B3998" s="15"/>
      <c r="C3998" s="144" t="s">
        <v>12</v>
      </c>
      <c r="D3998" s="33">
        <v>585000</v>
      </c>
      <c r="E3998" s="45"/>
      <c r="F3998" s="13">
        <f t="shared" si="57"/>
        <v>514907024.02999973</v>
      </c>
    </row>
    <row r="3999" spans="1:8">
      <c r="A3999" s="14">
        <v>45183</v>
      </c>
      <c r="B3999" s="15"/>
      <c r="C3999" s="144" t="s">
        <v>12</v>
      </c>
      <c r="D3999" s="33">
        <v>585000</v>
      </c>
      <c r="E3999" s="45"/>
      <c r="F3999" s="13">
        <f t="shared" si="57"/>
        <v>515492024.02999973</v>
      </c>
    </row>
    <row r="4000" spans="1:8">
      <c r="A4000" s="14">
        <v>45183</v>
      </c>
      <c r="B4000" s="15"/>
      <c r="C4000" s="144" t="s">
        <v>12</v>
      </c>
      <c r="D4000" s="33">
        <v>585000</v>
      </c>
      <c r="E4000" s="45"/>
      <c r="F4000" s="13">
        <f t="shared" si="57"/>
        <v>516077024.02999973</v>
      </c>
    </row>
    <row r="4001" spans="1:8">
      <c r="A4001" s="14">
        <v>45183</v>
      </c>
      <c r="B4001" s="15"/>
      <c r="C4001" s="144" t="s">
        <v>12</v>
      </c>
      <c r="D4001" s="33">
        <v>600000</v>
      </c>
      <c r="E4001" s="45"/>
      <c r="F4001" s="13">
        <f t="shared" si="57"/>
        <v>516677024.02999973</v>
      </c>
    </row>
    <row r="4002" spans="1:8">
      <c r="A4002" s="14">
        <v>45183</v>
      </c>
      <c r="B4002" s="15"/>
      <c r="C4002" s="144" t="s">
        <v>12</v>
      </c>
      <c r="D4002" s="33">
        <v>600000</v>
      </c>
      <c r="E4002" s="45"/>
      <c r="F4002" s="13">
        <f t="shared" si="57"/>
        <v>517277024.02999973</v>
      </c>
    </row>
    <row r="4003" spans="1:8">
      <c r="A4003" s="14">
        <v>45187</v>
      </c>
      <c r="B4003" s="15"/>
      <c r="C4003" s="144" t="s">
        <v>372</v>
      </c>
      <c r="D4003" s="33">
        <v>9100000</v>
      </c>
      <c r="E4003" s="45"/>
      <c r="F4003" s="13">
        <f t="shared" si="57"/>
        <v>526377024.02999973</v>
      </c>
    </row>
    <row r="4004" spans="1:8">
      <c r="A4004" s="14">
        <v>45188</v>
      </c>
      <c r="B4004" s="15"/>
      <c r="C4004" s="144" t="s">
        <v>373</v>
      </c>
      <c r="D4004" s="33">
        <v>7100000</v>
      </c>
      <c r="E4004" s="45"/>
      <c r="F4004" s="13">
        <f t="shared" si="57"/>
        <v>533477024.02999973</v>
      </c>
      <c r="H4004" s="41"/>
    </row>
    <row r="4005" spans="1:8">
      <c r="A4005" s="14">
        <v>45183</v>
      </c>
      <c r="B4005" s="15"/>
      <c r="C4005" s="144" t="s">
        <v>66</v>
      </c>
      <c r="D4005" s="33">
        <v>1803000</v>
      </c>
      <c r="E4005" s="45"/>
      <c r="F4005" s="13">
        <f t="shared" si="57"/>
        <v>535280024.02999973</v>
      </c>
    </row>
    <row r="4006" spans="1:8">
      <c r="A4006" s="14">
        <v>45183</v>
      </c>
      <c r="B4006" s="15"/>
      <c r="C4006" s="144" t="s">
        <v>17</v>
      </c>
      <c r="D4006" s="33">
        <v>1200000</v>
      </c>
      <c r="E4006" s="45"/>
      <c r="F4006" s="13">
        <f t="shared" si="57"/>
        <v>536480024.02999973</v>
      </c>
    </row>
    <row r="4007" spans="1:8">
      <c r="A4007" s="14">
        <v>45183</v>
      </c>
      <c r="B4007" s="15"/>
      <c r="C4007" s="144" t="s">
        <v>12</v>
      </c>
      <c r="D4007" s="33">
        <v>585000</v>
      </c>
      <c r="E4007" s="45"/>
      <c r="F4007" s="13">
        <f t="shared" si="57"/>
        <v>537065024.02999973</v>
      </c>
    </row>
    <row r="4008" spans="1:8">
      <c r="A4008" s="14">
        <v>45183</v>
      </c>
      <c r="B4008" s="15"/>
      <c r="C4008" s="144" t="s">
        <v>12</v>
      </c>
      <c r="D4008" s="33">
        <v>1100000</v>
      </c>
      <c r="E4008" s="45"/>
      <c r="F4008" s="13">
        <f t="shared" si="57"/>
        <v>538165024.02999973</v>
      </c>
      <c r="H4008" s="16"/>
    </row>
    <row r="4009" spans="1:8">
      <c r="A4009" s="14">
        <v>45183</v>
      </c>
      <c r="B4009" s="15"/>
      <c r="C4009" s="144" t="s">
        <v>12</v>
      </c>
      <c r="D4009" s="33">
        <v>585000</v>
      </c>
      <c r="E4009" s="45"/>
      <c r="F4009" s="13">
        <f t="shared" si="57"/>
        <v>538750024.02999973</v>
      </c>
    </row>
    <row r="4010" spans="1:8">
      <c r="A4010" s="14">
        <v>45183</v>
      </c>
      <c r="B4010" s="15"/>
      <c r="C4010" s="144" t="s">
        <v>16</v>
      </c>
      <c r="D4010" s="33">
        <v>726000</v>
      </c>
      <c r="E4010" s="45"/>
      <c r="F4010" s="13">
        <f t="shared" si="57"/>
        <v>539476024.02999973</v>
      </c>
    </row>
    <row r="4011" spans="1:8">
      <c r="A4011" s="14">
        <v>45183</v>
      </c>
      <c r="B4011" s="15"/>
      <c r="C4011" s="144" t="s">
        <v>17</v>
      </c>
      <c r="D4011" s="33">
        <v>1200000</v>
      </c>
      <c r="E4011" s="45"/>
      <c r="F4011" s="13">
        <f t="shared" si="57"/>
        <v>540676024.02999973</v>
      </c>
    </row>
    <row r="4012" spans="1:8">
      <c r="A4012" s="14">
        <v>45183</v>
      </c>
      <c r="B4012" s="15"/>
      <c r="C4012" s="144" t="s">
        <v>12</v>
      </c>
      <c r="D4012" s="33">
        <v>650000</v>
      </c>
      <c r="E4012" s="45"/>
      <c r="F4012" s="13">
        <f t="shared" si="57"/>
        <v>541326024.02999973</v>
      </c>
    </row>
    <row r="4013" spans="1:8">
      <c r="A4013" s="14">
        <v>45183</v>
      </c>
      <c r="B4013" s="15"/>
      <c r="C4013" s="144" t="s">
        <v>12</v>
      </c>
      <c r="D4013" s="33">
        <v>585000</v>
      </c>
      <c r="E4013" s="45"/>
      <c r="F4013" s="13">
        <f t="shared" si="57"/>
        <v>541911024.02999973</v>
      </c>
    </row>
    <row r="4014" spans="1:8">
      <c r="A4014" s="14">
        <v>45183</v>
      </c>
      <c r="B4014" s="15"/>
      <c r="C4014" s="144" t="s">
        <v>12</v>
      </c>
      <c r="D4014" s="33">
        <v>1300000</v>
      </c>
      <c r="E4014" s="45"/>
      <c r="F4014" s="13">
        <f t="shared" si="57"/>
        <v>543211024.02999973</v>
      </c>
    </row>
    <row r="4015" spans="1:8">
      <c r="A4015" s="14">
        <v>45183</v>
      </c>
      <c r="B4015" s="15"/>
      <c r="C4015" s="144" t="s">
        <v>12</v>
      </c>
      <c r="D4015" s="33">
        <v>600000</v>
      </c>
      <c r="E4015" s="45"/>
      <c r="F4015" s="13">
        <f t="shared" si="57"/>
        <v>543811024.02999973</v>
      </c>
    </row>
    <row r="4016" spans="1:8">
      <c r="A4016" s="14">
        <v>45183</v>
      </c>
      <c r="B4016" s="15"/>
      <c r="C4016" s="144" t="s">
        <v>12</v>
      </c>
      <c r="D4016" s="33">
        <v>550000</v>
      </c>
      <c r="E4016" s="45"/>
      <c r="F4016" s="13">
        <f t="shared" si="57"/>
        <v>544361024.02999973</v>
      </c>
    </row>
    <row r="4017" spans="1:6">
      <c r="A4017" s="14">
        <v>45183</v>
      </c>
      <c r="B4017" s="15"/>
      <c r="C4017" s="144" t="s">
        <v>12</v>
      </c>
      <c r="D4017" s="33">
        <v>600000</v>
      </c>
      <c r="E4017" s="45"/>
      <c r="F4017" s="13">
        <f t="shared" si="57"/>
        <v>544961024.02999973</v>
      </c>
    </row>
    <row r="4018" spans="1:6">
      <c r="A4018" s="14">
        <v>45184</v>
      </c>
      <c r="B4018" s="15"/>
      <c r="C4018" s="144" t="s">
        <v>12</v>
      </c>
      <c r="D4018" s="33">
        <v>1150000</v>
      </c>
      <c r="E4018" s="45"/>
      <c r="F4018" s="13">
        <f t="shared" si="57"/>
        <v>546111024.02999973</v>
      </c>
    </row>
    <row r="4019" spans="1:6">
      <c r="A4019" s="14">
        <v>45184</v>
      </c>
      <c r="B4019" s="15"/>
      <c r="C4019" s="144" t="s">
        <v>12</v>
      </c>
      <c r="D4019" s="33">
        <v>1170000</v>
      </c>
      <c r="E4019" s="45"/>
      <c r="F4019" s="13">
        <f t="shared" si="57"/>
        <v>547281024.02999973</v>
      </c>
    </row>
    <row r="4020" spans="1:6">
      <c r="A4020" s="14">
        <v>45184</v>
      </c>
      <c r="B4020" s="15"/>
      <c r="C4020" s="144" t="s">
        <v>12</v>
      </c>
      <c r="D4020" s="33">
        <v>550000</v>
      </c>
      <c r="E4020" s="45"/>
      <c r="F4020" s="13">
        <f t="shared" si="57"/>
        <v>547831024.02999973</v>
      </c>
    </row>
    <row r="4021" spans="1:6">
      <c r="A4021" s="14">
        <v>45184</v>
      </c>
      <c r="B4021" s="15"/>
      <c r="C4021" s="144" t="s">
        <v>12</v>
      </c>
      <c r="D4021" s="33">
        <v>689000</v>
      </c>
      <c r="E4021" s="45"/>
      <c r="F4021" s="13">
        <f t="shared" si="57"/>
        <v>548520024.02999973</v>
      </c>
    </row>
    <row r="4022" spans="1:6">
      <c r="A4022" s="14">
        <v>45184</v>
      </c>
      <c r="B4022" s="15"/>
      <c r="C4022" s="144" t="s">
        <v>12</v>
      </c>
      <c r="D4022" s="33">
        <v>465000</v>
      </c>
      <c r="E4022" s="45"/>
      <c r="F4022" s="13">
        <f t="shared" si="57"/>
        <v>548985024.02999973</v>
      </c>
    </row>
    <row r="4023" spans="1:6">
      <c r="A4023" s="14">
        <v>45184</v>
      </c>
      <c r="B4023" s="15"/>
      <c r="C4023" s="144" t="s">
        <v>12</v>
      </c>
      <c r="D4023" s="33">
        <v>585000</v>
      </c>
      <c r="E4023" s="45"/>
      <c r="F4023" s="13">
        <f t="shared" si="57"/>
        <v>549570024.02999973</v>
      </c>
    </row>
    <row r="4024" spans="1:6">
      <c r="A4024" s="14">
        <v>45184</v>
      </c>
      <c r="B4024" s="15"/>
      <c r="C4024" s="144" t="s">
        <v>12</v>
      </c>
      <c r="D4024" s="33">
        <v>550000</v>
      </c>
      <c r="E4024" s="45"/>
      <c r="F4024" s="13">
        <f t="shared" si="57"/>
        <v>550120024.02999973</v>
      </c>
    </row>
    <row r="4025" spans="1:6">
      <c r="A4025" s="14">
        <v>45184</v>
      </c>
      <c r="B4025" s="15"/>
      <c r="C4025" s="144" t="s">
        <v>17</v>
      </c>
      <c r="D4025" s="33">
        <v>600000</v>
      </c>
      <c r="E4025" s="45"/>
      <c r="F4025" s="13">
        <f t="shared" si="57"/>
        <v>550720024.02999973</v>
      </c>
    </row>
    <row r="4026" spans="1:6">
      <c r="A4026" s="14">
        <v>45184</v>
      </c>
      <c r="B4026" s="15"/>
      <c r="C4026" s="144" t="s">
        <v>17</v>
      </c>
      <c r="D4026" s="33">
        <v>600000</v>
      </c>
      <c r="E4026" s="45"/>
      <c r="F4026" s="13">
        <f t="shared" si="57"/>
        <v>551320024.02999973</v>
      </c>
    </row>
    <row r="4027" spans="1:6">
      <c r="A4027" s="14">
        <v>45184</v>
      </c>
      <c r="B4027" s="15"/>
      <c r="C4027" s="144" t="s">
        <v>17</v>
      </c>
      <c r="D4027" s="33">
        <v>550000</v>
      </c>
      <c r="E4027" s="45"/>
      <c r="F4027" s="13">
        <f t="shared" si="57"/>
        <v>551870024.02999973</v>
      </c>
    </row>
    <row r="4028" spans="1:6">
      <c r="A4028" s="14">
        <v>45184</v>
      </c>
      <c r="B4028" s="15"/>
      <c r="C4028" s="144" t="s">
        <v>12</v>
      </c>
      <c r="D4028" s="33">
        <v>585000</v>
      </c>
      <c r="E4028" s="45"/>
      <c r="F4028" s="13">
        <f t="shared" si="57"/>
        <v>552455024.02999973</v>
      </c>
    </row>
    <row r="4029" spans="1:6">
      <c r="A4029" s="14">
        <v>45184</v>
      </c>
      <c r="B4029" s="15"/>
      <c r="C4029" s="144" t="s">
        <v>17</v>
      </c>
      <c r="D4029" s="33">
        <v>600000</v>
      </c>
      <c r="E4029" s="45"/>
      <c r="F4029" s="13">
        <f t="shared" si="57"/>
        <v>553055024.02999973</v>
      </c>
    </row>
    <row r="4030" spans="1:6">
      <c r="A4030" s="14">
        <v>45184</v>
      </c>
      <c r="B4030" s="15"/>
      <c r="C4030" s="144" t="s">
        <v>17</v>
      </c>
      <c r="D4030" s="33">
        <v>600000</v>
      </c>
      <c r="E4030" s="45"/>
      <c r="F4030" s="13">
        <f t="shared" si="57"/>
        <v>553655024.02999973</v>
      </c>
    </row>
    <row r="4031" spans="1:6">
      <c r="A4031" s="14">
        <v>45184</v>
      </c>
      <c r="B4031" s="15"/>
      <c r="C4031" s="144" t="s">
        <v>17</v>
      </c>
      <c r="D4031" s="33">
        <v>600000</v>
      </c>
      <c r="E4031" s="45"/>
      <c r="F4031" s="13">
        <f t="shared" si="57"/>
        <v>554255024.02999973</v>
      </c>
    </row>
    <row r="4032" spans="1:6">
      <c r="A4032" s="14">
        <v>45184</v>
      </c>
      <c r="B4032" s="15"/>
      <c r="C4032" s="144" t="s">
        <v>12</v>
      </c>
      <c r="D4032" s="33">
        <v>585000</v>
      </c>
      <c r="E4032" s="45"/>
      <c r="F4032" s="13">
        <f t="shared" si="57"/>
        <v>554840024.02999973</v>
      </c>
    </row>
    <row r="4033" spans="1:6">
      <c r="A4033" s="14">
        <v>45184</v>
      </c>
      <c r="B4033" s="15"/>
      <c r="C4033" s="144" t="s">
        <v>12</v>
      </c>
      <c r="D4033" s="33">
        <v>1250000</v>
      </c>
      <c r="E4033" s="45"/>
      <c r="F4033" s="13">
        <f t="shared" si="57"/>
        <v>556090024.02999973</v>
      </c>
    </row>
    <row r="4034" spans="1:6">
      <c r="A4034" s="14">
        <v>45184</v>
      </c>
      <c r="B4034" s="15"/>
      <c r="C4034" s="144" t="s">
        <v>12</v>
      </c>
      <c r="D4034" s="33">
        <v>585000</v>
      </c>
      <c r="E4034" s="45"/>
      <c r="F4034" s="13">
        <f t="shared" ref="F4034:F4097" si="58">F4033+D4034-E4034</f>
        <v>556675024.02999973</v>
      </c>
    </row>
    <row r="4035" spans="1:6">
      <c r="A4035" s="14">
        <v>45184</v>
      </c>
      <c r="B4035" s="15"/>
      <c r="C4035" s="144" t="s">
        <v>12</v>
      </c>
      <c r="D4035" s="33">
        <v>575000</v>
      </c>
      <c r="E4035" s="45"/>
      <c r="F4035" s="13">
        <f t="shared" si="58"/>
        <v>557250024.02999973</v>
      </c>
    </row>
    <row r="4036" spans="1:6">
      <c r="A4036" s="14">
        <v>45184</v>
      </c>
      <c r="B4036" s="15"/>
      <c r="C4036" s="144" t="s">
        <v>12</v>
      </c>
      <c r="D4036" s="33">
        <v>650000</v>
      </c>
      <c r="E4036" s="45"/>
      <c r="F4036" s="13">
        <f t="shared" si="58"/>
        <v>557900024.02999973</v>
      </c>
    </row>
    <row r="4037" spans="1:6">
      <c r="A4037" s="14">
        <v>45184</v>
      </c>
      <c r="B4037" s="15"/>
      <c r="C4037" s="144" t="s">
        <v>12</v>
      </c>
      <c r="D4037" s="33">
        <v>600000</v>
      </c>
      <c r="E4037" s="45"/>
      <c r="F4037" s="13">
        <f t="shared" si="58"/>
        <v>558500024.02999973</v>
      </c>
    </row>
    <row r="4038" spans="1:6">
      <c r="A4038" s="14">
        <v>45184</v>
      </c>
      <c r="B4038" s="15"/>
      <c r="C4038" s="144" t="s">
        <v>12</v>
      </c>
      <c r="D4038" s="33">
        <v>600000</v>
      </c>
      <c r="E4038" s="45"/>
      <c r="F4038" s="13">
        <f t="shared" si="58"/>
        <v>559100024.02999973</v>
      </c>
    </row>
    <row r="4039" spans="1:6">
      <c r="A4039" s="14">
        <v>45184</v>
      </c>
      <c r="B4039" s="15"/>
      <c r="C4039" s="144" t="s">
        <v>12</v>
      </c>
      <c r="D4039" s="33">
        <v>650000</v>
      </c>
      <c r="E4039" s="45"/>
      <c r="F4039" s="13">
        <f t="shared" si="58"/>
        <v>559750024.02999973</v>
      </c>
    </row>
    <row r="4040" spans="1:6">
      <c r="A4040" s="14">
        <v>45184</v>
      </c>
      <c r="B4040" s="15"/>
      <c r="C4040" s="144" t="s">
        <v>12</v>
      </c>
      <c r="D4040" s="33">
        <v>1170000</v>
      </c>
      <c r="E4040" s="45"/>
      <c r="F4040" s="13">
        <f t="shared" si="58"/>
        <v>560920024.02999973</v>
      </c>
    </row>
    <row r="4041" spans="1:6">
      <c r="A4041" s="14">
        <v>45184</v>
      </c>
      <c r="B4041" s="15"/>
      <c r="C4041" s="144" t="s">
        <v>12</v>
      </c>
      <c r="D4041" s="33">
        <v>1170000</v>
      </c>
      <c r="E4041" s="45"/>
      <c r="F4041" s="13">
        <f t="shared" si="58"/>
        <v>562090024.02999973</v>
      </c>
    </row>
    <row r="4042" spans="1:6">
      <c r="A4042" s="14">
        <v>45184</v>
      </c>
      <c r="B4042" s="15"/>
      <c r="C4042" s="144" t="s">
        <v>18</v>
      </c>
      <c r="D4042" s="33">
        <v>3430000</v>
      </c>
      <c r="E4042" s="45"/>
      <c r="F4042" s="13">
        <f t="shared" si="58"/>
        <v>565520024.02999973</v>
      </c>
    </row>
    <row r="4043" spans="1:6">
      <c r="A4043" s="14">
        <v>45184</v>
      </c>
      <c r="B4043" s="15"/>
      <c r="C4043" s="144" t="s">
        <v>12</v>
      </c>
      <c r="D4043" s="33">
        <v>1800000</v>
      </c>
      <c r="E4043" s="45"/>
      <c r="F4043" s="13">
        <f t="shared" si="58"/>
        <v>567320024.02999973</v>
      </c>
    </row>
    <row r="4044" spans="1:6">
      <c r="A4044" s="14">
        <v>45185</v>
      </c>
      <c r="B4044" s="15"/>
      <c r="C4044" s="144" t="s">
        <v>12</v>
      </c>
      <c r="D4044" s="33">
        <v>550000</v>
      </c>
      <c r="E4044" s="45"/>
      <c r="F4044" s="13">
        <f t="shared" si="58"/>
        <v>567870024.02999973</v>
      </c>
    </row>
    <row r="4045" spans="1:6">
      <c r="A4045" s="14">
        <v>45185</v>
      </c>
      <c r="B4045" s="15"/>
      <c r="C4045" s="144" t="s">
        <v>12</v>
      </c>
      <c r="D4045" s="33">
        <v>650000</v>
      </c>
      <c r="E4045" s="45"/>
      <c r="F4045" s="13">
        <f t="shared" si="58"/>
        <v>568520024.02999973</v>
      </c>
    </row>
    <row r="4046" spans="1:6">
      <c r="A4046" s="14">
        <v>45185</v>
      </c>
      <c r="B4046" s="15"/>
      <c r="C4046" s="144" t="s">
        <v>17</v>
      </c>
      <c r="D4046" s="33">
        <v>600000</v>
      </c>
      <c r="E4046" s="45"/>
      <c r="F4046" s="13">
        <f t="shared" si="58"/>
        <v>569120024.02999973</v>
      </c>
    </row>
    <row r="4047" spans="1:6">
      <c r="A4047" s="14">
        <v>45185</v>
      </c>
      <c r="B4047" s="15"/>
      <c r="C4047" s="144" t="s">
        <v>17</v>
      </c>
      <c r="D4047" s="33">
        <v>600000</v>
      </c>
      <c r="E4047" s="45"/>
      <c r="F4047" s="13">
        <f t="shared" si="58"/>
        <v>569720024.02999973</v>
      </c>
    </row>
    <row r="4048" spans="1:6">
      <c r="A4048" s="14">
        <v>45185</v>
      </c>
      <c r="B4048" s="15"/>
      <c r="C4048" s="144" t="s">
        <v>17</v>
      </c>
      <c r="D4048" s="33">
        <v>750000</v>
      </c>
      <c r="E4048" s="45"/>
      <c r="F4048" s="13">
        <f t="shared" si="58"/>
        <v>570470024.02999973</v>
      </c>
    </row>
    <row r="4049" spans="1:6">
      <c r="A4049" s="14">
        <v>45185</v>
      </c>
      <c r="B4049" s="15"/>
      <c r="C4049" s="144" t="s">
        <v>12</v>
      </c>
      <c r="D4049" s="33">
        <v>465000</v>
      </c>
      <c r="E4049" s="45"/>
      <c r="F4049" s="13">
        <f t="shared" si="58"/>
        <v>570935024.02999973</v>
      </c>
    </row>
    <row r="4050" spans="1:6">
      <c r="A4050" s="14">
        <v>45185</v>
      </c>
      <c r="B4050" s="15"/>
      <c r="C4050" s="144" t="s">
        <v>12</v>
      </c>
      <c r="D4050" s="33">
        <v>650000</v>
      </c>
      <c r="E4050" s="45"/>
      <c r="F4050" s="13">
        <f t="shared" si="58"/>
        <v>571585024.02999973</v>
      </c>
    </row>
    <row r="4051" spans="1:6">
      <c r="A4051" s="14">
        <v>45185</v>
      </c>
      <c r="B4051" s="15"/>
      <c r="C4051" s="144" t="s">
        <v>17</v>
      </c>
      <c r="D4051" s="33">
        <v>700000</v>
      </c>
      <c r="E4051" s="45"/>
      <c r="F4051" s="13">
        <f t="shared" si="58"/>
        <v>572285024.02999973</v>
      </c>
    </row>
    <row r="4052" spans="1:6">
      <c r="A4052" s="14">
        <v>45185</v>
      </c>
      <c r="B4052" s="15"/>
      <c r="C4052" s="144" t="s">
        <v>12</v>
      </c>
      <c r="D4052" s="33">
        <v>5850000</v>
      </c>
      <c r="E4052" s="45"/>
      <c r="F4052" s="13">
        <f t="shared" si="58"/>
        <v>578135024.02999973</v>
      </c>
    </row>
    <row r="4053" spans="1:6">
      <c r="A4053" s="14">
        <v>45185</v>
      </c>
      <c r="B4053" s="15"/>
      <c r="C4053" s="144" t="s">
        <v>65</v>
      </c>
      <c r="D4053" s="33">
        <v>1289000</v>
      </c>
      <c r="E4053" s="45"/>
      <c r="F4053" s="13">
        <f t="shared" si="58"/>
        <v>579424024.02999973</v>
      </c>
    </row>
    <row r="4054" spans="1:6">
      <c r="A4054" s="14">
        <v>45185</v>
      </c>
      <c r="B4054" s="15"/>
      <c r="C4054" s="144" t="s">
        <v>12</v>
      </c>
      <c r="D4054" s="33">
        <v>2470000</v>
      </c>
      <c r="E4054" s="45"/>
      <c r="F4054" s="13">
        <f t="shared" si="58"/>
        <v>581894024.02999973</v>
      </c>
    </row>
    <row r="4055" spans="1:6">
      <c r="A4055" s="14">
        <v>45185</v>
      </c>
      <c r="B4055" s="15"/>
      <c r="C4055" s="144" t="s">
        <v>12</v>
      </c>
      <c r="D4055" s="33">
        <v>600000</v>
      </c>
      <c r="E4055" s="45"/>
      <c r="F4055" s="13">
        <f t="shared" si="58"/>
        <v>582494024.02999973</v>
      </c>
    </row>
    <row r="4056" spans="1:6">
      <c r="A4056" s="14">
        <v>45185</v>
      </c>
      <c r="B4056" s="15"/>
      <c r="C4056" s="144" t="s">
        <v>12</v>
      </c>
      <c r="D4056" s="33">
        <v>585000</v>
      </c>
      <c r="E4056" s="45"/>
      <c r="F4056" s="13">
        <f t="shared" si="58"/>
        <v>583079024.02999973</v>
      </c>
    </row>
    <row r="4057" spans="1:6">
      <c r="A4057" s="14">
        <v>45185</v>
      </c>
      <c r="B4057" s="15"/>
      <c r="C4057" s="144" t="s">
        <v>12</v>
      </c>
      <c r="D4057" s="33">
        <v>650000</v>
      </c>
      <c r="E4057" s="45"/>
      <c r="F4057" s="13">
        <f t="shared" si="58"/>
        <v>583729024.02999973</v>
      </c>
    </row>
    <row r="4058" spans="1:6">
      <c r="A4058" s="14">
        <v>45185</v>
      </c>
      <c r="B4058" s="15"/>
      <c r="C4058" s="144" t="s">
        <v>12</v>
      </c>
      <c r="D4058" s="33">
        <v>600000</v>
      </c>
      <c r="E4058" s="45"/>
      <c r="F4058" s="13">
        <f t="shared" si="58"/>
        <v>584329024.02999973</v>
      </c>
    </row>
    <row r="4059" spans="1:6">
      <c r="A4059" s="14">
        <v>45185</v>
      </c>
      <c r="B4059" s="15"/>
      <c r="C4059" s="144" t="s">
        <v>12</v>
      </c>
      <c r="D4059" s="33">
        <v>600000</v>
      </c>
      <c r="E4059" s="45"/>
      <c r="F4059" s="13">
        <f t="shared" si="58"/>
        <v>584929024.02999973</v>
      </c>
    </row>
    <row r="4060" spans="1:6">
      <c r="A4060" s="14">
        <v>45185</v>
      </c>
      <c r="B4060" s="15"/>
      <c r="C4060" s="144" t="s">
        <v>12</v>
      </c>
      <c r="D4060" s="33">
        <v>585000</v>
      </c>
      <c r="E4060" s="45"/>
      <c r="F4060" s="13">
        <f t="shared" si="58"/>
        <v>585514024.02999973</v>
      </c>
    </row>
    <row r="4061" spans="1:6">
      <c r="A4061" s="14">
        <v>45185</v>
      </c>
      <c r="B4061" s="15"/>
      <c r="C4061" s="144" t="s">
        <v>17</v>
      </c>
      <c r="D4061" s="33">
        <v>700000</v>
      </c>
      <c r="E4061" s="45"/>
      <c r="F4061" s="13">
        <f t="shared" si="58"/>
        <v>586214024.02999973</v>
      </c>
    </row>
    <row r="4062" spans="1:6">
      <c r="A4062" s="14">
        <v>45185</v>
      </c>
      <c r="B4062" s="15"/>
      <c r="C4062" s="144" t="s">
        <v>12</v>
      </c>
      <c r="D4062" s="33">
        <v>1050000</v>
      </c>
      <c r="E4062" s="45"/>
      <c r="F4062" s="13">
        <f t="shared" si="58"/>
        <v>587264024.02999973</v>
      </c>
    </row>
    <row r="4063" spans="1:6">
      <c r="A4063" s="14">
        <v>45185</v>
      </c>
      <c r="B4063" s="15"/>
      <c r="C4063" s="144" t="s">
        <v>12</v>
      </c>
      <c r="D4063" s="33">
        <v>600000</v>
      </c>
      <c r="E4063" s="45"/>
      <c r="F4063" s="13">
        <f t="shared" si="58"/>
        <v>587864024.02999973</v>
      </c>
    </row>
    <row r="4064" spans="1:6">
      <c r="A4064" s="14">
        <v>45185</v>
      </c>
      <c r="B4064" s="15"/>
      <c r="C4064" s="144" t="s">
        <v>18</v>
      </c>
      <c r="D4064" s="33">
        <v>1300000</v>
      </c>
      <c r="E4064" s="45"/>
      <c r="F4064" s="13">
        <f t="shared" si="58"/>
        <v>589164024.02999973</v>
      </c>
    </row>
    <row r="4065" spans="1:8">
      <c r="A4065" s="14">
        <v>45185</v>
      </c>
      <c r="B4065" s="15"/>
      <c r="C4065" s="144" t="s">
        <v>17</v>
      </c>
      <c r="D4065" s="33">
        <v>600000</v>
      </c>
      <c r="E4065" s="45"/>
      <c r="F4065" s="13">
        <f t="shared" si="58"/>
        <v>589764024.02999973</v>
      </c>
    </row>
    <row r="4066" spans="1:8">
      <c r="A4066" s="14">
        <v>45185</v>
      </c>
      <c r="B4066" s="15"/>
      <c r="C4066" s="144" t="s">
        <v>17</v>
      </c>
      <c r="D4066" s="33">
        <v>600000</v>
      </c>
      <c r="E4066" s="45"/>
      <c r="F4066" s="13">
        <f t="shared" si="58"/>
        <v>590364024.02999973</v>
      </c>
      <c r="H4066" s="16"/>
    </row>
    <row r="4067" spans="1:8">
      <c r="A4067" s="14">
        <v>45185</v>
      </c>
      <c r="B4067" s="15"/>
      <c r="C4067" s="144" t="s">
        <v>17</v>
      </c>
      <c r="D4067" s="33">
        <v>1200000</v>
      </c>
      <c r="E4067" s="45"/>
      <c r="F4067" s="13">
        <f t="shared" si="58"/>
        <v>591564024.02999973</v>
      </c>
    </row>
    <row r="4068" spans="1:8">
      <c r="A4068" s="14">
        <v>45185</v>
      </c>
      <c r="B4068" s="15"/>
      <c r="C4068" s="144" t="s">
        <v>17</v>
      </c>
      <c r="D4068" s="33">
        <v>600000</v>
      </c>
      <c r="E4068" s="45"/>
      <c r="F4068" s="13">
        <f t="shared" si="58"/>
        <v>592164024.02999973</v>
      </c>
    </row>
    <row r="4069" spans="1:8">
      <c r="A4069" s="14">
        <v>45185</v>
      </c>
      <c r="B4069" s="15"/>
      <c r="C4069" s="144" t="s">
        <v>17</v>
      </c>
      <c r="D4069" s="33">
        <v>600000</v>
      </c>
      <c r="E4069" s="45"/>
      <c r="F4069" s="13">
        <f t="shared" si="58"/>
        <v>592764024.02999973</v>
      </c>
      <c r="H4069" s="99"/>
    </row>
    <row r="4070" spans="1:8">
      <c r="A4070" s="14">
        <v>45185</v>
      </c>
      <c r="B4070" s="15"/>
      <c r="C4070" s="144" t="s">
        <v>66</v>
      </c>
      <c r="D4070" s="33">
        <v>2800000</v>
      </c>
      <c r="E4070" s="45"/>
      <c r="F4070" s="13">
        <f t="shared" si="58"/>
        <v>595564024.02999973</v>
      </c>
    </row>
    <row r="4071" spans="1:8">
      <c r="A4071" s="14">
        <v>45185</v>
      </c>
      <c r="B4071" s="15"/>
      <c r="C4071" s="144" t="s">
        <v>12</v>
      </c>
      <c r="D4071" s="33">
        <v>600000</v>
      </c>
      <c r="E4071" s="45"/>
      <c r="F4071" s="13">
        <f t="shared" si="58"/>
        <v>596164024.02999973</v>
      </c>
    </row>
    <row r="4072" spans="1:8">
      <c r="A4072" s="14">
        <v>45185</v>
      </c>
      <c r="B4072" s="15"/>
      <c r="C4072" s="144" t="s">
        <v>12</v>
      </c>
      <c r="D4072" s="33">
        <v>1200000</v>
      </c>
      <c r="E4072" s="45"/>
      <c r="F4072" s="13">
        <f t="shared" si="58"/>
        <v>597364024.02999973</v>
      </c>
      <c r="H4072" s="66"/>
    </row>
    <row r="4073" spans="1:8">
      <c r="A4073" s="14">
        <v>45185</v>
      </c>
      <c r="B4073" s="15"/>
      <c r="C4073" s="144" t="s">
        <v>12</v>
      </c>
      <c r="D4073" s="33">
        <v>600000</v>
      </c>
      <c r="E4073" s="45"/>
      <c r="F4073" s="13">
        <f t="shared" si="58"/>
        <v>597964024.02999973</v>
      </c>
    </row>
    <row r="4074" spans="1:8">
      <c r="A4074" s="14">
        <v>45186</v>
      </c>
      <c r="B4074" s="15"/>
      <c r="C4074" s="144" t="s">
        <v>17</v>
      </c>
      <c r="D4074" s="33">
        <v>1200000</v>
      </c>
      <c r="E4074" s="45"/>
      <c r="F4074" s="13">
        <f t="shared" si="58"/>
        <v>599164024.02999973</v>
      </c>
    </row>
    <row r="4075" spans="1:8">
      <c r="A4075" s="14">
        <v>45186</v>
      </c>
      <c r="B4075" s="15"/>
      <c r="C4075" s="144" t="s">
        <v>18</v>
      </c>
      <c r="D4075" s="33">
        <v>1015000</v>
      </c>
      <c r="E4075" s="45"/>
      <c r="F4075" s="13">
        <f t="shared" si="58"/>
        <v>600179024.02999973</v>
      </c>
      <c r="H4075" s="16"/>
    </row>
    <row r="4076" spans="1:8">
      <c r="A4076" s="14">
        <v>45186</v>
      </c>
      <c r="B4076" s="15"/>
      <c r="C4076" s="144" t="s">
        <v>12</v>
      </c>
      <c r="D4076" s="33">
        <v>1300000</v>
      </c>
      <c r="E4076" s="45"/>
      <c r="F4076" s="13">
        <f t="shared" si="58"/>
        <v>601479024.02999973</v>
      </c>
    </row>
    <row r="4077" spans="1:8">
      <c r="A4077" s="14">
        <v>45186</v>
      </c>
      <c r="B4077" s="15"/>
      <c r="C4077" s="144" t="s">
        <v>12</v>
      </c>
      <c r="D4077" s="33">
        <v>650000</v>
      </c>
      <c r="E4077" s="45"/>
      <c r="F4077" s="13">
        <f t="shared" si="58"/>
        <v>602129024.02999973</v>
      </c>
    </row>
    <row r="4078" spans="1:8">
      <c r="A4078" s="14">
        <v>45186</v>
      </c>
      <c r="B4078" s="15"/>
      <c r="C4078" s="144" t="s">
        <v>12</v>
      </c>
      <c r="D4078" s="33">
        <v>1120000</v>
      </c>
      <c r="E4078" s="45"/>
      <c r="F4078" s="13">
        <f t="shared" si="58"/>
        <v>603249024.02999973</v>
      </c>
    </row>
    <row r="4079" spans="1:8">
      <c r="A4079" s="14">
        <v>45186</v>
      </c>
      <c r="B4079" s="15"/>
      <c r="C4079" s="144" t="s">
        <v>12</v>
      </c>
      <c r="D4079" s="33">
        <v>1120000</v>
      </c>
      <c r="E4079" s="45"/>
      <c r="F4079" s="13">
        <f t="shared" si="58"/>
        <v>604369024.02999973</v>
      </c>
    </row>
    <row r="4080" spans="1:8">
      <c r="A4080" s="14">
        <v>45186</v>
      </c>
      <c r="B4080" s="15"/>
      <c r="C4080" s="144" t="s">
        <v>12</v>
      </c>
      <c r="D4080" s="33">
        <v>585000</v>
      </c>
      <c r="E4080" s="45"/>
      <c r="F4080" s="13">
        <f t="shared" si="58"/>
        <v>604954024.02999973</v>
      </c>
    </row>
    <row r="4081" spans="1:8">
      <c r="A4081" s="14">
        <v>45186</v>
      </c>
      <c r="B4081" s="15"/>
      <c r="C4081" s="144" t="s">
        <v>12</v>
      </c>
      <c r="D4081" s="33">
        <v>650000</v>
      </c>
      <c r="E4081" s="45"/>
      <c r="F4081" s="13">
        <f t="shared" si="58"/>
        <v>605604024.02999973</v>
      </c>
    </row>
    <row r="4082" spans="1:8">
      <c r="A4082" s="14">
        <v>45186</v>
      </c>
      <c r="B4082" s="15"/>
      <c r="C4082" s="144" t="s">
        <v>12</v>
      </c>
      <c r="D4082" s="33">
        <v>600000</v>
      </c>
      <c r="E4082" s="45"/>
      <c r="F4082" s="13">
        <f t="shared" si="58"/>
        <v>606204024.02999973</v>
      </c>
    </row>
    <row r="4083" spans="1:8">
      <c r="A4083" s="14">
        <v>45186</v>
      </c>
      <c r="B4083" s="15"/>
      <c r="C4083" s="144" t="s">
        <v>12</v>
      </c>
      <c r="D4083" s="33">
        <v>1835000</v>
      </c>
      <c r="E4083" s="45"/>
      <c r="F4083" s="13">
        <f t="shared" si="58"/>
        <v>608039024.02999973</v>
      </c>
      <c r="H4083" s="41"/>
    </row>
    <row r="4084" spans="1:8">
      <c r="A4084" s="14">
        <v>45187</v>
      </c>
      <c r="B4084" s="15"/>
      <c r="C4084" s="144" t="s">
        <v>12</v>
      </c>
      <c r="D4084" s="33">
        <v>1160000</v>
      </c>
      <c r="E4084" s="45"/>
      <c r="F4084" s="13">
        <f t="shared" si="58"/>
        <v>609199024.02999973</v>
      </c>
      <c r="H4084" s="16"/>
    </row>
    <row r="4085" spans="1:8">
      <c r="A4085" s="14">
        <v>45187</v>
      </c>
      <c r="B4085" s="15"/>
      <c r="C4085" s="144" t="s">
        <v>60</v>
      </c>
      <c r="D4085" s="33">
        <v>1253000</v>
      </c>
      <c r="E4085" s="45"/>
      <c r="F4085" s="13">
        <f t="shared" si="58"/>
        <v>610452024.02999973</v>
      </c>
    </row>
    <row r="4086" spans="1:8">
      <c r="A4086" s="14">
        <v>45187</v>
      </c>
      <c r="B4086" s="15"/>
      <c r="C4086" s="144" t="s">
        <v>12</v>
      </c>
      <c r="D4086" s="33">
        <v>1135000</v>
      </c>
      <c r="E4086" s="45"/>
      <c r="F4086" s="13">
        <f t="shared" si="58"/>
        <v>611587024.02999973</v>
      </c>
      <c r="H4086" s="16"/>
    </row>
    <row r="4087" spans="1:8">
      <c r="A4087" s="14">
        <v>45187</v>
      </c>
      <c r="B4087" s="15"/>
      <c r="C4087" s="144" t="s">
        <v>12</v>
      </c>
      <c r="D4087" s="33">
        <v>1185000</v>
      </c>
      <c r="E4087" s="45"/>
      <c r="F4087" s="13">
        <f t="shared" si="58"/>
        <v>612772024.02999973</v>
      </c>
    </row>
    <row r="4088" spans="1:8">
      <c r="A4088" s="14">
        <v>45187</v>
      </c>
      <c r="B4088" s="15"/>
      <c r="C4088" s="144" t="s">
        <v>18</v>
      </c>
      <c r="D4088" s="33">
        <v>2335000</v>
      </c>
      <c r="E4088" s="45"/>
      <c r="F4088" s="13">
        <f t="shared" si="58"/>
        <v>615107024.02999973</v>
      </c>
    </row>
    <row r="4089" spans="1:8">
      <c r="A4089" s="14">
        <v>45187</v>
      </c>
      <c r="B4089" s="15"/>
      <c r="C4089" s="144" t="s">
        <v>12</v>
      </c>
      <c r="D4089" s="33">
        <v>1755000</v>
      </c>
      <c r="E4089" s="45"/>
      <c r="F4089" s="13">
        <f t="shared" si="58"/>
        <v>616862024.02999973</v>
      </c>
    </row>
    <row r="4090" spans="1:8">
      <c r="A4090" s="14">
        <v>45187</v>
      </c>
      <c r="B4090" s="15"/>
      <c r="C4090" s="144" t="s">
        <v>12</v>
      </c>
      <c r="D4090" s="33">
        <v>600000</v>
      </c>
      <c r="E4090" s="45"/>
      <c r="F4090" s="13">
        <f t="shared" si="58"/>
        <v>617462024.02999973</v>
      </c>
    </row>
    <row r="4091" spans="1:8">
      <c r="A4091" s="14">
        <v>45187</v>
      </c>
      <c r="B4091" s="15"/>
      <c r="C4091" s="144" t="s">
        <v>12</v>
      </c>
      <c r="D4091" s="33">
        <v>1300000</v>
      </c>
      <c r="E4091" s="45"/>
      <c r="F4091" s="13">
        <f t="shared" si="58"/>
        <v>618762024.02999973</v>
      </c>
    </row>
    <row r="4092" spans="1:8">
      <c r="A4092" s="14">
        <v>45187</v>
      </c>
      <c r="B4092" s="15"/>
      <c r="C4092" s="144" t="s">
        <v>12</v>
      </c>
      <c r="D4092" s="33">
        <v>1200000</v>
      </c>
      <c r="E4092" s="45"/>
      <c r="F4092" s="13">
        <f t="shared" si="58"/>
        <v>619962024.02999973</v>
      </c>
    </row>
    <row r="4093" spans="1:8">
      <c r="A4093" s="14">
        <v>45187</v>
      </c>
      <c r="B4093" s="15"/>
      <c r="C4093" s="144" t="s">
        <v>16</v>
      </c>
      <c r="D4093" s="33">
        <v>364500</v>
      </c>
      <c r="E4093" s="45"/>
      <c r="F4093" s="13">
        <f t="shared" si="58"/>
        <v>620326524.02999973</v>
      </c>
    </row>
    <row r="4094" spans="1:8">
      <c r="A4094" s="14">
        <v>45187</v>
      </c>
      <c r="B4094" s="15"/>
      <c r="C4094" s="144" t="s">
        <v>16</v>
      </c>
      <c r="D4094" s="33">
        <v>554000</v>
      </c>
      <c r="E4094" s="45"/>
      <c r="F4094" s="13">
        <f t="shared" si="58"/>
        <v>620880524.02999973</v>
      </c>
    </row>
    <row r="4095" spans="1:8">
      <c r="A4095" s="14">
        <v>45188</v>
      </c>
      <c r="B4095" s="15"/>
      <c r="C4095" s="144" t="s">
        <v>12</v>
      </c>
      <c r="D4095" s="33">
        <v>585000</v>
      </c>
      <c r="E4095" s="45"/>
      <c r="F4095" s="13">
        <f t="shared" si="58"/>
        <v>621465524.02999973</v>
      </c>
    </row>
    <row r="4096" spans="1:8">
      <c r="A4096" s="14">
        <v>45188</v>
      </c>
      <c r="B4096" s="15"/>
      <c r="C4096" s="144" t="s">
        <v>12</v>
      </c>
      <c r="D4096" s="33">
        <v>1100000</v>
      </c>
      <c r="E4096" s="45"/>
      <c r="F4096" s="13">
        <f t="shared" si="58"/>
        <v>622565524.02999973</v>
      </c>
    </row>
    <row r="4097" spans="1:6">
      <c r="A4097" s="14">
        <v>45189</v>
      </c>
      <c r="B4097" s="15"/>
      <c r="C4097" s="144" t="s">
        <v>374</v>
      </c>
      <c r="D4097" s="33">
        <v>3150000</v>
      </c>
      <c r="E4097" s="45"/>
      <c r="F4097" s="13">
        <f t="shared" si="58"/>
        <v>625715524.02999973</v>
      </c>
    </row>
    <row r="4098" spans="1:6">
      <c r="A4098" s="14">
        <v>45189</v>
      </c>
      <c r="B4098" s="15"/>
      <c r="C4098" s="144" t="s">
        <v>20</v>
      </c>
      <c r="D4098" s="33"/>
      <c r="E4098" s="45">
        <v>124300750</v>
      </c>
      <c r="F4098" s="13">
        <f t="shared" ref="F4098:F4185" si="59">F4097+D4098-E4098</f>
        <v>501414774.02999973</v>
      </c>
    </row>
    <row r="4099" spans="1:6">
      <c r="A4099" s="14">
        <v>45189</v>
      </c>
      <c r="B4099" s="15"/>
      <c r="C4099" s="144" t="s">
        <v>44</v>
      </c>
      <c r="D4099" s="33"/>
      <c r="E4099" s="45">
        <v>1000000</v>
      </c>
      <c r="F4099" s="13">
        <f t="shared" si="59"/>
        <v>500414774.02999973</v>
      </c>
    </row>
    <row r="4100" spans="1:6">
      <c r="A4100" s="14">
        <v>45189</v>
      </c>
      <c r="B4100" s="15"/>
      <c r="C4100" s="144" t="s">
        <v>231</v>
      </c>
      <c r="D4100" s="33"/>
      <c r="E4100" s="45">
        <v>6829500</v>
      </c>
      <c r="F4100" s="13">
        <f t="shared" si="59"/>
        <v>493585274.02999973</v>
      </c>
    </row>
    <row r="4101" spans="1:6">
      <c r="A4101" s="14">
        <v>45189</v>
      </c>
      <c r="B4101" s="15"/>
      <c r="C4101" s="144" t="s">
        <v>375</v>
      </c>
      <c r="D4101" s="33"/>
      <c r="E4101" s="45">
        <v>2202500</v>
      </c>
      <c r="F4101" s="13">
        <f t="shared" si="59"/>
        <v>491382774.02999973</v>
      </c>
    </row>
    <row r="4102" spans="1:6">
      <c r="A4102" s="14">
        <v>45189</v>
      </c>
      <c r="B4102" s="15"/>
      <c r="C4102" s="144" t="s">
        <v>333</v>
      </c>
      <c r="D4102" s="33"/>
      <c r="E4102" s="45">
        <v>30000000</v>
      </c>
      <c r="F4102" s="13">
        <f t="shared" si="59"/>
        <v>461382774.02999973</v>
      </c>
    </row>
    <row r="4103" spans="1:6">
      <c r="A4103" s="14">
        <v>45189</v>
      </c>
      <c r="B4103" s="15"/>
      <c r="C4103" s="144" t="s">
        <v>40</v>
      </c>
      <c r="D4103" s="33"/>
      <c r="E4103" s="45">
        <f>2*2900</f>
        <v>5800</v>
      </c>
      <c r="F4103" s="13">
        <f t="shared" si="59"/>
        <v>461376974.02999973</v>
      </c>
    </row>
    <row r="4104" spans="1:6">
      <c r="A4104" s="14">
        <v>45189</v>
      </c>
      <c r="B4104" s="15"/>
      <c r="C4104" s="144" t="s">
        <v>27</v>
      </c>
      <c r="D4104" s="33">
        <v>32850000</v>
      </c>
      <c r="E4104" s="45"/>
      <c r="F4104" s="13">
        <f t="shared" si="59"/>
        <v>494226974.02999973</v>
      </c>
    </row>
    <row r="4105" spans="1:6">
      <c r="A4105" s="14">
        <v>45189</v>
      </c>
      <c r="B4105" s="15"/>
      <c r="C4105" s="144" t="s">
        <v>45</v>
      </c>
      <c r="D4105" s="33">
        <v>4400000</v>
      </c>
      <c r="E4105" s="45"/>
      <c r="F4105" s="13">
        <f t="shared" si="59"/>
        <v>498626974.02999973</v>
      </c>
    </row>
    <row r="4106" spans="1:6">
      <c r="A4106" s="14">
        <v>45191</v>
      </c>
      <c r="B4106" s="15"/>
      <c r="C4106" s="144" t="s">
        <v>376</v>
      </c>
      <c r="D4106" s="33">
        <v>2500000</v>
      </c>
      <c r="E4106" s="45"/>
      <c r="F4106" s="13">
        <f t="shared" si="59"/>
        <v>501126974.02999973</v>
      </c>
    </row>
    <row r="4107" spans="1:6">
      <c r="A4107" s="14">
        <v>45188</v>
      </c>
      <c r="B4107" s="15"/>
      <c r="C4107" s="144" t="s">
        <v>17</v>
      </c>
      <c r="D4107" s="33">
        <v>700000</v>
      </c>
      <c r="E4107" s="45"/>
      <c r="F4107" s="13">
        <f t="shared" si="59"/>
        <v>501826974.02999973</v>
      </c>
    </row>
    <row r="4108" spans="1:6">
      <c r="A4108" s="14">
        <v>45188</v>
      </c>
      <c r="B4108" s="15"/>
      <c r="C4108" s="144" t="s">
        <v>12</v>
      </c>
      <c r="D4108" s="33">
        <v>1170000</v>
      </c>
      <c r="E4108" s="45"/>
      <c r="F4108" s="13">
        <f t="shared" si="59"/>
        <v>502996974.02999973</v>
      </c>
    </row>
    <row r="4109" spans="1:6">
      <c r="A4109" s="14">
        <v>45189</v>
      </c>
      <c r="B4109" s="15"/>
      <c r="C4109" s="144" t="s">
        <v>17</v>
      </c>
      <c r="D4109" s="33">
        <v>600000</v>
      </c>
      <c r="E4109" s="45"/>
      <c r="F4109" s="13">
        <f t="shared" si="59"/>
        <v>503596974.02999973</v>
      </c>
    </row>
    <row r="4110" spans="1:6">
      <c r="A4110" s="14">
        <v>45189</v>
      </c>
      <c r="B4110" s="15"/>
      <c r="C4110" s="144" t="s">
        <v>12</v>
      </c>
      <c r="D4110" s="33">
        <v>600000</v>
      </c>
      <c r="E4110" s="45"/>
      <c r="F4110" s="13">
        <f t="shared" si="59"/>
        <v>504196974.02999973</v>
      </c>
    </row>
    <row r="4111" spans="1:6">
      <c r="A4111" s="14">
        <v>45189</v>
      </c>
      <c r="B4111" s="15"/>
      <c r="C4111" s="144" t="s">
        <v>18</v>
      </c>
      <c r="D4111" s="33">
        <v>1350000</v>
      </c>
      <c r="E4111" s="45"/>
      <c r="F4111" s="13">
        <f t="shared" si="59"/>
        <v>505546974.02999973</v>
      </c>
    </row>
    <row r="4112" spans="1:6">
      <c r="A4112" s="14">
        <v>45189</v>
      </c>
      <c r="B4112" s="15"/>
      <c r="C4112" s="144" t="s">
        <v>18</v>
      </c>
      <c r="D4112" s="33">
        <v>1150000</v>
      </c>
      <c r="E4112" s="45"/>
      <c r="F4112" s="13">
        <f t="shared" si="59"/>
        <v>506696974.02999973</v>
      </c>
    </row>
    <row r="4113" spans="1:6">
      <c r="A4113" s="14">
        <v>45189</v>
      </c>
      <c r="B4113" s="15"/>
      <c r="C4113" s="144" t="s">
        <v>16</v>
      </c>
      <c r="D4113" s="33">
        <v>966000</v>
      </c>
      <c r="E4113" s="45"/>
      <c r="F4113" s="13">
        <f t="shared" si="59"/>
        <v>507662974.02999973</v>
      </c>
    </row>
    <row r="4114" spans="1:6">
      <c r="A4114" s="14">
        <v>45189</v>
      </c>
      <c r="B4114" s="15"/>
      <c r="C4114" s="144" t="s">
        <v>12</v>
      </c>
      <c r="D4114" s="33">
        <v>600000</v>
      </c>
      <c r="E4114" s="45"/>
      <c r="F4114" s="13">
        <f t="shared" si="59"/>
        <v>508262974.02999973</v>
      </c>
    </row>
    <row r="4115" spans="1:6">
      <c r="A4115" s="14">
        <v>45189</v>
      </c>
      <c r="B4115" s="15"/>
      <c r="C4115" s="144" t="s">
        <v>12</v>
      </c>
      <c r="D4115" s="33">
        <v>1185000</v>
      </c>
      <c r="E4115" s="45"/>
      <c r="F4115" s="13">
        <f t="shared" si="59"/>
        <v>509447974.02999973</v>
      </c>
    </row>
    <row r="4116" spans="1:6">
      <c r="A4116" s="14">
        <v>45189</v>
      </c>
      <c r="B4116" s="15"/>
      <c r="C4116" s="144" t="s">
        <v>12</v>
      </c>
      <c r="D4116" s="33">
        <v>550000</v>
      </c>
      <c r="E4116" s="45"/>
      <c r="F4116" s="13">
        <f t="shared" si="59"/>
        <v>509997974.02999973</v>
      </c>
    </row>
    <row r="4117" spans="1:6">
      <c r="A4117" s="14">
        <v>45189</v>
      </c>
      <c r="B4117" s="15"/>
      <c r="C4117" s="144" t="s">
        <v>12</v>
      </c>
      <c r="D4117" s="33">
        <v>585000</v>
      </c>
      <c r="E4117" s="45"/>
      <c r="F4117" s="13">
        <f t="shared" si="59"/>
        <v>510582974.02999973</v>
      </c>
    </row>
    <row r="4118" spans="1:6">
      <c r="A4118" s="14">
        <v>45190</v>
      </c>
      <c r="B4118" s="15"/>
      <c r="C4118" s="144" t="s">
        <v>12</v>
      </c>
      <c r="D4118" s="33">
        <v>600000</v>
      </c>
      <c r="E4118" s="45"/>
      <c r="F4118" s="13">
        <f t="shared" si="59"/>
        <v>511182974.02999973</v>
      </c>
    </row>
    <row r="4119" spans="1:6">
      <c r="A4119" s="14">
        <v>45190</v>
      </c>
      <c r="B4119" s="15"/>
      <c r="C4119" s="144" t="s">
        <v>16</v>
      </c>
      <c r="D4119" s="33">
        <v>1628000</v>
      </c>
      <c r="E4119" s="45"/>
      <c r="F4119" s="13">
        <f t="shared" si="59"/>
        <v>512810974.02999973</v>
      </c>
    </row>
    <row r="4120" spans="1:6">
      <c r="A4120" s="14">
        <v>45190</v>
      </c>
      <c r="B4120" s="15"/>
      <c r="C4120" s="144" t="s">
        <v>12</v>
      </c>
      <c r="D4120" s="33">
        <v>585000</v>
      </c>
      <c r="E4120" s="45"/>
      <c r="F4120" s="13">
        <f t="shared" si="59"/>
        <v>513395974.02999973</v>
      </c>
    </row>
    <row r="4121" spans="1:6">
      <c r="A4121" s="14">
        <v>45190</v>
      </c>
      <c r="B4121" s="15"/>
      <c r="C4121" s="144" t="s">
        <v>60</v>
      </c>
      <c r="D4121" s="33">
        <v>1139000</v>
      </c>
      <c r="E4121" s="45"/>
      <c r="F4121" s="13">
        <f t="shared" si="59"/>
        <v>514534974.02999973</v>
      </c>
    </row>
    <row r="4122" spans="1:6">
      <c r="A4122" s="14">
        <v>45190</v>
      </c>
      <c r="B4122" s="15"/>
      <c r="C4122" s="144" t="s">
        <v>12</v>
      </c>
      <c r="D4122" s="33">
        <v>585000</v>
      </c>
      <c r="E4122" s="45"/>
      <c r="F4122" s="13">
        <f t="shared" si="59"/>
        <v>515119974.02999973</v>
      </c>
    </row>
    <row r="4123" spans="1:6">
      <c r="A4123" s="14">
        <v>45190</v>
      </c>
      <c r="B4123" s="15"/>
      <c r="C4123" s="144" t="s">
        <v>12</v>
      </c>
      <c r="D4123" s="33">
        <v>600000</v>
      </c>
      <c r="E4123" s="45"/>
      <c r="F4123" s="13">
        <f t="shared" si="59"/>
        <v>515719974.02999973</v>
      </c>
    </row>
    <row r="4124" spans="1:6">
      <c r="A4124" s="14">
        <v>45190</v>
      </c>
      <c r="B4124" s="15"/>
      <c r="C4124" s="144" t="s">
        <v>16</v>
      </c>
      <c r="D4124" s="33">
        <v>554000</v>
      </c>
      <c r="E4124" s="45"/>
      <c r="F4124" s="13">
        <f t="shared" si="59"/>
        <v>516273974.02999973</v>
      </c>
    </row>
    <row r="4125" spans="1:6">
      <c r="A4125" s="14">
        <v>45190</v>
      </c>
      <c r="B4125" s="15"/>
      <c r="C4125" s="144" t="s">
        <v>12</v>
      </c>
      <c r="D4125" s="33">
        <v>3250000</v>
      </c>
      <c r="E4125" s="45"/>
      <c r="F4125" s="13">
        <f t="shared" si="59"/>
        <v>519523974.02999973</v>
      </c>
    </row>
    <row r="4126" spans="1:6">
      <c r="A4126" s="14">
        <v>45190</v>
      </c>
      <c r="B4126" s="15"/>
      <c r="C4126" s="144" t="s">
        <v>12</v>
      </c>
      <c r="D4126" s="33">
        <v>1170000</v>
      </c>
      <c r="E4126" s="45"/>
      <c r="F4126" s="13">
        <f t="shared" si="59"/>
        <v>520693974.02999973</v>
      </c>
    </row>
    <row r="4127" spans="1:6">
      <c r="A4127" s="14">
        <v>45190</v>
      </c>
      <c r="B4127" s="15"/>
      <c r="C4127" s="144" t="s">
        <v>12</v>
      </c>
      <c r="D4127" s="33">
        <v>650000</v>
      </c>
      <c r="E4127" s="45"/>
      <c r="F4127" s="13">
        <f t="shared" si="59"/>
        <v>521343974.02999973</v>
      </c>
    </row>
    <row r="4128" spans="1:6">
      <c r="A4128" s="14">
        <v>45191</v>
      </c>
      <c r="B4128" s="15"/>
      <c r="C4128" s="144" t="s">
        <v>12</v>
      </c>
      <c r="D4128" s="33">
        <v>2340000</v>
      </c>
      <c r="E4128" s="45"/>
      <c r="F4128" s="13">
        <f t="shared" si="59"/>
        <v>523683974.02999973</v>
      </c>
    </row>
    <row r="4129" spans="1:6">
      <c r="A4129" s="14">
        <v>45191</v>
      </c>
      <c r="B4129" s="15"/>
      <c r="C4129" s="144" t="s">
        <v>12</v>
      </c>
      <c r="D4129" s="33">
        <v>1755000</v>
      </c>
      <c r="E4129" s="45"/>
      <c r="F4129" s="13">
        <f t="shared" si="59"/>
        <v>525438974.02999973</v>
      </c>
    </row>
    <row r="4130" spans="1:6">
      <c r="A4130" s="14">
        <v>45191</v>
      </c>
      <c r="B4130" s="15"/>
      <c r="C4130" s="144" t="s">
        <v>18</v>
      </c>
      <c r="D4130" s="33">
        <v>1185000</v>
      </c>
      <c r="E4130" s="45"/>
      <c r="F4130" s="13">
        <f t="shared" si="59"/>
        <v>526623974.02999973</v>
      </c>
    </row>
    <row r="4131" spans="1:6">
      <c r="A4131" s="14">
        <v>45191</v>
      </c>
      <c r="B4131" s="15"/>
      <c r="C4131" s="144" t="s">
        <v>12</v>
      </c>
      <c r="D4131" s="33">
        <v>550000</v>
      </c>
      <c r="E4131" s="45"/>
      <c r="F4131" s="13">
        <f t="shared" si="59"/>
        <v>527173974.02999973</v>
      </c>
    </row>
    <row r="4132" spans="1:6">
      <c r="A4132" s="14">
        <v>45191</v>
      </c>
      <c r="B4132" s="15"/>
      <c r="C4132" s="144" t="s">
        <v>17</v>
      </c>
      <c r="D4132" s="33">
        <v>600000</v>
      </c>
      <c r="E4132" s="45"/>
      <c r="F4132" s="13">
        <f t="shared" si="59"/>
        <v>527773974.02999973</v>
      </c>
    </row>
    <row r="4133" spans="1:6">
      <c r="A4133" s="14">
        <v>45191</v>
      </c>
      <c r="B4133" s="15"/>
      <c r="C4133" s="144" t="s">
        <v>18</v>
      </c>
      <c r="D4133" s="33">
        <v>5880000</v>
      </c>
      <c r="E4133" s="45"/>
      <c r="F4133" s="13">
        <f t="shared" si="59"/>
        <v>533653974.02999973</v>
      </c>
    </row>
    <row r="4134" spans="1:6">
      <c r="A4134" s="14">
        <v>45191</v>
      </c>
      <c r="B4134" s="15"/>
      <c r="C4134" s="144" t="s">
        <v>12</v>
      </c>
      <c r="D4134" s="33">
        <v>550000</v>
      </c>
      <c r="E4134" s="45"/>
      <c r="F4134" s="13">
        <f t="shared" si="59"/>
        <v>534203974.02999973</v>
      </c>
    </row>
    <row r="4135" spans="1:6">
      <c r="A4135" s="14">
        <v>45191</v>
      </c>
      <c r="B4135" s="15"/>
      <c r="C4135" s="144" t="s">
        <v>12</v>
      </c>
      <c r="D4135" s="33">
        <v>600000</v>
      </c>
      <c r="E4135" s="45"/>
      <c r="F4135" s="13">
        <f t="shared" si="59"/>
        <v>534803974.02999973</v>
      </c>
    </row>
    <row r="4136" spans="1:6">
      <c r="A4136" s="14">
        <v>45192</v>
      </c>
      <c r="B4136" s="15"/>
      <c r="C4136" s="144" t="s">
        <v>12</v>
      </c>
      <c r="D4136" s="33">
        <v>1150000</v>
      </c>
      <c r="E4136" s="45"/>
      <c r="F4136" s="13">
        <f t="shared" si="59"/>
        <v>535953974.02999973</v>
      </c>
    </row>
    <row r="4137" spans="1:6">
      <c r="A4137" s="14">
        <v>45195</v>
      </c>
      <c r="B4137" s="15"/>
      <c r="C4137" s="144" t="s">
        <v>89</v>
      </c>
      <c r="D4137" s="33">
        <v>600000</v>
      </c>
      <c r="E4137" s="45"/>
      <c r="F4137" s="13">
        <f t="shared" si="59"/>
        <v>536553974.02999973</v>
      </c>
    </row>
    <row r="4138" spans="1:6">
      <c r="A4138" s="14">
        <v>45192</v>
      </c>
      <c r="B4138" s="15"/>
      <c r="C4138" s="144" t="s">
        <v>12</v>
      </c>
      <c r="D4138" s="33">
        <v>585000</v>
      </c>
      <c r="E4138" s="45"/>
      <c r="F4138" s="13">
        <f t="shared" si="59"/>
        <v>537138974.02999973</v>
      </c>
    </row>
    <row r="4139" spans="1:6">
      <c r="A4139" s="14">
        <v>45192</v>
      </c>
      <c r="B4139" s="15"/>
      <c r="C4139" s="144" t="s">
        <v>12</v>
      </c>
      <c r="D4139" s="33">
        <v>650000</v>
      </c>
      <c r="E4139" s="45"/>
      <c r="F4139" s="13">
        <f t="shared" si="59"/>
        <v>537788974.02999973</v>
      </c>
    </row>
    <row r="4140" spans="1:6">
      <c r="A4140" s="14">
        <v>45192</v>
      </c>
      <c r="B4140" s="15"/>
      <c r="C4140" s="144" t="s">
        <v>12</v>
      </c>
      <c r="D4140" s="33">
        <v>650000</v>
      </c>
      <c r="E4140" s="45"/>
      <c r="F4140" s="13">
        <f t="shared" si="59"/>
        <v>538438974.02999973</v>
      </c>
    </row>
    <row r="4141" spans="1:6">
      <c r="A4141" s="14">
        <v>45194</v>
      </c>
      <c r="B4141" s="15"/>
      <c r="C4141" s="144" t="s">
        <v>12</v>
      </c>
      <c r="D4141" s="33">
        <v>585000</v>
      </c>
      <c r="E4141" s="45"/>
      <c r="F4141" s="13">
        <f t="shared" si="59"/>
        <v>539023974.02999973</v>
      </c>
    </row>
    <row r="4142" spans="1:6">
      <c r="A4142" s="14">
        <v>45194</v>
      </c>
      <c r="B4142" s="15"/>
      <c r="C4142" s="144" t="s">
        <v>12</v>
      </c>
      <c r="D4142" s="33">
        <v>1200000</v>
      </c>
      <c r="E4142" s="45"/>
      <c r="F4142" s="13">
        <f t="shared" si="59"/>
        <v>540223974.02999973</v>
      </c>
    </row>
    <row r="4143" spans="1:6">
      <c r="A4143" s="14">
        <v>45194</v>
      </c>
      <c r="B4143" s="15"/>
      <c r="C4143" s="144" t="s">
        <v>12</v>
      </c>
      <c r="D4143" s="33">
        <v>650000</v>
      </c>
      <c r="E4143" s="45"/>
      <c r="F4143" s="13">
        <f t="shared" si="59"/>
        <v>540873974.02999973</v>
      </c>
    </row>
    <row r="4144" spans="1:6">
      <c r="A4144" s="14">
        <v>45194</v>
      </c>
      <c r="B4144" s="15"/>
      <c r="C4144" s="144" t="s">
        <v>12</v>
      </c>
      <c r="D4144" s="33">
        <v>650000</v>
      </c>
      <c r="E4144" s="45"/>
      <c r="F4144" s="13">
        <f t="shared" si="59"/>
        <v>541523974.02999973</v>
      </c>
    </row>
    <row r="4145" spans="1:6">
      <c r="A4145" s="14">
        <v>45194</v>
      </c>
      <c r="B4145" s="15"/>
      <c r="C4145" s="144" t="s">
        <v>12</v>
      </c>
      <c r="D4145" s="33">
        <v>600000</v>
      </c>
      <c r="E4145" s="45"/>
      <c r="F4145" s="13">
        <f t="shared" si="59"/>
        <v>542123974.02999973</v>
      </c>
    </row>
    <row r="4146" spans="1:6">
      <c r="A4146" s="14">
        <v>45194</v>
      </c>
      <c r="B4146" s="15"/>
      <c r="C4146" s="144" t="s">
        <v>65</v>
      </c>
      <c r="D4146" s="33">
        <v>1858000</v>
      </c>
      <c r="E4146" s="45"/>
      <c r="F4146" s="13">
        <f t="shared" si="59"/>
        <v>543981974.02999973</v>
      </c>
    </row>
    <row r="4147" spans="1:6">
      <c r="A4147" s="14">
        <v>45194</v>
      </c>
      <c r="B4147" s="15"/>
      <c r="C4147" s="144" t="s">
        <v>17</v>
      </c>
      <c r="D4147" s="33">
        <v>1200000</v>
      </c>
      <c r="E4147" s="45"/>
      <c r="F4147" s="13">
        <f t="shared" si="59"/>
        <v>545181974.02999973</v>
      </c>
    </row>
    <row r="4148" spans="1:6">
      <c r="A4148" s="14">
        <v>45194</v>
      </c>
      <c r="B4148" s="15"/>
      <c r="C4148" s="144" t="s">
        <v>12</v>
      </c>
      <c r="D4148" s="33">
        <v>650000</v>
      </c>
      <c r="E4148" s="45"/>
      <c r="F4148" s="13">
        <f t="shared" si="59"/>
        <v>545831974.02999973</v>
      </c>
    </row>
    <row r="4149" spans="1:6">
      <c r="A4149" s="14">
        <v>45194</v>
      </c>
      <c r="B4149" s="15"/>
      <c r="C4149" s="144" t="s">
        <v>12</v>
      </c>
      <c r="D4149" s="33">
        <v>550000</v>
      </c>
      <c r="E4149" s="45"/>
      <c r="F4149" s="13">
        <f t="shared" si="59"/>
        <v>546381974.02999973</v>
      </c>
    </row>
    <row r="4150" spans="1:6">
      <c r="A4150" s="14">
        <v>45194</v>
      </c>
      <c r="B4150" s="15"/>
      <c r="C4150" s="144" t="s">
        <v>12</v>
      </c>
      <c r="D4150" s="33">
        <v>585000</v>
      </c>
      <c r="E4150" s="45"/>
      <c r="F4150" s="13">
        <f t="shared" si="59"/>
        <v>546966974.02999973</v>
      </c>
    </row>
    <row r="4151" spans="1:6">
      <c r="A4151" s="14">
        <v>45194</v>
      </c>
      <c r="B4151" s="15"/>
      <c r="C4151" s="144" t="s">
        <v>12</v>
      </c>
      <c r="D4151" s="33">
        <v>650000</v>
      </c>
      <c r="E4151" s="45"/>
      <c r="F4151" s="13">
        <f t="shared" si="59"/>
        <v>547616974.02999973</v>
      </c>
    </row>
    <row r="4152" spans="1:6">
      <c r="A4152" s="14">
        <v>45194</v>
      </c>
      <c r="B4152" s="15"/>
      <c r="C4152" s="144" t="s">
        <v>12</v>
      </c>
      <c r="D4152" s="33">
        <v>600000</v>
      </c>
      <c r="E4152" s="45"/>
      <c r="F4152" s="13">
        <f t="shared" si="59"/>
        <v>548216974.02999973</v>
      </c>
    </row>
    <row r="4153" spans="1:6">
      <c r="A4153" s="14">
        <v>45194</v>
      </c>
      <c r="B4153" s="15"/>
      <c r="C4153" s="144" t="s">
        <v>12</v>
      </c>
      <c r="D4153" s="33">
        <v>650000</v>
      </c>
      <c r="E4153" s="45"/>
      <c r="F4153" s="13">
        <f t="shared" si="59"/>
        <v>548866974.02999973</v>
      </c>
    </row>
    <row r="4154" spans="1:6">
      <c r="A4154" s="14">
        <v>45194</v>
      </c>
      <c r="B4154" s="15"/>
      <c r="C4154" s="144" t="s">
        <v>16</v>
      </c>
      <c r="D4154" s="33">
        <v>556000</v>
      </c>
      <c r="E4154" s="45"/>
      <c r="F4154" s="13">
        <f t="shared" si="59"/>
        <v>549422974.02999973</v>
      </c>
    </row>
    <row r="4155" spans="1:6">
      <c r="A4155" s="14">
        <v>45194</v>
      </c>
      <c r="B4155" s="15"/>
      <c r="C4155" s="144" t="s">
        <v>12</v>
      </c>
      <c r="D4155" s="33">
        <v>585000</v>
      </c>
      <c r="E4155" s="45"/>
      <c r="F4155" s="13">
        <f t="shared" si="59"/>
        <v>550007974.02999973</v>
      </c>
    </row>
    <row r="4156" spans="1:6">
      <c r="A4156" s="14">
        <v>45194</v>
      </c>
      <c r="B4156" s="15"/>
      <c r="C4156" s="144" t="s">
        <v>12</v>
      </c>
      <c r="D4156" s="33">
        <v>600000</v>
      </c>
      <c r="E4156" s="45"/>
      <c r="F4156" s="13">
        <f t="shared" si="59"/>
        <v>550607974.02999973</v>
      </c>
    </row>
    <row r="4157" spans="1:6">
      <c r="A4157" s="14">
        <v>45194</v>
      </c>
      <c r="B4157" s="15"/>
      <c r="C4157" s="144" t="s">
        <v>12</v>
      </c>
      <c r="D4157" s="33">
        <v>650000</v>
      </c>
      <c r="E4157" s="45"/>
      <c r="F4157" s="13">
        <f t="shared" si="59"/>
        <v>551257974.02999973</v>
      </c>
    </row>
    <row r="4158" spans="1:6">
      <c r="A4158" s="14">
        <v>45195</v>
      </c>
      <c r="B4158" s="15"/>
      <c r="C4158" s="144" t="s">
        <v>12</v>
      </c>
      <c r="D4158" s="33">
        <v>650000</v>
      </c>
      <c r="E4158" s="45"/>
      <c r="F4158" s="13">
        <f t="shared" si="59"/>
        <v>551907974.02999973</v>
      </c>
    </row>
    <row r="4159" spans="1:6">
      <c r="A4159" s="14">
        <v>45195</v>
      </c>
      <c r="B4159" s="15"/>
      <c r="C4159" s="144" t="s">
        <v>12</v>
      </c>
      <c r="D4159" s="33">
        <v>585000</v>
      </c>
      <c r="E4159" s="45"/>
      <c r="F4159" s="13">
        <f t="shared" si="59"/>
        <v>552492974.02999973</v>
      </c>
    </row>
    <row r="4160" spans="1:6">
      <c r="A4160" s="14">
        <v>45195</v>
      </c>
      <c r="B4160" s="15"/>
      <c r="C4160" s="144" t="s">
        <v>12</v>
      </c>
      <c r="D4160" s="33">
        <v>585000</v>
      </c>
      <c r="E4160" s="45"/>
      <c r="F4160" s="13">
        <f t="shared" si="59"/>
        <v>553077974.02999973</v>
      </c>
    </row>
    <row r="4161" spans="1:6">
      <c r="A4161" s="14">
        <v>45195</v>
      </c>
      <c r="B4161" s="15"/>
      <c r="C4161" s="144" t="s">
        <v>30</v>
      </c>
      <c r="D4161" s="33">
        <v>300000</v>
      </c>
      <c r="E4161" s="45"/>
      <c r="F4161" s="13">
        <f t="shared" si="59"/>
        <v>553377974.02999973</v>
      </c>
    </row>
    <row r="4162" spans="1:6">
      <c r="A4162" s="14">
        <v>45195</v>
      </c>
      <c r="B4162" s="15"/>
      <c r="C4162" s="144" t="s">
        <v>12</v>
      </c>
      <c r="D4162" s="33">
        <v>1050000</v>
      </c>
      <c r="E4162" s="45"/>
      <c r="F4162" s="13">
        <f t="shared" si="59"/>
        <v>554427974.02999973</v>
      </c>
    </row>
    <row r="4163" spans="1:6">
      <c r="A4163" s="14">
        <v>45195</v>
      </c>
      <c r="B4163" s="15"/>
      <c r="C4163" s="144" t="s">
        <v>12</v>
      </c>
      <c r="D4163" s="33">
        <v>1185000</v>
      </c>
      <c r="E4163" s="45"/>
      <c r="F4163" s="13">
        <f t="shared" si="59"/>
        <v>555612974.02999973</v>
      </c>
    </row>
    <row r="4164" spans="1:6">
      <c r="A4164" s="14">
        <v>45195</v>
      </c>
      <c r="B4164" s="15"/>
      <c r="C4164" s="144" t="s">
        <v>12</v>
      </c>
      <c r="D4164" s="33">
        <v>585000</v>
      </c>
      <c r="E4164" s="45"/>
      <c r="F4164" s="13">
        <f t="shared" si="59"/>
        <v>556197974.02999973</v>
      </c>
    </row>
    <row r="4165" spans="1:6">
      <c r="A4165" s="14">
        <v>45195</v>
      </c>
      <c r="B4165" s="15"/>
      <c r="C4165" s="144" t="s">
        <v>12</v>
      </c>
      <c r="D4165" s="33">
        <v>650000</v>
      </c>
      <c r="E4165" s="45"/>
      <c r="F4165" s="13">
        <f t="shared" si="59"/>
        <v>556847974.02999973</v>
      </c>
    </row>
    <row r="4166" spans="1:6">
      <c r="A4166" s="14">
        <v>45196</v>
      </c>
      <c r="B4166" s="15"/>
      <c r="C4166" s="144" t="s">
        <v>12</v>
      </c>
      <c r="D4166" s="33">
        <v>1015000</v>
      </c>
      <c r="E4166" s="45"/>
      <c r="F4166" s="13">
        <f t="shared" si="59"/>
        <v>557862974.02999973</v>
      </c>
    </row>
    <row r="4167" spans="1:6">
      <c r="A4167" s="14">
        <v>45196</v>
      </c>
      <c r="B4167" s="15"/>
      <c r="C4167" s="144" t="s">
        <v>12</v>
      </c>
      <c r="D4167" s="33">
        <v>1050000</v>
      </c>
      <c r="E4167" s="45"/>
      <c r="F4167" s="13">
        <f t="shared" si="59"/>
        <v>558912974.02999973</v>
      </c>
    </row>
    <row r="4168" spans="1:6">
      <c r="A4168" s="14">
        <v>45196</v>
      </c>
      <c r="B4168" s="15"/>
      <c r="C4168" s="144" t="s">
        <v>12</v>
      </c>
      <c r="D4168" s="33">
        <v>1235000</v>
      </c>
      <c r="E4168" s="45"/>
      <c r="F4168" s="13">
        <f t="shared" si="59"/>
        <v>560147974.02999973</v>
      </c>
    </row>
    <row r="4169" spans="1:6">
      <c r="A4169" s="14">
        <v>45197</v>
      </c>
      <c r="B4169" s="15"/>
      <c r="C4169" s="144" t="s">
        <v>116</v>
      </c>
      <c r="D4169" s="33"/>
      <c r="E4169" s="45">
        <v>42455000</v>
      </c>
      <c r="F4169" s="13">
        <f t="shared" si="59"/>
        <v>517692974.02999973</v>
      </c>
    </row>
    <row r="4170" spans="1:6">
      <c r="A4170" s="14">
        <v>45197</v>
      </c>
      <c r="B4170" s="15"/>
      <c r="C4170" s="144" t="s">
        <v>32</v>
      </c>
      <c r="D4170" s="33"/>
      <c r="E4170" s="45">
        <v>6500</v>
      </c>
      <c r="F4170" s="13">
        <f t="shared" si="59"/>
        <v>517686474.02999973</v>
      </c>
    </row>
    <row r="4171" spans="1:6">
      <c r="A4171" s="14">
        <v>45197</v>
      </c>
      <c r="B4171" s="15"/>
      <c r="C4171" s="144" t="s">
        <v>12</v>
      </c>
      <c r="D4171" s="33">
        <v>600000</v>
      </c>
      <c r="E4171" s="45"/>
      <c r="F4171" s="13">
        <f t="shared" si="59"/>
        <v>518286474.02999973</v>
      </c>
    </row>
    <row r="4172" spans="1:6">
      <c r="A4172" s="14">
        <v>45197</v>
      </c>
      <c r="B4172" s="15"/>
      <c r="C4172" s="144" t="s">
        <v>12</v>
      </c>
      <c r="D4172" s="33">
        <v>650000</v>
      </c>
      <c r="E4172" s="45"/>
      <c r="F4172" s="13">
        <f t="shared" si="59"/>
        <v>518936474.02999973</v>
      </c>
    </row>
    <row r="4173" spans="1:6">
      <c r="A4173" s="14">
        <v>45197</v>
      </c>
      <c r="B4173" s="15"/>
      <c r="C4173" s="144" t="s">
        <v>12</v>
      </c>
      <c r="D4173" s="33">
        <v>600000</v>
      </c>
      <c r="E4173" s="45"/>
      <c r="F4173" s="13">
        <f t="shared" si="59"/>
        <v>519536474.02999973</v>
      </c>
    </row>
    <row r="4174" spans="1:6">
      <c r="A4174" s="14">
        <v>45197</v>
      </c>
      <c r="B4174" s="15"/>
      <c r="C4174" s="144" t="s">
        <v>12</v>
      </c>
      <c r="D4174" s="33">
        <v>585000</v>
      </c>
      <c r="E4174" s="45"/>
      <c r="F4174" s="13">
        <f t="shared" si="59"/>
        <v>520121474.02999973</v>
      </c>
    </row>
    <row r="4175" spans="1:6">
      <c r="A4175" s="14">
        <v>45198</v>
      </c>
      <c r="B4175" s="15"/>
      <c r="C4175" s="144" t="s">
        <v>12</v>
      </c>
      <c r="D4175" s="33">
        <v>585000</v>
      </c>
      <c r="E4175" s="45"/>
      <c r="F4175" s="13">
        <f t="shared" si="59"/>
        <v>520706474.02999973</v>
      </c>
    </row>
    <row r="4176" spans="1:6">
      <c r="A4176" s="14">
        <v>45198</v>
      </c>
      <c r="B4176" s="15"/>
      <c r="C4176" s="144" t="s">
        <v>17</v>
      </c>
      <c r="D4176" s="33">
        <v>750000</v>
      </c>
      <c r="E4176" s="45"/>
      <c r="F4176" s="13">
        <f t="shared" si="59"/>
        <v>521456474.02999973</v>
      </c>
    </row>
    <row r="4177" spans="1:11">
      <c r="A4177" s="14">
        <v>45198</v>
      </c>
      <c r="B4177" s="15"/>
      <c r="C4177" s="144" t="s">
        <v>12</v>
      </c>
      <c r="D4177" s="33">
        <v>2340000</v>
      </c>
      <c r="E4177" s="45"/>
      <c r="F4177" s="13">
        <f t="shared" si="59"/>
        <v>523796474.02999973</v>
      </c>
    </row>
    <row r="4178" spans="1:11">
      <c r="A4178" s="14">
        <v>45198</v>
      </c>
      <c r="B4178" s="15"/>
      <c r="C4178" s="144" t="s">
        <v>387</v>
      </c>
      <c r="D4178" s="33">
        <v>2050000</v>
      </c>
      <c r="E4178" s="45"/>
      <c r="F4178" s="13">
        <f t="shared" si="59"/>
        <v>525846474.02999973</v>
      </c>
    </row>
    <row r="4179" spans="1:11">
      <c r="A4179" s="14">
        <v>45198</v>
      </c>
      <c r="B4179" s="15"/>
      <c r="C4179" s="144" t="s">
        <v>379</v>
      </c>
      <c r="D4179" s="33"/>
      <c r="E4179" s="45">
        <v>32000000</v>
      </c>
      <c r="F4179" s="13">
        <f t="shared" si="59"/>
        <v>493846474.02999973</v>
      </c>
    </row>
    <row r="4180" spans="1:11">
      <c r="A4180" s="14">
        <v>45198</v>
      </c>
      <c r="B4180" s="15"/>
      <c r="C4180" s="144" t="s">
        <v>12</v>
      </c>
      <c r="D4180" s="33">
        <v>585000</v>
      </c>
      <c r="E4180" s="45"/>
      <c r="F4180" s="13">
        <f t="shared" si="59"/>
        <v>494431474.02999973</v>
      </c>
    </row>
    <row r="4181" spans="1:11">
      <c r="A4181" s="14">
        <v>45199</v>
      </c>
      <c r="B4181" s="15"/>
      <c r="C4181" s="144" t="s">
        <v>12</v>
      </c>
      <c r="D4181" s="33">
        <v>465000</v>
      </c>
      <c r="E4181" s="45"/>
      <c r="F4181" s="13">
        <f t="shared" si="59"/>
        <v>494896474.02999973</v>
      </c>
    </row>
    <row r="4182" spans="1:11">
      <c r="A4182" s="14">
        <v>45199</v>
      </c>
      <c r="B4182" s="15"/>
      <c r="C4182" s="144" t="s">
        <v>65</v>
      </c>
      <c r="D4182" s="33">
        <v>1756000</v>
      </c>
      <c r="E4182" s="45"/>
      <c r="F4182" s="13">
        <f t="shared" si="59"/>
        <v>496652474.02999973</v>
      </c>
      <c r="K4182" s="4" t="s">
        <v>380</v>
      </c>
    </row>
    <row r="4183" spans="1:11">
      <c r="A4183" s="14">
        <v>44834</v>
      </c>
      <c r="B4183" s="15"/>
      <c r="C4183" s="144" t="s">
        <v>32</v>
      </c>
      <c r="D4183" s="33"/>
      <c r="E4183" s="45">
        <v>25000</v>
      </c>
      <c r="F4183" s="13">
        <f t="shared" si="59"/>
        <v>496627474.02999973</v>
      </c>
    </row>
    <row r="4184" spans="1:11">
      <c r="A4184" s="14">
        <v>44834</v>
      </c>
      <c r="B4184" s="15"/>
      <c r="C4184" s="144" t="s">
        <v>37</v>
      </c>
      <c r="D4184" s="33">
        <v>546792.99</v>
      </c>
      <c r="E4184" s="45"/>
      <c r="F4184" s="13">
        <f t="shared" si="59"/>
        <v>497174267.01999974</v>
      </c>
    </row>
    <row r="4185" spans="1:11">
      <c r="A4185" s="14">
        <v>44834</v>
      </c>
      <c r="B4185" s="15"/>
      <c r="C4185" s="144" t="s">
        <v>38</v>
      </c>
      <c r="D4185" s="33"/>
      <c r="E4185" s="45">
        <v>109358.6</v>
      </c>
      <c r="F4185" s="13">
        <f t="shared" si="59"/>
        <v>497064908.41999972</v>
      </c>
    </row>
    <row r="4186" spans="1:11">
      <c r="A4186" s="49"/>
      <c r="B4186" s="49"/>
      <c r="C4186" s="149"/>
      <c r="D4186" s="83">
        <f>SUM(D3705:D4185)</f>
        <v>579174292.99000001</v>
      </c>
      <c r="E4186" s="83">
        <f>SUM(E3705:E4185)</f>
        <v>495896808.60000002</v>
      </c>
      <c r="F4186" s="56"/>
    </row>
    <row r="4187" spans="1:11">
      <c r="A4187" s="15"/>
      <c r="B4187" s="15"/>
      <c r="C4187" s="151" t="s">
        <v>5</v>
      </c>
      <c r="D4187" s="119"/>
      <c r="E4187" s="54"/>
      <c r="F4187" s="84">
        <f>F4185</f>
        <v>497064908.41999972</v>
      </c>
    </row>
    <row r="4188" spans="1:11">
      <c r="A4188" s="14">
        <v>45200</v>
      </c>
      <c r="B4188" s="15"/>
      <c r="C4188" s="144" t="s">
        <v>12</v>
      </c>
      <c r="D4188" s="33">
        <v>600000</v>
      </c>
      <c r="E4188" s="45"/>
      <c r="F4188" s="13">
        <f t="shared" ref="F4188:F4251" si="60">F4187+D4188-E4188</f>
        <v>497664908.41999972</v>
      </c>
    </row>
    <row r="4189" spans="1:11">
      <c r="A4189" s="14">
        <v>45200</v>
      </c>
      <c r="B4189" s="15"/>
      <c r="C4189" s="144" t="s">
        <v>12</v>
      </c>
      <c r="D4189" s="33">
        <v>1765000</v>
      </c>
      <c r="E4189" s="45"/>
      <c r="F4189" s="13">
        <f t="shared" si="60"/>
        <v>499429908.41999972</v>
      </c>
    </row>
    <row r="4190" spans="1:11">
      <c r="A4190" s="14">
        <v>45200</v>
      </c>
      <c r="B4190" s="15"/>
      <c r="C4190" s="144" t="s">
        <v>12</v>
      </c>
      <c r="D4190" s="33">
        <v>650000</v>
      </c>
      <c r="E4190" s="45"/>
      <c r="F4190" s="13">
        <f t="shared" si="60"/>
        <v>500079908.41999972</v>
      </c>
    </row>
    <row r="4191" spans="1:11">
      <c r="A4191" s="14">
        <v>45200</v>
      </c>
      <c r="B4191" s="15"/>
      <c r="C4191" s="144" t="s">
        <v>12</v>
      </c>
      <c r="D4191" s="33">
        <v>585000</v>
      </c>
      <c r="E4191" s="45"/>
      <c r="F4191" s="13">
        <f t="shared" si="60"/>
        <v>500664908.41999972</v>
      </c>
    </row>
    <row r="4192" spans="1:11">
      <c r="A4192" s="14">
        <v>45200</v>
      </c>
      <c r="B4192" s="15"/>
      <c r="C4192" s="144" t="s">
        <v>12</v>
      </c>
      <c r="D4192" s="33">
        <v>1735000</v>
      </c>
      <c r="E4192" s="45"/>
      <c r="F4192" s="13">
        <f t="shared" si="60"/>
        <v>502399908.41999972</v>
      </c>
    </row>
    <row r="4193" spans="1:6">
      <c r="A4193" s="14">
        <v>45200</v>
      </c>
      <c r="B4193" s="15"/>
      <c r="C4193" s="144" t="s">
        <v>12</v>
      </c>
      <c r="D4193" s="33">
        <v>600000</v>
      </c>
      <c r="E4193" s="45"/>
      <c r="F4193" s="13">
        <f t="shared" si="60"/>
        <v>502999908.41999972</v>
      </c>
    </row>
    <row r="4194" spans="1:6">
      <c r="A4194" s="14">
        <v>45200</v>
      </c>
      <c r="B4194" s="15"/>
      <c r="C4194" s="144" t="s">
        <v>12</v>
      </c>
      <c r="D4194" s="33">
        <v>600000</v>
      </c>
      <c r="E4194" s="45"/>
      <c r="F4194" s="13">
        <f t="shared" si="60"/>
        <v>503599908.41999972</v>
      </c>
    </row>
    <row r="4195" spans="1:6">
      <c r="A4195" s="14">
        <v>45200</v>
      </c>
      <c r="B4195" s="15"/>
      <c r="C4195" s="144" t="s">
        <v>12</v>
      </c>
      <c r="D4195" s="33">
        <v>650000</v>
      </c>
      <c r="E4195" s="45"/>
      <c r="F4195" s="13">
        <f t="shared" si="60"/>
        <v>504249908.41999972</v>
      </c>
    </row>
    <row r="4196" spans="1:6">
      <c r="A4196" s="14">
        <v>45200</v>
      </c>
      <c r="B4196" s="15"/>
      <c r="C4196" s="144" t="s">
        <v>12</v>
      </c>
      <c r="D4196" s="33">
        <v>650000</v>
      </c>
      <c r="E4196" s="45"/>
      <c r="F4196" s="13">
        <f t="shared" si="60"/>
        <v>504899908.41999972</v>
      </c>
    </row>
    <row r="4197" spans="1:6">
      <c r="A4197" s="14">
        <v>45200</v>
      </c>
      <c r="B4197" s="15"/>
      <c r="C4197" s="144" t="s">
        <v>12</v>
      </c>
      <c r="D4197" s="33">
        <v>600000</v>
      </c>
      <c r="E4197" s="45"/>
      <c r="F4197" s="13">
        <f t="shared" si="60"/>
        <v>505499908.41999972</v>
      </c>
    </row>
    <row r="4198" spans="1:6">
      <c r="A4198" s="14">
        <v>45200</v>
      </c>
      <c r="B4198" s="15"/>
      <c r="C4198" s="144" t="s">
        <v>12</v>
      </c>
      <c r="D4198" s="33">
        <v>550000</v>
      </c>
      <c r="E4198" s="45"/>
      <c r="F4198" s="13">
        <f t="shared" si="60"/>
        <v>506049908.41999972</v>
      </c>
    </row>
    <row r="4199" spans="1:6">
      <c r="A4199" s="14">
        <v>45200</v>
      </c>
      <c r="B4199" s="15"/>
      <c r="C4199" s="144" t="s">
        <v>12</v>
      </c>
      <c r="D4199" s="33">
        <v>585000</v>
      </c>
      <c r="E4199" s="45"/>
      <c r="F4199" s="13">
        <f t="shared" si="60"/>
        <v>506634908.41999972</v>
      </c>
    </row>
    <row r="4200" spans="1:6">
      <c r="A4200" s="14">
        <v>45200</v>
      </c>
      <c r="B4200" s="15"/>
      <c r="C4200" s="144" t="s">
        <v>12</v>
      </c>
      <c r="D4200" s="33">
        <v>1745000</v>
      </c>
      <c r="E4200" s="45"/>
      <c r="F4200" s="13">
        <f t="shared" si="60"/>
        <v>508379908.41999972</v>
      </c>
    </row>
    <row r="4201" spans="1:6">
      <c r="A4201" s="14">
        <v>45200</v>
      </c>
      <c r="B4201" s="15"/>
      <c r="C4201" s="144" t="s">
        <v>12</v>
      </c>
      <c r="D4201" s="33">
        <v>650000</v>
      </c>
      <c r="E4201" s="45"/>
      <c r="F4201" s="13">
        <f t="shared" si="60"/>
        <v>509029908.41999972</v>
      </c>
    </row>
    <row r="4202" spans="1:6">
      <c r="A4202" s="14">
        <v>45200</v>
      </c>
      <c r="B4202" s="15"/>
      <c r="C4202" s="144" t="s">
        <v>12</v>
      </c>
      <c r="D4202" s="33">
        <v>600000</v>
      </c>
      <c r="E4202" s="45"/>
      <c r="F4202" s="13">
        <f t="shared" si="60"/>
        <v>509629908.41999972</v>
      </c>
    </row>
    <row r="4203" spans="1:6">
      <c r="A4203" s="14">
        <v>45200</v>
      </c>
      <c r="B4203" s="15"/>
      <c r="C4203" s="144" t="s">
        <v>12</v>
      </c>
      <c r="D4203" s="33">
        <v>585000</v>
      </c>
      <c r="E4203" s="45"/>
      <c r="F4203" s="13">
        <f t="shared" si="60"/>
        <v>510214908.41999972</v>
      </c>
    </row>
    <row r="4204" spans="1:6">
      <c r="A4204" s="14">
        <v>45200</v>
      </c>
      <c r="B4204" s="15"/>
      <c r="C4204" s="144" t="s">
        <v>12</v>
      </c>
      <c r="D4204" s="33">
        <v>585000</v>
      </c>
      <c r="E4204" s="45"/>
      <c r="F4204" s="13">
        <f t="shared" si="60"/>
        <v>510799908.41999972</v>
      </c>
    </row>
    <row r="4205" spans="1:6">
      <c r="A4205" s="14">
        <v>45200</v>
      </c>
      <c r="B4205" s="15"/>
      <c r="C4205" s="144" t="s">
        <v>12</v>
      </c>
      <c r="D4205" s="33">
        <v>550000</v>
      </c>
      <c r="E4205" s="45"/>
      <c r="F4205" s="13">
        <f t="shared" si="60"/>
        <v>511349908.41999972</v>
      </c>
    </row>
    <row r="4206" spans="1:6">
      <c r="A4206" s="14">
        <v>45200</v>
      </c>
      <c r="B4206" s="15"/>
      <c r="C4206" s="144" t="s">
        <v>16</v>
      </c>
      <c r="D4206" s="33">
        <v>829000</v>
      </c>
      <c r="E4206" s="45"/>
      <c r="F4206" s="13">
        <f t="shared" si="60"/>
        <v>512178908.41999972</v>
      </c>
    </row>
    <row r="4207" spans="1:6">
      <c r="A4207" s="14">
        <v>45200</v>
      </c>
      <c r="B4207" s="15"/>
      <c r="C4207" s="144" t="s">
        <v>12</v>
      </c>
      <c r="D4207" s="33">
        <v>650000</v>
      </c>
      <c r="E4207" s="45"/>
      <c r="F4207" s="13">
        <f t="shared" si="60"/>
        <v>512828908.41999972</v>
      </c>
    </row>
    <row r="4208" spans="1:6">
      <c r="A4208" s="14">
        <v>45201</v>
      </c>
      <c r="B4208" s="15"/>
      <c r="C4208" s="144" t="s">
        <v>12</v>
      </c>
      <c r="D4208" s="33">
        <v>1200000</v>
      </c>
      <c r="E4208" s="45"/>
      <c r="F4208" s="13">
        <f t="shared" si="60"/>
        <v>514028908.41999972</v>
      </c>
    </row>
    <row r="4209" spans="1:6">
      <c r="A4209" s="14">
        <v>45201</v>
      </c>
      <c r="B4209" s="15"/>
      <c r="C4209" s="144" t="s">
        <v>12</v>
      </c>
      <c r="D4209" s="33">
        <v>600000</v>
      </c>
      <c r="E4209" s="45"/>
      <c r="F4209" s="13">
        <f t="shared" si="60"/>
        <v>514628908.41999972</v>
      </c>
    </row>
    <row r="4210" spans="1:6">
      <c r="A4210" s="14">
        <v>45201</v>
      </c>
      <c r="B4210" s="15"/>
      <c r="C4210" s="144" t="s">
        <v>12</v>
      </c>
      <c r="D4210" s="33">
        <v>600000</v>
      </c>
      <c r="E4210" s="45"/>
      <c r="F4210" s="13">
        <f t="shared" si="60"/>
        <v>515228908.41999972</v>
      </c>
    </row>
    <row r="4211" spans="1:6">
      <c r="A4211" s="14">
        <v>45201</v>
      </c>
      <c r="B4211" s="15"/>
      <c r="C4211" s="144" t="s">
        <v>12</v>
      </c>
      <c r="D4211" s="33">
        <v>585000</v>
      </c>
      <c r="E4211" s="45"/>
      <c r="F4211" s="13">
        <f t="shared" si="60"/>
        <v>515813908.41999972</v>
      </c>
    </row>
    <row r="4212" spans="1:6">
      <c r="A4212" s="14">
        <v>45201</v>
      </c>
      <c r="B4212" s="15"/>
      <c r="C4212" s="144" t="s">
        <v>12</v>
      </c>
      <c r="D4212" s="33">
        <v>600000</v>
      </c>
      <c r="E4212" s="45"/>
      <c r="F4212" s="13">
        <f t="shared" si="60"/>
        <v>516413908.41999972</v>
      </c>
    </row>
    <row r="4213" spans="1:6">
      <c r="A4213" s="14">
        <v>45201</v>
      </c>
      <c r="B4213" s="15"/>
      <c r="C4213" s="144" t="s">
        <v>12</v>
      </c>
      <c r="D4213" s="33">
        <v>1170000</v>
      </c>
      <c r="E4213" s="45"/>
      <c r="F4213" s="13">
        <f t="shared" si="60"/>
        <v>517583908.41999972</v>
      </c>
    </row>
    <row r="4214" spans="1:6">
      <c r="A4214" s="14">
        <v>45201</v>
      </c>
      <c r="B4214" s="15"/>
      <c r="C4214" s="144" t="s">
        <v>12</v>
      </c>
      <c r="D4214" s="33">
        <v>1800000</v>
      </c>
      <c r="E4214" s="45"/>
      <c r="F4214" s="13">
        <f t="shared" si="60"/>
        <v>519383908.41999972</v>
      </c>
    </row>
    <row r="4215" spans="1:6">
      <c r="A4215" s="14">
        <v>45201</v>
      </c>
      <c r="B4215" s="15"/>
      <c r="C4215" s="144" t="s">
        <v>12</v>
      </c>
      <c r="D4215" s="33">
        <v>1185000</v>
      </c>
      <c r="E4215" s="45"/>
      <c r="F4215" s="13">
        <f t="shared" si="60"/>
        <v>520568908.41999972</v>
      </c>
    </row>
    <row r="4216" spans="1:6">
      <c r="A4216" s="14">
        <v>45201</v>
      </c>
      <c r="B4216" s="15"/>
      <c r="C4216" s="144" t="s">
        <v>12</v>
      </c>
      <c r="D4216" s="33">
        <v>1135000</v>
      </c>
      <c r="E4216" s="45"/>
      <c r="F4216" s="13">
        <f t="shared" si="60"/>
        <v>521703908.41999972</v>
      </c>
    </row>
    <row r="4217" spans="1:6">
      <c r="A4217" s="14">
        <v>45201</v>
      </c>
      <c r="B4217" s="15"/>
      <c r="C4217" s="144" t="s">
        <v>12</v>
      </c>
      <c r="D4217" s="33">
        <v>585000</v>
      </c>
      <c r="E4217" s="45"/>
      <c r="F4217" s="13">
        <f t="shared" si="60"/>
        <v>522288908.41999972</v>
      </c>
    </row>
    <row r="4218" spans="1:6">
      <c r="A4218" s="14">
        <v>45201</v>
      </c>
      <c r="B4218" s="15"/>
      <c r="C4218" s="144" t="s">
        <v>12</v>
      </c>
      <c r="D4218" s="33">
        <v>650000</v>
      </c>
      <c r="E4218" s="45"/>
      <c r="F4218" s="13">
        <f t="shared" si="60"/>
        <v>522938908.41999972</v>
      </c>
    </row>
    <row r="4219" spans="1:6">
      <c r="A4219" s="14">
        <v>45201</v>
      </c>
      <c r="B4219" s="15"/>
      <c r="C4219" s="144" t="s">
        <v>12</v>
      </c>
      <c r="D4219" s="33">
        <v>585000</v>
      </c>
      <c r="E4219" s="45"/>
      <c r="F4219" s="13">
        <f t="shared" si="60"/>
        <v>523523908.41999972</v>
      </c>
    </row>
    <row r="4220" spans="1:6">
      <c r="A4220" s="14">
        <v>45201</v>
      </c>
      <c r="B4220" s="15"/>
      <c r="C4220" s="144" t="s">
        <v>12</v>
      </c>
      <c r="D4220" s="33">
        <v>585000</v>
      </c>
      <c r="E4220" s="45"/>
      <c r="F4220" s="13">
        <f t="shared" si="60"/>
        <v>524108908.41999972</v>
      </c>
    </row>
    <row r="4221" spans="1:6">
      <c r="A4221" s="14">
        <v>45201</v>
      </c>
      <c r="B4221" s="15"/>
      <c r="C4221" s="144" t="s">
        <v>12</v>
      </c>
      <c r="D4221" s="33">
        <v>585000</v>
      </c>
      <c r="E4221" s="45"/>
      <c r="F4221" s="13">
        <f t="shared" si="60"/>
        <v>524693908.41999972</v>
      </c>
    </row>
    <row r="4222" spans="1:6">
      <c r="A4222" s="14">
        <v>45201</v>
      </c>
      <c r="B4222" s="15"/>
      <c r="C4222" s="144" t="s">
        <v>12</v>
      </c>
      <c r="D4222" s="33">
        <v>1185000</v>
      </c>
      <c r="E4222" s="45"/>
      <c r="F4222" s="13">
        <f t="shared" si="60"/>
        <v>525878908.41999972</v>
      </c>
    </row>
    <row r="4223" spans="1:6">
      <c r="A4223" s="14">
        <v>45201</v>
      </c>
      <c r="B4223" s="15"/>
      <c r="C4223" s="144" t="s">
        <v>12</v>
      </c>
      <c r="D4223" s="33">
        <v>600000</v>
      </c>
      <c r="E4223" s="45"/>
      <c r="F4223" s="13">
        <f t="shared" si="60"/>
        <v>526478908.41999972</v>
      </c>
    </row>
    <row r="4224" spans="1:6">
      <c r="A4224" s="14">
        <v>45201</v>
      </c>
      <c r="B4224" s="15"/>
      <c r="C4224" s="144" t="s">
        <v>12</v>
      </c>
      <c r="D4224" s="33">
        <v>650000</v>
      </c>
      <c r="E4224" s="45"/>
      <c r="F4224" s="13">
        <f t="shared" si="60"/>
        <v>527128908.41999972</v>
      </c>
    </row>
    <row r="4225" spans="1:6">
      <c r="A4225" s="14">
        <v>45201</v>
      </c>
      <c r="B4225" s="15"/>
      <c r="C4225" s="144" t="s">
        <v>12</v>
      </c>
      <c r="D4225" s="33">
        <v>575000</v>
      </c>
      <c r="E4225" s="45"/>
      <c r="F4225" s="13">
        <f t="shared" si="60"/>
        <v>527703908.41999972</v>
      </c>
    </row>
    <row r="4226" spans="1:6">
      <c r="A4226" s="14">
        <v>45201</v>
      </c>
      <c r="B4226" s="15"/>
      <c r="C4226" s="144" t="s">
        <v>12</v>
      </c>
      <c r="D4226" s="33">
        <v>465000</v>
      </c>
      <c r="E4226" s="45"/>
      <c r="F4226" s="13">
        <f t="shared" si="60"/>
        <v>528168908.41999972</v>
      </c>
    </row>
    <row r="4227" spans="1:6">
      <c r="A4227" s="14">
        <v>45201</v>
      </c>
      <c r="B4227" s="15"/>
      <c r="C4227" s="144" t="s">
        <v>12</v>
      </c>
      <c r="D4227" s="33">
        <v>600000</v>
      </c>
      <c r="E4227" s="45"/>
      <c r="F4227" s="13">
        <f t="shared" si="60"/>
        <v>528768908.41999972</v>
      </c>
    </row>
    <row r="4228" spans="1:6">
      <c r="A4228" s="14">
        <v>45201</v>
      </c>
      <c r="B4228" s="15"/>
      <c r="C4228" s="144" t="s">
        <v>12</v>
      </c>
      <c r="D4228" s="33">
        <v>650000</v>
      </c>
      <c r="E4228" s="45"/>
      <c r="F4228" s="13">
        <f t="shared" si="60"/>
        <v>529418908.41999972</v>
      </c>
    </row>
    <row r="4229" spans="1:6">
      <c r="A4229" s="14">
        <v>45201</v>
      </c>
      <c r="B4229" s="15"/>
      <c r="C4229" s="144" t="s">
        <v>12</v>
      </c>
      <c r="D4229" s="33">
        <v>585000</v>
      </c>
      <c r="E4229" s="45"/>
      <c r="F4229" s="13">
        <f t="shared" si="60"/>
        <v>530003908.41999972</v>
      </c>
    </row>
    <row r="4230" spans="1:6">
      <c r="A4230" s="14">
        <v>45201</v>
      </c>
      <c r="B4230" s="15"/>
      <c r="C4230" s="144" t="s">
        <v>12</v>
      </c>
      <c r="D4230" s="33">
        <v>650000</v>
      </c>
      <c r="E4230" s="45"/>
      <c r="F4230" s="13">
        <f t="shared" si="60"/>
        <v>530653908.41999972</v>
      </c>
    </row>
    <row r="4231" spans="1:6">
      <c r="A4231" s="14">
        <v>45201</v>
      </c>
      <c r="B4231" s="15"/>
      <c r="C4231" s="144" t="s">
        <v>12</v>
      </c>
      <c r="D4231" s="33">
        <v>600000</v>
      </c>
      <c r="E4231" s="45"/>
      <c r="F4231" s="13">
        <f t="shared" si="60"/>
        <v>531253908.41999972</v>
      </c>
    </row>
    <row r="4232" spans="1:6">
      <c r="A4232" s="14">
        <v>45201</v>
      </c>
      <c r="B4232" s="15"/>
      <c r="C4232" s="144" t="s">
        <v>12</v>
      </c>
      <c r="D4232" s="33">
        <v>585000</v>
      </c>
      <c r="E4232" s="45"/>
      <c r="F4232" s="13">
        <f t="shared" si="60"/>
        <v>531838908.41999972</v>
      </c>
    </row>
    <row r="4233" spans="1:6">
      <c r="A4233" s="14">
        <v>45201</v>
      </c>
      <c r="B4233" s="15"/>
      <c r="C4233" s="144" t="s">
        <v>12</v>
      </c>
      <c r="D4233" s="33">
        <v>600000</v>
      </c>
      <c r="E4233" s="45"/>
      <c r="F4233" s="13">
        <f t="shared" si="60"/>
        <v>532438908.41999972</v>
      </c>
    </row>
    <row r="4234" spans="1:6">
      <c r="A4234" s="14">
        <v>45201</v>
      </c>
      <c r="B4234" s="15"/>
      <c r="C4234" s="144" t="s">
        <v>12</v>
      </c>
      <c r="D4234" s="33">
        <v>1900000</v>
      </c>
      <c r="E4234" s="45"/>
      <c r="F4234" s="13">
        <f t="shared" si="60"/>
        <v>534338908.41999972</v>
      </c>
    </row>
    <row r="4235" spans="1:6">
      <c r="A4235" s="14">
        <v>45201</v>
      </c>
      <c r="B4235" s="15"/>
      <c r="C4235" s="144" t="s">
        <v>12</v>
      </c>
      <c r="D4235" s="33">
        <v>1185000</v>
      </c>
      <c r="E4235" s="45"/>
      <c r="F4235" s="13">
        <f t="shared" si="60"/>
        <v>535523908.41999972</v>
      </c>
    </row>
    <row r="4236" spans="1:6">
      <c r="A4236" s="14">
        <v>45201</v>
      </c>
      <c r="B4236" s="15"/>
      <c r="C4236" s="144" t="s">
        <v>12</v>
      </c>
      <c r="D4236" s="33">
        <v>600000</v>
      </c>
      <c r="E4236" s="45"/>
      <c r="F4236" s="13">
        <f t="shared" si="60"/>
        <v>536123908.41999972</v>
      </c>
    </row>
    <row r="4237" spans="1:6">
      <c r="A4237" s="14">
        <v>45201</v>
      </c>
      <c r="B4237" s="15"/>
      <c r="C4237" s="144" t="s">
        <v>12</v>
      </c>
      <c r="D4237" s="33">
        <v>600000</v>
      </c>
      <c r="E4237" s="45"/>
      <c r="F4237" s="13">
        <f t="shared" si="60"/>
        <v>536723908.41999972</v>
      </c>
    </row>
    <row r="4238" spans="1:6">
      <c r="A4238" s="14">
        <v>45201</v>
      </c>
      <c r="B4238" s="15"/>
      <c r="C4238" s="144" t="s">
        <v>12</v>
      </c>
      <c r="D4238" s="33">
        <v>585000</v>
      </c>
      <c r="E4238" s="45"/>
      <c r="F4238" s="13">
        <f t="shared" si="60"/>
        <v>537308908.41999972</v>
      </c>
    </row>
    <row r="4239" spans="1:6">
      <c r="A4239" s="14">
        <v>45201</v>
      </c>
      <c r="B4239" s="15"/>
      <c r="C4239" s="144" t="s">
        <v>12</v>
      </c>
      <c r="D4239" s="33">
        <v>585000</v>
      </c>
      <c r="E4239" s="45"/>
      <c r="F4239" s="13">
        <f t="shared" si="60"/>
        <v>537893908.41999972</v>
      </c>
    </row>
    <row r="4240" spans="1:6">
      <c r="A4240" s="14">
        <v>45201</v>
      </c>
      <c r="B4240" s="15"/>
      <c r="C4240" s="144" t="s">
        <v>12</v>
      </c>
      <c r="D4240" s="33">
        <v>1950000</v>
      </c>
      <c r="E4240" s="45"/>
      <c r="F4240" s="13">
        <f t="shared" si="60"/>
        <v>539843908.41999972</v>
      </c>
    </row>
    <row r="4241" spans="1:6">
      <c r="A4241" s="14">
        <v>45201</v>
      </c>
      <c r="B4241" s="15"/>
      <c r="C4241" s="144" t="s">
        <v>12</v>
      </c>
      <c r="D4241" s="33">
        <v>1235000</v>
      </c>
      <c r="E4241" s="45"/>
      <c r="F4241" s="13">
        <f t="shared" si="60"/>
        <v>541078908.41999972</v>
      </c>
    </row>
    <row r="4242" spans="1:6">
      <c r="A4242" s="14">
        <v>45201</v>
      </c>
      <c r="B4242" s="15"/>
      <c r="C4242" s="144" t="s">
        <v>12</v>
      </c>
      <c r="D4242" s="33">
        <v>600000</v>
      </c>
      <c r="E4242" s="45"/>
      <c r="F4242" s="13">
        <f t="shared" si="60"/>
        <v>541678908.41999972</v>
      </c>
    </row>
    <row r="4243" spans="1:6">
      <c r="A4243" s="14">
        <v>45201</v>
      </c>
      <c r="B4243" s="15"/>
      <c r="C4243" s="144" t="s">
        <v>12</v>
      </c>
      <c r="D4243" s="33">
        <v>465000</v>
      </c>
      <c r="E4243" s="45"/>
      <c r="F4243" s="13">
        <f t="shared" si="60"/>
        <v>542143908.41999972</v>
      </c>
    </row>
    <row r="4244" spans="1:6">
      <c r="A4244" s="14">
        <v>45201</v>
      </c>
      <c r="B4244" s="15"/>
      <c r="C4244" s="144" t="s">
        <v>12</v>
      </c>
      <c r="D4244" s="33">
        <v>585000</v>
      </c>
      <c r="E4244" s="45"/>
      <c r="F4244" s="13">
        <f t="shared" si="60"/>
        <v>542728908.41999972</v>
      </c>
    </row>
    <row r="4245" spans="1:6">
      <c r="A4245" s="14">
        <v>45201</v>
      </c>
      <c r="B4245" s="15"/>
      <c r="C4245" s="144" t="s">
        <v>12</v>
      </c>
      <c r="D4245" s="33">
        <v>585000</v>
      </c>
      <c r="E4245" s="45"/>
      <c r="F4245" s="13">
        <f t="shared" si="60"/>
        <v>543313908.41999972</v>
      </c>
    </row>
    <row r="4246" spans="1:6">
      <c r="A4246" s="14">
        <v>45201</v>
      </c>
      <c r="B4246" s="15"/>
      <c r="C4246" s="144" t="s">
        <v>12</v>
      </c>
      <c r="D4246" s="33">
        <v>600000</v>
      </c>
      <c r="E4246" s="45"/>
      <c r="F4246" s="13">
        <f t="shared" si="60"/>
        <v>543913908.41999972</v>
      </c>
    </row>
    <row r="4247" spans="1:6">
      <c r="A4247" s="14">
        <v>45201</v>
      </c>
      <c r="B4247" s="15"/>
      <c r="C4247" s="144" t="s">
        <v>12</v>
      </c>
      <c r="D4247" s="33">
        <v>1170000</v>
      </c>
      <c r="E4247" s="45"/>
      <c r="F4247" s="13">
        <f t="shared" si="60"/>
        <v>545083908.41999972</v>
      </c>
    </row>
    <row r="4248" spans="1:6">
      <c r="A4248" s="14">
        <v>45201</v>
      </c>
      <c r="B4248" s="15"/>
      <c r="C4248" s="144" t="s">
        <v>12</v>
      </c>
      <c r="D4248" s="33">
        <v>575000</v>
      </c>
      <c r="E4248" s="45"/>
      <c r="F4248" s="13">
        <f t="shared" si="60"/>
        <v>545658908.41999972</v>
      </c>
    </row>
    <row r="4249" spans="1:6">
      <c r="A4249" s="14">
        <v>45201</v>
      </c>
      <c r="B4249" s="15"/>
      <c r="C4249" s="144" t="s">
        <v>12</v>
      </c>
      <c r="D4249" s="33">
        <v>1170000</v>
      </c>
      <c r="E4249" s="45"/>
      <c r="F4249" s="13">
        <f t="shared" si="60"/>
        <v>546828908.41999972</v>
      </c>
    </row>
    <row r="4250" spans="1:6">
      <c r="A4250" s="14">
        <v>45201</v>
      </c>
      <c r="B4250" s="15"/>
      <c r="C4250" s="144" t="s">
        <v>12</v>
      </c>
      <c r="D4250" s="33">
        <v>585000</v>
      </c>
      <c r="E4250" s="45"/>
      <c r="F4250" s="13">
        <f t="shared" si="60"/>
        <v>547413908.41999972</v>
      </c>
    </row>
    <row r="4251" spans="1:6">
      <c r="A4251" s="14">
        <v>45201</v>
      </c>
      <c r="B4251" s="15"/>
      <c r="C4251" s="144" t="s">
        <v>12</v>
      </c>
      <c r="D4251" s="33">
        <v>650000</v>
      </c>
      <c r="E4251" s="45"/>
      <c r="F4251" s="13">
        <f t="shared" si="60"/>
        <v>548063908.41999972</v>
      </c>
    </row>
    <row r="4252" spans="1:6">
      <c r="A4252" s="14">
        <v>45201</v>
      </c>
      <c r="B4252" s="15"/>
      <c r="C4252" s="144" t="s">
        <v>6</v>
      </c>
      <c r="D4252" s="33">
        <v>270000</v>
      </c>
      <c r="E4252" s="45"/>
      <c r="F4252" s="13">
        <f t="shared" ref="F4252:F4318" si="61">F4251+D4252-E4252</f>
        <v>548333908.41999972</v>
      </c>
    </row>
    <row r="4253" spans="1:6">
      <c r="A4253" s="14">
        <v>45201</v>
      </c>
      <c r="B4253" s="15"/>
      <c r="C4253" s="144" t="s">
        <v>12</v>
      </c>
      <c r="D4253" s="33">
        <v>600000</v>
      </c>
      <c r="E4253" s="45"/>
      <c r="F4253" s="13">
        <f t="shared" si="61"/>
        <v>548933908.41999972</v>
      </c>
    </row>
    <row r="4254" spans="1:6">
      <c r="A4254" s="14">
        <v>45201</v>
      </c>
      <c r="B4254" s="15"/>
      <c r="C4254" s="144" t="s">
        <v>12</v>
      </c>
      <c r="D4254" s="33">
        <v>585000</v>
      </c>
      <c r="E4254" s="45"/>
      <c r="F4254" s="13">
        <f t="shared" si="61"/>
        <v>549518908.41999972</v>
      </c>
    </row>
    <row r="4255" spans="1:6">
      <c r="A4255" s="14">
        <v>45201</v>
      </c>
      <c r="B4255" s="15"/>
      <c r="C4255" s="144" t="s">
        <v>12</v>
      </c>
      <c r="D4255" s="33">
        <v>650000</v>
      </c>
      <c r="E4255" s="45"/>
      <c r="F4255" s="13">
        <f t="shared" si="61"/>
        <v>550168908.41999972</v>
      </c>
    </row>
    <row r="4256" spans="1:6">
      <c r="A4256" s="14">
        <v>45202</v>
      </c>
      <c r="B4256" s="15"/>
      <c r="C4256" s="144" t="s">
        <v>388</v>
      </c>
      <c r="D4256" s="33">
        <v>3450000</v>
      </c>
      <c r="E4256" s="45"/>
      <c r="F4256" s="13">
        <f t="shared" si="61"/>
        <v>553618908.41999972</v>
      </c>
    </row>
    <row r="4257" spans="1:6">
      <c r="A4257" s="14">
        <v>45202</v>
      </c>
      <c r="B4257" s="15"/>
      <c r="C4257" s="144" t="s">
        <v>12</v>
      </c>
      <c r="D4257" s="33">
        <v>600000</v>
      </c>
      <c r="E4257" s="45"/>
      <c r="F4257" s="13">
        <f t="shared" si="61"/>
        <v>554218908.41999972</v>
      </c>
    </row>
    <row r="4258" spans="1:6">
      <c r="A4258" s="14">
        <v>45202</v>
      </c>
      <c r="B4258" s="15"/>
      <c r="C4258" s="144" t="s">
        <v>12</v>
      </c>
      <c r="D4258" s="33">
        <v>480000</v>
      </c>
      <c r="E4258" s="45"/>
      <c r="F4258" s="13">
        <f t="shared" si="61"/>
        <v>554698908.41999972</v>
      </c>
    </row>
    <row r="4259" spans="1:6">
      <c r="A4259" s="14">
        <v>45202</v>
      </c>
      <c r="B4259" s="15"/>
      <c r="C4259" s="144" t="s">
        <v>381</v>
      </c>
      <c r="D4259" s="33">
        <v>750000</v>
      </c>
      <c r="E4259" s="45"/>
      <c r="F4259" s="13">
        <f t="shared" si="61"/>
        <v>555448908.41999972</v>
      </c>
    </row>
    <row r="4260" spans="1:6">
      <c r="A4260" s="14">
        <v>45202</v>
      </c>
      <c r="B4260" s="15"/>
      <c r="C4260" s="144" t="s">
        <v>12</v>
      </c>
      <c r="D4260" s="33">
        <v>600000</v>
      </c>
      <c r="E4260" s="45"/>
      <c r="F4260" s="13">
        <f t="shared" si="61"/>
        <v>556048908.41999972</v>
      </c>
    </row>
    <row r="4261" spans="1:6">
      <c r="A4261" s="14">
        <v>45202</v>
      </c>
      <c r="B4261" s="15"/>
      <c r="C4261" s="144" t="s">
        <v>12</v>
      </c>
      <c r="D4261" s="33">
        <v>650000</v>
      </c>
      <c r="E4261" s="45"/>
      <c r="F4261" s="13">
        <f t="shared" si="61"/>
        <v>556698908.41999972</v>
      </c>
    </row>
    <row r="4262" spans="1:6">
      <c r="A4262" s="14">
        <v>45202</v>
      </c>
      <c r="B4262" s="15"/>
      <c r="C4262" s="144" t="s">
        <v>12</v>
      </c>
      <c r="D4262" s="33">
        <v>650000</v>
      </c>
      <c r="E4262" s="45"/>
      <c r="F4262" s="13">
        <f t="shared" si="61"/>
        <v>557348908.41999972</v>
      </c>
    </row>
    <row r="4263" spans="1:6">
      <c r="A4263" s="14">
        <v>45202</v>
      </c>
      <c r="B4263" s="15"/>
      <c r="C4263" s="144" t="s">
        <v>12</v>
      </c>
      <c r="D4263" s="33">
        <v>650000</v>
      </c>
      <c r="E4263" s="45"/>
      <c r="F4263" s="13">
        <f t="shared" si="61"/>
        <v>557998908.41999972</v>
      </c>
    </row>
    <row r="4264" spans="1:6">
      <c r="A4264" s="14">
        <v>45202</v>
      </c>
      <c r="B4264" s="15"/>
      <c r="C4264" s="144" t="s">
        <v>12</v>
      </c>
      <c r="D4264" s="33">
        <v>1170000</v>
      </c>
      <c r="E4264" s="45"/>
      <c r="F4264" s="13">
        <f t="shared" si="61"/>
        <v>559168908.41999972</v>
      </c>
    </row>
    <row r="4265" spans="1:6">
      <c r="A4265" s="14">
        <v>45202</v>
      </c>
      <c r="B4265" s="15"/>
      <c r="C4265" s="144" t="s">
        <v>12</v>
      </c>
      <c r="D4265" s="33">
        <v>1200000</v>
      </c>
      <c r="E4265" s="45"/>
      <c r="F4265" s="13">
        <f t="shared" si="61"/>
        <v>560368908.41999972</v>
      </c>
    </row>
    <row r="4266" spans="1:6">
      <c r="A4266" s="14">
        <v>45202</v>
      </c>
      <c r="B4266" s="15"/>
      <c r="C4266" s="144" t="s">
        <v>12</v>
      </c>
      <c r="D4266" s="33">
        <v>585000</v>
      </c>
      <c r="E4266" s="45"/>
      <c r="F4266" s="13">
        <f t="shared" si="61"/>
        <v>560953908.41999972</v>
      </c>
    </row>
    <row r="4267" spans="1:6">
      <c r="A4267" s="14">
        <v>45202</v>
      </c>
      <c r="B4267" s="15"/>
      <c r="C4267" s="144" t="s">
        <v>12</v>
      </c>
      <c r="D4267" s="33">
        <v>1185000</v>
      </c>
      <c r="E4267" s="45"/>
      <c r="F4267" s="13">
        <f t="shared" si="61"/>
        <v>562138908.41999972</v>
      </c>
    </row>
    <row r="4268" spans="1:6">
      <c r="A4268" s="14">
        <v>45202</v>
      </c>
      <c r="B4268" s="15"/>
      <c r="C4268" s="147" t="s">
        <v>12</v>
      </c>
      <c r="D4268" s="33">
        <v>1235000</v>
      </c>
      <c r="E4268" s="45"/>
      <c r="F4268" s="13">
        <f t="shared" si="61"/>
        <v>563373908.41999972</v>
      </c>
    </row>
    <row r="4269" spans="1:6">
      <c r="A4269" s="14">
        <v>45202</v>
      </c>
      <c r="B4269" s="15"/>
      <c r="C4269" s="144" t="s">
        <v>12</v>
      </c>
      <c r="D4269" s="33">
        <v>600000</v>
      </c>
      <c r="E4269" s="45"/>
      <c r="F4269" s="13">
        <f t="shared" si="61"/>
        <v>563973908.41999972</v>
      </c>
    </row>
    <row r="4270" spans="1:6">
      <c r="A4270" s="14">
        <v>45202</v>
      </c>
      <c r="B4270" s="15"/>
      <c r="C4270" s="144" t="s">
        <v>12</v>
      </c>
      <c r="D4270" s="33">
        <v>650000</v>
      </c>
      <c r="E4270" s="45"/>
      <c r="F4270" s="13">
        <f t="shared" si="61"/>
        <v>564623908.41999972</v>
      </c>
    </row>
    <row r="4271" spans="1:6">
      <c r="A4271" s="14">
        <v>45202</v>
      </c>
      <c r="B4271" s="15"/>
      <c r="C4271" s="144" t="s">
        <v>12</v>
      </c>
      <c r="D4271" s="33">
        <v>1065000</v>
      </c>
      <c r="E4271" s="45"/>
      <c r="F4271" s="13">
        <f t="shared" si="61"/>
        <v>565688908.41999972</v>
      </c>
    </row>
    <row r="4272" spans="1:6">
      <c r="A4272" s="14">
        <v>45202</v>
      </c>
      <c r="B4272" s="15"/>
      <c r="C4272" s="144" t="s">
        <v>147</v>
      </c>
      <c r="D4272" s="33">
        <v>12950000</v>
      </c>
      <c r="E4272" s="45"/>
      <c r="F4272" s="13">
        <f t="shared" si="61"/>
        <v>578638908.41999972</v>
      </c>
    </row>
    <row r="4273" spans="1:6">
      <c r="A4273" s="14">
        <v>45202</v>
      </c>
      <c r="B4273" s="15"/>
      <c r="C4273" s="144" t="s">
        <v>12</v>
      </c>
      <c r="D4273" s="33">
        <v>585000</v>
      </c>
      <c r="E4273" s="45"/>
      <c r="F4273" s="13">
        <f t="shared" si="61"/>
        <v>579223908.41999972</v>
      </c>
    </row>
    <row r="4274" spans="1:6">
      <c r="A4274" s="14">
        <v>45202</v>
      </c>
      <c r="B4274" s="15"/>
      <c r="C4274" s="147" t="s">
        <v>16</v>
      </c>
      <c r="D4274" s="33">
        <v>996000</v>
      </c>
      <c r="E4274" s="45"/>
      <c r="F4274" s="13">
        <f t="shared" si="61"/>
        <v>580219908.41999972</v>
      </c>
    </row>
    <row r="4275" spans="1:6">
      <c r="A4275" s="14">
        <v>45202</v>
      </c>
      <c r="B4275" s="15"/>
      <c r="C4275" s="144" t="s">
        <v>12</v>
      </c>
      <c r="D4275" s="33">
        <v>650000</v>
      </c>
      <c r="E4275" s="45"/>
      <c r="F4275" s="13">
        <f t="shared" si="61"/>
        <v>580869908.41999972</v>
      </c>
    </row>
    <row r="4276" spans="1:6">
      <c r="A4276" s="14">
        <v>45202</v>
      </c>
      <c r="B4276" s="15"/>
      <c r="C4276" s="144" t="s">
        <v>12</v>
      </c>
      <c r="D4276" s="33">
        <v>1250000</v>
      </c>
      <c r="E4276" s="45"/>
      <c r="F4276" s="13">
        <f t="shared" si="61"/>
        <v>582119908.41999972</v>
      </c>
    </row>
    <row r="4277" spans="1:6">
      <c r="A4277" s="14">
        <v>45202</v>
      </c>
      <c r="B4277" s="15"/>
      <c r="C4277" s="144" t="s">
        <v>12</v>
      </c>
      <c r="D4277" s="33">
        <v>600000</v>
      </c>
      <c r="E4277" s="45"/>
      <c r="F4277" s="13">
        <f t="shared" si="61"/>
        <v>582719908.41999972</v>
      </c>
    </row>
    <row r="4278" spans="1:6">
      <c r="A4278" s="14">
        <v>45202</v>
      </c>
      <c r="B4278" s="15"/>
      <c r="C4278" s="144" t="s">
        <v>12</v>
      </c>
      <c r="D4278" s="33">
        <v>2420000</v>
      </c>
      <c r="E4278" s="45"/>
      <c r="F4278" s="13">
        <f t="shared" si="61"/>
        <v>585139908.41999972</v>
      </c>
    </row>
    <row r="4279" spans="1:6">
      <c r="A4279" s="14">
        <v>45202</v>
      </c>
      <c r="B4279" s="15"/>
      <c r="C4279" s="144" t="s">
        <v>12</v>
      </c>
      <c r="D4279" s="33">
        <v>600000</v>
      </c>
      <c r="E4279" s="45"/>
      <c r="F4279" s="13">
        <f t="shared" si="61"/>
        <v>585739908.41999972</v>
      </c>
    </row>
    <row r="4280" spans="1:6">
      <c r="A4280" s="14">
        <v>45202</v>
      </c>
      <c r="B4280" s="15"/>
      <c r="C4280" s="144" t="s">
        <v>12</v>
      </c>
      <c r="D4280" s="33">
        <v>1300000</v>
      </c>
      <c r="E4280" s="45"/>
      <c r="F4280" s="13">
        <f t="shared" si="61"/>
        <v>587039908.41999972</v>
      </c>
    </row>
    <row r="4281" spans="1:6">
      <c r="A4281" s="14">
        <v>45202</v>
      </c>
      <c r="B4281" s="15"/>
      <c r="C4281" s="144" t="s">
        <v>12</v>
      </c>
      <c r="D4281" s="33">
        <v>1235000</v>
      </c>
      <c r="E4281" s="45"/>
      <c r="F4281" s="13">
        <f t="shared" si="61"/>
        <v>588274908.41999972</v>
      </c>
    </row>
    <row r="4282" spans="1:6">
      <c r="A4282" s="14">
        <v>45202</v>
      </c>
      <c r="B4282" s="15"/>
      <c r="C4282" s="144" t="s">
        <v>12</v>
      </c>
      <c r="D4282" s="33">
        <v>1935000</v>
      </c>
      <c r="E4282" s="45"/>
      <c r="F4282" s="13">
        <f t="shared" si="61"/>
        <v>590209908.41999972</v>
      </c>
    </row>
    <row r="4283" spans="1:6">
      <c r="A4283" s="14">
        <v>45202</v>
      </c>
      <c r="B4283" s="15"/>
      <c r="C4283" s="144" t="s">
        <v>12</v>
      </c>
      <c r="D4283" s="33">
        <v>585000</v>
      </c>
      <c r="E4283" s="45"/>
      <c r="F4283" s="13">
        <f t="shared" si="61"/>
        <v>590794908.41999972</v>
      </c>
    </row>
    <row r="4284" spans="1:6">
      <c r="A4284" s="14">
        <v>45202</v>
      </c>
      <c r="B4284" s="15"/>
      <c r="C4284" s="144" t="s">
        <v>12</v>
      </c>
      <c r="D4284" s="33">
        <v>650000</v>
      </c>
      <c r="E4284" s="45"/>
      <c r="F4284" s="13">
        <f t="shared" si="61"/>
        <v>591444908.41999972</v>
      </c>
    </row>
    <row r="4285" spans="1:6">
      <c r="A4285" s="14">
        <v>45202</v>
      </c>
      <c r="B4285" s="15"/>
      <c r="C4285" s="144" t="s">
        <v>12</v>
      </c>
      <c r="D4285" s="33">
        <v>585000</v>
      </c>
      <c r="E4285" s="45"/>
      <c r="F4285" s="13">
        <f t="shared" si="61"/>
        <v>592029908.41999972</v>
      </c>
    </row>
    <row r="4286" spans="1:6">
      <c r="A4286" s="14">
        <v>45202</v>
      </c>
      <c r="B4286" s="15"/>
      <c r="C4286" s="144" t="s">
        <v>12</v>
      </c>
      <c r="D4286" s="33">
        <v>585000</v>
      </c>
      <c r="E4286" s="45"/>
      <c r="F4286" s="13">
        <f t="shared" si="61"/>
        <v>592614908.41999972</v>
      </c>
    </row>
    <row r="4287" spans="1:6">
      <c r="A4287" s="14">
        <v>45202</v>
      </c>
      <c r="B4287" s="15"/>
      <c r="C4287" s="144" t="s">
        <v>12</v>
      </c>
      <c r="D4287" s="33">
        <v>585000</v>
      </c>
      <c r="E4287" s="45"/>
      <c r="F4287" s="13">
        <f t="shared" si="61"/>
        <v>593199908.41999972</v>
      </c>
    </row>
    <row r="4288" spans="1:6">
      <c r="A4288" s="14">
        <v>45202</v>
      </c>
      <c r="B4288" s="15"/>
      <c r="C4288" s="144" t="s">
        <v>60</v>
      </c>
      <c r="D4288" s="33">
        <v>1274000</v>
      </c>
      <c r="E4288" s="45"/>
      <c r="F4288" s="13">
        <f t="shared" si="61"/>
        <v>594473908.41999972</v>
      </c>
    </row>
    <row r="4289" spans="1:6">
      <c r="A4289" s="14">
        <v>45202</v>
      </c>
      <c r="B4289" s="15"/>
      <c r="C4289" s="144" t="s">
        <v>12</v>
      </c>
      <c r="D4289" s="33">
        <v>600000</v>
      </c>
      <c r="E4289" s="45"/>
      <c r="F4289" s="13">
        <f t="shared" si="61"/>
        <v>595073908.41999972</v>
      </c>
    </row>
    <row r="4290" spans="1:6">
      <c r="A4290" s="14">
        <v>45202</v>
      </c>
      <c r="B4290" s="15"/>
      <c r="C4290" s="144" t="s">
        <v>12</v>
      </c>
      <c r="D4290" s="33">
        <v>585000</v>
      </c>
      <c r="E4290" s="45"/>
      <c r="F4290" s="13">
        <f t="shared" si="61"/>
        <v>595658908.41999972</v>
      </c>
    </row>
    <row r="4291" spans="1:6">
      <c r="A4291" s="14">
        <v>45202</v>
      </c>
      <c r="B4291" s="15"/>
      <c r="C4291" s="144" t="s">
        <v>12</v>
      </c>
      <c r="D4291" s="33">
        <v>1170000</v>
      </c>
      <c r="E4291" s="45"/>
      <c r="F4291" s="13">
        <f t="shared" si="61"/>
        <v>596828908.41999972</v>
      </c>
    </row>
    <row r="4292" spans="1:6">
      <c r="A4292" s="14">
        <v>45202</v>
      </c>
      <c r="B4292" s="15"/>
      <c r="C4292" s="144" t="s">
        <v>12</v>
      </c>
      <c r="D4292" s="33">
        <v>575000</v>
      </c>
      <c r="E4292" s="45"/>
      <c r="F4292" s="13">
        <f t="shared" si="61"/>
        <v>597403908.41999972</v>
      </c>
    </row>
    <row r="4293" spans="1:6">
      <c r="A4293" s="14">
        <v>45202</v>
      </c>
      <c r="B4293" s="15"/>
      <c r="C4293" s="144" t="s">
        <v>12</v>
      </c>
      <c r="D4293" s="33">
        <v>600000</v>
      </c>
      <c r="E4293" s="45"/>
      <c r="F4293" s="13">
        <f t="shared" si="61"/>
        <v>598003908.41999972</v>
      </c>
    </row>
    <row r="4294" spans="1:6">
      <c r="A4294" s="14">
        <v>45202</v>
      </c>
      <c r="B4294" s="15"/>
      <c r="C4294" s="144" t="s">
        <v>12</v>
      </c>
      <c r="D4294" s="33">
        <v>1235000</v>
      </c>
      <c r="E4294" s="45"/>
      <c r="F4294" s="13">
        <f t="shared" si="61"/>
        <v>599238908.41999972</v>
      </c>
    </row>
    <row r="4295" spans="1:6">
      <c r="A4295" s="14">
        <v>45202</v>
      </c>
      <c r="B4295" s="15"/>
      <c r="C4295" s="144" t="s">
        <v>12</v>
      </c>
      <c r="D4295" s="33">
        <v>1250000</v>
      </c>
      <c r="E4295" s="45"/>
      <c r="F4295" s="13">
        <f t="shared" si="61"/>
        <v>600488908.41999972</v>
      </c>
    </row>
    <row r="4296" spans="1:6">
      <c r="A4296" s="14">
        <v>45202</v>
      </c>
      <c r="B4296" s="15"/>
      <c r="C4296" s="144" t="s">
        <v>12</v>
      </c>
      <c r="D4296" s="33">
        <v>650000</v>
      </c>
      <c r="E4296" s="45"/>
      <c r="F4296" s="13">
        <f t="shared" si="61"/>
        <v>601138908.41999972</v>
      </c>
    </row>
    <row r="4297" spans="1:6">
      <c r="A4297" s="14">
        <v>45202</v>
      </c>
      <c r="B4297" s="15"/>
      <c r="C4297" s="144" t="s">
        <v>12</v>
      </c>
      <c r="D4297" s="33">
        <v>585000</v>
      </c>
      <c r="E4297" s="45"/>
      <c r="F4297" s="13">
        <f t="shared" si="61"/>
        <v>601723908.41999972</v>
      </c>
    </row>
    <row r="4298" spans="1:6">
      <c r="A4298" s="14">
        <v>45203</v>
      </c>
      <c r="B4298" s="15"/>
      <c r="C4298" s="144" t="s">
        <v>12</v>
      </c>
      <c r="D4298" s="33">
        <v>1150000</v>
      </c>
      <c r="E4298" s="45"/>
      <c r="F4298" s="13">
        <f t="shared" si="61"/>
        <v>602873908.41999972</v>
      </c>
    </row>
    <row r="4299" spans="1:6">
      <c r="A4299" s="14">
        <v>45203</v>
      </c>
      <c r="B4299" s="15"/>
      <c r="C4299" s="144" t="s">
        <v>12</v>
      </c>
      <c r="D4299" s="33">
        <v>465000</v>
      </c>
      <c r="E4299" s="45"/>
      <c r="F4299" s="13">
        <f t="shared" si="61"/>
        <v>603338908.41999972</v>
      </c>
    </row>
    <row r="4300" spans="1:6">
      <c r="A4300" s="14">
        <v>45203</v>
      </c>
      <c r="B4300" s="15"/>
      <c r="C4300" s="144" t="s">
        <v>12</v>
      </c>
      <c r="D4300" s="33">
        <v>600000</v>
      </c>
      <c r="E4300" s="45"/>
      <c r="F4300" s="13">
        <f t="shared" si="61"/>
        <v>603938908.41999972</v>
      </c>
    </row>
    <row r="4301" spans="1:6">
      <c r="A4301" s="14">
        <v>45203</v>
      </c>
      <c r="B4301" s="15"/>
      <c r="C4301" s="144" t="s">
        <v>12</v>
      </c>
      <c r="D4301" s="33">
        <v>650000</v>
      </c>
      <c r="E4301" s="45"/>
      <c r="F4301" s="13">
        <f t="shared" si="61"/>
        <v>604588908.41999972</v>
      </c>
    </row>
    <row r="4302" spans="1:6">
      <c r="A4302" s="14">
        <v>45203</v>
      </c>
      <c r="B4302" s="15"/>
      <c r="C4302" s="144" t="s">
        <v>12</v>
      </c>
      <c r="D4302" s="33">
        <v>1755000</v>
      </c>
      <c r="E4302" s="45"/>
      <c r="F4302" s="13">
        <f t="shared" si="61"/>
        <v>606343908.41999972</v>
      </c>
    </row>
    <row r="4303" spans="1:6">
      <c r="A4303" s="14">
        <v>45203</v>
      </c>
      <c r="B4303" s="15"/>
      <c r="C4303" s="144" t="s">
        <v>12</v>
      </c>
      <c r="D4303" s="33">
        <v>600000</v>
      </c>
      <c r="E4303" s="45"/>
      <c r="F4303" s="13">
        <f t="shared" si="61"/>
        <v>606943908.41999972</v>
      </c>
    </row>
    <row r="4304" spans="1:6">
      <c r="A4304" s="14">
        <v>45203</v>
      </c>
      <c r="B4304" s="15"/>
      <c r="C4304" s="144" t="s">
        <v>12</v>
      </c>
      <c r="D4304" s="33">
        <v>1250000</v>
      </c>
      <c r="E4304" s="45"/>
      <c r="F4304" s="13">
        <f t="shared" si="61"/>
        <v>608193908.41999972</v>
      </c>
    </row>
    <row r="4305" spans="1:6">
      <c r="A4305" s="14">
        <v>45203</v>
      </c>
      <c r="B4305" s="15"/>
      <c r="C4305" s="144" t="s">
        <v>12</v>
      </c>
      <c r="D4305" s="33">
        <v>1185000</v>
      </c>
      <c r="E4305" s="45"/>
      <c r="F4305" s="13">
        <f t="shared" si="61"/>
        <v>609378908.41999972</v>
      </c>
    </row>
    <row r="4306" spans="1:6">
      <c r="A4306" s="14">
        <v>45203</v>
      </c>
      <c r="B4306" s="15"/>
      <c r="C4306" s="144" t="s">
        <v>12</v>
      </c>
      <c r="D4306" s="33">
        <v>600000</v>
      </c>
      <c r="E4306" s="45"/>
      <c r="F4306" s="13">
        <f t="shared" si="61"/>
        <v>609978908.41999972</v>
      </c>
    </row>
    <row r="4307" spans="1:6">
      <c r="A4307" s="14">
        <v>45203</v>
      </c>
      <c r="B4307" s="15"/>
      <c r="C4307" s="144" t="s">
        <v>12</v>
      </c>
      <c r="D4307" s="33">
        <v>600000</v>
      </c>
      <c r="E4307" s="45"/>
      <c r="F4307" s="13">
        <f t="shared" si="61"/>
        <v>610578908.41999972</v>
      </c>
    </row>
    <row r="4308" spans="1:6">
      <c r="A4308" s="14">
        <v>45203</v>
      </c>
      <c r="B4308" s="15"/>
      <c r="C4308" s="144" t="s">
        <v>12</v>
      </c>
      <c r="D4308" s="33">
        <v>650000</v>
      </c>
      <c r="E4308" s="45"/>
      <c r="F4308" s="13">
        <f t="shared" si="61"/>
        <v>611228908.41999972</v>
      </c>
    </row>
    <row r="4309" spans="1:6">
      <c r="A4309" s="14">
        <v>45203</v>
      </c>
      <c r="B4309" s="15"/>
      <c r="C4309" s="144" t="s">
        <v>12</v>
      </c>
      <c r="D4309" s="33">
        <v>1810000</v>
      </c>
      <c r="E4309" s="45"/>
      <c r="F4309" s="13">
        <f t="shared" si="61"/>
        <v>613038908.41999972</v>
      </c>
    </row>
    <row r="4310" spans="1:6">
      <c r="A4310" s="14">
        <v>45203</v>
      </c>
      <c r="B4310" s="15"/>
      <c r="C4310" s="144" t="s">
        <v>12</v>
      </c>
      <c r="D4310" s="33">
        <v>600000</v>
      </c>
      <c r="E4310" s="45"/>
      <c r="F4310" s="13">
        <f t="shared" si="61"/>
        <v>613638908.41999972</v>
      </c>
    </row>
    <row r="4311" spans="1:6">
      <c r="A4311" s="14">
        <v>45203</v>
      </c>
      <c r="B4311" s="15"/>
      <c r="C4311" s="144" t="s">
        <v>12</v>
      </c>
      <c r="D4311" s="33">
        <v>600000</v>
      </c>
      <c r="E4311" s="45"/>
      <c r="F4311" s="13">
        <f t="shared" si="61"/>
        <v>614238908.41999972</v>
      </c>
    </row>
    <row r="4312" spans="1:6" ht="28">
      <c r="A4312" s="14">
        <v>45203</v>
      </c>
      <c r="B4312" s="15"/>
      <c r="C4312" s="147" t="s">
        <v>382</v>
      </c>
      <c r="D4312" s="33"/>
      <c r="E4312" s="45">
        <v>25000000</v>
      </c>
      <c r="F4312" s="13">
        <f t="shared" si="61"/>
        <v>589238908.41999972</v>
      </c>
    </row>
    <row r="4313" spans="1:6">
      <c r="A4313" s="14">
        <v>45203</v>
      </c>
      <c r="B4313" s="15"/>
      <c r="C4313" s="144" t="s">
        <v>32</v>
      </c>
      <c r="D4313" s="33"/>
      <c r="E4313" s="45">
        <v>2500</v>
      </c>
      <c r="F4313" s="13">
        <f t="shared" si="61"/>
        <v>589236408.41999972</v>
      </c>
    </row>
    <row r="4314" spans="1:6">
      <c r="A4314" s="14">
        <v>45203</v>
      </c>
      <c r="B4314" s="15"/>
      <c r="C4314" s="144" t="s">
        <v>12</v>
      </c>
      <c r="D4314" s="33">
        <v>1235000</v>
      </c>
      <c r="E4314" s="45"/>
      <c r="F4314" s="13">
        <f t="shared" si="61"/>
        <v>590471408.41999972</v>
      </c>
    </row>
    <row r="4315" spans="1:6">
      <c r="A4315" s="14">
        <v>45203</v>
      </c>
      <c r="B4315" s="15"/>
      <c r="C4315" s="144" t="s">
        <v>12</v>
      </c>
      <c r="D4315" s="33">
        <v>650000</v>
      </c>
      <c r="E4315" s="45"/>
      <c r="F4315" s="13">
        <f t="shared" si="61"/>
        <v>591121408.41999972</v>
      </c>
    </row>
    <row r="4316" spans="1:6">
      <c r="A4316" s="14">
        <v>45203</v>
      </c>
      <c r="B4316" s="15"/>
      <c r="C4316" s="144" t="s">
        <v>12</v>
      </c>
      <c r="D4316" s="33">
        <v>1170000</v>
      </c>
      <c r="E4316" s="45"/>
      <c r="F4316" s="13">
        <f t="shared" si="61"/>
        <v>592291408.41999972</v>
      </c>
    </row>
    <row r="4317" spans="1:6">
      <c r="A4317" s="14">
        <v>45203</v>
      </c>
      <c r="B4317" s="15"/>
      <c r="C4317" s="144" t="s">
        <v>12</v>
      </c>
      <c r="D4317" s="33">
        <v>550000</v>
      </c>
      <c r="E4317" s="45"/>
      <c r="F4317" s="13">
        <f t="shared" si="61"/>
        <v>592841408.41999972</v>
      </c>
    </row>
    <row r="4318" spans="1:6">
      <c r="A4318" s="14">
        <v>45203</v>
      </c>
      <c r="B4318" s="15"/>
      <c r="C4318" s="144" t="s">
        <v>12</v>
      </c>
      <c r="D4318" s="33">
        <v>1745000</v>
      </c>
      <c r="E4318" s="45"/>
      <c r="F4318" s="13">
        <f t="shared" si="61"/>
        <v>594586408.41999972</v>
      </c>
    </row>
    <row r="4319" spans="1:6">
      <c r="A4319" s="14">
        <v>45203</v>
      </c>
      <c r="B4319" s="15"/>
      <c r="C4319" s="144" t="s">
        <v>12</v>
      </c>
      <c r="D4319" s="33">
        <v>585000</v>
      </c>
      <c r="E4319" s="45"/>
      <c r="F4319" s="13">
        <f t="shared" ref="F4319:F4387" si="62">F4318+D4319-E4319</f>
        <v>595171408.41999972</v>
      </c>
    </row>
    <row r="4320" spans="1:6">
      <c r="A4320" s="14">
        <v>45203</v>
      </c>
      <c r="B4320" s="15"/>
      <c r="C4320" s="144" t="s">
        <v>18</v>
      </c>
      <c r="D4320" s="33">
        <v>1785000</v>
      </c>
      <c r="E4320" s="45"/>
      <c r="F4320" s="13">
        <f t="shared" si="62"/>
        <v>596956408.41999972</v>
      </c>
    </row>
    <row r="4321" spans="1:6">
      <c r="A4321" s="14">
        <v>45203</v>
      </c>
      <c r="B4321" s="15"/>
      <c r="C4321" s="144" t="s">
        <v>12</v>
      </c>
      <c r="D4321" s="33">
        <v>650000</v>
      </c>
      <c r="E4321" s="45"/>
      <c r="F4321" s="13">
        <f t="shared" si="62"/>
        <v>597606408.41999972</v>
      </c>
    </row>
    <row r="4322" spans="1:6">
      <c r="A4322" s="14">
        <v>45203</v>
      </c>
      <c r="B4322" s="15"/>
      <c r="C4322" s="144" t="s">
        <v>12</v>
      </c>
      <c r="D4322" s="33">
        <v>650000</v>
      </c>
      <c r="E4322" s="45"/>
      <c r="F4322" s="13">
        <f t="shared" si="62"/>
        <v>598256408.41999972</v>
      </c>
    </row>
    <row r="4323" spans="1:6">
      <c r="A4323" s="14">
        <v>45203</v>
      </c>
      <c r="B4323" s="15"/>
      <c r="C4323" s="144" t="s">
        <v>12</v>
      </c>
      <c r="D4323" s="33">
        <v>1750000</v>
      </c>
      <c r="E4323" s="45"/>
      <c r="F4323" s="13">
        <f t="shared" si="62"/>
        <v>600006408.41999972</v>
      </c>
    </row>
    <row r="4324" spans="1:6">
      <c r="A4324" s="14">
        <v>45203</v>
      </c>
      <c r="B4324" s="15"/>
      <c r="C4324" s="144" t="s">
        <v>12</v>
      </c>
      <c r="D4324" s="33">
        <v>585000</v>
      </c>
      <c r="E4324" s="45"/>
      <c r="F4324" s="13">
        <f t="shared" si="62"/>
        <v>600591408.41999972</v>
      </c>
    </row>
    <row r="4325" spans="1:6">
      <c r="A4325" s="14">
        <v>45203</v>
      </c>
      <c r="B4325" s="15"/>
      <c r="C4325" s="144" t="s">
        <v>12</v>
      </c>
      <c r="D4325" s="33">
        <v>585000</v>
      </c>
      <c r="E4325" s="45"/>
      <c r="F4325" s="13">
        <f t="shared" si="62"/>
        <v>601176408.41999972</v>
      </c>
    </row>
    <row r="4326" spans="1:6">
      <c r="A4326" s="14">
        <v>45203</v>
      </c>
      <c r="B4326" s="15"/>
      <c r="C4326" s="144" t="s">
        <v>12</v>
      </c>
      <c r="D4326" s="33">
        <v>575000</v>
      </c>
      <c r="E4326" s="45"/>
      <c r="F4326" s="13">
        <f t="shared" si="62"/>
        <v>601751408.41999972</v>
      </c>
    </row>
    <row r="4327" spans="1:6">
      <c r="A4327" s="14">
        <v>45204</v>
      </c>
      <c r="B4327" s="15"/>
      <c r="C4327" s="144" t="s">
        <v>389</v>
      </c>
      <c r="D4327" s="33">
        <v>2750000</v>
      </c>
      <c r="E4327" s="45"/>
      <c r="F4327" s="13">
        <f t="shared" si="62"/>
        <v>604501408.41999972</v>
      </c>
    </row>
    <row r="4328" spans="1:6">
      <c r="A4328" s="14">
        <v>45204</v>
      </c>
      <c r="B4328" s="15"/>
      <c r="C4328" s="144" t="s">
        <v>12</v>
      </c>
      <c r="D4328" s="33">
        <v>650000</v>
      </c>
      <c r="E4328" s="45"/>
      <c r="F4328" s="13">
        <f t="shared" si="62"/>
        <v>605151408.41999972</v>
      </c>
    </row>
    <row r="4329" spans="1:6">
      <c r="A4329" s="14">
        <v>45204</v>
      </c>
      <c r="B4329" s="15"/>
      <c r="C4329" s="144" t="s">
        <v>12</v>
      </c>
      <c r="D4329" s="33">
        <v>585000</v>
      </c>
      <c r="E4329" s="45"/>
      <c r="F4329" s="13">
        <f t="shared" si="62"/>
        <v>605736408.41999972</v>
      </c>
    </row>
    <row r="4330" spans="1:6">
      <c r="A4330" s="14">
        <v>45204</v>
      </c>
      <c r="B4330" s="15"/>
      <c r="C4330" s="144" t="s">
        <v>12</v>
      </c>
      <c r="D4330" s="33">
        <v>650000</v>
      </c>
      <c r="E4330" s="45"/>
      <c r="F4330" s="13">
        <f t="shared" si="62"/>
        <v>606386408.41999972</v>
      </c>
    </row>
    <row r="4331" spans="1:6">
      <c r="A4331" s="14">
        <v>45204</v>
      </c>
      <c r="B4331" s="15"/>
      <c r="C4331" s="144" t="s">
        <v>12</v>
      </c>
      <c r="D4331" s="33">
        <v>600000</v>
      </c>
      <c r="E4331" s="45"/>
      <c r="F4331" s="13">
        <f t="shared" si="62"/>
        <v>606986408.41999972</v>
      </c>
    </row>
    <row r="4332" spans="1:6">
      <c r="A4332" s="14">
        <v>45204</v>
      </c>
      <c r="B4332" s="15"/>
      <c r="C4332" s="144" t="s">
        <v>16</v>
      </c>
      <c r="D4332" s="33">
        <v>955000</v>
      </c>
      <c r="E4332" s="45"/>
      <c r="F4332" s="13">
        <f t="shared" si="62"/>
        <v>607941408.41999972</v>
      </c>
    </row>
    <row r="4333" spans="1:6">
      <c r="A4333" s="14">
        <v>45204</v>
      </c>
      <c r="B4333" s="15"/>
      <c r="C4333" s="144" t="s">
        <v>12</v>
      </c>
      <c r="D4333" s="33">
        <v>1170000</v>
      </c>
      <c r="E4333" s="45"/>
      <c r="F4333" s="13">
        <f t="shared" si="62"/>
        <v>609111408.41999972</v>
      </c>
    </row>
    <row r="4334" spans="1:6">
      <c r="A4334" s="14">
        <v>45204</v>
      </c>
      <c r="B4334" s="15"/>
      <c r="C4334" s="144" t="s">
        <v>12</v>
      </c>
      <c r="D4334" s="33">
        <v>585000</v>
      </c>
      <c r="E4334" s="45"/>
      <c r="F4334" s="13">
        <f t="shared" si="62"/>
        <v>609696408.41999972</v>
      </c>
    </row>
    <row r="4335" spans="1:6">
      <c r="A4335" s="14">
        <v>45204</v>
      </c>
      <c r="B4335" s="15"/>
      <c r="C4335" s="144" t="s">
        <v>12</v>
      </c>
      <c r="D4335" s="33">
        <v>1135000</v>
      </c>
      <c r="E4335" s="45"/>
      <c r="F4335" s="13">
        <f t="shared" si="62"/>
        <v>610831408.41999972</v>
      </c>
    </row>
    <row r="4336" spans="1:6">
      <c r="A4336" s="14">
        <v>45204</v>
      </c>
      <c r="B4336" s="15"/>
      <c r="C4336" s="144" t="s">
        <v>12</v>
      </c>
      <c r="D4336" s="33">
        <v>600000</v>
      </c>
      <c r="E4336" s="45"/>
      <c r="F4336" s="13">
        <f t="shared" si="62"/>
        <v>611431408.41999972</v>
      </c>
    </row>
    <row r="4337" spans="1:6">
      <c r="A4337" s="14">
        <v>45204</v>
      </c>
      <c r="B4337" s="15"/>
      <c r="C4337" s="144" t="s">
        <v>12</v>
      </c>
      <c r="D4337" s="33">
        <v>650000</v>
      </c>
      <c r="E4337" s="45"/>
      <c r="F4337" s="13">
        <f t="shared" si="62"/>
        <v>612081408.41999972</v>
      </c>
    </row>
    <row r="4338" spans="1:6">
      <c r="A4338" s="14">
        <v>45204</v>
      </c>
      <c r="B4338" s="15"/>
      <c r="C4338" s="144" t="s">
        <v>12</v>
      </c>
      <c r="D4338" s="33">
        <v>1135000</v>
      </c>
      <c r="E4338" s="45"/>
      <c r="F4338" s="13">
        <f t="shared" si="62"/>
        <v>613216408.41999972</v>
      </c>
    </row>
    <row r="4339" spans="1:6">
      <c r="A4339" s="14">
        <v>45204</v>
      </c>
      <c r="B4339" s="15"/>
      <c r="C4339" s="144" t="s">
        <v>12</v>
      </c>
      <c r="D4339" s="33">
        <v>585000</v>
      </c>
      <c r="E4339" s="45"/>
      <c r="F4339" s="13">
        <f t="shared" si="62"/>
        <v>613801408.41999972</v>
      </c>
    </row>
    <row r="4340" spans="1:6">
      <c r="A4340" s="14">
        <v>45204</v>
      </c>
      <c r="B4340" s="15"/>
      <c r="C4340" s="144" t="s">
        <v>12</v>
      </c>
      <c r="D4340" s="33">
        <v>585000</v>
      </c>
      <c r="E4340" s="45"/>
      <c r="F4340" s="13">
        <f t="shared" si="62"/>
        <v>614386408.41999972</v>
      </c>
    </row>
    <row r="4341" spans="1:6">
      <c r="A4341" s="14">
        <v>45204</v>
      </c>
      <c r="B4341" s="15"/>
      <c r="C4341" s="144" t="s">
        <v>12</v>
      </c>
      <c r="D4341" s="33">
        <v>1065000</v>
      </c>
      <c r="E4341" s="45"/>
      <c r="F4341" s="13">
        <f t="shared" si="62"/>
        <v>615451408.41999972</v>
      </c>
    </row>
    <row r="4342" spans="1:6">
      <c r="A4342" s="14">
        <v>45204</v>
      </c>
      <c r="B4342" s="15"/>
      <c r="C4342" s="144" t="s">
        <v>12</v>
      </c>
      <c r="D4342" s="33">
        <v>600000</v>
      </c>
      <c r="E4342" s="45"/>
      <c r="F4342" s="13">
        <f t="shared" si="62"/>
        <v>616051408.41999972</v>
      </c>
    </row>
    <row r="4343" spans="1:6">
      <c r="A4343" s="14">
        <v>45204</v>
      </c>
      <c r="B4343" s="15"/>
      <c r="C4343" s="144" t="s">
        <v>12</v>
      </c>
      <c r="D4343" s="33">
        <v>585000</v>
      </c>
      <c r="E4343" s="45"/>
      <c r="F4343" s="13">
        <f t="shared" si="62"/>
        <v>616636408.41999972</v>
      </c>
    </row>
    <row r="4344" spans="1:6">
      <c r="A4344" s="14">
        <v>45204</v>
      </c>
      <c r="B4344" s="15"/>
      <c r="C4344" s="144" t="s">
        <v>18</v>
      </c>
      <c r="D4344" s="33">
        <v>1350000</v>
      </c>
      <c r="E4344" s="45"/>
      <c r="F4344" s="13">
        <f t="shared" si="62"/>
        <v>617986408.41999972</v>
      </c>
    </row>
    <row r="4345" spans="1:6">
      <c r="A4345" s="14">
        <v>45204</v>
      </c>
      <c r="B4345" s="15"/>
      <c r="C4345" s="144" t="s">
        <v>12</v>
      </c>
      <c r="D4345" s="33">
        <v>1950000</v>
      </c>
      <c r="E4345" s="45"/>
      <c r="F4345" s="13">
        <f t="shared" si="62"/>
        <v>619936408.41999972</v>
      </c>
    </row>
    <row r="4346" spans="1:6">
      <c r="A4346" s="14">
        <v>45204</v>
      </c>
      <c r="B4346" s="15"/>
      <c r="C4346" s="144" t="s">
        <v>12</v>
      </c>
      <c r="D4346" s="33">
        <v>650000</v>
      </c>
      <c r="E4346" s="45"/>
      <c r="F4346" s="13">
        <f t="shared" si="62"/>
        <v>620586408.41999972</v>
      </c>
    </row>
    <row r="4347" spans="1:6">
      <c r="A4347" s="14">
        <v>45205</v>
      </c>
      <c r="B4347" s="15"/>
      <c r="C4347" s="147" t="s">
        <v>383</v>
      </c>
      <c r="D4347" s="33"/>
      <c r="E4347" s="45">
        <v>5400000</v>
      </c>
      <c r="F4347" s="13">
        <f t="shared" si="62"/>
        <v>615186408.41999972</v>
      </c>
    </row>
    <row r="4348" spans="1:6">
      <c r="A4348" s="14">
        <v>45205</v>
      </c>
      <c r="B4348" s="15"/>
      <c r="C4348" s="144" t="s">
        <v>32</v>
      </c>
      <c r="D4348" s="33"/>
      <c r="E4348" s="45">
        <v>2500</v>
      </c>
      <c r="F4348" s="13">
        <f t="shared" si="62"/>
        <v>615183908.41999972</v>
      </c>
    </row>
    <row r="4349" spans="1:6">
      <c r="A4349" s="14">
        <v>45205</v>
      </c>
      <c r="B4349" s="15"/>
      <c r="C4349" s="144" t="s">
        <v>12</v>
      </c>
      <c r="D4349" s="33">
        <v>585000</v>
      </c>
      <c r="E4349" s="45"/>
      <c r="F4349" s="13">
        <f t="shared" si="62"/>
        <v>615768908.41999972</v>
      </c>
    </row>
    <row r="4350" spans="1:6">
      <c r="A4350" s="14">
        <v>45205</v>
      </c>
      <c r="B4350" s="15"/>
      <c r="C4350" s="144" t="s">
        <v>12</v>
      </c>
      <c r="D4350" s="33">
        <v>1170000</v>
      </c>
      <c r="E4350" s="45"/>
      <c r="F4350" s="13">
        <f t="shared" si="62"/>
        <v>616938908.41999972</v>
      </c>
    </row>
    <row r="4351" spans="1:6">
      <c r="A4351" s="14">
        <v>45205</v>
      </c>
      <c r="B4351" s="15"/>
      <c r="C4351" s="144" t="s">
        <v>12</v>
      </c>
      <c r="D4351" s="33">
        <v>585000</v>
      </c>
      <c r="E4351" s="45"/>
      <c r="F4351" s="13">
        <f t="shared" si="62"/>
        <v>617523908.41999972</v>
      </c>
    </row>
    <row r="4352" spans="1:6">
      <c r="A4352" s="14">
        <v>45205</v>
      </c>
      <c r="B4352" s="15"/>
      <c r="C4352" s="144" t="s">
        <v>12</v>
      </c>
      <c r="D4352" s="33">
        <v>600000</v>
      </c>
      <c r="E4352" s="45"/>
      <c r="F4352" s="13">
        <f t="shared" si="62"/>
        <v>618123908.41999972</v>
      </c>
    </row>
    <row r="4353" spans="1:6">
      <c r="A4353" s="14">
        <v>45205</v>
      </c>
      <c r="B4353" s="15"/>
      <c r="C4353" s="144" t="s">
        <v>12</v>
      </c>
      <c r="D4353" s="33">
        <v>650000</v>
      </c>
      <c r="E4353" s="45"/>
      <c r="F4353" s="13">
        <f t="shared" si="62"/>
        <v>618773908.41999972</v>
      </c>
    </row>
    <row r="4354" spans="1:6">
      <c r="A4354" s="14">
        <v>45205</v>
      </c>
      <c r="B4354" s="15"/>
      <c r="C4354" s="144" t="s">
        <v>12</v>
      </c>
      <c r="D4354" s="33">
        <v>600000</v>
      </c>
      <c r="E4354" s="45"/>
      <c r="F4354" s="13">
        <f t="shared" si="62"/>
        <v>619373908.41999972</v>
      </c>
    </row>
    <row r="4355" spans="1:6">
      <c r="A4355" s="14">
        <v>45205</v>
      </c>
      <c r="B4355" s="15"/>
      <c r="C4355" s="144" t="s">
        <v>12</v>
      </c>
      <c r="D4355" s="33">
        <v>575000</v>
      </c>
      <c r="E4355" s="45"/>
      <c r="F4355" s="13">
        <f t="shared" si="62"/>
        <v>619948908.41999972</v>
      </c>
    </row>
    <row r="4356" spans="1:6">
      <c r="A4356" s="14">
        <v>45205</v>
      </c>
      <c r="B4356" s="15"/>
      <c r="C4356" s="144" t="s">
        <v>12</v>
      </c>
      <c r="D4356" s="33">
        <v>650000</v>
      </c>
      <c r="E4356" s="45"/>
      <c r="F4356" s="13">
        <f t="shared" si="62"/>
        <v>620598908.41999972</v>
      </c>
    </row>
    <row r="4357" spans="1:6">
      <c r="A4357" s="14">
        <v>45205</v>
      </c>
      <c r="B4357" s="15"/>
      <c r="C4357" s="144" t="s">
        <v>12</v>
      </c>
      <c r="D4357" s="33">
        <v>1200000</v>
      </c>
      <c r="E4357" s="45"/>
      <c r="F4357" s="13">
        <f t="shared" si="62"/>
        <v>621798908.41999972</v>
      </c>
    </row>
    <row r="4358" spans="1:6">
      <c r="A4358" s="14">
        <v>45205</v>
      </c>
      <c r="B4358" s="15"/>
      <c r="C4358" s="144" t="s">
        <v>385</v>
      </c>
      <c r="D4358" s="33">
        <v>550000</v>
      </c>
      <c r="E4358" s="45"/>
      <c r="F4358" s="13">
        <f t="shared" si="62"/>
        <v>622348908.41999972</v>
      </c>
    </row>
    <row r="4359" spans="1:6">
      <c r="A4359" s="14">
        <v>45205</v>
      </c>
      <c r="B4359" s="15"/>
      <c r="C4359" s="144" t="s">
        <v>12</v>
      </c>
      <c r="D4359" s="33">
        <v>600000</v>
      </c>
      <c r="E4359" s="45"/>
      <c r="F4359" s="13">
        <f t="shared" si="62"/>
        <v>622948908.41999972</v>
      </c>
    </row>
    <row r="4360" spans="1:6">
      <c r="A4360" s="14">
        <v>45205</v>
      </c>
      <c r="B4360" s="15"/>
      <c r="C4360" s="144" t="s">
        <v>12</v>
      </c>
      <c r="D4360" s="33">
        <v>585000</v>
      </c>
      <c r="E4360" s="45"/>
      <c r="F4360" s="13">
        <f t="shared" si="62"/>
        <v>623533908.41999972</v>
      </c>
    </row>
    <row r="4361" spans="1:6">
      <c r="A4361" s="14">
        <v>45205</v>
      </c>
      <c r="B4361" s="15"/>
      <c r="C4361" s="144" t="s">
        <v>12</v>
      </c>
      <c r="D4361" s="33">
        <v>600000</v>
      </c>
      <c r="E4361" s="45"/>
      <c r="F4361" s="13">
        <f t="shared" si="62"/>
        <v>624133908.41999972</v>
      </c>
    </row>
    <row r="4362" spans="1:6">
      <c r="A4362" s="14">
        <v>45205</v>
      </c>
      <c r="B4362" s="15"/>
      <c r="C4362" s="144" t="s">
        <v>12</v>
      </c>
      <c r="D4362" s="33">
        <v>585000</v>
      </c>
      <c r="E4362" s="45"/>
      <c r="F4362" s="13">
        <f t="shared" si="62"/>
        <v>624718908.41999972</v>
      </c>
    </row>
    <row r="4363" spans="1:6">
      <c r="A4363" s="14">
        <v>45205</v>
      </c>
      <c r="B4363" s="15"/>
      <c r="C4363" s="144" t="s">
        <v>12</v>
      </c>
      <c r="D4363" s="33">
        <v>550000</v>
      </c>
      <c r="E4363" s="45"/>
      <c r="F4363" s="13">
        <f t="shared" si="62"/>
        <v>625268908.41999972</v>
      </c>
    </row>
    <row r="4364" spans="1:6">
      <c r="A4364" s="14">
        <v>45205</v>
      </c>
      <c r="B4364" s="15"/>
      <c r="C4364" s="144" t="s">
        <v>12</v>
      </c>
      <c r="D4364" s="33">
        <v>585000</v>
      </c>
      <c r="E4364" s="45"/>
      <c r="F4364" s="13">
        <f t="shared" si="62"/>
        <v>625853908.41999972</v>
      </c>
    </row>
    <row r="4365" spans="1:6">
      <c r="A4365" s="14">
        <v>45205</v>
      </c>
      <c r="B4365" s="15"/>
      <c r="C4365" s="144" t="s">
        <v>16</v>
      </c>
      <c r="D4365" s="33">
        <v>689000</v>
      </c>
      <c r="E4365" s="45"/>
      <c r="F4365" s="13">
        <f t="shared" si="62"/>
        <v>626542908.41999972</v>
      </c>
    </row>
    <row r="4366" spans="1:6">
      <c r="A4366" s="14">
        <v>45205</v>
      </c>
      <c r="B4366" s="15"/>
      <c r="C4366" s="144" t="s">
        <v>12</v>
      </c>
      <c r="D4366" s="33">
        <v>600000</v>
      </c>
      <c r="E4366" s="45"/>
      <c r="F4366" s="13">
        <f t="shared" si="62"/>
        <v>627142908.41999972</v>
      </c>
    </row>
    <row r="4367" spans="1:6">
      <c r="A4367" s="14">
        <v>45205</v>
      </c>
      <c r="B4367" s="15"/>
      <c r="C4367" s="144" t="s">
        <v>12</v>
      </c>
      <c r="D4367" s="33">
        <v>1170000</v>
      </c>
      <c r="E4367" s="45"/>
      <c r="F4367" s="13">
        <f t="shared" si="62"/>
        <v>628312908.41999972</v>
      </c>
    </row>
    <row r="4368" spans="1:6">
      <c r="A4368" s="14">
        <v>45206</v>
      </c>
      <c r="B4368" s="15"/>
      <c r="C4368" s="144" t="s">
        <v>12</v>
      </c>
      <c r="D4368" s="33">
        <v>1235000</v>
      </c>
      <c r="E4368" s="45"/>
      <c r="F4368" s="13">
        <f t="shared" si="62"/>
        <v>629547908.41999972</v>
      </c>
    </row>
    <row r="4369" spans="1:9">
      <c r="A4369" s="14">
        <v>45206</v>
      </c>
      <c r="B4369" s="15"/>
      <c r="C4369" s="144" t="s">
        <v>12</v>
      </c>
      <c r="D4369" s="33">
        <v>600000</v>
      </c>
      <c r="E4369" s="45"/>
      <c r="F4369" s="13">
        <f t="shared" si="62"/>
        <v>630147908.41999972</v>
      </c>
    </row>
    <row r="4370" spans="1:9">
      <c r="A4370" s="14">
        <v>45206</v>
      </c>
      <c r="B4370" s="15"/>
      <c r="C4370" s="144" t="s">
        <v>18</v>
      </c>
      <c r="D4370" s="33">
        <v>2370000</v>
      </c>
      <c r="E4370" s="45"/>
      <c r="F4370" s="13">
        <f t="shared" si="62"/>
        <v>632517908.41999972</v>
      </c>
    </row>
    <row r="4371" spans="1:9">
      <c r="A4371" s="14">
        <v>45206</v>
      </c>
      <c r="B4371" s="15"/>
      <c r="C4371" s="144" t="s">
        <v>12</v>
      </c>
      <c r="D4371" s="33">
        <v>650000</v>
      </c>
      <c r="E4371" s="45"/>
      <c r="F4371" s="13">
        <f t="shared" si="62"/>
        <v>633167908.41999972</v>
      </c>
    </row>
    <row r="4372" spans="1:9">
      <c r="A4372" s="14">
        <v>45206</v>
      </c>
      <c r="B4372" s="15"/>
      <c r="C4372" s="144" t="s">
        <v>12</v>
      </c>
      <c r="D4372" s="33">
        <v>650000</v>
      </c>
      <c r="E4372" s="45"/>
      <c r="F4372" s="13">
        <f t="shared" si="62"/>
        <v>633817908.41999972</v>
      </c>
      <c r="I4372" s="41"/>
    </row>
    <row r="4373" spans="1:9">
      <c r="A4373" s="14">
        <v>45206</v>
      </c>
      <c r="B4373" s="15"/>
      <c r="C4373" s="144" t="s">
        <v>390</v>
      </c>
      <c r="D4373" s="33">
        <v>350000</v>
      </c>
      <c r="E4373" s="45"/>
      <c r="F4373" s="13">
        <f t="shared" si="62"/>
        <v>634167908.41999972</v>
      </c>
      <c r="I4373" s="16"/>
    </row>
    <row r="4374" spans="1:9">
      <c r="A4374" s="14">
        <v>45206</v>
      </c>
      <c r="B4374" s="15"/>
      <c r="C4374" s="144" t="s">
        <v>12</v>
      </c>
      <c r="D4374" s="33">
        <v>550000</v>
      </c>
      <c r="E4374" s="45"/>
      <c r="F4374" s="13">
        <f t="shared" si="62"/>
        <v>634717908.41999972</v>
      </c>
    </row>
    <row r="4375" spans="1:9">
      <c r="A4375" s="14">
        <v>45206</v>
      </c>
      <c r="B4375" s="15"/>
      <c r="C4375" s="144" t="s">
        <v>12</v>
      </c>
      <c r="D4375" s="33">
        <v>1160000</v>
      </c>
      <c r="E4375" s="45"/>
      <c r="F4375" s="13">
        <f t="shared" si="62"/>
        <v>635877908.41999972</v>
      </c>
    </row>
    <row r="4376" spans="1:9">
      <c r="A4376" s="14">
        <v>45207</v>
      </c>
      <c r="B4376" s="15"/>
      <c r="C4376" s="144" t="s">
        <v>12</v>
      </c>
      <c r="D4376" s="33">
        <v>585000</v>
      </c>
      <c r="E4376" s="45"/>
      <c r="F4376" s="13">
        <f t="shared" si="62"/>
        <v>636462908.41999972</v>
      </c>
    </row>
    <row r="4377" spans="1:9">
      <c r="A4377" s="14">
        <v>45207</v>
      </c>
      <c r="B4377" s="15"/>
      <c r="C4377" s="144" t="s">
        <v>12</v>
      </c>
      <c r="D4377" s="33">
        <v>650000</v>
      </c>
      <c r="E4377" s="45"/>
      <c r="F4377" s="13">
        <f t="shared" si="62"/>
        <v>637112908.41999972</v>
      </c>
    </row>
    <row r="4378" spans="1:9">
      <c r="A4378" s="14">
        <v>45207</v>
      </c>
      <c r="B4378" s="15"/>
      <c r="C4378" s="144" t="s">
        <v>12</v>
      </c>
      <c r="D4378" s="33">
        <v>600000</v>
      </c>
      <c r="E4378" s="45"/>
      <c r="F4378" s="13">
        <f t="shared" si="62"/>
        <v>637712908.41999972</v>
      </c>
    </row>
    <row r="4379" spans="1:9">
      <c r="A4379" s="14">
        <v>45208</v>
      </c>
      <c r="B4379" s="15"/>
      <c r="C4379" s="144" t="s">
        <v>396</v>
      </c>
      <c r="D4379" s="33">
        <v>1200000</v>
      </c>
      <c r="E4379" s="45"/>
      <c r="F4379" s="13">
        <f t="shared" si="62"/>
        <v>638912908.41999972</v>
      </c>
    </row>
    <row r="4380" spans="1:9">
      <c r="A4380" s="14">
        <v>45208</v>
      </c>
      <c r="B4380" s="15"/>
      <c r="C4380" s="144" t="s">
        <v>12</v>
      </c>
      <c r="D4380" s="33">
        <v>650000</v>
      </c>
      <c r="E4380" s="45"/>
      <c r="F4380" s="13">
        <f t="shared" si="62"/>
        <v>639562908.41999972</v>
      </c>
    </row>
    <row r="4381" spans="1:9">
      <c r="A4381" s="14">
        <v>45208</v>
      </c>
      <c r="B4381" s="15"/>
      <c r="C4381" s="144" t="s">
        <v>12</v>
      </c>
      <c r="D4381" s="33">
        <v>550000</v>
      </c>
      <c r="E4381" s="45"/>
      <c r="F4381" s="13">
        <f t="shared" si="62"/>
        <v>640112908.41999972</v>
      </c>
    </row>
    <row r="4382" spans="1:9">
      <c r="A4382" s="14">
        <v>45208</v>
      </c>
      <c r="B4382" s="15"/>
      <c r="C4382" s="144" t="s">
        <v>12</v>
      </c>
      <c r="D4382" s="33">
        <v>600000</v>
      </c>
      <c r="E4382" s="45"/>
      <c r="F4382" s="13">
        <f t="shared" si="62"/>
        <v>640712908.41999972</v>
      </c>
    </row>
    <row r="4383" spans="1:9">
      <c r="A4383" s="14">
        <v>45208</v>
      </c>
      <c r="B4383" s="15"/>
      <c r="C4383" s="144" t="s">
        <v>12</v>
      </c>
      <c r="D4383" s="33">
        <v>585000</v>
      </c>
      <c r="E4383" s="45"/>
      <c r="F4383" s="13">
        <f t="shared" si="62"/>
        <v>641297908.41999972</v>
      </c>
    </row>
    <row r="4384" spans="1:9">
      <c r="A4384" s="14">
        <v>45208</v>
      </c>
      <c r="B4384" s="15"/>
      <c r="C4384" s="144" t="s">
        <v>12</v>
      </c>
      <c r="D4384" s="33">
        <v>650000</v>
      </c>
      <c r="E4384" s="45"/>
      <c r="F4384" s="13">
        <f t="shared" si="62"/>
        <v>641947908.41999972</v>
      </c>
    </row>
    <row r="4385" spans="1:6">
      <c r="A4385" s="14">
        <v>45208</v>
      </c>
      <c r="B4385" s="15"/>
      <c r="C4385" s="144" t="s">
        <v>12</v>
      </c>
      <c r="D4385" s="33">
        <v>600000</v>
      </c>
      <c r="E4385" s="45"/>
      <c r="F4385" s="13">
        <f t="shared" si="62"/>
        <v>642547908.41999972</v>
      </c>
    </row>
    <row r="4386" spans="1:6">
      <c r="A4386" s="14">
        <v>45208</v>
      </c>
      <c r="B4386" s="15"/>
      <c r="C4386" s="144" t="s">
        <v>16</v>
      </c>
      <c r="D4386" s="33">
        <v>2723000</v>
      </c>
      <c r="E4386" s="45"/>
      <c r="F4386" s="13">
        <f t="shared" si="62"/>
        <v>645270908.41999972</v>
      </c>
    </row>
    <row r="4387" spans="1:6">
      <c r="A4387" s="14">
        <v>45208</v>
      </c>
      <c r="B4387" s="15"/>
      <c r="C4387" s="144" t="s">
        <v>12</v>
      </c>
      <c r="D4387" s="33">
        <v>1235000</v>
      </c>
      <c r="E4387" s="45"/>
      <c r="F4387" s="13">
        <f t="shared" si="62"/>
        <v>646505908.41999972</v>
      </c>
    </row>
    <row r="4388" spans="1:6">
      <c r="A4388" s="14">
        <v>45208</v>
      </c>
      <c r="B4388" s="15"/>
      <c r="C4388" s="144" t="s">
        <v>12</v>
      </c>
      <c r="D4388" s="33">
        <v>465000</v>
      </c>
      <c r="E4388" s="45"/>
      <c r="F4388" s="13">
        <f t="shared" ref="F4388:F4454" si="63">F4387+D4388-E4388</f>
        <v>646970908.41999972</v>
      </c>
    </row>
    <row r="4389" spans="1:6">
      <c r="A4389" s="14">
        <v>45208</v>
      </c>
      <c r="B4389" s="15"/>
      <c r="C4389" s="144" t="s">
        <v>12</v>
      </c>
      <c r="D4389" s="33">
        <v>600000</v>
      </c>
      <c r="E4389" s="45"/>
      <c r="F4389" s="13">
        <f t="shared" si="63"/>
        <v>647570908.41999972</v>
      </c>
    </row>
    <row r="4390" spans="1:6">
      <c r="A4390" s="14">
        <v>45208</v>
      </c>
      <c r="B4390" s="15"/>
      <c r="C4390" s="144" t="s">
        <v>12</v>
      </c>
      <c r="D4390" s="33">
        <v>600000</v>
      </c>
      <c r="E4390" s="45"/>
      <c r="F4390" s="13">
        <f t="shared" si="63"/>
        <v>648170908.41999972</v>
      </c>
    </row>
    <row r="4391" spans="1:6">
      <c r="A4391" s="14">
        <v>45208</v>
      </c>
      <c r="B4391" s="15"/>
      <c r="C4391" s="144" t="s">
        <v>12</v>
      </c>
      <c r="D4391" s="33">
        <v>1810000</v>
      </c>
      <c r="E4391" s="45"/>
      <c r="F4391" s="13">
        <f t="shared" si="63"/>
        <v>649980908.41999972</v>
      </c>
    </row>
    <row r="4392" spans="1:6">
      <c r="A4392" s="14">
        <v>45208</v>
      </c>
      <c r="B4392" s="15"/>
      <c r="C4392" s="144" t="s">
        <v>12</v>
      </c>
      <c r="D4392" s="33">
        <v>1170000</v>
      </c>
      <c r="E4392" s="45"/>
      <c r="F4392" s="13">
        <f t="shared" si="63"/>
        <v>651150908.41999972</v>
      </c>
    </row>
    <row r="4393" spans="1:6">
      <c r="A4393" s="14">
        <v>45208</v>
      </c>
      <c r="B4393" s="15"/>
      <c r="C4393" s="144" t="s">
        <v>17</v>
      </c>
      <c r="D4393" s="33">
        <v>600000</v>
      </c>
      <c r="E4393" s="45"/>
      <c r="F4393" s="13">
        <f t="shared" si="63"/>
        <v>651750908.41999972</v>
      </c>
    </row>
    <row r="4394" spans="1:6">
      <c r="A4394" s="14">
        <v>45208</v>
      </c>
      <c r="B4394" s="15"/>
      <c r="C4394" s="144" t="s">
        <v>12</v>
      </c>
      <c r="D4394" s="33">
        <v>1135000</v>
      </c>
      <c r="E4394" s="45"/>
      <c r="F4394" s="13">
        <f t="shared" si="63"/>
        <v>652885908.41999972</v>
      </c>
    </row>
    <row r="4395" spans="1:6">
      <c r="A4395" s="14">
        <v>45208</v>
      </c>
      <c r="B4395" s="15"/>
      <c r="C4395" s="144" t="s">
        <v>17</v>
      </c>
      <c r="D4395" s="33">
        <v>600000</v>
      </c>
      <c r="E4395" s="45"/>
      <c r="F4395" s="13">
        <f t="shared" si="63"/>
        <v>653485908.41999972</v>
      </c>
    </row>
    <row r="4396" spans="1:6">
      <c r="A4396" s="14">
        <v>45208</v>
      </c>
      <c r="B4396" s="15"/>
      <c r="C4396" s="144" t="s">
        <v>17</v>
      </c>
      <c r="D4396" s="33">
        <v>600000</v>
      </c>
      <c r="E4396" s="45"/>
      <c r="F4396" s="13">
        <f t="shared" si="63"/>
        <v>654085908.41999972</v>
      </c>
    </row>
    <row r="4397" spans="1:6">
      <c r="A4397" s="14">
        <v>45208</v>
      </c>
      <c r="B4397" s="15"/>
      <c r="C4397" s="144" t="s">
        <v>18</v>
      </c>
      <c r="D4397" s="33">
        <v>1150000</v>
      </c>
      <c r="E4397" s="45"/>
      <c r="F4397" s="13">
        <f t="shared" si="63"/>
        <v>655235908.41999972</v>
      </c>
    </row>
    <row r="4398" spans="1:6">
      <c r="A4398" s="14">
        <v>45208</v>
      </c>
      <c r="B4398" s="15"/>
      <c r="C4398" s="144" t="s">
        <v>12</v>
      </c>
      <c r="D4398" s="33">
        <v>1185000</v>
      </c>
      <c r="E4398" s="45"/>
      <c r="F4398" s="13">
        <f t="shared" si="63"/>
        <v>656420908.41999972</v>
      </c>
    </row>
    <row r="4399" spans="1:6">
      <c r="A4399" s="14">
        <v>45208</v>
      </c>
      <c r="B4399" s="15"/>
      <c r="C4399" s="144" t="s">
        <v>12</v>
      </c>
      <c r="D4399" s="33">
        <v>600000</v>
      </c>
      <c r="E4399" s="45"/>
      <c r="F4399" s="13">
        <f t="shared" si="63"/>
        <v>657020908.41999972</v>
      </c>
    </row>
    <row r="4400" spans="1:6">
      <c r="A4400" s="14">
        <v>45208</v>
      </c>
      <c r="B4400" s="15"/>
      <c r="C4400" s="144" t="s">
        <v>12</v>
      </c>
      <c r="D4400" s="33">
        <v>600000</v>
      </c>
      <c r="E4400" s="45"/>
      <c r="F4400" s="13">
        <f t="shared" si="63"/>
        <v>657620908.41999972</v>
      </c>
    </row>
    <row r="4401" spans="1:8">
      <c r="A4401" s="14">
        <v>45208</v>
      </c>
      <c r="B4401" s="15"/>
      <c r="C4401" s="144" t="s">
        <v>12</v>
      </c>
      <c r="D4401" s="33">
        <v>550000</v>
      </c>
      <c r="E4401" s="45"/>
      <c r="F4401" s="13">
        <f t="shared" si="63"/>
        <v>658170908.41999972</v>
      </c>
    </row>
    <row r="4402" spans="1:8">
      <c r="A4402" s="14">
        <v>45208</v>
      </c>
      <c r="B4402" s="15"/>
      <c r="C4402" s="144" t="s">
        <v>12</v>
      </c>
      <c r="D4402" s="33">
        <v>650000</v>
      </c>
      <c r="E4402" s="45"/>
      <c r="F4402" s="13">
        <f t="shared" si="63"/>
        <v>658820908.41999972</v>
      </c>
      <c r="H4402" s="16"/>
    </row>
    <row r="4403" spans="1:8">
      <c r="A4403" s="14">
        <v>45208</v>
      </c>
      <c r="B4403" s="15"/>
      <c r="C4403" s="144" t="s">
        <v>12</v>
      </c>
      <c r="D4403" s="33">
        <v>550000</v>
      </c>
      <c r="E4403" s="45"/>
      <c r="F4403" s="13">
        <f t="shared" si="63"/>
        <v>659370908.41999972</v>
      </c>
    </row>
    <row r="4404" spans="1:8">
      <c r="A4404" s="14">
        <v>45208</v>
      </c>
      <c r="B4404" s="15"/>
      <c r="C4404" s="144" t="s">
        <v>12</v>
      </c>
      <c r="D4404" s="33">
        <v>600000</v>
      </c>
      <c r="E4404" s="45"/>
      <c r="F4404" s="13">
        <f t="shared" si="63"/>
        <v>659970908.41999972</v>
      </c>
    </row>
    <row r="4405" spans="1:8">
      <c r="A4405" s="14">
        <v>45208</v>
      </c>
      <c r="B4405" s="15"/>
      <c r="C4405" s="144" t="s">
        <v>12</v>
      </c>
      <c r="D4405" s="33">
        <v>1250000</v>
      </c>
      <c r="E4405" s="45"/>
      <c r="F4405" s="13">
        <f t="shared" si="63"/>
        <v>661220908.41999972</v>
      </c>
    </row>
    <row r="4406" spans="1:8">
      <c r="A4406" s="14">
        <v>45208</v>
      </c>
      <c r="B4406" s="15"/>
      <c r="C4406" s="144" t="s">
        <v>12</v>
      </c>
      <c r="D4406" s="33">
        <v>1170000</v>
      </c>
      <c r="E4406" s="45"/>
      <c r="F4406" s="13">
        <f t="shared" si="63"/>
        <v>662390908.41999972</v>
      </c>
    </row>
    <row r="4407" spans="1:8">
      <c r="A4407" s="14">
        <v>45208</v>
      </c>
      <c r="B4407" s="15"/>
      <c r="C4407" s="144" t="s">
        <v>12</v>
      </c>
      <c r="D4407" s="33">
        <v>600000</v>
      </c>
      <c r="E4407" s="45"/>
      <c r="F4407" s="13">
        <f t="shared" si="63"/>
        <v>662990908.41999972</v>
      </c>
    </row>
    <row r="4408" spans="1:8">
      <c r="A4408" s="14">
        <v>45208</v>
      </c>
      <c r="B4408" s="15"/>
      <c r="C4408" s="144" t="s">
        <v>12</v>
      </c>
      <c r="D4408" s="33">
        <v>1710000</v>
      </c>
      <c r="E4408" s="45"/>
      <c r="F4408" s="13">
        <f t="shared" si="63"/>
        <v>664700908.41999972</v>
      </c>
    </row>
    <row r="4409" spans="1:8">
      <c r="A4409" s="14">
        <v>45208</v>
      </c>
      <c r="B4409" s="15"/>
      <c r="C4409" s="144" t="s">
        <v>12</v>
      </c>
      <c r="D4409" s="33">
        <v>585000</v>
      </c>
      <c r="E4409" s="45"/>
      <c r="F4409" s="13">
        <f t="shared" si="63"/>
        <v>665285908.41999972</v>
      </c>
    </row>
    <row r="4410" spans="1:8">
      <c r="A4410" s="14">
        <v>45208</v>
      </c>
      <c r="B4410" s="15"/>
      <c r="C4410" s="144" t="s">
        <v>12</v>
      </c>
      <c r="D4410" s="33">
        <v>600000</v>
      </c>
      <c r="E4410" s="45"/>
      <c r="F4410" s="13">
        <f t="shared" si="63"/>
        <v>665885908.41999972</v>
      </c>
    </row>
    <row r="4411" spans="1:8">
      <c r="A4411" s="14">
        <v>45208</v>
      </c>
      <c r="B4411" s="15"/>
      <c r="C4411" s="144" t="s">
        <v>12</v>
      </c>
      <c r="D4411" s="33">
        <v>575000</v>
      </c>
      <c r="E4411" s="45"/>
      <c r="F4411" s="13">
        <f t="shared" si="63"/>
        <v>666460908.41999972</v>
      </c>
    </row>
    <row r="4412" spans="1:8">
      <c r="A4412" s="14">
        <v>45209</v>
      </c>
      <c r="B4412" s="15"/>
      <c r="C4412" s="144" t="s">
        <v>392</v>
      </c>
      <c r="D4412" s="33"/>
      <c r="E4412" s="45">
        <v>50000000</v>
      </c>
      <c r="F4412" s="13">
        <f t="shared" si="63"/>
        <v>616460908.41999972</v>
      </c>
    </row>
    <row r="4413" spans="1:8">
      <c r="A4413" s="14">
        <v>45209</v>
      </c>
      <c r="B4413" s="15"/>
      <c r="C4413" s="144" t="s">
        <v>12</v>
      </c>
      <c r="D4413" s="33">
        <v>650000</v>
      </c>
      <c r="E4413" s="45"/>
      <c r="F4413" s="13">
        <f t="shared" si="63"/>
        <v>617110908.41999972</v>
      </c>
    </row>
    <row r="4414" spans="1:8">
      <c r="A4414" s="14">
        <v>45209</v>
      </c>
      <c r="B4414" s="15"/>
      <c r="C4414" s="144" t="s">
        <v>391</v>
      </c>
      <c r="D4414" s="33">
        <v>950000</v>
      </c>
      <c r="E4414" s="45"/>
      <c r="F4414" s="13">
        <f t="shared" si="63"/>
        <v>618060908.41999972</v>
      </c>
    </row>
    <row r="4415" spans="1:8">
      <c r="A4415" s="14">
        <v>45209</v>
      </c>
      <c r="B4415" s="15"/>
      <c r="C4415" s="144" t="s">
        <v>12</v>
      </c>
      <c r="D4415" s="33">
        <v>650000</v>
      </c>
      <c r="E4415" s="45"/>
      <c r="F4415" s="13">
        <f t="shared" si="63"/>
        <v>618710908.41999972</v>
      </c>
    </row>
    <row r="4416" spans="1:8">
      <c r="A4416" s="14">
        <v>45209</v>
      </c>
      <c r="B4416" s="15"/>
      <c r="C4416" s="144" t="s">
        <v>12</v>
      </c>
      <c r="D4416" s="33">
        <v>600000</v>
      </c>
      <c r="E4416" s="45"/>
      <c r="F4416" s="13">
        <f t="shared" si="63"/>
        <v>619310908.41999972</v>
      </c>
    </row>
    <row r="4417" spans="1:6">
      <c r="A4417" s="14">
        <v>45209</v>
      </c>
      <c r="B4417" s="15"/>
      <c r="C4417" s="144" t="s">
        <v>12</v>
      </c>
      <c r="D4417" s="33">
        <v>650000</v>
      </c>
      <c r="E4417" s="45"/>
      <c r="F4417" s="13">
        <f t="shared" si="63"/>
        <v>619960908.41999972</v>
      </c>
    </row>
    <row r="4418" spans="1:6">
      <c r="A4418" s="14">
        <v>45209</v>
      </c>
      <c r="B4418" s="15"/>
      <c r="C4418" s="144" t="s">
        <v>12</v>
      </c>
      <c r="D4418" s="33">
        <v>650000</v>
      </c>
      <c r="E4418" s="45"/>
      <c r="F4418" s="13">
        <f t="shared" si="63"/>
        <v>620610908.41999972</v>
      </c>
    </row>
    <row r="4419" spans="1:6">
      <c r="A4419" s="14">
        <v>45209</v>
      </c>
      <c r="B4419" s="15"/>
      <c r="C4419" s="144" t="s">
        <v>12</v>
      </c>
      <c r="D4419" s="33">
        <v>550000</v>
      </c>
      <c r="E4419" s="45"/>
      <c r="F4419" s="13">
        <f t="shared" si="63"/>
        <v>621160908.41999972</v>
      </c>
    </row>
    <row r="4420" spans="1:6">
      <c r="A4420" s="14">
        <v>45209</v>
      </c>
      <c r="B4420" s="15"/>
      <c r="C4420" s="144" t="s">
        <v>12</v>
      </c>
      <c r="D4420" s="33">
        <v>1050000</v>
      </c>
      <c r="E4420" s="45"/>
      <c r="F4420" s="13">
        <f t="shared" si="63"/>
        <v>622210908.41999972</v>
      </c>
    </row>
    <row r="4421" spans="1:6">
      <c r="A4421" s="14">
        <v>45209</v>
      </c>
      <c r="B4421" s="15"/>
      <c r="C4421" s="144" t="s">
        <v>12</v>
      </c>
      <c r="D4421" s="33">
        <v>585000</v>
      </c>
      <c r="E4421" s="45"/>
      <c r="F4421" s="13">
        <f t="shared" si="63"/>
        <v>622795908.41999972</v>
      </c>
    </row>
    <row r="4422" spans="1:6">
      <c r="A4422" s="14">
        <v>45209</v>
      </c>
      <c r="B4422" s="15"/>
      <c r="C4422" s="144" t="s">
        <v>12</v>
      </c>
      <c r="D4422" s="33">
        <v>585000</v>
      </c>
      <c r="E4422" s="45"/>
      <c r="F4422" s="13">
        <f t="shared" si="63"/>
        <v>623380908.41999972</v>
      </c>
    </row>
    <row r="4423" spans="1:6">
      <c r="A4423" s="14">
        <v>45209</v>
      </c>
      <c r="B4423" s="15"/>
      <c r="C4423" s="144" t="s">
        <v>30</v>
      </c>
      <c r="D4423" s="33">
        <v>300000</v>
      </c>
      <c r="E4423" s="45"/>
      <c r="F4423" s="13">
        <f t="shared" si="63"/>
        <v>623680908.41999972</v>
      </c>
    </row>
    <row r="4424" spans="1:6">
      <c r="A4424" s="14">
        <v>45209</v>
      </c>
      <c r="B4424" s="15"/>
      <c r="C4424" s="144" t="s">
        <v>12</v>
      </c>
      <c r="D4424" s="33">
        <v>600000</v>
      </c>
      <c r="E4424" s="45"/>
      <c r="F4424" s="13">
        <f t="shared" si="63"/>
        <v>624280908.41999972</v>
      </c>
    </row>
    <row r="4425" spans="1:6">
      <c r="A4425" s="14">
        <v>45209</v>
      </c>
      <c r="B4425" s="15"/>
      <c r="C4425" s="144" t="s">
        <v>12</v>
      </c>
      <c r="D4425" s="33">
        <v>650000</v>
      </c>
      <c r="E4425" s="45"/>
      <c r="F4425" s="13">
        <f t="shared" si="63"/>
        <v>624930908.41999972</v>
      </c>
    </row>
    <row r="4426" spans="1:6">
      <c r="A4426" s="14">
        <v>45209</v>
      </c>
      <c r="B4426" s="15"/>
      <c r="C4426" s="144" t="s">
        <v>12</v>
      </c>
      <c r="D4426" s="33">
        <v>585000</v>
      </c>
      <c r="E4426" s="45"/>
      <c r="F4426" s="13">
        <f t="shared" si="63"/>
        <v>625515908.41999972</v>
      </c>
    </row>
    <row r="4427" spans="1:6">
      <c r="A4427" s="14">
        <v>45209</v>
      </c>
      <c r="B4427" s="15"/>
      <c r="C4427" s="144" t="s">
        <v>12</v>
      </c>
      <c r="D4427" s="33">
        <v>650000</v>
      </c>
      <c r="E4427" s="45"/>
      <c r="F4427" s="13">
        <f t="shared" si="63"/>
        <v>626165908.41999972</v>
      </c>
    </row>
    <row r="4428" spans="1:6">
      <c r="A4428" s="14">
        <v>45209</v>
      </c>
      <c r="B4428" s="15"/>
      <c r="C4428" s="144" t="s">
        <v>12</v>
      </c>
      <c r="D4428" s="33">
        <v>1835000</v>
      </c>
      <c r="E4428" s="45"/>
      <c r="F4428" s="13">
        <f t="shared" si="63"/>
        <v>628000908.41999972</v>
      </c>
    </row>
    <row r="4429" spans="1:6">
      <c r="A4429" s="14">
        <v>45209</v>
      </c>
      <c r="B4429" s="15"/>
      <c r="C4429" s="147" t="s">
        <v>12</v>
      </c>
      <c r="D4429" s="33">
        <v>600000</v>
      </c>
      <c r="E4429" s="45"/>
      <c r="F4429" s="13">
        <f t="shared" si="63"/>
        <v>628600908.41999972</v>
      </c>
    </row>
    <row r="4430" spans="1:6">
      <c r="A4430" s="14">
        <v>45209</v>
      </c>
      <c r="B4430" s="15"/>
      <c r="C4430" s="144" t="s">
        <v>12</v>
      </c>
      <c r="D4430" s="33">
        <v>3660000</v>
      </c>
      <c r="E4430" s="45"/>
      <c r="F4430" s="13">
        <f t="shared" si="63"/>
        <v>632260908.41999972</v>
      </c>
    </row>
    <row r="4431" spans="1:6">
      <c r="A4431" s="14">
        <v>45210</v>
      </c>
      <c r="B4431" s="15"/>
      <c r="C4431" s="144" t="s">
        <v>12</v>
      </c>
      <c r="D4431" s="33">
        <v>1100000</v>
      </c>
      <c r="E4431" s="45"/>
      <c r="F4431" s="13">
        <f t="shared" si="63"/>
        <v>633360908.41999972</v>
      </c>
    </row>
    <row r="4432" spans="1:6">
      <c r="A4432" s="14">
        <v>45210</v>
      </c>
      <c r="B4432" s="15"/>
      <c r="C4432" s="144" t="s">
        <v>12</v>
      </c>
      <c r="D4432" s="33">
        <v>465000</v>
      </c>
      <c r="E4432" s="45"/>
      <c r="F4432" s="13">
        <f t="shared" si="63"/>
        <v>633825908.41999972</v>
      </c>
    </row>
    <row r="4433" spans="1:6">
      <c r="A4433" s="14">
        <v>45210</v>
      </c>
      <c r="B4433" s="15"/>
      <c r="C4433" s="147" t="s">
        <v>12</v>
      </c>
      <c r="D4433" s="33">
        <v>600000</v>
      </c>
      <c r="E4433" s="45"/>
      <c r="F4433" s="13">
        <f t="shared" si="63"/>
        <v>634425908.41999972</v>
      </c>
    </row>
    <row r="4434" spans="1:6">
      <c r="A4434" s="14">
        <v>45210</v>
      </c>
      <c r="B4434" s="15"/>
      <c r="C4434" s="147" t="s">
        <v>17</v>
      </c>
      <c r="D4434" s="33">
        <v>550000</v>
      </c>
      <c r="E4434" s="45"/>
      <c r="F4434" s="13">
        <f t="shared" si="63"/>
        <v>634975908.41999972</v>
      </c>
    </row>
    <row r="4435" spans="1:6">
      <c r="A4435" s="14">
        <v>45210</v>
      </c>
      <c r="B4435" s="15"/>
      <c r="C4435" s="144" t="s">
        <v>12</v>
      </c>
      <c r="D4435" s="33">
        <v>650000</v>
      </c>
      <c r="E4435" s="45"/>
      <c r="F4435" s="13">
        <f t="shared" si="63"/>
        <v>635625908.41999972</v>
      </c>
    </row>
    <row r="4436" spans="1:6">
      <c r="A4436" s="14">
        <v>45210</v>
      </c>
      <c r="B4436" s="15"/>
      <c r="C4436" s="147" t="s">
        <v>12</v>
      </c>
      <c r="D4436" s="33">
        <v>600000</v>
      </c>
      <c r="E4436" s="45"/>
      <c r="F4436" s="13">
        <f t="shared" si="63"/>
        <v>636225908.41999972</v>
      </c>
    </row>
    <row r="4437" spans="1:6">
      <c r="A4437" s="14">
        <v>45210</v>
      </c>
      <c r="B4437" s="15"/>
      <c r="C4437" s="144" t="s">
        <v>12</v>
      </c>
      <c r="D4437" s="33">
        <v>650000</v>
      </c>
      <c r="E4437" s="45"/>
      <c r="F4437" s="13">
        <f t="shared" si="63"/>
        <v>636875908.41999972</v>
      </c>
    </row>
    <row r="4438" spans="1:6">
      <c r="A4438" s="14">
        <v>45210</v>
      </c>
      <c r="B4438" s="15"/>
      <c r="C4438" s="144" t="s">
        <v>12</v>
      </c>
      <c r="D4438" s="33">
        <v>650000</v>
      </c>
      <c r="E4438" s="45"/>
      <c r="F4438" s="13">
        <f t="shared" si="63"/>
        <v>637525908.41999972</v>
      </c>
    </row>
    <row r="4439" spans="1:6">
      <c r="A4439" s="14">
        <v>45210</v>
      </c>
      <c r="B4439" s="15"/>
      <c r="C4439" s="144" t="s">
        <v>12</v>
      </c>
      <c r="D4439" s="33">
        <v>1160000</v>
      </c>
      <c r="E4439" s="45"/>
      <c r="F4439" s="13">
        <f t="shared" si="63"/>
        <v>638685908.41999972</v>
      </c>
    </row>
    <row r="4440" spans="1:6">
      <c r="A4440" s="14">
        <v>45210</v>
      </c>
      <c r="B4440" s="15"/>
      <c r="C4440" s="144" t="s">
        <v>17</v>
      </c>
      <c r="D4440" s="33">
        <v>700000</v>
      </c>
      <c r="E4440" s="45"/>
      <c r="F4440" s="13">
        <f t="shared" si="63"/>
        <v>639385908.41999972</v>
      </c>
    </row>
    <row r="4441" spans="1:6">
      <c r="A4441" s="14">
        <v>45210</v>
      </c>
      <c r="B4441" s="15"/>
      <c r="C4441" s="144" t="s">
        <v>12</v>
      </c>
      <c r="D4441" s="33">
        <v>600000</v>
      </c>
      <c r="E4441" s="45"/>
      <c r="F4441" s="13">
        <f t="shared" si="63"/>
        <v>639985908.41999972</v>
      </c>
    </row>
    <row r="4442" spans="1:6">
      <c r="A4442" s="14">
        <v>45210</v>
      </c>
      <c r="B4442" s="15"/>
      <c r="C4442" s="144" t="s">
        <v>18</v>
      </c>
      <c r="D4442" s="33">
        <v>1185000</v>
      </c>
      <c r="E4442" s="45"/>
      <c r="F4442" s="13">
        <f t="shared" si="63"/>
        <v>641170908.41999972</v>
      </c>
    </row>
    <row r="4443" spans="1:6">
      <c r="A4443" s="14">
        <v>45210</v>
      </c>
      <c r="B4443" s="15"/>
      <c r="C4443" s="144" t="s">
        <v>12</v>
      </c>
      <c r="D4443" s="33">
        <v>1810000</v>
      </c>
      <c r="E4443" s="45"/>
      <c r="F4443" s="13">
        <f t="shared" si="63"/>
        <v>642980908.41999972</v>
      </c>
    </row>
    <row r="4444" spans="1:6">
      <c r="A4444" s="14">
        <v>45210</v>
      </c>
      <c r="B4444" s="15"/>
      <c r="C4444" s="144" t="s">
        <v>12</v>
      </c>
      <c r="D4444" s="33">
        <v>650000</v>
      </c>
      <c r="E4444" s="45"/>
      <c r="F4444" s="13">
        <f t="shared" si="63"/>
        <v>643630908.41999972</v>
      </c>
    </row>
    <row r="4445" spans="1:6">
      <c r="A4445" s="14">
        <v>45210</v>
      </c>
      <c r="B4445" s="15"/>
      <c r="C4445" s="144" t="s">
        <v>12</v>
      </c>
      <c r="D4445" s="33">
        <v>600000</v>
      </c>
      <c r="E4445" s="45"/>
      <c r="F4445" s="13">
        <f t="shared" si="63"/>
        <v>644230908.41999972</v>
      </c>
    </row>
    <row r="4446" spans="1:6">
      <c r="A4446" s="14">
        <v>45211</v>
      </c>
      <c r="B4446" s="15"/>
      <c r="C4446" s="144" t="s">
        <v>394</v>
      </c>
      <c r="D4446" s="33">
        <v>4450000</v>
      </c>
      <c r="E4446" s="45"/>
      <c r="F4446" s="13">
        <f>F4445+D4446-E4446</f>
        <v>648680908.41999972</v>
      </c>
    </row>
    <row r="4447" spans="1:6">
      <c r="A4447" s="14">
        <v>45211</v>
      </c>
      <c r="B4447" s="15"/>
      <c r="C4447" s="144" t="s">
        <v>393</v>
      </c>
      <c r="D4447" s="33">
        <v>1750000</v>
      </c>
      <c r="E4447" s="45"/>
      <c r="F4447" s="13">
        <f t="shared" si="63"/>
        <v>650430908.41999972</v>
      </c>
    </row>
    <row r="4448" spans="1:6">
      <c r="A4448" s="14">
        <v>45211</v>
      </c>
      <c r="B4448" s="15"/>
      <c r="C4448" s="144" t="s">
        <v>12</v>
      </c>
      <c r="D4448" s="33">
        <v>650000</v>
      </c>
      <c r="E4448" s="45"/>
      <c r="F4448" s="13">
        <f t="shared" si="63"/>
        <v>651080908.41999972</v>
      </c>
    </row>
    <row r="4449" spans="1:6">
      <c r="A4449" s="14">
        <v>45211</v>
      </c>
      <c r="B4449" s="15"/>
      <c r="C4449" s="144" t="s">
        <v>12</v>
      </c>
      <c r="D4449" s="33">
        <v>1150000</v>
      </c>
      <c r="E4449" s="45"/>
      <c r="F4449" s="13">
        <f t="shared" si="63"/>
        <v>652230908.41999972</v>
      </c>
    </row>
    <row r="4450" spans="1:6">
      <c r="A4450" s="14">
        <v>45211</v>
      </c>
      <c r="B4450" s="15"/>
      <c r="C4450" s="144" t="s">
        <v>12</v>
      </c>
      <c r="D4450" s="33">
        <v>585000</v>
      </c>
      <c r="E4450" s="45"/>
      <c r="F4450" s="13">
        <f t="shared" si="63"/>
        <v>652815908.41999972</v>
      </c>
    </row>
    <row r="4451" spans="1:6">
      <c r="A4451" s="14">
        <v>45211</v>
      </c>
      <c r="B4451" s="15"/>
      <c r="C4451" s="144" t="s">
        <v>12</v>
      </c>
      <c r="D4451" s="33">
        <v>585000</v>
      </c>
      <c r="E4451" s="45"/>
      <c r="F4451" s="13">
        <f t="shared" si="63"/>
        <v>653400908.41999972</v>
      </c>
    </row>
    <row r="4452" spans="1:6">
      <c r="A4452" s="14">
        <v>45211</v>
      </c>
      <c r="B4452" s="15"/>
      <c r="C4452" s="144" t="s">
        <v>12</v>
      </c>
      <c r="D4452" s="33">
        <v>575000</v>
      </c>
      <c r="E4452" s="45"/>
      <c r="F4452" s="13">
        <f t="shared" si="63"/>
        <v>653975908.41999972</v>
      </c>
    </row>
    <row r="4453" spans="1:6">
      <c r="A4453" s="14">
        <v>45211</v>
      </c>
      <c r="B4453" s="15"/>
      <c r="C4453" s="144" t="s">
        <v>391</v>
      </c>
      <c r="D4453" s="33">
        <v>950000</v>
      </c>
      <c r="E4453" s="45"/>
      <c r="F4453" s="13">
        <f t="shared" si="63"/>
        <v>654925908.41999972</v>
      </c>
    </row>
    <row r="4454" spans="1:6">
      <c r="A4454" s="14">
        <v>45211</v>
      </c>
      <c r="B4454" s="15"/>
      <c r="C4454" s="144" t="s">
        <v>149</v>
      </c>
      <c r="D4454" s="33">
        <v>13500000</v>
      </c>
      <c r="E4454" s="45"/>
      <c r="F4454" s="13">
        <f t="shared" si="63"/>
        <v>668425908.41999972</v>
      </c>
    </row>
    <row r="4455" spans="1:6">
      <c r="A4455" s="14">
        <v>45211</v>
      </c>
      <c r="B4455" s="15"/>
      <c r="C4455" s="144" t="s">
        <v>16</v>
      </c>
      <c r="D4455" s="33">
        <v>1530000</v>
      </c>
      <c r="E4455" s="45"/>
      <c r="F4455" s="13">
        <f t="shared" ref="F4455:F4519" si="64">F4454+D4455-E4455</f>
        <v>669955908.41999972</v>
      </c>
    </row>
    <row r="4456" spans="1:6">
      <c r="A4456" s="14">
        <v>45211</v>
      </c>
      <c r="B4456" s="15"/>
      <c r="C4456" s="144" t="s">
        <v>16</v>
      </c>
      <c r="D4456" s="33">
        <v>955000</v>
      </c>
      <c r="E4456" s="45"/>
      <c r="F4456" s="13">
        <f t="shared" si="64"/>
        <v>670910908.41999972</v>
      </c>
    </row>
    <row r="4457" spans="1:6">
      <c r="A4457" s="14">
        <v>45211</v>
      </c>
      <c r="B4457" s="15"/>
      <c r="C4457" s="144" t="s">
        <v>12</v>
      </c>
      <c r="D4457" s="33">
        <v>650000</v>
      </c>
      <c r="E4457" s="45"/>
      <c r="F4457" s="13">
        <f t="shared" si="64"/>
        <v>671560908.41999972</v>
      </c>
    </row>
    <row r="4458" spans="1:6">
      <c r="A4458" s="14">
        <v>45211</v>
      </c>
      <c r="B4458" s="15"/>
      <c r="C4458" s="144" t="s">
        <v>12</v>
      </c>
      <c r="D4458" s="33">
        <v>650000</v>
      </c>
      <c r="E4458" s="45"/>
      <c r="F4458" s="13">
        <f t="shared" si="64"/>
        <v>672210908.41999972</v>
      </c>
    </row>
    <row r="4459" spans="1:6">
      <c r="A4459" s="14">
        <v>45211</v>
      </c>
      <c r="B4459" s="15"/>
      <c r="C4459" s="144" t="s">
        <v>12</v>
      </c>
      <c r="D4459" s="33">
        <v>1170000</v>
      </c>
      <c r="E4459" s="45"/>
      <c r="F4459" s="13">
        <f t="shared" si="64"/>
        <v>673380908.41999972</v>
      </c>
    </row>
    <row r="4460" spans="1:6">
      <c r="A4460" s="14">
        <v>45212</v>
      </c>
      <c r="B4460" s="15"/>
      <c r="C4460" s="144" t="s">
        <v>12</v>
      </c>
      <c r="D4460" s="33">
        <v>585000</v>
      </c>
      <c r="E4460" s="45"/>
      <c r="F4460" s="13">
        <f t="shared" si="64"/>
        <v>673965908.41999972</v>
      </c>
    </row>
    <row r="4461" spans="1:6">
      <c r="A4461" s="14">
        <v>45212</v>
      </c>
      <c r="B4461" s="15"/>
      <c r="C4461" s="144" t="s">
        <v>12</v>
      </c>
      <c r="D4461" s="33">
        <v>600000</v>
      </c>
      <c r="E4461" s="45"/>
      <c r="F4461" s="13">
        <f t="shared" si="64"/>
        <v>674565908.41999972</v>
      </c>
    </row>
    <row r="4462" spans="1:6">
      <c r="A4462" s="14">
        <v>45212</v>
      </c>
      <c r="B4462" s="15"/>
      <c r="C4462" s="144" t="s">
        <v>12</v>
      </c>
      <c r="D4462" s="33">
        <v>1135000</v>
      </c>
      <c r="E4462" s="45"/>
      <c r="F4462" s="13">
        <f t="shared" si="64"/>
        <v>675700908.41999972</v>
      </c>
    </row>
    <row r="4463" spans="1:6">
      <c r="A4463" s="14">
        <v>45212</v>
      </c>
      <c r="B4463" s="15"/>
      <c r="C4463" s="144" t="s">
        <v>12</v>
      </c>
      <c r="D4463" s="33">
        <v>650000</v>
      </c>
      <c r="E4463" s="45"/>
      <c r="F4463" s="13">
        <f t="shared" si="64"/>
        <v>676350908.41999972</v>
      </c>
    </row>
    <row r="4464" spans="1:6">
      <c r="A4464" s="14">
        <v>45212</v>
      </c>
      <c r="B4464" s="15"/>
      <c r="C4464" s="144" t="s">
        <v>12</v>
      </c>
      <c r="D4464" s="33">
        <v>1150000</v>
      </c>
      <c r="E4464" s="45"/>
      <c r="F4464" s="13">
        <f t="shared" si="64"/>
        <v>677500908.41999972</v>
      </c>
    </row>
    <row r="4465" spans="1:8">
      <c r="A4465" s="14">
        <v>45212</v>
      </c>
      <c r="B4465" s="15"/>
      <c r="C4465" s="144" t="s">
        <v>12</v>
      </c>
      <c r="D4465" s="33">
        <v>600000</v>
      </c>
      <c r="E4465" s="45"/>
      <c r="F4465" s="13">
        <f t="shared" si="64"/>
        <v>678100908.41999972</v>
      </c>
      <c r="H4465" s="41"/>
    </row>
    <row r="4466" spans="1:8">
      <c r="A4466" s="14">
        <v>45212</v>
      </c>
      <c r="B4466" s="15"/>
      <c r="C4466" s="144" t="s">
        <v>12</v>
      </c>
      <c r="D4466" s="33">
        <v>1235000</v>
      </c>
      <c r="E4466" s="45"/>
      <c r="F4466" s="13">
        <f t="shared" si="64"/>
        <v>679335908.41999972</v>
      </c>
    </row>
    <row r="4467" spans="1:8">
      <c r="A4467" s="14">
        <v>45212</v>
      </c>
      <c r="B4467" s="15"/>
      <c r="C4467" s="144" t="s">
        <v>12</v>
      </c>
      <c r="D4467" s="33">
        <v>1770000</v>
      </c>
      <c r="E4467" s="45"/>
      <c r="F4467" s="13">
        <f t="shared" si="64"/>
        <v>681105908.41999972</v>
      </c>
      <c r="H4467" s="16"/>
    </row>
    <row r="4468" spans="1:8">
      <c r="A4468" s="14">
        <v>45212</v>
      </c>
      <c r="B4468" s="15"/>
      <c r="C4468" s="144" t="s">
        <v>12</v>
      </c>
      <c r="D4468" s="33">
        <v>1185000</v>
      </c>
      <c r="E4468" s="45"/>
      <c r="F4468" s="13">
        <f t="shared" si="64"/>
        <v>682290908.41999972</v>
      </c>
    </row>
    <row r="4469" spans="1:8">
      <c r="A4469" s="14">
        <v>45212</v>
      </c>
      <c r="B4469" s="15"/>
      <c r="C4469" s="144" t="s">
        <v>12</v>
      </c>
      <c r="D4469" s="33">
        <v>600000</v>
      </c>
      <c r="E4469" s="45"/>
      <c r="F4469" s="13">
        <f t="shared" si="64"/>
        <v>682890908.41999972</v>
      </c>
    </row>
    <row r="4470" spans="1:8">
      <c r="A4470" s="14">
        <v>45212</v>
      </c>
      <c r="B4470" s="15"/>
      <c r="C4470" s="144" t="s">
        <v>12</v>
      </c>
      <c r="D4470" s="33">
        <v>585000</v>
      </c>
      <c r="E4470" s="45"/>
      <c r="F4470" s="13">
        <f t="shared" si="64"/>
        <v>683475908.41999972</v>
      </c>
    </row>
    <row r="4471" spans="1:8">
      <c r="A4471" s="14">
        <v>45212</v>
      </c>
      <c r="B4471" s="15"/>
      <c r="C4471" s="144" t="s">
        <v>12</v>
      </c>
      <c r="D4471" s="33">
        <v>50000</v>
      </c>
      <c r="E4471" s="45"/>
      <c r="F4471" s="13">
        <f t="shared" si="64"/>
        <v>683525908.41999972</v>
      </c>
    </row>
    <row r="4472" spans="1:8">
      <c r="A4472" s="14">
        <v>45212</v>
      </c>
      <c r="B4472" s="15"/>
      <c r="C4472" s="144" t="s">
        <v>12</v>
      </c>
      <c r="D4472" s="33">
        <v>600000</v>
      </c>
      <c r="E4472" s="45"/>
      <c r="F4472" s="13">
        <f t="shared" si="64"/>
        <v>684125908.41999972</v>
      </c>
    </row>
    <row r="4473" spans="1:8">
      <c r="A4473" s="14">
        <v>45212</v>
      </c>
      <c r="B4473" s="15"/>
      <c r="C4473" s="144" t="s">
        <v>12</v>
      </c>
      <c r="D4473" s="33">
        <v>600000</v>
      </c>
      <c r="E4473" s="45"/>
      <c r="F4473" s="13">
        <f t="shared" si="64"/>
        <v>684725908.41999972</v>
      </c>
    </row>
    <row r="4474" spans="1:8">
      <c r="A4474" s="14">
        <v>45212</v>
      </c>
      <c r="B4474" s="15"/>
      <c r="C4474" s="144" t="s">
        <v>12</v>
      </c>
      <c r="D4474" s="33">
        <v>600000</v>
      </c>
      <c r="E4474" s="45"/>
      <c r="F4474" s="13">
        <f t="shared" si="64"/>
        <v>685325908.41999972</v>
      </c>
    </row>
    <row r="4475" spans="1:8">
      <c r="A4475" s="14">
        <v>45212</v>
      </c>
      <c r="B4475" s="15"/>
      <c r="C4475" s="144" t="s">
        <v>20</v>
      </c>
      <c r="D4475" s="33"/>
      <c r="E4475" s="45">
        <v>145785000</v>
      </c>
      <c r="F4475" s="13">
        <f t="shared" si="64"/>
        <v>539540908.41999972</v>
      </c>
      <c r="H4475" s="41"/>
    </row>
    <row r="4476" spans="1:8">
      <c r="A4476" s="14">
        <v>45212</v>
      </c>
      <c r="B4476" s="15"/>
      <c r="C4476" s="144" t="s">
        <v>24</v>
      </c>
      <c r="D4476" s="33"/>
      <c r="E4476" s="45">
        <v>10230000</v>
      </c>
      <c r="F4476" s="13">
        <f t="shared" si="64"/>
        <v>529310908.41999972</v>
      </c>
      <c r="H4476" s="41"/>
    </row>
    <row r="4477" spans="1:8">
      <c r="A4477" s="14">
        <v>45212</v>
      </c>
      <c r="B4477" s="15"/>
      <c r="C4477" s="144" t="s">
        <v>44</v>
      </c>
      <c r="D4477" s="33"/>
      <c r="E4477" s="45">
        <v>2000000</v>
      </c>
      <c r="F4477" s="13">
        <f t="shared" si="64"/>
        <v>527310908.41999972</v>
      </c>
      <c r="H4477" s="41"/>
    </row>
    <row r="4478" spans="1:8">
      <c r="A4478" s="14">
        <v>45212</v>
      </c>
      <c r="B4478" s="15"/>
      <c r="C4478" s="144" t="s">
        <v>22</v>
      </c>
      <c r="D4478" s="33"/>
      <c r="E4478" s="45">
        <v>1800000</v>
      </c>
      <c r="F4478" s="13">
        <f t="shared" si="64"/>
        <v>525510908.41999972</v>
      </c>
      <c r="H4478" s="41"/>
    </row>
    <row r="4479" spans="1:8">
      <c r="A4479" s="14">
        <v>45212</v>
      </c>
      <c r="B4479" s="15"/>
      <c r="C4479" s="144" t="s">
        <v>208</v>
      </c>
      <c r="D4479" s="33"/>
      <c r="E4479" s="33">
        <f>3*2900</f>
        <v>8700</v>
      </c>
      <c r="F4479" s="13">
        <f t="shared" si="64"/>
        <v>525502208.41999972</v>
      </c>
      <c r="H4479" s="41"/>
    </row>
    <row r="4480" spans="1:8">
      <c r="A4480" s="14">
        <v>45212</v>
      </c>
      <c r="B4480" s="15"/>
      <c r="C4480" s="144" t="s">
        <v>395</v>
      </c>
      <c r="D4480" s="33">
        <v>10500000</v>
      </c>
      <c r="E4480" s="45"/>
      <c r="F4480" s="13">
        <f t="shared" si="64"/>
        <v>536002208.41999972</v>
      </c>
      <c r="H4480" s="41"/>
    </row>
    <row r="4481" spans="1:6">
      <c r="A4481" s="14">
        <v>45212</v>
      </c>
      <c r="B4481" s="15"/>
      <c r="C4481" s="144" t="s">
        <v>91</v>
      </c>
      <c r="D4481" s="33">
        <v>3200000</v>
      </c>
      <c r="E4481" s="45"/>
      <c r="F4481" s="13">
        <f t="shared" si="64"/>
        <v>539202208.41999972</v>
      </c>
    </row>
    <row r="4482" spans="1:6">
      <c r="A4482" s="14">
        <v>45212</v>
      </c>
      <c r="B4482" s="15"/>
      <c r="C4482" s="144" t="s">
        <v>45</v>
      </c>
      <c r="D4482" s="33">
        <v>2805000</v>
      </c>
      <c r="E4482" s="45"/>
      <c r="F4482" s="13">
        <f t="shared" si="64"/>
        <v>542007208.41999972</v>
      </c>
    </row>
    <row r="4483" spans="1:6">
      <c r="A4483" s="14">
        <v>45217</v>
      </c>
      <c r="B4483" s="15"/>
      <c r="C4483" s="144" t="s">
        <v>397</v>
      </c>
      <c r="D4483" s="33">
        <v>1300000</v>
      </c>
      <c r="E4483" s="45"/>
      <c r="F4483" s="13">
        <f t="shared" si="64"/>
        <v>543307208.41999972</v>
      </c>
    </row>
    <row r="4484" spans="1:6">
      <c r="A4484" s="14">
        <v>45218</v>
      </c>
      <c r="B4484" s="15"/>
      <c r="C4484" s="144" t="s">
        <v>20</v>
      </c>
      <c r="D4484" s="33"/>
      <c r="E4484" s="45">
        <v>75025000</v>
      </c>
      <c r="F4484" s="13">
        <f t="shared" si="64"/>
        <v>468282208.41999972</v>
      </c>
    </row>
    <row r="4485" spans="1:6">
      <c r="A4485" s="14">
        <v>45218</v>
      </c>
      <c r="B4485" s="15"/>
      <c r="C4485" s="144" t="s">
        <v>24</v>
      </c>
      <c r="D4485" s="33"/>
      <c r="E4485" s="45">
        <v>5208000</v>
      </c>
      <c r="F4485" s="13">
        <f t="shared" si="64"/>
        <v>463074208.41999972</v>
      </c>
    </row>
    <row r="4486" spans="1:6">
      <c r="A4486" s="14">
        <v>45218</v>
      </c>
      <c r="B4486" s="15"/>
      <c r="C4486" s="144" t="s">
        <v>44</v>
      </c>
      <c r="D4486" s="33"/>
      <c r="E4486" s="45">
        <v>2250000</v>
      </c>
      <c r="F4486" s="13">
        <f t="shared" si="64"/>
        <v>460824208.41999972</v>
      </c>
    </row>
    <row r="4487" spans="1:6">
      <c r="A4487" s="14">
        <v>45218</v>
      </c>
      <c r="B4487" s="15"/>
      <c r="C4487" s="144" t="s">
        <v>22</v>
      </c>
      <c r="D4487" s="33"/>
      <c r="E4487" s="45">
        <v>2100000</v>
      </c>
      <c r="F4487" s="13">
        <f t="shared" si="64"/>
        <v>458724208.41999972</v>
      </c>
    </row>
    <row r="4488" spans="1:6">
      <c r="A4488" s="14">
        <v>45218</v>
      </c>
      <c r="B4488" s="15"/>
      <c r="C4488" s="144" t="s">
        <v>208</v>
      </c>
      <c r="D4488" s="33"/>
      <c r="E4488" s="33">
        <f>3*2900</f>
        <v>8700</v>
      </c>
      <c r="F4488" s="13">
        <f t="shared" si="64"/>
        <v>458715508.41999972</v>
      </c>
    </row>
    <row r="4489" spans="1:6">
      <c r="A4489" s="14">
        <v>45218</v>
      </c>
      <c r="B4489" s="15"/>
      <c r="C4489" s="144" t="s">
        <v>392</v>
      </c>
      <c r="D4489" s="33"/>
      <c r="E4489" s="45">
        <v>50000000</v>
      </c>
      <c r="F4489" s="13">
        <f t="shared" si="64"/>
        <v>408715508.41999972</v>
      </c>
    </row>
    <row r="4490" spans="1:6">
      <c r="A4490" s="14">
        <v>45218</v>
      </c>
      <c r="B4490" s="15"/>
      <c r="C4490" s="144" t="s">
        <v>395</v>
      </c>
      <c r="D4490" s="33">
        <v>10100000</v>
      </c>
      <c r="E4490" s="45"/>
      <c r="F4490" s="13">
        <f t="shared" si="64"/>
        <v>418815508.41999972</v>
      </c>
    </row>
    <row r="4491" spans="1:6">
      <c r="A4491" s="14">
        <v>45219</v>
      </c>
      <c r="B4491" s="15"/>
      <c r="C4491" s="144" t="s">
        <v>398</v>
      </c>
      <c r="D4491" s="33">
        <v>3600000</v>
      </c>
      <c r="E4491" s="45"/>
      <c r="F4491" s="13">
        <f t="shared" si="64"/>
        <v>422415508.41999972</v>
      </c>
    </row>
    <row r="4492" spans="1:6">
      <c r="A4492" s="14">
        <v>45222</v>
      </c>
      <c r="B4492" s="15"/>
      <c r="C4492" s="144" t="s">
        <v>399</v>
      </c>
      <c r="D4492" s="33">
        <v>2800000</v>
      </c>
      <c r="E4492" s="45"/>
      <c r="F4492" s="13">
        <f t="shared" si="64"/>
        <v>425215508.41999972</v>
      </c>
    </row>
    <row r="4493" spans="1:6">
      <c r="A4493" s="14">
        <v>45213</v>
      </c>
      <c r="B4493" s="15"/>
      <c r="C4493" s="144" t="s">
        <v>12</v>
      </c>
      <c r="D4493" s="33">
        <v>550000</v>
      </c>
      <c r="E4493" s="45"/>
      <c r="F4493" s="13">
        <f t="shared" si="64"/>
        <v>425765508.41999972</v>
      </c>
    </row>
    <row r="4494" spans="1:6">
      <c r="A4494" s="14">
        <v>45213</v>
      </c>
      <c r="B4494" s="15"/>
      <c r="C4494" s="144" t="s">
        <v>6</v>
      </c>
      <c r="D4494" s="33">
        <v>104700</v>
      </c>
      <c r="E4494" s="45"/>
      <c r="F4494" s="13">
        <f t="shared" si="64"/>
        <v>425870208.41999972</v>
      </c>
    </row>
    <row r="4495" spans="1:6">
      <c r="A4495" s="14">
        <v>45213</v>
      </c>
      <c r="B4495" s="15"/>
      <c r="C4495" s="144" t="s">
        <v>12</v>
      </c>
      <c r="D4495" s="33">
        <v>600000</v>
      </c>
      <c r="E4495" s="45"/>
      <c r="F4495" s="13">
        <f t="shared" si="64"/>
        <v>426470208.41999972</v>
      </c>
    </row>
    <row r="4496" spans="1:6">
      <c r="A4496" s="14">
        <v>45213</v>
      </c>
      <c r="B4496" s="15"/>
      <c r="C4496" s="144" t="s">
        <v>12</v>
      </c>
      <c r="D4496" s="33">
        <v>550000</v>
      </c>
      <c r="E4496" s="45"/>
      <c r="F4496" s="13">
        <f t="shared" si="64"/>
        <v>427020208.41999972</v>
      </c>
    </row>
    <row r="4497" spans="1:6">
      <c r="A4497" s="14">
        <v>45213</v>
      </c>
      <c r="B4497" s="15"/>
      <c r="C4497" s="144" t="s">
        <v>12</v>
      </c>
      <c r="D4497" s="33">
        <v>1135000</v>
      </c>
      <c r="E4497" s="45"/>
      <c r="F4497" s="13">
        <f t="shared" si="64"/>
        <v>428155208.41999972</v>
      </c>
    </row>
    <row r="4498" spans="1:6">
      <c r="A4498" s="14">
        <v>45214</v>
      </c>
      <c r="B4498" s="15"/>
      <c r="C4498" s="144" t="s">
        <v>12</v>
      </c>
      <c r="D4498" s="33">
        <v>600000</v>
      </c>
      <c r="E4498" s="45"/>
      <c r="F4498" s="13">
        <f t="shared" si="64"/>
        <v>428755208.41999972</v>
      </c>
    </row>
    <row r="4499" spans="1:6">
      <c r="A4499" s="14">
        <v>45214</v>
      </c>
      <c r="B4499" s="15"/>
      <c r="C4499" s="144" t="s">
        <v>12</v>
      </c>
      <c r="D4499" s="33">
        <v>1185000</v>
      </c>
      <c r="E4499" s="45"/>
      <c r="F4499" s="13">
        <f t="shared" si="64"/>
        <v>429940208.41999972</v>
      </c>
    </row>
    <row r="4500" spans="1:6">
      <c r="A4500" s="14">
        <v>45214</v>
      </c>
      <c r="B4500" s="15"/>
      <c r="C4500" s="144" t="s">
        <v>12</v>
      </c>
      <c r="D4500" s="33">
        <v>1300000</v>
      </c>
      <c r="E4500" s="45"/>
      <c r="F4500" s="13">
        <f t="shared" si="64"/>
        <v>431240208.41999972</v>
      </c>
    </row>
    <row r="4501" spans="1:6">
      <c r="A4501" s="14">
        <v>45214</v>
      </c>
      <c r="B4501" s="15"/>
      <c r="C4501" s="144" t="s">
        <v>12</v>
      </c>
      <c r="D4501" s="33">
        <v>550000</v>
      </c>
      <c r="E4501" s="45"/>
      <c r="F4501" s="13">
        <f t="shared" si="64"/>
        <v>431790208.41999972</v>
      </c>
    </row>
    <row r="4502" spans="1:6">
      <c r="A4502" s="14">
        <v>45214</v>
      </c>
      <c r="B4502" s="15"/>
      <c r="C4502" s="144" t="s">
        <v>12</v>
      </c>
      <c r="D4502" s="33">
        <v>585000</v>
      </c>
      <c r="E4502" s="45"/>
      <c r="F4502" s="13">
        <f t="shared" si="64"/>
        <v>432375208.41999972</v>
      </c>
    </row>
    <row r="4503" spans="1:6">
      <c r="A4503" s="14">
        <v>45215</v>
      </c>
      <c r="B4503" s="15"/>
      <c r="C4503" s="144" t="s">
        <v>12</v>
      </c>
      <c r="D4503" s="33">
        <v>585000</v>
      </c>
      <c r="E4503" s="45"/>
      <c r="F4503" s="13">
        <f t="shared" si="64"/>
        <v>432960208.41999972</v>
      </c>
    </row>
    <row r="4504" spans="1:6">
      <c r="A4504" s="14">
        <v>45215</v>
      </c>
      <c r="B4504" s="15"/>
      <c r="C4504" s="144" t="s">
        <v>12</v>
      </c>
      <c r="D4504" s="33">
        <v>650000</v>
      </c>
      <c r="E4504" s="45"/>
      <c r="F4504" s="13">
        <f t="shared" si="64"/>
        <v>433610208.41999972</v>
      </c>
    </row>
    <row r="4505" spans="1:6">
      <c r="A4505" s="14">
        <v>45215</v>
      </c>
      <c r="B4505" s="15"/>
      <c r="C4505" s="144" t="s">
        <v>12</v>
      </c>
      <c r="D4505" s="33">
        <v>550000</v>
      </c>
      <c r="E4505" s="45"/>
      <c r="F4505" s="13">
        <f t="shared" si="64"/>
        <v>434160208.41999972</v>
      </c>
    </row>
    <row r="4506" spans="1:6">
      <c r="A4506" s="14">
        <v>45215</v>
      </c>
      <c r="B4506" s="15"/>
      <c r="C4506" s="144" t="s">
        <v>12</v>
      </c>
      <c r="D4506" s="33">
        <v>650000</v>
      </c>
      <c r="E4506" s="45"/>
      <c r="F4506" s="13">
        <f t="shared" si="64"/>
        <v>434810208.41999972</v>
      </c>
    </row>
    <row r="4507" spans="1:6">
      <c r="A4507" s="14">
        <v>45215</v>
      </c>
      <c r="B4507" s="15"/>
      <c r="C4507" s="144" t="s">
        <v>12</v>
      </c>
      <c r="D4507" s="33">
        <v>650000</v>
      </c>
      <c r="E4507" s="45"/>
      <c r="F4507" s="13">
        <f t="shared" si="64"/>
        <v>435460208.41999972</v>
      </c>
    </row>
    <row r="4508" spans="1:6">
      <c r="A4508" s="14">
        <v>45215</v>
      </c>
      <c r="B4508" s="15"/>
      <c r="C4508" s="144" t="s">
        <v>12</v>
      </c>
      <c r="D4508" s="33">
        <v>1170000</v>
      </c>
      <c r="E4508" s="45"/>
      <c r="F4508" s="13">
        <f t="shared" si="64"/>
        <v>436630208.41999972</v>
      </c>
    </row>
    <row r="4509" spans="1:6">
      <c r="A4509" s="14">
        <v>45215</v>
      </c>
      <c r="B4509" s="15"/>
      <c r="C4509" s="144" t="s">
        <v>12</v>
      </c>
      <c r="D4509" s="33">
        <v>1300000</v>
      </c>
      <c r="E4509" s="45"/>
      <c r="F4509" s="13">
        <f t="shared" si="64"/>
        <v>437930208.41999972</v>
      </c>
    </row>
    <row r="4510" spans="1:6">
      <c r="A4510" s="14">
        <v>45215</v>
      </c>
      <c r="B4510" s="15"/>
      <c r="C4510" s="144" t="s">
        <v>17</v>
      </c>
      <c r="D4510" s="33">
        <v>600000</v>
      </c>
      <c r="E4510" s="45"/>
      <c r="F4510" s="13">
        <f t="shared" si="64"/>
        <v>438530208.41999972</v>
      </c>
    </row>
    <row r="4511" spans="1:6">
      <c r="A4511" s="14">
        <v>45215</v>
      </c>
      <c r="B4511" s="15"/>
      <c r="C4511" s="144" t="s">
        <v>66</v>
      </c>
      <c r="D4511" s="33">
        <v>4352000</v>
      </c>
      <c r="E4511" s="45"/>
      <c r="F4511" s="13">
        <f t="shared" si="64"/>
        <v>442882208.41999972</v>
      </c>
    </row>
    <row r="4512" spans="1:6">
      <c r="A4512" s="14">
        <v>45215</v>
      </c>
      <c r="B4512" s="15"/>
      <c r="C4512" s="144" t="s">
        <v>12</v>
      </c>
      <c r="D4512" s="33">
        <v>465000</v>
      </c>
      <c r="E4512" s="45"/>
      <c r="F4512" s="13">
        <f t="shared" si="64"/>
        <v>443347208.41999972</v>
      </c>
    </row>
    <row r="4513" spans="1:6">
      <c r="A4513" s="14">
        <v>45215</v>
      </c>
      <c r="B4513" s="15"/>
      <c r="C4513" s="144" t="s">
        <v>12</v>
      </c>
      <c r="D4513" s="33">
        <v>585000</v>
      </c>
      <c r="E4513" s="45"/>
      <c r="F4513" s="13">
        <f t="shared" si="64"/>
        <v>443932208.41999972</v>
      </c>
    </row>
    <row r="4514" spans="1:6">
      <c r="A4514" s="14">
        <v>45215</v>
      </c>
      <c r="B4514" s="15"/>
      <c r="C4514" s="144" t="s">
        <v>17</v>
      </c>
      <c r="D4514" s="33">
        <v>600000</v>
      </c>
      <c r="E4514" s="45"/>
      <c r="F4514" s="13">
        <f t="shared" si="64"/>
        <v>444532208.41999972</v>
      </c>
    </row>
    <row r="4515" spans="1:6">
      <c r="A4515" s="14">
        <v>45215</v>
      </c>
      <c r="B4515" s="15"/>
      <c r="C4515" s="144" t="s">
        <v>12</v>
      </c>
      <c r="D4515" s="33">
        <v>585000</v>
      </c>
      <c r="E4515" s="45"/>
      <c r="F4515" s="13">
        <f t="shared" si="64"/>
        <v>445117208.41999972</v>
      </c>
    </row>
    <row r="4516" spans="1:6">
      <c r="A4516" s="14">
        <v>45215</v>
      </c>
      <c r="B4516" s="15"/>
      <c r="C4516" s="144" t="s">
        <v>12</v>
      </c>
      <c r="D4516" s="33">
        <v>600000</v>
      </c>
      <c r="E4516" s="45"/>
      <c r="F4516" s="13">
        <f t="shared" si="64"/>
        <v>445717208.41999972</v>
      </c>
    </row>
    <row r="4517" spans="1:6">
      <c r="A4517" s="14">
        <v>45215</v>
      </c>
      <c r="B4517" s="15"/>
      <c r="C4517" s="144" t="s">
        <v>12</v>
      </c>
      <c r="D4517" s="33">
        <v>585000</v>
      </c>
      <c r="E4517" s="45"/>
      <c r="F4517" s="13">
        <f t="shared" si="64"/>
        <v>446302208.41999972</v>
      </c>
    </row>
    <row r="4518" spans="1:6">
      <c r="A4518" s="14">
        <v>45215</v>
      </c>
      <c r="B4518" s="15"/>
      <c r="C4518" s="144" t="s">
        <v>12</v>
      </c>
      <c r="D4518" s="33">
        <v>575000</v>
      </c>
      <c r="E4518" s="45"/>
      <c r="F4518" s="13">
        <f t="shared" si="64"/>
        <v>446877208.41999972</v>
      </c>
    </row>
    <row r="4519" spans="1:6">
      <c r="A4519" s="14">
        <v>45215</v>
      </c>
      <c r="B4519" s="15"/>
      <c r="C4519" s="144" t="s">
        <v>12</v>
      </c>
      <c r="D4519" s="33">
        <v>1170000</v>
      </c>
      <c r="E4519" s="45"/>
      <c r="F4519" s="13">
        <f t="shared" si="64"/>
        <v>448047208.41999972</v>
      </c>
    </row>
    <row r="4520" spans="1:6">
      <c r="A4520" s="14">
        <v>45215</v>
      </c>
      <c r="B4520" s="15"/>
      <c r="C4520" s="144" t="s">
        <v>12</v>
      </c>
      <c r="D4520" s="33">
        <v>600000</v>
      </c>
      <c r="E4520" s="45"/>
      <c r="F4520" s="13">
        <f t="shared" ref="F4520:F4583" si="65">F4519+D4520-E4520</f>
        <v>448647208.41999972</v>
      </c>
    </row>
    <row r="4521" spans="1:6">
      <c r="A4521" s="14">
        <v>45215</v>
      </c>
      <c r="B4521" s="15"/>
      <c r="C4521" s="144" t="s">
        <v>12</v>
      </c>
      <c r="D4521" s="33">
        <v>585000</v>
      </c>
      <c r="E4521" s="45"/>
      <c r="F4521" s="13">
        <f t="shared" si="65"/>
        <v>449232208.41999972</v>
      </c>
    </row>
    <row r="4522" spans="1:6">
      <c r="A4522" s="14">
        <v>45215</v>
      </c>
      <c r="B4522" s="15"/>
      <c r="C4522" s="144" t="s">
        <v>12</v>
      </c>
      <c r="D4522" s="33">
        <v>585000</v>
      </c>
      <c r="E4522" s="45"/>
      <c r="F4522" s="13">
        <f t="shared" si="65"/>
        <v>449817208.41999972</v>
      </c>
    </row>
    <row r="4523" spans="1:6">
      <c r="A4523" s="14">
        <v>45215</v>
      </c>
      <c r="B4523" s="15"/>
      <c r="C4523" s="144" t="s">
        <v>12</v>
      </c>
      <c r="D4523" s="33">
        <v>600000</v>
      </c>
      <c r="E4523" s="45"/>
      <c r="F4523" s="13">
        <f t="shared" si="65"/>
        <v>450417208.41999972</v>
      </c>
    </row>
    <row r="4524" spans="1:6">
      <c r="A4524" s="14">
        <v>45215</v>
      </c>
      <c r="B4524" s="15"/>
      <c r="C4524" s="144" t="s">
        <v>12</v>
      </c>
      <c r="D4524" s="33">
        <v>600000</v>
      </c>
      <c r="E4524" s="45"/>
      <c r="F4524" s="13">
        <f t="shared" si="65"/>
        <v>451017208.41999972</v>
      </c>
    </row>
    <row r="4525" spans="1:6">
      <c r="A4525" s="14">
        <v>45215</v>
      </c>
      <c r="B4525" s="15"/>
      <c r="C4525" s="144" t="s">
        <v>400</v>
      </c>
      <c r="D4525" s="33">
        <v>1650000</v>
      </c>
      <c r="E4525" s="45"/>
      <c r="F4525" s="13">
        <f t="shared" si="65"/>
        <v>452667208.41999972</v>
      </c>
    </row>
    <row r="4526" spans="1:6">
      <c r="A4526" s="14">
        <v>45215</v>
      </c>
      <c r="B4526" s="15"/>
      <c r="C4526" s="144" t="s">
        <v>17</v>
      </c>
      <c r="D4526" s="33">
        <v>750000</v>
      </c>
      <c r="E4526" s="45"/>
      <c r="F4526" s="13">
        <f t="shared" si="65"/>
        <v>453417208.41999972</v>
      </c>
    </row>
    <row r="4527" spans="1:6">
      <c r="A4527" s="14">
        <v>45215</v>
      </c>
      <c r="B4527" s="15"/>
      <c r="C4527" s="144" t="s">
        <v>18</v>
      </c>
      <c r="D4527" s="33">
        <v>1185000</v>
      </c>
      <c r="E4527" s="45"/>
      <c r="F4527" s="13">
        <f t="shared" si="65"/>
        <v>454602208.41999972</v>
      </c>
    </row>
    <row r="4528" spans="1:6">
      <c r="A4528" s="14">
        <v>45216</v>
      </c>
      <c r="B4528" s="15"/>
      <c r="C4528" s="144" t="s">
        <v>12</v>
      </c>
      <c r="D4528" s="33">
        <v>650000</v>
      </c>
      <c r="E4528" s="45"/>
      <c r="F4528" s="13">
        <f t="shared" si="65"/>
        <v>455252208.41999972</v>
      </c>
    </row>
    <row r="4529" spans="1:6">
      <c r="A4529" s="14">
        <v>45216</v>
      </c>
      <c r="B4529" s="15"/>
      <c r="C4529" s="144" t="s">
        <v>17</v>
      </c>
      <c r="D4529" s="33">
        <v>600000</v>
      </c>
      <c r="E4529" s="45"/>
      <c r="F4529" s="13">
        <f t="shared" si="65"/>
        <v>455852208.41999972</v>
      </c>
    </row>
    <row r="4530" spans="1:6">
      <c r="A4530" s="14">
        <v>45216</v>
      </c>
      <c r="B4530" s="15"/>
      <c r="C4530" s="144" t="s">
        <v>18</v>
      </c>
      <c r="D4530" s="33">
        <v>1185000</v>
      </c>
      <c r="E4530" s="45"/>
      <c r="F4530" s="13">
        <f t="shared" si="65"/>
        <v>457037208.41999972</v>
      </c>
    </row>
    <row r="4531" spans="1:6">
      <c r="A4531" s="14">
        <v>45216</v>
      </c>
      <c r="B4531" s="15"/>
      <c r="C4531" s="144" t="s">
        <v>12</v>
      </c>
      <c r="D4531" s="33">
        <v>1200000</v>
      </c>
      <c r="E4531" s="45"/>
      <c r="F4531" s="13">
        <f t="shared" si="65"/>
        <v>458237208.41999972</v>
      </c>
    </row>
    <row r="4532" spans="1:6">
      <c r="A4532" s="14">
        <v>45216</v>
      </c>
      <c r="B4532" s="15"/>
      <c r="C4532" s="144" t="s">
        <v>12</v>
      </c>
      <c r="D4532" s="33">
        <v>600000</v>
      </c>
      <c r="E4532" s="45"/>
      <c r="F4532" s="13">
        <f t="shared" si="65"/>
        <v>458837208.41999972</v>
      </c>
    </row>
    <row r="4533" spans="1:6">
      <c r="A4533" s="14">
        <v>45216</v>
      </c>
      <c r="B4533" s="15"/>
      <c r="C4533" s="144" t="s">
        <v>12</v>
      </c>
      <c r="D4533" s="33">
        <v>600000</v>
      </c>
      <c r="E4533" s="45"/>
      <c r="F4533" s="13">
        <f t="shared" si="65"/>
        <v>459437208.41999972</v>
      </c>
    </row>
    <row r="4534" spans="1:6">
      <c r="A4534" s="14">
        <v>45216</v>
      </c>
      <c r="B4534" s="15"/>
      <c r="C4534" s="144" t="s">
        <v>12</v>
      </c>
      <c r="D4534" s="33">
        <v>600000</v>
      </c>
      <c r="E4534" s="45"/>
      <c r="F4534" s="13">
        <f t="shared" si="65"/>
        <v>460037208.41999972</v>
      </c>
    </row>
    <row r="4535" spans="1:6">
      <c r="A4535" s="14">
        <v>45216</v>
      </c>
      <c r="B4535" s="15"/>
      <c r="C4535" s="144" t="s">
        <v>12</v>
      </c>
      <c r="D4535" s="33">
        <v>600000</v>
      </c>
      <c r="E4535" s="45"/>
      <c r="F4535" s="13">
        <f t="shared" si="65"/>
        <v>460637208.41999972</v>
      </c>
    </row>
    <row r="4536" spans="1:6">
      <c r="A4536" s="14">
        <v>45216</v>
      </c>
      <c r="B4536" s="15"/>
      <c r="C4536" s="144" t="s">
        <v>12</v>
      </c>
      <c r="D4536" s="33">
        <v>575000</v>
      </c>
      <c r="E4536" s="45"/>
      <c r="F4536" s="13">
        <f t="shared" si="65"/>
        <v>461212208.41999972</v>
      </c>
    </row>
    <row r="4537" spans="1:6">
      <c r="A4537" s="14">
        <v>45216</v>
      </c>
      <c r="B4537" s="15"/>
      <c r="C4537" s="144" t="s">
        <v>12</v>
      </c>
      <c r="D4537" s="33">
        <v>1050000</v>
      </c>
      <c r="E4537" s="45"/>
      <c r="F4537" s="13">
        <f t="shared" si="65"/>
        <v>462262208.41999972</v>
      </c>
    </row>
    <row r="4538" spans="1:6">
      <c r="A4538" s="14">
        <v>45216</v>
      </c>
      <c r="B4538" s="15"/>
      <c r="C4538" s="144" t="s">
        <v>12</v>
      </c>
      <c r="D4538" s="33">
        <v>600000</v>
      </c>
      <c r="E4538" s="45"/>
      <c r="F4538" s="13">
        <f t="shared" si="65"/>
        <v>462862208.41999972</v>
      </c>
    </row>
    <row r="4539" spans="1:6">
      <c r="A4539" s="14">
        <v>45216</v>
      </c>
      <c r="B4539" s="15"/>
      <c r="C4539" s="144" t="s">
        <v>12</v>
      </c>
      <c r="D4539" s="33">
        <v>585000</v>
      </c>
      <c r="E4539" s="45"/>
      <c r="F4539" s="13">
        <f t="shared" si="65"/>
        <v>463447208.41999972</v>
      </c>
    </row>
    <row r="4540" spans="1:6">
      <c r="A4540" s="14">
        <v>45216</v>
      </c>
      <c r="B4540" s="15"/>
      <c r="C4540" s="144" t="s">
        <v>12</v>
      </c>
      <c r="D4540" s="33">
        <v>1185000</v>
      </c>
      <c r="E4540" s="45"/>
      <c r="F4540" s="13">
        <f t="shared" si="65"/>
        <v>464632208.41999972</v>
      </c>
    </row>
    <row r="4541" spans="1:6">
      <c r="A4541" s="14">
        <v>45216</v>
      </c>
      <c r="B4541" s="15"/>
      <c r="C4541" s="144" t="s">
        <v>12</v>
      </c>
      <c r="D4541" s="33">
        <v>1300000</v>
      </c>
      <c r="E4541" s="45"/>
      <c r="F4541" s="13">
        <f t="shared" si="65"/>
        <v>465932208.41999972</v>
      </c>
    </row>
    <row r="4542" spans="1:6">
      <c r="A4542" s="14">
        <v>45216</v>
      </c>
      <c r="B4542" s="15"/>
      <c r="C4542" s="144" t="s">
        <v>17</v>
      </c>
      <c r="D4542" s="33">
        <v>550000</v>
      </c>
      <c r="E4542" s="45"/>
      <c r="F4542" s="13">
        <f t="shared" si="65"/>
        <v>466482208.41999972</v>
      </c>
    </row>
    <row r="4543" spans="1:6">
      <c r="A4543" s="14">
        <v>45216</v>
      </c>
      <c r="B4543" s="15"/>
      <c r="C4543" s="144" t="s">
        <v>18</v>
      </c>
      <c r="D4543" s="33">
        <v>1170000</v>
      </c>
      <c r="E4543" s="45"/>
      <c r="F4543" s="13">
        <f t="shared" si="65"/>
        <v>467652208.41999972</v>
      </c>
    </row>
    <row r="4544" spans="1:6">
      <c r="A4544" s="14">
        <v>45216</v>
      </c>
      <c r="B4544" s="15"/>
      <c r="C4544" s="144" t="s">
        <v>17</v>
      </c>
      <c r="D4544" s="33">
        <v>15000</v>
      </c>
      <c r="E4544" s="45"/>
      <c r="F4544" s="13">
        <f t="shared" si="65"/>
        <v>467667208.41999972</v>
      </c>
    </row>
    <row r="4545" spans="1:8">
      <c r="A4545" s="14">
        <v>45216</v>
      </c>
      <c r="B4545" s="15"/>
      <c r="C4545" s="144" t="s">
        <v>12</v>
      </c>
      <c r="D4545" s="33">
        <v>1300000</v>
      </c>
      <c r="E4545" s="45"/>
      <c r="F4545" s="13">
        <f t="shared" si="65"/>
        <v>468967208.41999972</v>
      </c>
    </row>
    <row r="4546" spans="1:8">
      <c r="A4546" s="14">
        <v>45216</v>
      </c>
      <c r="B4546" s="15"/>
      <c r="C4546" s="144" t="s">
        <v>17</v>
      </c>
      <c r="D4546" s="33">
        <v>750000</v>
      </c>
      <c r="E4546" s="45"/>
      <c r="F4546" s="13">
        <f t="shared" si="65"/>
        <v>469717208.41999972</v>
      </c>
    </row>
    <row r="4547" spans="1:8">
      <c r="A4547" s="14">
        <v>45217</v>
      </c>
      <c r="B4547" s="15"/>
      <c r="C4547" s="144" t="s">
        <v>12</v>
      </c>
      <c r="D4547" s="33">
        <v>1250000</v>
      </c>
      <c r="E4547" s="45"/>
      <c r="F4547" s="13">
        <f t="shared" si="65"/>
        <v>470967208.41999972</v>
      </c>
    </row>
    <row r="4548" spans="1:8">
      <c r="A4548" s="14">
        <v>45217</v>
      </c>
      <c r="B4548" s="15"/>
      <c r="C4548" s="144" t="s">
        <v>12</v>
      </c>
      <c r="D4548" s="33">
        <v>600000</v>
      </c>
      <c r="E4548" s="45"/>
      <c r="F4548" s="13">
        <f t="shared" si="65"/>
        <v>471567208.41999972</v>
      </c>
    </row>
    <row r="4549" spans="1:8">
      <c r="A4549" s="14">
        <v>45217</v>
      </c>
      <c r="B4549" s="15"/>
      <c r="C4549" s="144" t="s">
        <v>18</v>
      </c>
      <c r="D4549" s="33">
        <v>1770000</v>
      </c>
      <c r="E4549" s="45"/>
      <c r="F4549" s="13">
        <f t="shared" si="65"/>
        <v>473337208.41999972</v>
      </c>
    </row>
    <row r="4550" spans="1:8">
      <c r="A4550" s="14">
        <v>45217</v>
      </c>
      <c r="B4550" s="15"/>
      <c r="C4550" s="144" t="s">
        <v>12</v>
      </c>
      <c r="D4550" s="33">
        <v>650000</v>
      </c>
      <c r="E4550" s="45"/>
      <c r="F4550" s="13">
        <f t="shared" si="65"/>
        <v>473987208.41999972</v>
      </c>
    </row>
    <row r="4551" spans="1:8">
      <c r="A4551" s="14">
        <v>45217</v>
      </c>
      <c r="B4551" s="15"/>
      <c r="C4551" s="144" t="s">
        <v>12</v>
      </c>
      <c r="D4551" s="33">
        <v>1170000</v>
      </c>
      <c r="E4551" s="45"/>
      <c r="F4551" s="13">
        <f t="shared" si="65"/>
        <v>475157208.41999972</v>
      </c>
    </row>
    <row r="4552" spans="1:8">
      <c r="A4552" s="14">
        <v>45217</v>
      </c>
      <c r="B4552" s="15"/>
      <c r="C4552" s="144" t="s">
        <v>72</v>
      </c>
      <c r="D4552" s="33">
        <v>1000000</v>
      </c>
      <c r="E4552" s="45"/>
      <c r="F4552" s="13">
        <f t="shared" si="65"/>
        <v>476157208.41999972</v>
      </c>
    </row>
    <row r="4553" spans="1:8">
      <c r="A4553" s="14">
        <v>45217</v>
      </c>
      <c r="B4553" s="15"/>
      <c r="C4553" s="144" t="s">
        <v>12</v>
      </c>
      <c r="D4553" s="33">
        <v>600000</v>
      </c>
      <c r="E4553" s="45"/>
      <c r="F4553" s="13">
        <f t="shared" si="65"/>
        <v>476757208.41999972</v>
      </c>
    </row>
    <row r="4554" spans="1:8">
      <c r="A4554" s="14">
        <v>45217</v>
      </c>
      <c r="B4554" s="15"/>
      <c r="C4554" s="144" t="s">
        <v>12</v>
      </c>
      <c r="D4554" s="33">
        <v>600000</v>
      </c>
      <c r="E4554" s="45"/>
      <c r="F4554" s="13">
        <f t="shared" si="65"/>
        <v>477357208.41999972</v>
      </c>
    </row>
    <row r="4555" spans="1:8">
      <c r="A4555" s="14">
        <v>45217</v>
      </c>
      <c r="B4555" s="15"/>
      <c r="C4555" s="144" t="s">
        <v>12</v>
      </c>
      <c r="D4555" s="33">
        <v>600000</v>
      </c>
      <c r="E4555" s="45"/>
      <c r="F4555" s="13">
        <f t="shared" si="65"/>
        <v>477957208.41999972</v>
      </c>
    </row>
    <row r="4556" spans="1:8">
      <c r="A4556" s="14">
        <v>45217</v>
      </c>
      <c r="B4556" s="15"/>
      <c r="C4556" s="144" t="s">
        <v>17</v>
      </c>
      <c r="D4556" s="33">
        <v>750000</v>
      </c>
      <c r="E4556" s="45"/>
      <c r="F4556" s="13">
        <f t="shared" si="65"/>
        <v>478707208.41999972</v>
      </c>
      <c r="H4556" s="16"/>
    </row>
    <row r="4557" spans="1:8">
      <c r="A4557" s="14">
        <v>45217</v>
      </c>
      <c r="B4557" s="15"/>
      <c r="C4557" s="144" t="s">
        <v>12</v>
      </c>
      <c r="D4557" s="33">
        <v>600000</v>
      </c>
      <c r="E4557" s="45"/>
      <c r="F4557" s="13">
        <f t="shared" si="65"/>
        <v>479307208.41999972</v>
      </c>
    </row>
    <row r="4558" spans="1:8">
      <c r="A4558" s="14">
        <v>45217</v>
      </c>
      <c r="B4558" s="15"/>
      <c r="C4558" s="144" t="s">
        <v>12</v>
      </c>
      <c r="D4558" s="33">
        <v>650000</v>
      </c>
      <c r="E4558" s="45"/>
      <c r="F4558" s="13">
        <f t="shared" si="65"/>
        <v>479957208.41999972</v>
      </c>
    </row>
    <row r="4559" spans="1:8">
      <c r="A4559" s="14">
        <v>45218</v>
      </c>
      <c r="B4559" s="15"/>
      <c r="C4559" s="144" t="s">
        <v>17</v>
      </c>
      <c r="D4559" s="33">
        <v>600000</v>
      </c>
      <c r="E4559" s="45"/>
      <c r="F4559" s="13">
        <f t="shared" si="65"/>
        <v>480557208.41999972</v>
      </c>
    </row>
    <row r="4560" spans="1:8">
      <c r="A4560" s="14">
        <v>45218</v>
      </c>
      <c r="B4560" s="15"/>
      <c r="C4560" s="144" t="s">
        <v>12</v>
      </c>
      <c r="D4560" s="33">
        <v>650000</v>
      </c>
      <c r="E4560" s="45"/>
      <c r="F4560" s="13">
        <f t="shared" si="65"/>
        <v>481207208.41999972</v>
      </c>
    </row>
    <row r="4561" spans="1:8">
      <c r="A4561" s="14">
        <v>45218</v>
      </c>
      <c r="B4561" s="15"/>
      <c r="C4561" s="147" t="s">
        <v>404</v>
      </c>
      <c r="D4561" s="33"/>
      <c r="E4561" s="45">
        <v>100000000</v>
      </c>
      <c r="F4561" s="13">
        <f t="shared" si="65"/>
        <v>381207208.41999972</v>
      </c>
    </row>
    <row r="4562" spans="1:8">
      <c r="A4562" s="14">
        <v>45223</v>
      </c>
      <c r="B4562" s="15"/>
      <c r="C4562" s="144" t="s">
        <v>20</v>
      </c>
      <c r="D4562" s="33"/>
      <c r="E4562" s="45">
        <v>44259700</v>
      </c>
      <c r="F4562" s="13">
        <f t="shared" si="65"/>
        <v>336947508.41999972</v>
      </c>
    </row>
    <row r="4563" spans="1:8">
      <c r="A4563" s="14">
        <v>45223</v>
      </c>
      <c r="B4563" s="15"/>
      <c r="C4563" s="144" t="s">
        <v>24</v>
      </c>
      <c r="D4563" s="33"/>
      <c r="E4563" s="45">
        <v>1282000</v>
      </c>
      <c r="F4563" s="13">
        <f t="shared" si="65"/>
        <v>335665508.41999972</v>
      </c>
    </row>
    <row r="4564" spans="1:8">
      <c r="A4564" s="14">
        <v>45223</v>
      </c>
      <c r="B4564" s="15"/>
      <c r="C4564" s="147" t="s">
        <v>402</v>
      </c>
      <c r="D4564" s="33"/>
      <c r="E4564" s="45">
        <v>11112750</v>
      </c>
      <c r="F4564" s="13">
        <f t="shared" si="65"/>
        <v>324552758.41999972</v>
      </c>
    </row>
    <row r="4565" spans="1:8">
      <c r="A4565" s="14">
        <v>45223</v>
      </c>
      <c r="B4565" s="15"/>
      <c r="C4565" s="144" t="s">
        <v>407</v>
      </c>
      <c r="D4565" s="33"/>
      <c r="E4565" s="45">
        <v>2900</v>
      </c>
      <c r="F4565" s="13">
        <f t="shared" si="65"/>
        <v>324549858.41999972</v>
      </c>
    </row>
    <row r="4566" spans="1:8">
      <c r="A4566" s="14">
        <v>45223</v>
      </c>
      <c r="B4566" s="15"/>
      <c r="C4566" s="144" t="s">
        <v>395</v>
      </c>
      <c r="D4566" s="33">
        <v>6150000</v>
      </c>
      <c r="E4566" s="45"/>
      <c r="F4566" s="13">
        <f t="shared" si="65"/>
        <v>330699858.41999972</v>
      </c>
    </row>
    <row r="4567" spans="1:8">
      <c r="A4567" s="14">
        <v>45223</v>
      </c>
      <c r="B4567" s="15"/>
      <c r="C4567" s="144" t="s">
        <v>403</v>
      </c>
      <c r="D4567" s="33">
        <v>100000000</v>
      </c>
      <c r="E4567" s="45"/>
      <c r="F4567" s="13">
        <f t="shared" si="65"/>
        <v>430699858.41999972</v>
      </c>
    </row>
    <row r="4568" spans="1:8">
      <c r="A4568" s="14">
        <v>45218</v>
      </c>
      <c r="B4568" s="15"/>
      <c r="C4568" s="144" t="s">
        <v>12</v>
      </c>
      <c r="D4568" s="33">
        <v>1775000</v>
      </c>
      <c r="E4568" s="45"/>
      <c r="F4568" s="13">
        <f t="shared" si="65"/>
        <v>432474858.41999972</v>
      </c>
      <c r="H4568" s="99"/>
    </row>
    <row r="4569" spans="1:8">
      <c r="A4569" s="14">
        <v>45219</v>
      </c>
      <c r="B4569" s="15"/>
      <c r="C4569" s="144" t="s">
        <v>17</v>
      </c>
      <c r="D4569" s="33">
        <v>600000</v>
      </c>
      <c r="E4569" s="45"/>
      <c r="F4569" s="13">
        <f t="shared" si="65"/>
        <v>433074858.41999972</v>
      </c>
      <c r="H4569" s="66"/>
    </row>
    <row r="4570" spans="1:8">
      <c r="A4570" s="14">
        <v>45219</v>
      </c>
      <c r="B4570" s="15"/>
      <c r="C4570" s="144" t="s">
        <v>12</v>
      </c>
      <c r="D4570" s="33">
        <v>585000</v>
      </c>
      <c r="E4570" s="45"/>
      <c r="F4570" s="13">
        <f t="shared" si="65"/>
        <v>433659858.41999972</v>
      </c>
      <c r="H4570" s="16"/>
    </row>
    <row r="4571" spans="1:8">
      <c r="A4571" s="14">
        <v>45219</v>
      </c>
      <c r="B4571" s="15"/>
      <c r="C4571" s="144" t="s">
        <v>12</v>
      </c>
      <c r="D4571" s="33">
        <v>585000</v>
      </c>
      <c r="E4571" s="45"/>
      <c r="F4571" s="13">
        <f t="shared" si="65"/>
        <v>434244858.41999972</v>
      </c>
    </row>
    <row r="4572" spans="1:8">
      <c r="A4572" s="14">
        <v>45219</v>
      </c>
      <c r="B4572" s="15"/>
      <c r="C4572" s="144" t="s">
        <v>12</v>
      </c>
      <c r="D4572" s="33">
        <v>600000</v>
      </c>
      <c r="E4572" s="45"/>
      <c r="F4572" s="13">
        <f t="shared" si="65"/>
        <v>434844858.41999972</v>
      </c>
    </row>
    <row r="4573" spans="1:8">
      <c r="A4573" s="14">
        <v>45219</v>
      </c>
      <c r="B4573" s="15"/>
      <c r="C4573" s="144" t="s">
        <v>12</v>
      </c>
      <c r="D4573" s="33">
        <v>600000</v>
      </c>
      <c r="E4573" s="45"/>
      <c r="F4573" s="13">
        <f t="shared" si="65"/>
        <v>435444858.41999972</v>
      </c>
    </row>
    <row r="4574" spans="1:8">
      <c r="A4574" s="14">
        <v>45219</v>
      </c>
      <c r="B4574" s="15"/>
      <c r="C4574" s="144" t="s">
        <v>311</v>
      </c>
      <c r="D4574" s="33">
        <v>1300000</v>
      </c>
      <c r="E4574" s="45"/>
      <c r="F4574" s="13">
        <f t="shared" si="65"/>
        <v>436744858.41999972</v>
      </c>
    </row>
    <row r="4575" spans="1:8">
      <c r="A4575" s="14">
        <v>45219</v>
      </c>
      <c r="B4575" s="15"/>
      <c r="C4575" s="144" t="s">
        <v>12</v>
      </c>
      <c r="D4575" s="33">
        <v>585000</v>
      </c>
      <c r="E4575" s="45"/>
      <c r="F4575" s="13">
        <f t="shared" si="65"/>
        <v>437329858.41999972</v>
      </c>
    </row>
    <row r="4576" spans="1:8">
      <c r="A4576" s="14">
        <v>45220</v>
      </c>
      <c r="B4576" s="15"/>
      <c r="C4576" s="144" t="s">
        <v>12</v>
      </c>
      <c r="D4576" s="33">
        <v>2270000</v>
      </c>
      <c r="E4576" s="45"/>
      <c r="F4576" s="13">
        <f t="shared" si="65"/>
        <v>439599858.41999972</v>
      </c>
    </row>
    <row r="4577" spans="1:6">
      <c r="A4577" s="14">
        <v>45220</v>
      </c>
      <c r="B4577" s="15"/>
      <c r="C4577" s="144" t="s">
        <v>17</v>
      </c>
      <c r="D4577" s="33">
        <v>600000</v>
      </c>
      <c r="E4577" s="45"/>
      <c r="F4577" s="13">
        <f t="shared" si="65"/>
        <v>440199858.41999972</v>
      </c>
    </row>
    <row r="4578" spans="1:6">
      <c r="A4578" s="14">
        <v>45220</v>
      </c>
      <c r="B4578" s="15"/>
      <c r="C4578" s="144" t="s">
        <v>12</v>
      </c>
      <c r="D4578" s="33">
        <v>1170000</v>
      </c>
      <c r="E4578" s="45"/>
      <c r="F4578" s="13">
        <f t="shared" si="65"/>
        <v>441369858.41999972</v>
      </c>
    </row>
    <row r="4579" spans="1:6">
      <c r="A4579" s="14">
        <v>45220</v>
      </c>
      <c r="B4579" s="15"/>
      <c r="C4579" s="144" t="s">
        <v>17</v>
      </c>
      <c r="D4579" s="33">
        <v>600000</v>
      </c>
      <c r="E4579" s="45"/>
      <c r="F4579" s="13">
        <f t="shared" si="65"/>
        <v>441969858.41999972</v>
      </c>
    </row>
    <row r="4580" spans="1:6">
      <c r="A4580" s="14">
        <v>45221</v>
      </c>
      <c r="B4580" s="15"/>
      <c r="C4580" s="144" t="s">
        <v>17</v>
      </c>
      <c r="D4580" s="33">
        <v>600000</v>
      </c>
      <c r="E4580" s="45"/>
      <c r="F4580" s="13">
        <f t="shared" si="65"/>
        <v>442569858.41999972</v>
      </c>
    </row>
    <row r="4581" spans="1:6">
      <c r="A4581" s="14">
        <v>45222</v>
      </c>
      <c r="B4581" s="15"/>
      <c r="C4581" s="144" t="s">
        <v>17</v>
      </c>
      <c r="D4581" s="33">
        <v>750000</v>
      </c>
      <c r="E4581" s="45"/>
      <c r="F4581" s="13">
        <f t="shared" si="65"/>
        <v>443319858.41999972</v>
      </c>
    </row>
    <row r="4582" spans="1:6">
      <c r="A4582" s="14">
        <v>45222</v>
      </c>
      <c r="B4582" s="15"/>
      <c r="C4582" s="144" t="s">
        <v>12</v>
      </c>
      <c r="D4582" s="33">
        <v>465000</v>
      </c>
      <c r="E4582" s="45"/>
      <c r="F4582" s="13">
        <f t="shared" si="65"/>
        <v>443784858.41999972</v>
      </c>
    </row>
    <row r="4583" spans="1:6">
      <c r="A4583" s="14">
        <v>45222</v>
      </c>
      <c r="B4583" s="15"/>
      <c r="C4583" s="144" t="s">
        <v>12</v>
      </c>
      <c r="D4583" s="33">
        <v>650000</v>
      </c>
      <c r="E4583" s="45"/>
      <c r="F4583" s="13">
        <f t="shared" si="65"/>
        <v>444434858.41999972</v>
      </c>
    </row>
    <row r="4584" spans="1:6">
      <c r="A4584" s="14">
        <v>45222</v>
      </c>
      <c r="B4584" s="15"/>
      <c r="C4584" s="144" t="s">
        <v>12</v>
      </c>
      <c r="D4584" s="33">
        <v>650000</v>
      </c>
      <c r="E4584" s="45"/>
      <c r="F4584" s="13">
        <f t="shared" ref="F4584:F4646" si="66">F4583+D4584-E4584</f>
        <v>445084858.41999972</v>
      </c>
    </row>
    <row r="4585" spans="1:6">
      <c r="A4585" s="14">
        <v>45222</v>
      </c>
      <c r="B4585" s="15"/>
      <c r="C4585" s="144" t="s">
        <v>17</v>
      </c>
      <c r="D4585" s="33">
        <v>600000</v>
      </c>
      <c r="E4585" s="45"/>
      <c r="F4585" s="13">
        <f t="shared" si="66"/>
        <v>445684858.41999972</v>
      </c>
    </row>
    <row r="4586" spans="1:6">
      <c r="A4586" s="14">
        <v>45222</v>
      </c>
      <c r="B4586" s="15"/>
      <c r="C4586" s="144" t="s">
        <v>12</v>
      </c>
      <c r="D4586" s="33">
        <v>600000</v>
      </c>
      <c r="E4586" s="45"/>
      <c r="F4586" s="13">
        <f t="shared" si="66"/>
        <v>446284858.41999972</v>
      </c>
    </row>
    <row r="4587" spans="1:6">
      <c r="A4587" s="14">
        <v>45222</v>
      </c>
      <c r="B4587" s="15"/>
      <c r="C4587" s="144" t="s">
        <v>12</v>
      </c>
      <c r="D4587" s="33">
        <v>650000</v>
      </c>
      <c r="E4587" s="45"/>
      <c r="F4587" s="13">
        <f t="shared" si="66"/>
        <v>446934858.41999972</v>
      </c>
    </row>
    <row r="4588" spans="1:6">
      <c r="A4588" s="14">
        <v>45222</v>
      </c>
      <c r="B4588" s="15"/>
      <c r="C4588" s="144" t="s">
        <v>12</v>
      </c>
      <c r="D4588" s="33">
        <v>600000</v>
      </c>
      <c r="E4588" s="45"/>
      <c r="F4588" s="13">
        <f t="shared" si="66"/>
        <v>447534858.41999972</v>
      </c>
    </row>
    <row r="4589" spans="1:6">
      <c r="A4589" s="14">
        <v>45223</v>
      </c>
      <c r="B4589" s="15"/>
      <c r="C4589" s="144" t="s">
        <v>16</v>
      </c>
      <c r="D4589" s="33">
        <v>1256000</v>
      </c>
      <c r="E4589" s="45"/>
      <c r="F4589" s="13">
        <f t="shared" si="66"/>
        <v>448790858.41999972</v>
      </c>
    </row>
    <row r="4590" spans="1:6">
      <c r="A4590" s="14">
        <v>45224</v>
      </c>
      <c r="B4590" s="15"/>
      <c r="C4590" s="144" t="s">
        <v>405</v>
      </c>
      <c r="D4590" s="33">
        <v>2550000</v>
      </c>
      <c r="E4590" s="45"/>
      <c r="F4590" s="13">
        <f t="shared" si="66"/>
        <v>451340858.41999972</v>
      </c>
    </row>
    <row r="4591" spans="1:6">
      <c r="A4591" s="14">
        <v>45223</v>
      </c>
      <c r="B4591" s="15"/>
      <c r="C4591" s="144" t="s">
        <v>12</v>
      </c>
      <c r="D4591" s="33">
        <v>550000</v>
      </c>
      <c r="E4591" s="45"/>
      <c r="F4591" s="13">
        <f t="shared" si="66"/>
        <v>451890858.41999972</v>
      </c>
    </row>
    <row r="4592" spans="1:6">
      <c r="A4592" s="14">
        <v>45223</v>
      </c>
      <c r="B4592" s="15"/>
      <c r="C4592" s="144" t="s">
        <v>17</v>
      </c>
      <c r="D4592" s="33">
        <v>600000</v>
      </c>
      <c r="E4592" s="45"/>
      <c r="F4592" s="13">
        <f t="shared" si="66"/>
        <v>452490858.41999972</v>
      </c>
    </row>
    <row r="4593" spans="1:8">
      <c r="A4593" s="14">
        <v>45223</v>
      </c>
      <c r="B4593" s="15"/>
      <c r="C4593" s="144" t="s">
        <v>12</v>
      </c>
      <c r="D4593" s="33">
        <v>650000</v>
      </c>
      <c r="E4593" s="45"/>
      <c r="F4593" s="13">
        <f t="shared" si="66"/>
        <v>453140858.41999972</v>
      </c>
    </row>
    <row r="4594" spans="1:8">
      <c r="A4594" s="14">
        <v>45223</v>
      </c>
      <c r="B4594" s="15"/>
      <c r="C4594" s="144" t="s">
        <v>12</v>
      </c>
      <c r="D4594" s="33">
        <v>585000</v>
      </c>
      <c r="E4594" s="45"/>
      <c r="F4594" s="13">
        <f t="shared" si="66"/>
        <v>453725858.41999972</v>
      </c>
      <c r="H4594" s="41"/>
    </row>
    <row r="4595" spans="1:8">
      <c r="A4595" s="14">
        <v>45223</v>
      </c>
      <c r="B4595" s="15"/>
      <c r="C4595" s="144" t="s">
        <v>17</v>
      </c>
      <c r="D4595" s="33">
        <v>750000</v>
      </c>
      <c r="E4595" s="45"/>
      <c r="F4595" s="13">
        <f t="shared" si="66"/>
        <v>454475858.41999972</v>
      </c>
    </row>
    <row r="4596" spans="1:8">
      <c r="A4596" s="14">
        <v>45223</v>
      </c>
      <c r="B4596" s="15"/>
      <c r="C4596" s="144" t="s">
        <v>12</v>
      </c>
      <c r="D4596" s="33">
        <v>550000</v>
      </c>
      <c r="E4596" s="45"/>
      <c r="F4596" s="13">
        <f t="shared" si="66"/>
        <v>455025858.41999972</v>
      </c>
    </row>
    <row r="4597" spans="1:8">
      <c r="A4597" s="14">
        <v>45224</v>
      </c>
      <c r="B4597" s="15"/>
      <c r="C4597" s="144" t="s">
        <v>17</v>
      </c>
      <c r="D4597" s="33">
        <v>1200000</v>
      </c>
      <c r="E4597" s="45"/>
      <c r="F4597" s="13">
        <f t="shared" si="66"/>
        <v>456225858.41999972</v>
      </c>
    </row>
    <row r="4598" spans="1:8">
      <c r="A4598" s="14">
        <v>45224</v>
      </c>
      <c r="B4598" s="15"/>
      <c r="C4598" s="144" t="s">
        <v>12</v>
      </c>
      <c r="D4598" s="33">
        <v>1700000</v>
      </c>
      <c r="E4598" s="45"/>
      <c r="F4598" s="13">
        <f t="shared" si="66"/>
        <v>457925858.41999972</v>
      </c>
    </row>
    <row r="4599" spans="1:8">
      <c r="A4599" s="14">
        <v>45224</v>
      </c>
      <c r="B4599" s="15"/>
      <c r="C4599" s="144" t="s">
        <v>12</v>
      </c>
      <c r="D4599" s="33">
        <v>650000</v>
      </c>
      <c r="E4599" s="45"/>
      <c r="F4599" s="13">
        <f t="shared" si="66"/>
        <v>458575858.41999972</v>
      </c>
    </row>
    <row r="4600" spans="1:8">
      <c r="A4600" s="14">
        <v>45224</v>
      </c>
      <c r="B4600" s="15"/>
      <c r="C4600" s="144" t="s">
        <v>12</v>
      </c>
      <c r="D4600" s="33">
        <v>585000</v>
      </c>
      <c r="E4600" s="45"/>
      <c r="F4600" s="13">
        <f t="shared" si="66"/>
        <v>459160858.41999972</v>
      </c>
    </row>
    <row r="4601" spans="1:8">
      <c r="A4601" s="14">
        <v>45224</v>
      </c>
      <c r="B4601" s="15"/>
      <c r="C4601" s="144" t="s">
        <v>12</v>
      </c>
      <c r="D4601" s="33">
        <v>1200000</v>
      </c>
      <c r="E4601" s="45"/>
      <c r="F4601" s="13">
        <f t="shared" si="66"/>
        <v>460360858.41999972</v>
      </c>
    </row>
    <row r="4602" spans="1:8">
      <c r="A4602" s="14">
        <v>45224</v>
      </c>
      <c r="B4602" s="15"/>
      <c r="C4602" s="144" t="s">
        <v>18</v>
      </c>
      <c r="D4602" s="33">
        <v>1150000</v>
      </c>
      <c r="E4602" s="45"/>
      <c r="F4602" s="13">
        <f t="shared" si="66"/>
        <v>461510858.41999972</v>
      </c>
    </row>
    <row r="4603" spans="1:8">
      <c r="A4603" s="14">
        <v>45224</v>
      </c>
      <c r="B4603" s="15"/>
      <c r="C4603" s="144" t="s">
        <v>17</v>
      </c>
      <c r="D4603" s="33">
        <v>600000</v>
      </c>
      <c r="E4603" s="45"/>
      <c r="F4603" s="13">
        <f t="shared" si="66"/>
        <v>462110858.41999972</v>
      </c>
    </row>
    <row r="4604" spans="1:8">
      <c r="A4604" s="14">
        <v>45224</v>
      </c>
      <c r="B4604" s="15"/>
      <c r="C4604" s="144" t="s">
        <v>12</v>
      </c>
      <c r="D4604" s="33">
        <v>1150000</v>
      </c>
      <c r="E4604" s="45"/>
      <c r="F4604" s="13">
        <f t="shared" si="66"/>
        <v>463260858.41999972</v>
      </c>
    </row>
    <row r="4605" spans="1:8">
      <c r="A4605" s="14">
        <v>45224</v>
      </c>
      <c r="B4605" s="15"/>
      <c r="C4605" s="144" t="s">
        <v>12</v>
      </c>
      <c r="D4605" s="33">
        <v>650000</v>
      </c>
      <c r="E4605" s="45"/>
      <c r="F4605" s="13">
        <f t="shared" si="66"/>
        <v>463910858.41999972</v>
      </c>
    </row>
    <row r="4606" spans="1:8">
      <c r="A4606" s="14">
        <v>45224</v>
      </c>
      <c r="B4606" s="15"/>
      <c r="C4606" s="144" t="s">
        <v>12</v>
      </c>
      <c r="D4606" s="33">
        <v>585000</v>
      </c>
      <c r="E4606" s="45"/>
      <c r="F4606" s="13">
        <f t="shared" si="66"/>
        <v>464495858.41999972</v>
      </c>
    </row>
    <row r="4607" spans="1:8">
      <c r="A4607" s="14">
        <v>45224</v>
      </c>
      <c r="B4607" s="15"/>
      <c r="C4607" s="144" t="s">
        <v>12</v>
      </c>
      <c r="D4607" s="33">
        <v>650000</v>
      </c>
      <c r="E4607" s="45"/>
      <c r="F4607" s="13">
        <f t="shared" si="66"/>
        <v>465145858.41999972</v>
      </c>
    </row>
    <row r="4608" spans="1:8">
      <c r="A4608" s="14">
        <v>45224</v>
      </c>
      <c r="B4608" s="15"/>
      <c r="C4608" s="144" t="s">
        <v>12</v>
      </c>
      <c r="D4608" s="33">
        <v>650000</v>
      </c>
      <c r="E4608" s="45"/>
      <c r="F4608" s="13">
        <f t="shared" si="66"/>
        <v>465795858.41999972</v>
      </c>
    </row>
    <row r="4609" spans="1:6">
      <c r="A4609" s="14">
        <v>45224</v>
      </c>
      <c r="B4609" s="15"/>
      <c r="C4609" s="144" t="s">
        <v>12</v>
      </c>
      <c r="D4609" s="33">
        <v>1100000</v>
      </c>
      <c r="E4609" s="45"/>
      <c r="F4609" s="13">
        <f t="shared" si="66"/>
        <v>466895858.41999972</v>
      </c>
    </row>
    <row r="4610" spans="1:6">
      <c r="A4610" s="14">
        <v>45224</v>
      </c>
      <c r="B4610" s="15"/>
      <c r="C4610" s="144" t="s">
        <v>17</v>
      </c>
      <c r="D4610" s="33">
        <v>600000</v>
      </c>
      <c r="E4610" s="45"/>
      <c r="F4610" s="13">
        <f t="shared" si="66"/>
        <v>467495858.41999972</v>
      </c>
    </row>
    <row r="4611" spans="1:6">
      <c r="A4611" s="14">
        <v>45224</v>
      </c>
      <c r="B4611" s="15"/>
      <c r="C4611" s="144" t="s">
        <v>12</v>
      </c>
      <c r="D4611" s="33">
        <v>1835000</v>
      </c>
      <c r="E4611" s="45"/>
      <c r="F4611" s="13">
        <f t="shared" si="66"/>
        <v>469330858.41999972</v>
      </c>
    </row>
    <row r="4612" spans="1:6">
      <c r="A4612" s="14">
        <v>45225</v>
      </c>
      <c r="B4612" s="15"/>
      <c r="C4612" s="144" t="s">
        <v>12</v>
      </c>
      <c r="D4612" s="33">
        <v>650000</v>
      </c>
      <c r="E4612" s="45"/>
      <c r="F4612" s="13">
        <f t="shared" si="66"/>
        <v>469980858.41999972</v>
      </c>
    </row>
    <row r="4613" spans="1:6">
      <c r="A4613" s="14">
        <v>45225</v>
      </c>
      <c r="B4613" s="15"/>
      <c r="C4613" s="144" t="s">
        <v>12</v>
      </c>
      <c r="D4613" s="33">
        <v>650000</v>
      </c>
      <c r="E4613" s="45"/>
      <c r="F4613" s="13">
        <f t="shared" si="66"/>
        <v>470630858.41999972</v>
      </c>
    </row>
    <row r="4614" spans="1:6">
      <c r="A4614" s="14">
        <v>45225</v>
      </c>
      <c r="B4614" s="15"/>
      <c r="C4614" s="144" t="s">
        <v>12</v>
      </c>
      <c r="D4614" s="33">
        <v>585000</v>
      </c>
      <c r="E4614" s="45"/>
      <c r="F4614" s="13">
        <f t="shared" si="66"/>
        <v>471215858.41999972</v>
      </c>
    </row>
    <row r="4615" spans="1:6">
      <c r="A4615" s="14">
        <v>45225</v>
      </c>
      <c r="B4615" s="15"/>
      <c r="C4615" s="144" t="s">
        <v>17</v>
      </c>
      <c r="D4615" s="33">
        <v>600000</v>
      </c>
      <c r="E4615" s="45"/>
      <c r="F4615" s="13">
        <f t="shared" si="66"/>
        <v>471815858.41999972</v>
      </c>
    </row>
    <row r="4616" spans="1:6">
      <c r="A4616" s="14">
        <v>45225</v>
      </c>
      <c r="B4616" s="15"/>
      <c r="C4616" s="144" t="s">
        <v>12</v>
      </c>
      <c r="D4616" s="33">
        <v>1735000</v>
      </c>
      <c r="E4616" s="45"/>
      <c r="F4616" s="13">
        <f t="shared" si="66"/>
        <v>473550858.41999972</v>
      </c>
    </row>
    <row r="4617" spans="1:6">
      <c r="A4617" s="14">
        <v>45225</v>
      </c>
      <c r="B4617" s="15"/>
      <c r="C4617" s="144" t="s">
        <v>12</v>
      </c>
      <c r="D4617" s="33">
        <v>585000</v>
      </c>
      <c r="E4617" s="45"/>
      <c r="F4617" s="13">
        <f t="shared" si="66"/>
        <v>474135858.41999972</v>
      </c>
    </row>
    <row r="4618" spans="1:6">
      <c r="A4618" s="14">
        <v>45225</v>
      </c>
      <c r="B4618" s="15"/>
      <c r="C4618" s="144" t="s">
        <v>12</v>
      </c>
      <c r="D4618" s="33">
        <v>600000</v>
      </c>
      <c r="E4618" s="45"/>
      <c r="F4618" s="13">
        <f t="shared" si="66"/>
        <v>474735858.41999972</v>
      </c>
    </row>
    <row r="4619" spans="1:6">
      <c r="A4619" s="14">
        <v>45225</v>
      </c>
      <c r="B4619" s="15"/>
      <c r="C4619" s="144" t="s">
        <v>12</v>
      </c>
      <c r="D4619" s="33">
        <v>1150000</v>
      </c>
      <c r="E4619" s="45"/>
      <c r="F4619" s="13">
        <f t="shared" si="66"/>
        <v>475885858.41999972</v>
      </c>
    </row>
    <row r="4620" spans="1:6">
      <c r="A4620" s="14">
        <v>45225</v>
      </c>
      <c r="B4620" s="15"/>
      <c r="C4620" s="144" t="s">
        <v>12</v>
      </c>
      <c r="D4620" s="33">
        <v>1100000</v>
      </c>
      <c r="E4620" s="45"/>
      <c r="F4620" s="13">
        <f t="shared" si="66"/>
        <v>476985858.41999972</v>
      </c>
    </row>
    <row r="4621" spans="1:6">
      <c r="A4621" s="14">
        <v>45225</v>
      </c>
      <c r="B4621" s="15"/>
      <c r="C4621" s="144" t="s">
        <v>12</v>
      </c>
      <c r="D4621" s="33">
        <v>650000</v>
      </c>
      <c r="E4621" s="45"/>
      <c r="F4621" s="13">
        <f t="shared" si="66"/>
        <v>477635858.41999972</v>
      </c>
    </row>
    <row r="4622" spans="1:6">
      <c r="A4622" s="14">
        <v>45225</v>
      </c>
      <c r="B4622" s="15"/>
      <c r="C4622" s="144" t="s">
        <v>60</v>
      </c>
      <c r="D4622" s="33">
        <v>1479000</v>
      </c>
      <c r="E4622" s="45"/>
      <c r="F4622" s="13">
        <f t="shared" si="66"/>
        <v>479114858.41999972</v>
      </c>
    </row>
    <row r="4623" spans="1:6">
      <c r="A4623" s="14">
        <v>45225</v>
      </c>
      <c r="B4623" s="15"/>
      <c r="C4623" s="144" t="s">
        <v>12</v>
      </c>
      <c r="D4623" s="33">
        <v>600000</v>
      </c>
      <c r="E4623" s="45"/>
      <c r="F4623" s="13">
        <f t="shared" si="66"/>
        <v>479714858.41999972</v>
      </c>
    </row>
    <row r="4624" spans="1:6">
      <c r="A4624" s="14">
        <v>45225</v>
      </c>
      <c r="B4624" s="15"/>
      <c r="C4624" s="144" t="s">
        <v>12</v>
      </c>
      <c r="D4624" s="33">
        <v>650000</v>
      </c>
      <c r="E4624" s="45"/>
      <c r="F4624" s="13">
        <f t="shared" si="66"/>
        <v>480364858.41999972</v>
      </c>
    </row>
    <row r="4625" spans="1:8">
      <c r="A4625" s="14">
        <v>45225</v>
      </c>
      <c r="B4625" s="15"/>
      <c r="C4625" s="144" t="s">
        <v>12</v>
      </c>
      <c r="D4625" s="33">
        <v>1235000</v>
      </c>
      <c r="E4625" s="45"/>
      <c r="F4625" s="13">
        <f t="shared" si="66"/>
        <v>481599858.41999972</v>
      </c>
    </row>
    <row r="4626" spans="1:8">
      <c r="A4626" s="14">
        <v>45225</v>
      </c>
      <c r="B4626" s="15"/>
      <c r="C4626" s="144" t="s">
        <v>12</v>
      </c>
      <c r="D4626" s="33">
        <v>1100000</v>
      </c>
      <c r="E4626" s="45"/>
      <c r="F4626" s="13">
        <f t="shared" si="66"/>
        <v>482699858.41999972</v>
      </c>
    </row>
    <row r="4627" spans="1:8">
      <c r="A4627" s="14">
        <v>45225</v>
      </c>
      <c r="B4627" s="15"/>
      <c r="C4627" s="144" t="s">
        <v>12</v>
      </c>
      <c r="D4627" s="33">
        <v>585000</v>
      </c>
      <c r="E4627" s="45"/>
      <c r="F4627" s="13">
        <f t="shared" si="66"/>
        <v>483284858.41999972</v>
      </c>
    </row>
    <row r="4628" spans="1:8">
      <c r="A4628" s="14">
        <v>45225</v>
      </c>
      <c r="B4628" s="15"/>
      <c r="C4628" s="144" t="s">
        <v>408</v>
      </c>
      <c r="D4628" s="33">
        <v>600000</v>
      </c>
      <c r="E4628" s="45"/>
      <c r="F4628" s="13">
        <f t="shared" si="66"/>
        <v>483884858.41999972</v>
      </c>
    </row>
    <row r="4629" spans="1:8">
      <c r="A4629" s="14">
        <v>45225</v>
      </c>
      <c r="B4629" s="15"/>
      <c r="C4629" s="144" t="s">
        <v>12</v>
      </c>
      <c r="D4629" s="33">
        <v>585000</v>
      </c>
      <c r="E4629" s="45"/>
      <c r="F4629" s="13">
        <f t="shared" si="66"/>
        <v>484469858.41999972</v>
      </c>
    </row>
    <row r="4630" spans="1:8">
      <c r="A4630" s="14">
        <v>45225</v>
      </c>
      <c r="B4630" s="15"/>
      <c r="C4630" s="144" t="s">
        <v>406</v>
      </c>
      <c r="D4630" s="33">
        <v>1535000</v>
      </c>
      <c r="E4630" s="45"/>
      <c r="F4630" s="13">
        <f t="shared" si="66"/>
        <v>486004858.41999972</v>
      </c>
    </row>
    <row r="4631" spans="1:8">
      <c r="A4631" s="14">
        <v>45226</v>
      </c>
      <c r="B4631" s="15"/>
      <c r="C4631" s="144" t="s">
        <v>12</v>
      </c>
      <c r="D4631" s="33">
        <v>1185000</v>
      </c>
      <c r="E4631" s="45"/>
      <c r="F4631" s="13">
        <f t="shared" si="66"/>
        <v>487189858.41999972</v>
      </c>
    </row>
    <row r="4632" spans="1:8">
      <c r="A4632" s="14">
        <v>45226</v>
      </c>
      <c r="B4632" s="15"/>
      <c r="C4632" s="144" t="s">
        <v>12</v>
      </c>
      <c r="D4632" s="33">
        <v>585000</v>
      </c>
      <c r="E4632" s="45"/>
      <c r="F4632" s="13">
        <f t="shared" si="66"/>
        <v>487774858.41999972</v>
      </c>
    </row>
    <row r="4633" spans="1:8">
      <c r="A4633" s="14">
        <v>45226</v>
      </c>
      <c r="B4633" s="15"/>
      <c r="C4633" s="144" t="s">
        <v>12</v>
      </c>
      <c r="D4633" s="33">
        <v>1015000</v>
      </c>
      <c r="E4633" s="45"/>
      <c r="F4633" s="13">
        <f t="shared" si="66"/>
        <v>488789858.41999972</v>
      </c>
    </row>
    <row r="4634" spans="1:8">
      <c r="A4634" s="14">
        <v>45226</v>
      </c>
      <c r="B4634" s="15"/>
      <c r="C4634" s="144" t="s">
        <v>12</v>
      </c>
      <c r="D4634" s="33">
        <v>1710000</v>
      </c>
      <c r="E4634" s="45"/>
      <c r="F4634" s="13">
        <f t="shared" si="66"/>
        <v>490499858.41999972</v>
      </c>
    </row>
    <row r="4635" spans="1:8">
      <c r="A4635" s="14">
        <v>45226</v>
      </c>
      <c r="B4635" s="15"/>
      <c r="C4635" s="144" t="s">
        <v>12</v>
      </c>
      <c r="D4635" s="33">
        <v>650000</v>
      </c>
      <c r="E4635" s="45"/>
      <c r="F4635" s="13">
        <f t="shared" si="66"/>
        <v>491149858.41999972</v>
      </c>
    </row>
    <row r="4636" spans="1:8">
      <c r="A4636" s="14">
        <v>45226</v>
      </c>
      <c r="B4636" s="15"/>
      <c r="C4636" s="144" t="s">
        <v>12</v>
      </c>
      <c r="D4636" s="33">
        <v>585000</v>
      </c>
      <c r="E4636" s="45"/>
      <c r="F4636" s="13">
        <f t="shared" si="66"/>
        <v>491734858.41999972</v>
      </c>
    </row>
    <row r="4637" spans="1:8">
      <c r="A4637" s="14">
        <v>45226</v>
      </c>
      <c r="B4637" s="15"/>
      <c r="C4637" s="144" t="s">
        <v>15</v>
      </c>
      <c r="D4637" s="33">
        <v>1800000</v>
      </c>
      <c r="E4637" s="45"/>
      <c r="F4637" s="13">
        <f t="shared" si="66"/>
        <v>493534858.41999972</v>
      </c>
    </row>
    <row r="4638" spans="1:8">
      <c r="A4638" s="14">
        <v>45226</v>
      </c>
      <c r="B4638" s="15"/>
      <c r="C4638" s="144" t="s">
        <v>12</v>
      </c>
      <c r="D4638" s="33">
        <v>1050000</v>
      </c>
      <c r="E4638" s="45"/>
      <c r="F4638" s="13">
        <f t="shared" si="66"/>
        <v>494584858.41999972</v>
      </c>
      <c r="H4638" s="41"/>
    </row>
    <row r="4639" spans="1:8">
      <c r="A4639" s="14">
        <v>45226</v>
      </c>
      <c r="B4639" s="15"/>
      <c r="C4639" s="144" t="s">
        <v>12</v>
      </c>
      <c r="D4639" s="33">
        <v>600000</v>
      </c>
      <c r="E4639" s="45"/>
      <c r="F4639" s="13">
        <f t="shared" si="66"/>
        <v>495184858.41999972</v>
      </c>
    </row>
    <row r="4640" spans="1:8">
      <c r="A4640" s="14">
        <v>45229</v>
      </c>
      <c r="B4640" s="15"/>
      <c r="C4640" s="144" t="s">
        <v>20</v>
      </c>
      <c r="D4640" s="33"/>
      <c r="E4640" s="45">
        <v>49500000</v>
      </c>
      <c r="F4640" s="13">
        <f t="shared" si="66"/>
        <v>445684858.41999972</v>
      </c>
    </row>
    <row r="4641" spans="1:8">
      <c r="A4641" s="14">
        <v>45229</v>
      </c>
      <c r="B4641" s="15"/>
      <c r="C4641" s="144" t="s">
        <v>407</v>
      </c>
      <c r="D4641" s="33"/>
      <c r="E4641" s="45">
        <v>2900</v>
      </c>
      <c r="F4641" s="13">
        <f t="shared" si="66"/>
        <v>445681958.41999972</v>
      </c>
      <c r="H4641" s="16"/>
    </row>
    <row r="4642" spans="1:8">
      <c r="A4642" s="14">
        <v>45229</v>
      </c>
      <c r="B4642" s="15"/>
      <c r="C4642" s="144" t="s">
        <v>395</v>
      </c>
      <c r="D4642" s="33">
        <v>11650000</v>
      </c>
      <c r="E4642" s="45"/>
      <c r="F4642" s="13">
        <f t="shared" si="66"/>
        <v>457331958.41999972</v>
      </c>
    </row>
    <row r="4643" spans="1:8">
      <c r="A4643" s="14">
        <v>45230</v>
      </c>
      <c r="B4643" s="15"/>
      <c r="C4643" s="144" t="s">
        <v>409</v>
      </c>
      <c r="D4643" s="33">
        <v>4550000</v>
      </c>
      <c r="E4643" s="45"/>
      <c r="F4643" s="13">
        <f t="shared" si="66"/>
        <v>461881958.41999972</v>
      </c>
    </row>
    <row r="4644" spans="1:8">
      <c r="A4644" s="14">
        <v>45227</v>
      </c>
      <c r="B4644" s="15"/>
      <c r="C4644" s="144" t="s">
        <v>30</v>
      </c>
      <c r="D4644" s="33">
        <v>350000</v>
      </c>
      <c r="E4644" s="45"/>
      <c r="F4644" s="13">
        <f t="shared" si="66"/>
        <v>462231958.41999972</v>
      </c>
      <c r="H4644" s="16"/>
    </row>
    <row r="4645" spans="1:8">
      <c r="A4645" s="14">
        <v>45227</v>
      </c>
      <c r="B4645" s="15"/>
      <c r="C4645" s="144" t="s">
        <v>30</v>
      </c>
      <c r="D4645" s="33">
        <v>700000</v>
      </c>
      <c r="E4645" s="45"/>
      <c r="F4645" s="13">
        <f t="shared" si="66"/>
        <v>462931958.41999972</v>
      </c>
    </row>
    <row r="4646" spans="1:8">
      <c r="A4646" s="14">
        <v>45227</v>
      </c>
      <c r="B4646" s="15"/>
      <c r="C4646" s="144" t="s">
        <v>30</v>
      </c>
      <c r="D4646" s="33">
        <v>350000</v>
      </c>
      <c r="E4646" s="45"/>
      <c r="F4646" s="13">
        <f t="shared" si="66"/>
        <v>463281958.41999972</v>
      </c>
    </row>
    <row r="4647" spans="1:8">
      <c r="A4647" s="14">
        <v>45227</v>
      </c>
      <c r="B4647" s="15"/>
      <c r="C4647" s="144" t="s">
        <v>30</v>
      </c>
      <c r="D4647" s="33">
        <v>700000</v>
      </c>
      <c r="E4647" s="45"/>
      <c r="F4647" s="13">
        <f t="shared" ref="F4647:F4749" si="67">F4646+D4647-E4647</f>
        <v>463981958.41999972</v>
      </c>
    </row>
    <row r="4648" spans="1:8">
      <c r="A4648" s="14">
        <v>45227</v>
      </c>
      <c r="B4648" s="15"/>
      <c r="C4648" s="144" t="s">
        <v>30</v>
      </c>
      <c r="D4648" s="33">
        <v>350000</v>
      </c>
      <c r="E4648" s="45"/>
      <c r="F4648" s="13">
        <f t="shared" si="67"/>
        <v>464331958.41999972</v>
      </c>
    </row>
    <row r="4649" spans="1:8">
      <c r="A4649" s="14">
        <v>45227</v>
      </c>
      <c r="B4649" s="15"/>
      <c r="C4649" s="144" t="s">
        <v>30</v>
      </c>
      <c r="D4649" s="33">
        <v>350000</v>
      </c>
      <c r="E4649" s="45"/>
      <c r="F4649" s="13">
        <f t="shared" si="67"/>
        <v>464681958.41999972</v>
      </c>
    </row>
    <row r="4650" spans="1:8">
      <c r="A4650" s="14">
        <v>45227</v>
      </c>
      <c r="B4650" s="15"/>
      <c r="C4650" s="144" t="s">
        <v>30</v>
      </c>
      <c r="D4650" s="33">
        <v>350000</v>
      </c>
      <c r="E4650" s="45"/>
      <c r="F4650" s="13">
        <f t="shared" si="67"/>
        <v>465031958.41999972</v>
      </c>
    </row>
    <row r="4651" spans="1:8">
      <c r="A4651" s="14">
        <v>45227</v>
      </c>
      <c r="B4651" s="15"/>
      <c r="C4651" s="144" t="s">
        <v>30</v>
      </c>
      <c r="D4651" s="33">
        <v>350000</v>
      </c>
      <c r="E4651" s="45"/>
      <c r="F4651" s="13">
        <f t="shared" si="67"/>
        <v>465381958.41999972</v>
      </c>
    </row>
    <row r="4652" spans="1:8">
      <c r="A4652" s="14">
        <v>45227</v>
      </c>
      <c r="B4652" s="15"/>
      <c r="C4652" s="144" t="s">
        <v>30</v>
      </c>
      <c r="D4652" s="33">
        <v>350000</v>
      </c>
      <c r="E4652" s="45"/>
      <c r="F4652" s="13">
        <f t="shared" si="67"/>
        <v>465731958.41999972</v>
      </c>
    </row>
    <row r="4653" spans="1:8">
      <c r="A4653" s="14">
        <v>45227</v>
      </c>
      <c r="B4653" s="15"/>
      <c r="C4653" s="144" t="s">
        <v>30</v>
      </c>
      <c r="D4653" s="33">
        <v>350000</v>
      </c>
      <c r="E4653" s="45"/>
      <c r="F4653" s="13">
        <f t="shared" si="67"/>
        <v>466081958.41999972</v>
      </c>
    </row>
    <row r="4654" spans="1:8">
      <c r="A4654" s="14">
        <v>45227</v>
      </c>
      <c r="B4654" s="15"/>
      <c r="C4654" s="144" t="s">
        <v>30</v>
      </c>
      <c r="D4654" s="33">
        <v>350000</v>
      </c>
      <c r="E4654" s="45"/>
      <c r="F4654" s="13">
        <f t="shared" si="67"/>
        <v>466431958.41999972</v>
      </c>
    </row>
    <row r="4655" spans="1:8">
      <c r="A4655" s="14">
        <v>45227</v>
      </c>
      <c r="B4655" s="15"/>
      <c r="C4655" s="144" t="s">
        <v>30</v>
      </c>
      <c r="D4655" s="33">
        <v>350000</v>
      </c>
      <c r="E4655" s="45"/>
      <c r="F4655" s="13">
        <f t="shared" si="67"/>
        <v>466781958.41999972</v>
      </c>
    </row>
    <row r="4656" spans="1:8">
      <c r="A4656" s="14">
        <v>45227</v>
      </c>
      <c r="B4656" s="15"/>
      <c r="C4656" s="144" t="s">
        <v>30</v>
      </c>
      <c r="D4656" s="33">
        <v>350000</v>
      </c>
      <c r="E4656" s="45"/>
      <c r="F4656" s="13">
        <f t="shared" si="67"/>
        <v>467131958.41999972</v>
      </c>
    </row>
    <row r="4657" spans="1:6">
      <c r="A4657" s="14">
        <v>45227</v>
      </c>
      <c r="B4657" s="15"/>
      <c r="C4657" s="144" t="s">
        <v>30</v>
      </c>
      <c r="D4657" s="33">
        <v>350000</v>
      </c>
      <c r="E4657" s="45"/>
      <c r="F4657" s="13">
        <f t="shared" si="67"/>
        <v>467481958.41999972</v>
      </c>
    </row>
    <row r="4658" spans="1:6">
      <c r="A4658" s="14">
        <v>45227</v>
      </c>
      <c r="B4658" s="15"/>
      <c r="C4658" s="144" t="s">
        <v>30</v>
      </c>
      <c r="D4658" s="33">
        <v>350000</v>
      </c>
      <c r="E4658" s="45"/>
      <c r="F4658" s="13">
        <f t="shared" si="67"/>
        <v>467831958.41999972</v>
      </c>
    </row>
    <row r="4659" spans="1:6">
      <c r="A4659" s="14">
        <v>45227</v>
      </c>
      <c r="B4659" s="15"/>
      <c r="C4659" s="144" t="s">
        <v>30</v>
      </c>
      <c r="D4659" s="33">
        <v>350000</v>
      </c>
      <c r="E4659" s="45"/>
      <c r="F4659" s="13">
        <f t="shared" si="67"/>
        <v>468181958.41999972</v>
      </c>
    </row>
    <row r="4660" spans="1:6">
      <c r="A4660" s="14">
        <v>45227</v>
      </c>
      <c r="B4660" s="15"/>
      <c r="C4660" s="144" t="s">
        <v>30</v>
      </c>
      <c r="D4660" s="33">
        <v>700000</v>
      </c>
      <c r="E4660" s="45"/>
      <c r="F4660" s="13">
        <f t="shared" si="67"/>
        <v>468881958.41999972</v>
      </c>
    </row>
    <row r="4661" spans="1:6">
      <c r="A4661" s="14">
        <v>45227</v>
      </c>
      <c r="B4661" s="15"/>
      <c r="C4661" s="144" t="s">
        <v>30</v>
      </c>
      <c r="D4661" s="33">
        <v>350000</v>
      </c>
      <c r="E4661" s="45"/>
      <c r="F4661" s="13">
        <f t="shared" si="67"/>
        <v>469231958.41999972</v>
      </c>
    </row>
    <row r="4662" spans="1:6">
      <c r="A4662" s="14">
        <v>45227</v>
      </c>
      <c r="B4662" s="15"/>
      <c r="C4662" s="144" t="s">
        <v>30</v>
      </c>
      <c r="D4662" s="33">
        <v>700000</v>
      </c>
      <c r="E4662" s="45"/>
      <c r="F4662" s="13">
        <f t="shared" si="67"/>
        <v>469931958.41999972</v>
      </c>
    </row>
    <row r="4663" spans="1:6">
      <c r="A4663" s="14">
        <v>45227</v>
      </c>
      <c r="B4663" s="15"/>
      <c r="C4663" s="144" t="s">
        <v>30</v>
      </c>
      <c r="D4663" s="33">
        <v>350000</v>
      </c>
      <c r="E4663" s="45"/>
      <c r="F4663" s="13">
        <f t="shared" si="67"/>
        <v>470281958.41999972</v>
      </c>
    </row>
    <row r="4664" spans="1:6">
      <c r="A4664" s="14">
        <v>45227</v>
      </c>
      <c r="B4664" s="15"/>
      <c r="C4664" s="144" t="s">
        <v>30</v>
      </c>
      <c r="D4664" s="33">
        <v>350000</v>
      </c>
      <c r="E4664" s="45"/>
      <c r="F4664" s="13">
        <f t="shared" si="67"/>
        <v>470631958.41999972</v>
      </c>
    </row>
    <row r="4665" spans="1:6">
      <c r="A4665" s="14">
        <v>45227</v>
      </c>
      <c r="B4665" s="15"/>
      <c r="C4665" s="144" t="s">
        <v>30</v>
      </c>
      <c r="D4665" s="33">
        <v>350000</v>
      </c>
      <c r="E4665" s="45"/>
      <c r="F4665" s="13">
        <f t="shared" si="67"/>
        <v>470981958.41999972</v>
      </c>
    </row>
    <row r="4666" spans="1:6">
      <c r="A4666" s="14">
        <v>45227</v>
      </c>
      <c r="B4666" s="15"/>
      <c r="C4666" s="144" t="s">
        <v>30</v>
      </c>
      <c r="D4666" s="33">
        <v>350000</v>
      </c>
      <c r="E4666" s="45"/>
      <c r="F4666" s="13">
        <f t="shared" si="67"/>
        <v>471331958.41999972</v>
      </c>
    </row>
    <row r="4667" spans="1:6">
      <c r="A4667" s="14">
        <v>45227</v>
      </c>
      <c r="B4667" s="15"/>
      <c r="C4667" s="144" t="s">
        <v>30</v>
      </c>
      <c r="D4667" s="33">
        <v>700000</v>
      </c>
      <c r="E4667" s="45"/>
      <c r="F4667" s="13">
        <f t="shared" si="67"/>
        <v>472031958.41999972</v>
      </c>
    </row>
    <row r="4668" spans="1:6">
      <c r="A4668" s="14">
        <v>45227</v>
      </c>
      <c r="B4668" s="15"/>
      <c r="C4668" s="144" t="s">
        <v>30</v>
      </c>
      <c r="D4668" s="33">
        <v>350000</v>
      </c>
      <c r="E4668" s="45"/>
      <c r="F4668" s="13">
        <f t="shared" si="67"/>
        <v>472381958.41999972</v>
      </c>
    </row>
    <row r="4669" spans="1:6">
      <c r="A4669" s="14">
        <v>45227</v>
      </c>
      <c r="B4669" s="15"/>
      <c r="C4669" s="144" t="s">
        <v>30</v>
      </c>
      <c r="D4669" s="33">
        <v>350000</v>
      </c>
      <c r="E4669" s="45"/>
      <c r="F4669" s="13">
        <f t="shared" si="67"/>
        <v>472731958.41999972</v>
      </c>
    </row>
    <row r="4670" spans="1:6">
      <c r="A4670" s="14">
        <v>45227</v>
      </c>
      <c r="B4670" s="15"/>
      <c r="C4670" s="144" t="s">
        <v>30</v>
      </c>
      <c r="D4670" s="33">
        <v>350000</v>
      </c>
      <c r="E4670" s="45"/>
      <c r="F4670" s="13">
        <f t="shared" si="67"/>
        <v>473081958.41999972</v>
      </c>
    </row>
    <row r="4671" spans="1:6">
      <c r="A4671" s="14">
        <v>45227</v>
      </c>
      <c r="B4671" s="15"/>
      <c r="C4671" s="144" t="s">
        <v>30</v>
      </c>
      <c r="D4671" s="33">
        <v>350000</v>
      </c>
      <c r="E4671" s="45"/>
      <c r="F4671" s="13">
        <f t="shared" si="67"/>
        <v>473431958.41999972</v>
      </c>
    </row>
    <row r="4672" spans="1:6">
      <c r="A4672" s="14">
        <v>45227</v>
      </c>
      <c r="B4672" s="15"/>
      <c r="C4672" s="144" t="s">
        <v>30</v>
      </c>
      <c r="D4672" s="33">
        <v>350000</v>
      </c>
      <c r="E4672" s="45"/>
      <c r="F4672" s="13">
        <f t="shared" si="67"/>
        <v>473781958.41999972</v>
      </c>
    </row>
    <row r="4673" spans="1:6">
      <c r="A4673" s="14">
        <v>45227</v>
      </c>
      <c r="B4673" s="15"/>
      <c r="C4673" s="144" t="s">
        <v>30</v>
      </c>
      <c r="D4673" s="33">
        <v>350000</v>
      </c>
      <c r="E4673" s="45"/>
      <c r="F4673" s="13">
        <f t="shared" si="67"/>
        <v>474131958.41999972</v>
      </c>
    </row>
    <row r="4674" spans="1:6">
      <c r="A4674" s="14">
        <v>45227</v>
      </c>
      <c r="B4674" s="15"/>
      <c r="C4674" s="144" t="s">
        <v>30</v>
      </c>
      <c r="D4674" s="33">
        <v>350000</v>
      </c>
      <c r="E4674" s="45"/>
      <c r="F4674" s="13">
        <f t="shared" si="67"/>
        <v>474481958.41999972</v>
      </c>
    </row>
    <row r="4675" spans="1:6">
      <c r="A4675" s="14">
        <v>45227</v>
      </c>
      <c r="B4675" s="15"/>
      <c r="C4675" s="144" t="s">
        <v>30</v>
      </c>
      <c r="D4675" s="33">
        <v>350000</v>
      </c>
      <c r="E4675" s="45"/>
      <c r="F4675" s="13">
        <f t="shared" si="67"/>
        <v>474831958.41999972</v>
      </c>
    </row>
    <row r="4676" spans="1:6">
      <c r="A4676" s="14">
        <v>45227</v>
      </c>
      <c r="B4676" s="15"/>
      <c r="C4676" s="144" t="s">
        <v>30</v>
      </c>
      <c r="D4676" s="33">
        <v>350000</v>
      </c>
      <c r="E4676" s="45"/>
      <c r="F4676" s="13">
        <f t="shared" si="67"/>
        <v>475181958.41999972</v>
      </c>
    </row>
    <row r="4677" spans="1:6">
      <c r="A4677" s="14">
        <v>45227</v>
      </c>
      <c r="B4677" s="15"/>
      <c r="C4677" s="144" t="s">
        <v>30</v>
      </c>
      <c r="D4677" s="33">
        <v>350000</v>
      </c>
      <c r="E4677" s="45"/>
      <c r="F4677" s="13">
        <f t="shared" si="67"/>
        <v>475531958.41999972</v>
      </c>
    </row>
    <row r="4678" spans="1:6">
      <c r="A4678" s="14">
        <v>45227</v>
      </c>
      <c r="B4678" s="15"/>
      <c r="C4678" s="144" t="s">
        <v>30</v>
      </c>
      <c r="D4678" s="33">
        <v>350008</v>
      </c>
      <c r="E4678" s="45"/>
      <c r="F4678" s="13">
        <f t="shared" si="67"/>
        <v>475881966.41999972</v>
      </c>
    </row>
    <row r="4679" spans="1:6">
      <c r="A4679" s="14">
        <v>45227</v>
      </c>
      <c r="B4679" s="15"/>
      <c r="C4679" s="144" t="s">
        <v>30</v>
      </c>
      <c r="D4679" s="33">
        <v>350000</v>
      </c>
      <c r="E4679" s="45"/>
      <c r="F4679" s="13">
        <f t="shared" si="67"/>
        <v>476231966.41999972</v>
      </c>
    </row>
    <row r="4680" spans="1:6">
      <c r="A4680" s="14">
        <v>45227</v>
      </c>
      <c r="B4680" s="15"/>
      <c r="C4680" s="144" t="s">
        <v>30</v>
      </c>
      <c r="D4680" s="33">
        <v>350000</v>
      </c>
      <c r="E4680" s="45"/>
      <c r="F4680" s="13">
        <f t="shared" si="67"/>
        <v>476581966.41999972</v>
      </c>
    </row>
    <row r="4681" spans="1:6">
      <c r="A4681" s="14">
        <v>45227</v>
      </c>
      <c r="B4681" s="15"/>
      <c r="C4681" s="144" t="s">
        <v>30</v>
      </c>
      <c r="D4681" s="33">
        <v>350000</v>
      </c>
      <c r="E4681" s="45"/>
      <c r="F4681" s="13">
        <f t="shared" si="67"/>
        <v>476931966.41999972</v>
      </c>
    </row>
    <row r="4682" spans="1:6">
      <c r="A4682" s="14">
        <v>45227</v>
      </c>
      <c r="B4682" s="15"/>
      <c r="C4682" s="144" t="s">
        <v>30</v>
      </c>
      <c r="D4682" s="33">
        <v>350000</v>
      </c>
      <c r="E4682" s="45"/>
      <c r="F4682" s="13">
        <f t="shared" si="67"/>
        <v>477281966.41999972</v>
      </c>
    </row>
    <row r="4683" spans="1:6">
      <c r="A4683" s="14">
        <v>45227</v>
      </c>
      <c r="B4683" s="15"/>
      <c r="C4683" s="144" t="s">
        <v>30</v>
      </c>
      <c r="D4683" s="33">
        <v>350000</v>
      </c>
      <c r="E4683" s="45"/>
      <c r="F4683" s="13">
        <f t="shared" si="67"/>
        <v>477631966.41999972</v>
      </c>
    </row>
    <row r="4684" spans="1:6">
      <c r="A4684" s="14">
        <v>45227</v>
      </c>
      <c r="B4684" s="15"/>
      <c r="C4684" s="144" t="s">
        <v>30</v>
      </c>
      <c r="D4684" s="33">
        <v>700000</v>
      </c>
      <c r="E4684" s="45"/>
      <c r="F4684" s="13">
        <f t="shared" si="67"/>
        <v>478331966.41999972</v>
      </c>
    </row>
    <row r="4685" spans="1:6">
      <c r="A4685" s="14">
        <v>45227</v>
      </c>
      <c r="B4685" s="15"/>
      <c r="C4685" s="144" t="s">
        <v>30</v>
      </c>
      <c r="D4685" s="33">
        <v>350000</v>
      </c>
      <c r="E4685" s="45"/>
      <c r="F4685" s="13">
        <f t="shared" si="67"/>
        <v>478681966.41999972</v>
      </c>
    </row>
    <row r="4686" spans="1:6">
      <c r="A4686" s="14">
        <v>45227</v>
      </c>
      <c r="B4686" s="15"/>
      <c r="C4686" s="144" t="s">
        <v>30</v>
      </c>
      <c r="D4686" s="33">
        <v>350000</v>
      </c>
      <c r="E4686" s="45"/>
      <c r="F4686" s="13">
        <f t="shared" si="67"/>
        <v>479031966.41999972</v>
      </c>
    </row>
    <row r="4687" spans="1:6">
      <c r="A4687" s="14">
        <v>45227</v>
      </c>
      <c r="B4687" s="15"/>
      <c r="C4687" s="144" t="s">
        <v>30</v>
      </c>
      <c r="D4687" s="33">
        <v>350000</v>
      </c>
      <c r="E4687" s="45"/>
      <c r="F4687" s="13">
        <f t="shared" si="67"/>
        <v>479381966.41999972</v>
      </c>
    </row>
    <row r="4688" spans="1:6">
      <c r="A4688" s="14">
        <v>45227</v>
      </c>
      <c r="B4688" s="15"/>
      <c r="C4688" s="144" t="s">
        <v>30</v>
      </c>
      <c r="D4688" s="33">
        <v>350000</v>
      </c>
      <c r="E4688" s="45"/>
      <c r="F4688" s="13">
        <f t="shared" si="67"/>
        <v>479731966.41999972</v>
      </c>
    </row>
    <row r="4689" spans="1:6">
      <c r="A4689" s="14">
        <v>45227</v>
      </c>
      <c r="B4689" s="15"/>
      <c r="C4689" s="144" t="s">
        <v>30</v>
      </c>
      <c r="D4689" s="33">
        <v>350000</v>
      </c>
      <c r="E4689" s="45"/>
      <c r="F4689" s="13">
        <f t="shared" si="67"/>
        <v>480081966.41999972</v>
      </c>
    </row>
    <row r="4690" spans="1:6">
      <c r="A4690" s="14">
        <v>45227</v>
      </c>
      <c r="B4690" s="15"/>
      <c r="C4690" s="144" t="s">
        <v>30</v>
      </c>
      <c r="D4690" s="33">
        <v>350000</v>
      </c>
      <c r="E4690" s="45"/>
      <c r="F4690" s="13">
        <f t="shared" si="67"/>
        <v>480431966.41999972</v>
      </c>
    </row>
    <row r="4691" spans="1:6">
      <c r="A4691" s="14">
        <v>45227</v>
      </c>
      <c r="B4691" s="15"/>
      <c r="C4691" s="144" t="s">
        <v>30</v>
      </c>
      <c r="D4691" s="33">
        <v>350000</v>
      </c>
      <c r="E4691" s="45"/>
      <c r="F4691" s="13">
        <f t="shared" si="67"/>
        <v>480781966.41999972</v>
      </c>
    </row>
    <row r="4692" spans="1:6">
      <c r="A4692" s="14">
        <v>45227</v>
      </c>
      <c r="B4692" s="15"/>
      <c r="C4692" s="144" t="s">
        <v>30</v>
      </c>
      <c r="D4692" s="33">
        <v>350000</v>
      </c>
      <c r="E4692" s="45"/>
      <c r="F4692" s="13">
        <f t="shared" si="67"/>
        <v>481131966.41999972</v>
      </c>
    </row>
    <row r="4693" spans="1:6">
      <c r="A4693" s="14">
        <v>45227</v>
      </c>
      <c r="B4693" s="15"/>
      <c r="C4693" s="144" t="s">
        <v>30</v>
      </c>
      <c r="D4693" s="33">
        <v>700000</v>
      </c>
      <c r="E4693" s="45"/>
      <c r="F4693" s="13">
        <f t="shared" si="67"/>
        <v>481831966.41999972</v>
      </c>
    </row>
    <row r="4694" spans="1:6">
      <c r="A4694" s="14">
        <v>45227</v>
      </c>
      <c r="B4694" s="15"/>
      <c r="C4694" s="144" t="s">
        <v>30</v>
      </c>
      <c r="D4694" s="33">
        <v>350000</v>
      </c>
      <c r="E4694" s="45"/>
      <c r="F4694" s="13">
        <f t="shared" si="67"/>
        <v>482181966.41999972</v>
      </c>
    </row>
    <row r="4695" spans="1:6">
      <c r="A4695" s="14">
        <v>45227</v>
      </c>
      <c r="B4695" s="15"/>
      <c r="C4695" s="144" t="s">
        <v>30</v>
      </c>
      <c r="D4695" s="33">
        <v>350000</v>
      </c>
      <c r="E4695" s="45"/>
      <c r="F4695" s="13">
        <f t="shared" si="67"/>
        <v>482531966.41999972</v>
      </c>
    </row>
    <row r="4696" spans="1:6">
      <c r="A4696" s="14">
        <v>45227</v>
      </c>
      <c r="B4696" s="15"/>
      <c r="C4696" s="144" t="s">
        <v>30</v>
      </c>
      <c r="D4696" s="33">
        <v>350000</v>
      </c>
      <c r="E4696" s="45"/>
      <c r="F4696" s="13">
        <f t="shared" si="67"/>
        <v>482881966.41999972</v>
      </c>
    </row>
    <row r="4697" spans="1:6">
      <c r="A4697" s="14">
        <v>45227</v>
      </c>
      <c r="B4697" s="15"/>
      <c r="C4697" s="144" t="s">
        <v>30</v>
      </c>
      <c r="D4697" s="33">
        <v>350000</v>
      </c>
      <c r="E4697" s="45"/>
      <c r="F4697" s="13">
        <f t="shared" si="67"/>
        <v>483231966.41999972</v>
      </c>
    </row>
    <row r="4698" spans="1:6">
      <c r="A4698" s="14">
        <v>45227</v>
      </c>
      <c r="B4698" s="15"/>
      <c r="C4698" s="144" t="s">
        <v>30</v>
      </c>
      <c r="D4698" s="33">
        <v>350000</v>
      </c>
      <c r="E4698" s="45"/>
      <c r="F4698" s="13">
        <f t="shared" si="67"/>
        <v>483581966.41999972</v>
      </c>
    </row>
    <row r="4699" spans="1:6">
      <c r="A4699" s="14">
        <v>45227</v>
      </c>
      <c r="B4699" s="15"/>
      <c r="C4699" s="144" t="s">
        <v>30</v>
      </c>
      <c r="D4699" s="33">
        <v>700000</v>
      </c>
      <c r="E4699" s="45"/>
      <c r="F4699" s="13">
        <f t="shared" si="67"/>
        <v>484281966.41999972</v>
      </c>
    </row>
    <row r="4700" spans="1:6">
      <c r="A4700" s="14">
        <v>45227</v>
      </c>
      <c r="B4700" s="15"/>
      <c r="C4700" s="144" t="s">
        <v>30</v>
      </c>
      <c r="D4700" s="33">
        <v>350000</v>
      </c>
      <c r="E4700" s="45"/>
      <c r="F4700" s="13">
        <f t="shared" si="67"/>
        <v>484631966.41999972</v>
      </c>
    </row>
    <row r="4701" spans="1:6">
      <c r="A4701" s="14">
        <v>45227</v>
      </c>
      <c r="B4701" s="15"/>
      <c r="C4701" s="144" t="s">
        <v>30</v>
      </c>
      <c r="D4701" s="33">
        <v>350000</v>
      </c>
      <c r="E4701" s="45"/>
      <c r="F4701" s="13">
        <f t="shared" si="67"/>
        <v>484981966.41999972</v>
      </c>
    </row>
    <row r="4702" spans="1:6">
      <c r="A4702" s="14">
        <v>45227</v>
      </c>
      <c r="B4702" s="15"/>
      <c r="C4702" s="144" t="s">
        <v>12</v>
      </c>
      <c r="D4702" s="33">
        <v>1300000</v>
      </c>
      <c r="E4702" s="45"/>
      <c r="F4702" s="13">
        <f t="shared" si="67"/>
        <v>486281966.41999972</v>
      </c>
    </row>
    <row r="4703" spans="1:6">
      <c r="A4703" s="14">
        <v>45227</v>
      </c>
      <c r="B4703" s="15"/>
      <c r="C4703" s="144" t="s">
        <v>30</v>
      </c>
      <c r="D4703" s="33">
        <v>350000</v>
      </c>
      <c r="E4703" s="45"/>
      <c r="F4703" s="13">
        <f t="shared" si="67"/>
        <v>486631966.41999972</v>
      </c>
    </row>
    <row r="4704" spans="1:6">
      <c r="A4704" s="14">
        <v>45227</v>
      </c>
      <c r="B4704" s="15"/>
      <c r="C4704" s="144" t="s">
        <v>30</v>
      </c>
      <c r="D4704" s="33">
        <v>350000</v>
      </c>
      <c r="E4704" s="45"/>
      <c r="F4704" s="13">
        <f t="shared" si="67"/>
        <v>486981966.41999972</v>
      </c>
    </row>
    <row r="4705" spans="1:6">
      <c r="A4705" s="14">
        <v>45227</v>
      </c>
      <c r="B4705" s="15"/>
      <c r="C4705" s="144" t="s">
        <v>30</v>
      </c>
      <c r="D4705" s="33">
        <v>350000</v>
      </c>
      <c r="E4705" s="45"/>
      <c r="F4705" s="13">
        <f t="shared" si="67"/>
        <v>487331966.41999972</v>
      </c>
    </row>
    <row r="4706" spans="1:6">
      <c r="A4706" s="14">
        <v>45227</v>
      </c>
      <c r="B4706" s="15"/>
      <c r="C4706" s="144" t="s">
        <v>30</v>
      </c>
      <c r="D4706" s="33">
        <v>350000</v>
      </c>
      <c r="E4706" s="45"/>
      <c r="F4706" s="13">
        <f t="shared" si="67"/>
        <v>487681966.41999972</v>
      </c>
    </row>
    <row r="4707" spans="1:6">
      <c r="A4707" s="14">
        <v>45227</v>
      </c>
      <c r="B4707" s="15"/>
      <c r="C4707" s="144" t="s">
        <v>30</v>
      </c>
      <c r="D4707" s="33">
        <v>350000</v>
      </c>
      <c r="E4707" s="45"/>
      <c r="F4707" s="13">
        <f t="shared" si="67"/>
        <v>488031966.41999972</v>
      </c>
    </row>
    <row r="4708" spans="1:6">
      <c r="A4708" s="14">
        <v>45227</v>
      </c>
      <c r="B4708" s="15"/>
      <c r="C4708" s="144" t="s">
        <v>30</v>
      </c>
      <c r="D4708" s="33">
        <v>350000</v>
      </c>
      <c r="E4708" s="45"/>
      <c r="F4708" s="13">
        <f t="shared" si="67"/>
        <v>488381966.41999972</v>
      </c>
    </row>
    <row r="4709" spans="1:6">
      <c r="A4709" s="14">
        <v>45227</v>
      </c>
      <c r="B4709" s="15"/>
      <c r="C4709" s="144" t="s">
        <v>30</v>
      </c>
      <c r="D4709" s="33">
        <v>350000</v>
      </c>
      <c r="E4709" s="45"/>
      <c r="F4709" s="13">
        <f t="shared" si="67"/>
        <v>488731966.41999972</v>
      </c>
    </row>
    <row r="4710" spans="1:6">
      <c r="A4710" s="14">
        <v>45228</v>
      </c>
      <c r="B4710" s="15"/>
      <c r="C4710" s="144" t="s">
        <v>12</v>
      </c>
      <c r="D4710" s="33">
        <v>585000</v>
      </c>
      <c r="E4710" s="45"/>
      <c r="F4710" s="13">
        <f t="shared" si="67"/>
        <v>489316966.41999972</v>
      </c>
    </row>
    <row r="4711" spans="1:6">
      <c r="A4711" s="14">
        <v>45228</v>
      </c>
      <c r="B4711" s="15"/>
      <c r="C4711" s="144" t="s">
        <v>12</v>
      </c>
      <c r="D4711" s="33">
        <v>550000</v>
      </c>
      <c r="E4711" s="45"/>
      <c r="F4711" s="13">
        <f t="shared" si="67"/>
        <v>489866966.41999972</v>
      </c>
    </row>
    <row r="4712" spans="1:6">
      <c r="A4712" s="14">
        <v>45229</v>
      </c>
      <c r="B4712" s="15"/>
      <c r="C4712" s="144" t="s">
        <v>12</v>
      </c>
      <c r="D4712" s="33">
        <v>585000</v>
      </c>
      <c r="E4712" s="45"/>
      <c r="F4712" s="13">
        <f t="shared" si="67"/>
        <v>490451966.41999972</v>
      </c>
    </row>
    <row r="4713" spans="1:6">
      <c r="A4713" s="14">
        <v>45229</v>
      </c>
      <c r="B4713" s="15"/>
      <c r="C4713" s="144" t="s">
        <v>30</v>
      </c>
      <c r="D4713" s="33">
        <v>350000</v>
      </c>
      <c r="E4713" s="45"/>
      <c r="F4713" s="13">
        <f t="shared" si="67"/>
        <v>490801966.41999972</v>
      </c>
    </row>
    <row r="4714" spans="1:6">
      <c r="A4714" s="14">
        <v>45229</v>
      </c>
      <c r="B4714" s="15"/>
      <c r="C4714" s="144" t="s">
        <v>12</v>
      </c>
      <c r="D4714" s="33">
        <v>585000</v>
      </c>
      <c r="E4714" s="45"/>
      <c r="F4714" s="13">
        <f t="shared" si="67"/>
        <v>491386966.41999972</v>
      </c>
    </row>
    <row r="4715" spans="1:6">
      <c r="A4715" s="14">
        <v>45229</v>
      </c>
      <c r="B4715" s="15"/>
      <c r="C4715" s="144" t="s">
        <v>12</v>
      </c>
      <c r="D4715" s="33">
        <v>1235000</v>
      </c>
      <c r="E4715" s="45"/>
      <c r="F4715" s="13">
        <f t="shared" si="67"/>
        <v>492621966.41999972</v>
      </c>
    </row>
    <row r="4716" spans="1:6">
      <c r="A4716" s="14">
        <v>45229</v>
      </c>
      <c r="B4716" s="15"/>
      <c r="C4716" s="144" t="s">
        <v>12</v>
      </c>
      <c r="D4716" s="33">
        <v>1170000</v>
      </c>
      <c r="E4716" s="45"/>
      <c r="F4716" s="13">
        <f t="shared" si="67"/>
        <v>493791966.41999972</v>
      </c>
    </row>
    <row r="4717" spans="1:6">
      <c r="A4717" s="14">
        <v>45229</v>
      </c>
      <c r="B4717" s="15"/>
      <c r="C4717" s="144" t="s">
        <v>12</v>
      </c>
      <c r="D4717" s="33">
        <v>1135000</v>
      </c>
      <c r="E4717" s="45"/>
      <c r="F4717" s="13">
        <f t="shared" si="67"/>
        <v>494926966.41999972</v>
      </c>
    </row>
    <row r="4718" spans="1:6">
      <c r="A4718" s="14">
        <v>45229</v>
      </c>
      <c r="B4718" s="15"/>
      <c r="C4718" s="144" t="s">
        <v>18</v>
      </c>
      <c r="D4718" s="33">
        <v>1150000</v>
      </c>
      <c r="E4718" s="45"/>
      <c r="F4718" s="13">
        <f t="shared" si="67"/>
        <v>496076966.41999972</v>
      </c>
    </row>
    <row r="4719" spans="1:6">
      <c r="A4719" s="14">
        <v>45229</v>
      </c>
      <c r="B4719" s="15"/>
      <c r="C4719" s="144" t="s">
        <v>12</v>
      </c>
      <c r="D4719" s="33">
        <v>2340000</v>
      </c>
      <c r="E4719" s="45"/>
      <c r="F4719" s="13">
        <f t="shared" si="67"/>
        <v>498416966.41999972</v>
      </c>
    </row>
    <row r="4720" spans="1:6">
      <c r="A4720" s="14">
        <v>45229</v>
      </c>
      <c r="B4720" s="15"/>
      <c r="C4720" s="144" t="s">
        <v>12</v>
      </c>
      <c r="D4720" s="33">
        <v>585000</v>
      </c>
      <c r="E4720" s="45"/>
      <c r="F4720" s="13">
        <f t="shared" si="67"/>
        <v>499001966.41999972</v>
      </c>
    </row>
    <row r="4721" spans="1:6">
      <c r="A4721" s="14">
        <v>45229</v>
      </c>
      <c r="B4721" s="15"/>
      <c r="C4721" s="144" t="s">
        <v>30</v>
      </c>
      <c r="D4721" s="33">
        <v>350000</v>
      </c>
      <c r="E4721" s="45"/>
      <c r="F4721" s="13">
        <f t="shared" si="67"/>
        <v>499351966.41999972</v>
      </c>
    </row>
    <row r="4722" spans="1:6">
      <c r="A4722" s="14">
        <v>45229</v>
      </c>
      <c r="B4722" s="15"/>
      <c r="C4722" s="144" t="s">
        <v>12</v>
      </c>
      <c r="D4722" s="33">
        <v>600000</v>
      </c>
      <c r="E4722" s="45"/>
      <c r="F4722" s="13">
        <f t="shared" si="67"/>
        <v>499951966.41999972</v>
      </c>
    </row>
    <row r="4723" spans="1:6">
      <c r="A4723" s="14">
        <v>45229</v>
      </c>
      <c r="B4723" s="15"/>
      <c r="C4723" s="144" t="s">
        <v>12</v>
      </c>
      <c r="D4723" s="33">
        <v>585000</v>
      </c>
      <c r="E4723" s="45"/>
      <c r="F4723" s="13">
        <f t="shared" si="67"/>
        <v>500536966.41999972</v>
      </c>
    </row>
    <row r="4724" spans="1:6">
      <c r="A4724" s="14">
        <v>45229</v>
      </c>
      <c r="B4724" s="15"/>
      <c r="C4724" s="144" t="s">
        <v>12</v>
      </c>
      <c r="D4724" s="33">
        <v>585000</v>
      </c>
      <c r="E4724" s="45"/>
      <c r="F4724" s="13">
        <f t="shared" si="67"/>
        <v>501121966.41999972</v>
      </c>
    </row>
    <row r="4725" spans="1:6">
      <c r="A4725" s="14">
        <v>45229</v>
      </c>
      <c r="B4725" s="15"/>
      <c r="C4725" s="144" t="s">
        <v>12</v>
      </c>
      <c r="D4725" s="33">
        <v>465000</v>
      </c>
      <c r="E4725" s="45"/>
      <c r="F4725" s="13">
        <f t="shared" si="67"/>
        <v>501586966.41999972</v>
      </c>
    </row>
    <row r="4726" spans="1:6">
      <c r="A4726" s="14">
        <v>45229</v>
      </c>
      <c r="B4726" s="15"/>
      <c r="C4726" s="144" t="s">
        <v>12</v>
      </c>
      <c r="D4726" s="33">
        <v>585000</v>
      </c>
      <c r="E4726" s="45"/>
      <c r="F4726" s="13">
        <f t="shared" si="67"/>
        <v>502171966.41999972</v>
      </c>
    </row>
    <row r="4727" spans="1:6">
      <c r="A4727" s="14">
        <v>45229</v>
      </c>
      <c r="B4727" s="15"/>
      <c r="C4727" s="144" t="s">
        <v>12</v>
      </c>
      <c r="D4727" s="33">
        <v>650000</v>
      </c>
      <c r="E4727" s="45"/>
      <c r="F4727" s="13">
        <f t="shared" si="67"/>
        <v>502821966.41999972</v>
      </c>
    </row>
    <row r="4728" spans="1:6">
      <c r="A4728" s="14">
        <v>45229</v>
      </c>
      <c r="B4728" s="15"/>
      <c r="C4728" s="144" t="s">
        <v>12</v>
      </c>
      <c r="D4728" s="33">
        <v>585000</v>
      </c>
      <c r="E4728" s="45"/>
      <c r="F4728" s="13">
        <f t="shared" si="67"/>
        <v>503406966.41999972</v>
      </c>
    </row>
    <row r="4729" spans="1:6">
      <c r="A4729" s="14">
        <v>45229</v>
      </c>
      <c r="B4729" s="15"/>
      <c r="C4729" s="144" t="s">
        <v>12</v>
      </c>
      <c r="D4729" s="33">
        <v>600000</v>
      </c>
      <c r="E4729" s="45"/>
      <c r="F4729" s="13">
        <f t="shared" si="67"/>
        <v>504006966.41999972</v>
      </c>
    </row>
    <row r="4730" spans="1:6">
      <c r="A4730" s="14">
        <v>45229</v>
      </c>
      <c r="B4730" s="15"/>
      <c r="C4730" s="144" t="s">
        <v>12</v>
      </c>
      <c r="D4730" s="33">
        <v>1250000</v>
      </c>
      <c r="E4730" s="45"/>
      <c r="F4730" s="13">
        <f t="shared" si="67"/>
        <v>505256966.41999972</v>
      </c>
    </row>
    <row r="4731" spans="1:6">
      <c r="A4731" s="14">
        <v>45230</v>
      </c>
      <c r="B4731" s="15"/>
      <c r="C4731" s="144" t="s">
        <v>12</v>
      </c>
      <c r="D4731" s="33">
        <v>585000</v>
      </c>
      <c r="E4731" s="45"/>
      <c r="F4731" s="13">
        <f t="shared" si="67"/>
        <v>505841966.41999972</v>
      </c>
    </row>
    <row r="4732" spans="1:6">
      <c r="A4732" s="14">
        <v>45230</v>
      </c>
      <c r="B4732" s="15"/>
      <c r="C4732" s="144" t="s">
        <v>12</v>
      </c>
      <c r="D4732" s="33">
        <v>1250000</v>
      </c>
      <c r="E4732" s="45"/>
      <c r="F4732" s="13">
        <f t="shared" si="67"/>
        <v>507091966.41999972</v>
      </c>
    </row>
    <row r="4733" spans="1:6">
      <c r="A4733" s="14">
        <v>45230</v>
      </c>
      <c r="B4733" s="15"/>
      <c r="C4733" s="144" t="s">
        <v>12</v>
      </c>
      <c r="D4733" s="33">
        <v>1900000</v>
      </c>
      <c r="E4733" s="45"/>
      <c r="F4733" s="13">
        <f t="shared" si="67"/>
        <v>508991966.41999972</v>
      </c>
    </row>
    <row r="4734" spans="1:6">
      <c r="A4734" s="14">
        <v>45230</v>
      </c>
      <c r="B4734" s="15"/>
      <c r="C4734" s="144" t="s">
        <v>17</v>
      </c>
      <c r="D4734" s="33">
        <v>600000</v>
      </c>
      <c r="E4734" s="45"/>
      <c r="F4734" s="13">
        <f t="shared" si="67"/>
        <v>509591966.41999972</v>
      </c>
    </row>
    <row r="4735" spans="1:6">
      <c r="A4735" s="14">
        <v>45230</v>
      </c>
      <c r="B4735" s="15"/>
      <c r="C4735" s="144" t="s">
        <v>30</v>
      </c>
      <c r="D4735" s="33">
        <v>350000</v>
      </c>
      <c r="E4735" s="45"/>
      <c r="F4735" s="13">
        <f t="shared" si="67"/>
        <v>509941966.41999972</v>
      </c>
    </row>
    <row r="4736" spans="1:6">
      <c r="A4736" s="14">
        <v>45230</v>
      </c>
      <c r="B4736" s="15"/>
      <c r="C4736" s="144" t="s">
        <v>30</v>
      </c>
      <c r="D4736" s="33">
        <v>350000</v>
      </c>
      <c r="E4736" s="45"/>
      <c r="F4736" s="13">
        <f t="shared" si="67"/>
        <v>510291966.41999972</v>
      </c>
    </row>
    <row r="4737" spans="1:6">
      <c r="A4737" s="14">
        <v>45230</v>
      </c>
      <c r="B4737" s="15"/>
      <c r="C4737" s="144" t="s">
        <v>12</v>
      </c>
      <c r="D4737" s="33">
        <v>1185000</v>
      </c>
      <c r="E4737" s="45"/>
      <c r="F4737" s="13">
        <f t="shared" si="67"/>
        <v>511476966.41999972</v>
      </c>
    </row>
    <row r="4738" spans="1:6">
      <c r="A4738" s="14">
        <v>45230</v>
      </c>
      <c r="B4738" s="15"/>
      <c r="C4738" s="144" t="s">
        <v>12</v>
      </c>
      <c r="D4738" s="33">
        <v>650000</v>
      </c>
      <c r="E4738" s="45"/>
      <c r="F4738" s="13">
        <f t="shared" si="67"/>
        <v>512126966.41999972</v>
      </c>
    </row>
    <row r="4739" spans="1:6">
      <c r="A4739" s="14">
        <v>45230</v>
      </c>
      <c r="B4739" s="15"/>
      <c r="C4739" s="144" t="s">
        <v>30</v>
      </c>
      <c r="D4739" s="33">
        <v>350000</v>
      </c>
      <c r="E4739" s="45"/>
      <c r="F4739" s="13">
        <f t="shared" si="67"/>
        <v>512476966.41999972</v>
      </c>
    </row>
    <row r="4740" spans="1:6">
      <c r="A4740" s="14">
        <v>45230</v>
      </c>
      <c r="B4740" s="15"/>
      <c r="C4740" s="144" t="s">
        <v>12</v>
      </c>
      <c r="D4740" s="33">
        <v>585000</v>
      </c>
      <c r="E4740" s="45"/>
      <c r="F4740" s="13">
        <f t="shared" si="67"/>
        <v>513061966.41999972</v>
      </c>
    </row>
    <row r="4741" spans="1:6">
      <c r="A4741" s="14">
        <v>45230</v>
      </c>
      <c r="B4741" s="15"/>
      <c r="C4741" s="144" t="s">
        <v>12</v>
      </c>
      <c r="D4741" s="33">
        <v>585000</v>
      </c>
      <c r="E4741" s="45"/>
      <c r="F4741" s="13">
        <f t="shared" si="67"/>
        <v>513646966.41999972</v>
      </c>
    </row>
    <row r="4742" spans="1:6">
      <c r="A4742" s="14">
        <v>45230</v>
      </c>
      <c r="B4742" s="15"/>
      <c r="C4742" s="144" t="s">
        <v>30</v>
      </c>
      <c r="D4742" s="33">
        <v>350000</v>
      </c>
      <c r="E4742" s="45"/>
      <c r="F4742" s="13">
        <f t="shared" si="67"/>
        <v>513996966.41999972</v>
      </c>
    </row>
    <row r="4743" spans="1:6">
      <c r="A4743" s="14">
        <v>45230</v>
      </c>
      <c r="B4743" s="15"/>
      <c r="C4743" s="144" t="s">
        <v>30</v>
      </c>
      <c r="D4743" s="33">
        <v>350000</v>
      </c>
      <c r="E4743" s="45"/>
      <c r="F4743" s="13">
        <f t="shared" si="67"/>
        <v>514346966.41999972</v>
      </c>
    </row>
    <row r="4744" spans="1:6">
      <c r="A4744" s="14">
        <v>45230</v>
      </c>
      <c r="B4744" s="15"/>
      <c r="C4744" s="144" t="s">
        <v>12</v>
      </c>
      <c r="D4744" s="33">
        <v>1050000</v>
      </c>
      <c r="E4744" s="45"/>
      <c r="F4744" s="13">
        <f t="shared" si="67"/>
        <v>515396966.41999972</v>
      </c>
    </row>
    <row r="4745" spans="1:6">
      <c r="A4745" s="14">
        <v>45230</v>
      </c>
      <c r="B4745" s="15"/>
      <c r="C4745" s="144" t="s">
        <v>12</v>
      </c>
      <c r="D4745" s="33">
        <v>465000</v>
      </c>
      <c r="E4745" s="45"/>
      <c r="F4745" s="13">
        <f t="shared" si="67"/>
        <v>515861966.41999972</v>
      </c>
    </row>
    <row r="4746" spans="1:6">
      <c r="A4746" s="14">
        <v>45230</v>
      </c>
      <c r="B4746" s="15"/>
      <c r="C4746" s="144" t="s">
        <v>18</v>
      </c>
      <c r="D4746" s="33">
        <v>1350000</v>
      </c>
      <c r="E4746" s="45"/>
      <c r="F4746" s="13">
        <f t="shared" si="67"/>
        <v>517211966.41999972</v>
      </c>
    </row>
    <row r="4747" spans="1:6">
      <c r="A4747" s="14">
        <v>44865</v>
      </c>
      <c r="B4747" s="15"/>
      <c r="C4747" s="144" t="s">
        <v>32</v>
      </c>
      <c r="D4747" s="33"/>
      <c r="E4747" s="45">
        <v>25000</v>
      </c>
      <c r="F4747" s="13">
        <f t="shared" si="67"/>
        <v>517186966.41999972</v>
      </c>
    </row>
    <row r="4748" spans="1:6">
      <c r="A4748" s="14">
        <v>44865</v>
      </c>
      <c r="B4748" s="15"/>
      <c r="C4748" s="144" t="s">
        <v>37</v>
      </c>
      <c r="D4748" s="33">
        <v>545813.64</v>
      </c>
      <c r="E4748" s="45"/>
      <c r="F4748" s="13">
        <f t="shared" si="67"/>
        <v>517732780.0599997</v>
      </c>
    </row>
    <row r="4749" spans="1:6">
      <c r="A4749" s="14">
        <v>44865</v>
      </c>
      <c r="B4749" s="15"/>
      <c r="C4749" s="144" t="s">
        <v>46</v>
      </c>
      <c r="D4749" s="33"/>
      <c r="E4749" s="45">
        <v>109162.73</v>
      </c>
      <c r="F4749" s="13">
        <f t="shared" si="67"/>
        <v>517623617.32999969</v>
      </c>
    </row>
    <row r="4750" spans="1:6">
      <c r="A4750" s="49"/>
      <c r="B4750" s="49"/>
      <c r="C4750" s="149"/>
      <c r="D4750" s="83">
        <f>SUM(D4188:D4749)</f>
        <v>601673521.63999999</v>
      </c>
      <c r="E4750" s="83">
        <f>SUM(E4188:E4749)</f>
        <v>581114812.73000002</v>
      </c>
      <c r="F4750" s="56"/>
    </row>
    <row r="4751" spans="1:6">
      <c r="A4751" s="15"/>
      <c r="B4751" s="250" t="s">
        <v>5</v>
      </c>
      <c r="C4751" s="251"/>
      <c r="D4751" s="33"/>
      <c r="E4751" s="45"/>
      <c r="F4751" s="84">
        <f>F4749</f>
        <v>517623617.32999969</v>
      </c>
    </row>
    <row r="4752" spans="1:6">
      <c r="A4752" s="14">
        <v>45232</v>
      </c>
      <c r="B4752" s="93"/>
      <c r="C4752" s="144" t="s">
        <v>410</v>
      </c>
      <c r="D4752" s="67">
        <v>3550000</v>
      </c>
      <c r="E4752" s="45"/>
      <c r="F4752" s="13">
        <f t="shared" ref="F4752:F4815" si="68">F4751+D4752-E4752</f>
        <v>521173617.32999969</v>
      </c>
    </row>
    <row r="4753" spans="1:8" ht="28">
      <c r="A4753" s="14">
        <v>45232</v>
      </c>
      <c r="B4753" s="93"/>
      <c r="C4753" s="147" t="s">
        <v>412</v>
      </c>
      <c r="D4753" s="67"/>
      <c r="E4753" s="45">
        <v>1234750</v>
      </c>
      <c r="F4753" s="13">
        <f t="shared" si="68"/>
        <v>519938867.32999969</v>
      </c>
    </row>
    <row r="4754" spans="1:8">
      <c r="A4754" s="14">
        <v>45232</v>
      </c>
      <c r="B4754" s="93"/>
      <c r="C4754" s="162" t="s">
        <v>413</v>
      </c>
      <c r="D4754" s="33"/>
      <c r="E4754" s="45">
        <v>3062350</v>
      </c>
      <c r="F4754" s="13">
        <f t="shared" si="68"/>
        <v>516876517.32999969</v>
      </c>
    </row>
    <row r="4755" spans="1:8">
      <c r="A4755" s="14">
        <v>45233</v>
      </c>
      <c r="B4755" s="93"/>
      <c r="C4755" s="144" t="s">
        <v>411</v>
      </c>
      <c r="D4755" s="67">
        <v>6350000</v>
      </c>
      <c r="E4755" s="45"/>
      <c r="F4755" s="13">
        <f t="shared" si="68"/>
        <v>523226517.32999969</v>
      </c>
    </row>
    <row r="4756" spans="1:8">
      <c r="A4756" s="14">
        <v>45231</v>
      </c>
      <c r="B4756" s="93"/>
      <c r="C4756" s="144" t="s">
        <v>12</v>
      </c>
      <c r="D4756" s="67">
        <v>600000</v>
      </c>
      <c r="E4756" s="45"/>
      <c r="F4756" s="13">
        <f t="shared" si="68"/>
        <v>523826517.32999969</v>
      </c>
    </row>
    <row r="4757" spans="1:8">
      <c r="A4757" s="14">
        <v>45231</v>
      </c>
      <c r="B4757" s="93"/>
      <c r="C4757" s="144" t="s">
        <v>12</v>
      </c>
      <c r="D4757" s="67">
        <v>1200000</v>
      </c>
      <c r="E4757" s="45"/>
      <c r="F4757" s="13">
        <f t="shared" si="68"/>
        <v>525026517.32999969</v>
      </c>
      <c r="H4757" s="66"/>
    </row>
    <row r="4758" spans="1:8">
      <c r="A4758" s="14">
        <v>45231</v>
      </c>
      <c r="B4758" s="15"/>
      <c r="C4758" s="144" t="s">
        <v>12</v>
      </c>
      <c r="D4758" s="67">
        <v>1100000</v>
      </c>
      <c r="E4758" s="45"/>
      <c r="F4758" s="13">
        <f t="shared" si="68"/>
        <v>526126517.32999969</v>
      </c>
      <c r="H4758" s="16"/>
    </row>
    <row r="4759" spans="1:8">
      <c r="A4759" s="14">
        <v>45231</v>
      </c>
      <c r="B4759" s="15"/>
      <c r="C4759" s="144" t="s">
        <v>12</v>
      </c>
      <c r="D4759" s="67">
        <v>550000</v>
      </c>
      <c r="E4759" s="45"/>
      <c r="F4759" s="13">
        <f t="shared" si="68"/>
        <v>526676517.32999969</v>
      </c>
      <c r="H4759" s="16"/>
    </row>
    <row r="4760" spans="1:8">
      <c r="A4760" s="14">
        <v>45231</v>
      </c>
      <c r="B4760" s="15"/>
      <c r="C4760" s="144" t="s">
        <v>12</v>
      </c>
      <c r="D4760" s="33">
        <v>1135000</v>
      </c>
      <c r="E4760" s="45"/>
      <c r="F4760" s="13">
        <f t="shared" si="68"/>
        <v>527811517.32999969</v>
      </c>
    </row>
    <row r="4761" spans="1:8">
      <c r="A4761" s="14">
        <v>45231</v>
      </c>
      <c r="B4761" s="15"/>
      <c r="C4761" s="144" t="s">
        <v>12</v>
      </c>
      <c r="D4761" s="33">
        <v>585000</v>
      </c>
      <c r="E4761" s="45"/>
      <c r="F4761" s="13">
        <f t="shared" si="68"/>
        <v>528396517.32999969</v>
      </c>
    </row>
    <row r="4762" spans="1:8">
      <c r="A4762" s="14">
        <v>45231</v>
      </c>
      <c r="B4762" s="15"/>
      <c r="C4762" s="144" t="s">
        <v>12</v>
      </c>
      <c r="D4762" s="33">
        <v>585000</v>
      </c>
      <c r="E4762" s="45"/>
      <c r="F4762" s="13">
        <f t="shared" si="68"/>
        <v>528981517.32999969</v>
      </c>
    </row>
    <row r="4763" spans="1:8">
      <c r="A4763" s="14">
        <v>45231</v>
      </c>
      <c r="B4763" s="15"/>
      <c r="C4763" s="144" t="s">
        <v>12</v>
      </c>
      <c r="D4763" s="33">
        <v>600000</v>
      </c>
      <c r="E4763" s="45"/>
      <c r="F4763" s="13">
        <f t="shared" si="68"/>
        <v>529581517.32999969</v>
      </c>
    </row>
    <row r="4764" spans="1:8">
      <c r="A4764" s="14">
        <v>45231</v>
      </c>
      <c r="B4764" s="15"/>
      <c r="C4764" s="144" t="s">
        <v>12</v>
      </c>
      <c r="D4764" s="33">
        <v>585000</v>
      </c>
      <c r="E4764" s="45"/>
      <c r="F4764" s="13">
        <f t="shared" si="68"/>
        <v>530166517.32999969</v>
      </c>
    </row>
    <row r="4765" spans="1:8">
      <c r="A4765" s="14">
        <v>45231</v>
      </c>
      <c r="B4765" s="15"/>
      <c r="C4765" s="144" t="s">
        <v>12</v>
      </c>
      <c r="D4765" s="33">
        <v>600000</v>
      </c>
      <c r="E4765" s="45"/>
      <c r="F4765" s="13">
        <f t="shared" si="68"/>
        <v>530766517.32999969</v>
      </c>
    </row>
    <row r="4766" spans="1:8">
      <c r="A4766" s="14">
        <v>45231</v>
      </c>
      <c r="B4766" s="15"/>
      <c r="C4766" s="144" t="s">
        <v>30</v>
      </c>
      <c r="D4766" s="33">
        <v>350000</v>
      </c>
      <c r="E4766" s="45"/>
      <c r="F4766" s="13">
        <f t="shared" si="68"/>
        <v>531116517.32999969</v>
      </c>
    </row>
    <row r="4767" spans="1:8">
      <c r="A4767" s="14">
        <v>45231</v>
      </c>
      <c r="B4767" s="15"/>
      <c r="C4767" s="144" t="s">
        <v>12</v>
      </c>
      <c r="D4767" s="33">
        <v>1185000</v>
      </c>
      <c r="E4767" s="45"/>
      <c r="F4767" s="13">
        <f t="shared" si="68"/>
        <v>532301517.32999969</v>
      </c>
    </row>
    <row r="4768" spans="1:8">
      <c r="A4768" s="14">
        <v>45231</v>
      </c>
      <c r="B4768" s="15"/>
      <c r="C4768" s="144" t="s">
        <v>12</v>
      </c>
      <c r="D4768" s="33">
        <v>585000</v>
      </c>
      <c r="E4768" s="45"/>
      <c r="F4768" s="13">
        <f t="shared" si="68"/>
        <v>532886517.32999969</v>
      </c>
    </row>
    <row r="4769" spans="1:6">
      <c r="A4769" s="14">
        <v>45231</v>
      </c>
      <c r="B4769" s="15"/>
      <c r="C4769" s="144" t="s">
        <v>12</v>
      </c>
      <c r="D4769" s="33">
        <v>1185000</v>
      </c>
      <c r="E4769" s="45"/>
      <c r="F4769" s="13">
        <f t="shared" si="68"/>
        <v>534071517.32999969</v>
      </c>
    </row>
    <row r="4770" spans="1:6">
      <c r="A4770" s="14">
        <v>45231</v>
      </c>
      <c r="B4770" s="15"/>
      <c r="C4770" s="144" t="s">
        <v>12</v>
      </c>
      <c r="D4770" s="33">
        <v>585000</v>
      </c>
      <c r="E4770" s="45"/>
      <c r="F4770" s="13">
        <f t="shared" si="68"/>
        <v>534656517.32999969</v>
      </c>
    </row>
    <row r="4771" spans="1:6">
      <c r="A4771" s="14">
        <v>45231</v>
      </c>
      <c r="B4771" s="15"/>
      <c r="C4771" s="144" t="s">
        <v>12</v>
      </c>
      <c r="D4771" s="33">
        <v>600000</v>
      </c>
      <c r="E4771" s="45"/>
      <c r="F4771" s="13">
        <f t="shared" si="68"/>
        <v>535256517.32999969</v>
      </c>
    </row>
    <row r="4772" spans="1:6">
      <c r="A4772" s="14">
        <v>45231</v>
      </c>
      <c r="B4772" s="15"/>
      <c r="C4772" s="144" t="s">
        <v>12</v>
      </c>
      <c r="D4772" s="33">
        <v>1185000</v>
      </c>
      <c r="E4772" s="45"/>
      <c r="F4772" s="13">
        <f t="shared" si="68"/>
        <v>536441517.32999969</v>
      </c>
    </row>
    <row r="4773" spans="1:6">
      <c r="A4773" s="14">
        <v>45231</v>
      </c>
      <c r="B4773" s="15"/>
      <c r="C4773" s="144" t="s">
        <v>12</v>
      </c>
      <c r="D4773" s="33">
        <v>1200000</v>
      </c>
      <c r="E4773" s="45"/>
      <c r="F4773" s="13">
        <f t="shared" si="68"/>
        <v>537641517.32999969</v>
      </c>
    </row>
    <row r="4774" spans="1:6">
      <c r="A4774" s="14">
        <v>45231</v>
      </c>
      <c r="B4774" s="15"/>
      <c r="C4774" s="144" t="s">
        <v>12</v>
      </c>
      <c r="D4774" s="33">
        <v>1745000</v>
      </c>
      <c r="E4774" s="45"/>
      <c r="F4774" s="13">
        <f t="shared" si="68"/>
        <v>539386517.32999969</v>
      </c>
    </row>
    <row r="4775" spans="1:6">
      <c r="A4775" s="14">
        <v>45231</v>
      </c>
      <c r="B4775" s="15"/>
      <c r="C4775" s="144" t="s">
        <v>12</v>
      </c>
      <c r="D4775" s="33">
        <v>550000</v>
      </c>
      <c r="E4775" s="45"/>
      <c r="F4775" s="13">
        <f t="shared" si="68"/>
        <v>539936517.32999969</v>
      </c>
    </row>
    <row r="4776" spans="1:6">
      <c r="A4776" s="14">
        <v>45231</v>
      </c>
      <c r="B4776" s="15"/>
      <c r="C4776" s="144" t="s">
        <v>12</v>
      </c>
      <c r="D4776" s="33">
        <v>600000</v>
      </c>
      <c r="E4776" s="45"/>
      <c r="F4776" s="13">
        <f t="shared" si="68"/>
        <v>540536517.32999969</v>
      </c>
    </row>
    <row r="4777" spans="1:6">
      <c r="A4777" s="14">
        <v>45231</v>
      </c>
      <c r="B4777" s="15"/>
      <c r="C4777" s="144" t="s">
        <v>12</v>
      </c>
      <c r="D4777" s="33">
        <v>600000</v>
      </c>
      <c r="E4777" s="45"/>
      <c r="F4777" s="13">
        <f t="shared" si="68"/>
        <v>541136517.32999969</v>
      </c>
    </row>
    <row r="4778" spans="1:6">
      <c r="A4778" s="14">
        <v>45231</v>
      </c>
      <c r="B4778" s="15"/>
      <c r="C4778" s="144" t="s">
        <v>12</v>
      </c>
      <c r="D4778" s="33">
        <v>1150000</v>
      </c>
      <c r="E4778" s="45"/>
      <c r="F4778" s="13">
        <f t="shared" si="68"/>
        <v>542286517.32999969</v>
      </c>
    </row>
    <row r="4779" spans="1:6">
      <c r="A4779" s="14">
        <v>45231</v>
      </c>
      <c r="B4779" s="15"/>
      <c r="C4779" s="144" t="s">
        <v>12</v>
      </c>
      <c r="D4779" s="33">
        <v>650000</v>
      </c>
      <c r="E4779" s="45"/>
      <c r="F4779" s="13">
        <f t="shared" si="68"/>
        <v>542936517.32999969</v>
      </c>
    </row>
    <row r="4780" spans="1:6">
      <c r="A4780" s="14">
        <v>45231</v>
      </c>
      <c r="B4780" s="15"/>
      <c r="C4780" s="144" t="s">
        <v>12</v>
      </c>
      <c r="D4780" s="33">
        <v>650000</v>
      </c>
      <c r="E4780" s="45"/>
      <c r="F4780" s="13">
        <f t="shared" si="68"/>
        <v>543586517.32999969</v>
      </c>
    </row>
    <row r="4781" spans="1:6">
      <c r="A4781" s="14">
        <v>45231</v>
      </c>
      <c r="B4781" s="15"/>
      <c r="C4781" s="144" t="s">
        <v>12</v>
      </c>
      <c r="D4781" s="33">
        <v>1300000</v>
      </c>
      <c r="E4781" s="45"/>
      <c r="F4781" s="13">
        <f t="shared" si="68"/>
        <v>544886517.32999969</v>
      </c>
    </row>
    <row r="4782" spans="1:6">
      <c r="A4782" s="14">
        <v>45231</v>
      </c>
      <c r="B4782" s="15"/>
      <c r="C4782" s="144" t="s">
        <v>12</v>
      </c>
      <c r="D4782" s="33">
        <v>465000</v>
      </c>
      <c r="E4782" s="45"/>
      <c r="F4782" s="13">
        <f t="shared" si="68"/>
        <v>545351517.32999969</v>
      </c>
    </row>
    <row r="4783" spans="1:6">
      <c r="A4783" s="14">
        <v>45231</v>
      </c>
      <c r="B4783" s="15"/>
      <c r="C4783" s="144" t="s">
        <v>12</v>
      </c>
      <c r="D4783" s="33">
        <v>585000</v>
      </c>
      <c r="E4783" s="45"/>
      <c r="F4783" s="13">
        <f t="shared" si="68"/>
        <v>545936517.32999969</v>
      </c>
    </row>
    <row r="4784" spans="1:6">
      <c r="A4784" s="14">
        <v>45231</v>
      </c>
      <c r="B4784" s="15"/>
      <c r="C4784" s="144" t="s">
        <v>70</v>
      </c>
      <c r="D4784" s="33">
        <v>12875000</v>
      </c>
      <c r="E4784" s="45"/>
      <c r="F4784" s="13">
        <f t="shared" si="68"/>
        <v>558811517.32999969</v>
      </c>
    </row>
    <row r="4785" spans="1:6">
      <c r="A4785" s="14">
        <v>45231</v>
      </c>
      <c r="B4785" s="15"/>
      <c r="C4785" s="144" t="s">
        <v>12</v>
      </c>
      <c r="D4785" s="33">
        <v>600000</v>
      </c>
      <c r="E4785" s="45"/>
      <c r="F4785" s="13">
        <f t="shared" si="68"/>
        <v>559411517.32999969</v>
      </c>
    </row>
    <row r="4786" spans="1:6">
      <c r="A4786" s="14">
        <v>45231</v>
      </c>
      <c r="B4786" s="15"/>
      <c r="C4786" s="144" t="s">
        <v>12</v>
      </c>
      <c r="D4786" s="33">
        <v>650000</v>
      </c>
      <c r="E4786" s="45"/>
      <c r="F4786" s="13">
        <f t="shared" si="68"/>
        <v>560061517.32999969</v>
      </c>
    </row>
    <row r="4787" spans="1:6">
      <c r="A4787" s="14">
        <v>45231</v>
      </c>
      <c r="B4787" s="15"/>
      <c r="C4787" s="144" t="s">
        <v>12</v>
      </c>
      <c r="D4787" s="33">
        <v>1135000</v>
      </c>
      <c r="E4787" s="45"/>
      <c r="F4787" s="13">
        <f t="shared" si="68"/>
        <v>561196517.32999969</v>
      </c>
    </row>
    <row r="4788" spans="1:6">
      <c r="A4788" s="14">
        <v>45231</v>
      </c>
      <c r="B4788" s="15"/>
      <c r="C4788" s="144" t="s">
        <v>12</v>
      </c>
      <c r="D4788" s="33">
        <v>1170000</v>
      </c>
      <c r="E4788" s="45"/>
      <c r="F4788" s="13">
        <f t="shared" si="68"/>
        <v>562366517.32999969</v>
      </c>
    </row>
    <row r="4789" spans="1:6">
      <c r="A4789" s="14">
        <v>45231</v>
      </c>
      <c r="B4789" s="15"/>
      <c r="C4789" s="144" t="s">
        <v>12</v>
      </c>
      <c r="D4789" s="33">
        <v>1735000</v>
      </c>
      <c r="E4789" s="45"/>
      <c r="F4789" s="13">
        <f t="shared" si="68"/>
        <v>564101517.32999969</v>
      </c>
    </row>
    <row r="4790" spans="1:6">
      <c r="A4790" s="14">
        <v>45231</v>
      </c>
      <c r="B4790" s="15"/>
      <c r="C4790" s="144" t="s">
        <v>12</v>
      </c>
      <c r="D4790" s="33">
        <v>1810000</v>
      </c>
      <c r="E4790" s="45"/>
      <c r="F4790" s="13">
        <f t="shared" si="68"/>
        <v>565911517.32999969</v>
      </c>
    </row>
    <row r="4791" spans="1:6">
      <c r="A4791" s="14">
        <v>45231</v>
      </c>
      <c r="B4791" s="15"/>
      <c r="C4791" s="144" t="s">
        <v>30</v>
      </c>
      <c r="D4791" s="33">
        <v>350000</v>
      </c>
      <c r="E4791" s="45"/>
      <c r="F4791" s="13">
        <f t="shared" si="68"/>
        <v>566261517.32999969</v>
      </c>
    </row>
    <row r="4792" spans="1:6">
      <c r="A4792" s="14">
        <v>45231</v>
      </c>
      <c r="B4792" s="15"/>
      <c r="C4792" s="144" t="s">
        <v>12</v>
      </c>
      <c r="D4792" s="33">
        <v>600000</v>
      </c>
      <c r="E4792" s="45"/>
      <c r="F4792" s="13">
        <f t="shared" si="68"/>
        <v>566861517.32999969</v>
      </c>
    </row>
    <row r="4793" spans="1:6">
      <c r="A4793" s="14">
        <v>45231</v>
      </c>
      <c r="B4793" s="15"/>
      <c r="C4793" s="144" t="s">
        <v>12</v>
      </c>
      <c r="D4793" s="33">
        <v>650000</v>
      </c>
      <c r="E4793" s="45"/>
      <c r="F4793" s="13">
        <f t="shared" si="68"/>
        <v>567511517.32999969</v>
      </c>
    </row>
    <row r="4794" spans="1:6">
      <c r="A4794" s="14">
        <v>45231</v>
      </c>
      <c r="B4794" s="15"/>
      <c r="C4794" s="144" t="s">
        <v>12</v>
      </c>
      <c r="D4794" s="33">
        <v>600000</v>
      </c>
      <c r="E4794" s="45"/>
      <c r="F4794" s="13">
        <f t="shared" si="68"/>
        <v>568111517.32999969</v>
      </c>
    </row>
    <row r="4795" spans="1:6">
      <c r="A4795" s="14">
        <v>45231</v>
      </c>
      <c r="B4795" s="15"/>
      <c r="C4795" s="144" t="s">
        <v>12</v>
      </c>
      <c r="D4795" s="33">
        <v>465000</v>
      </c>
      <c r="E4795" s="45"/>
      <c r="F4795" s="13">
        <f t="shared" si="68"/>
        <v>568576517.32999969</v>
      </c>
    </row>
    <row r="4796" spans="1:6">
      <c r="A4796" s="14">
        <v>45231</v>
      </c>
      <c r="B4796" s="15"/>
      <c r="C4796" s="144" t="s">
        <v>12</v>
      </c>
      <c r="D4796" s="33">
        <v>600000</v>
      </c>
      <c r="E4796" s="45"/>
      <c r="F4796" s="13">
        <f t="shared" si="68"/>
        <v>569176517.32999969</v>
      </c>
    </row>
    <row r="4797" spans="1:6">
      <c r="A4797" s="14">
        <v>45231</v>
      </c>
      <c r="B4797" s="15"/>
      <c r="C4797" s="144" t="s">
        <v>12</v>
      </c>
      <c r="D4797" s="33">
        <v>575000</v>
      </c>
      <c r="E4797" s="45"/>
      <c r="F4797" s="13">
        <f t="shared" si="68"/>
        <v>569751517.32999969</v>
      </c>
    </row>
    <row r="4798" spans="1:6">
      <c r="A4798" s="14">
        <v>45231</v>
      </c>
      <c r="B4798" s="15"/>
      <c r="C4798" s="144" t="s">
        <v>12</v>
      </c>
      <c r="D4798" s="33">
        <v>585000</v>
      </c>
      <c r="E4798" s="45"/>
      <c r="F4798" s="13">
        <f t="shared" si="68"/>
        <v>570336517.32999969</v>
      </c>
    </row>
    <row r="4799" spans="1:6">
      <c r="A4799" s="14">
        <v>45231</v>
      </c>
      <c r="B4799" s="15"/>
      <c r="C4799" s="144" t="s">
        <v>12</v>
      </c>
      <c r="D4799" s="33">
        <v>650000</v>
      </c>
      <c r="E4799" s="45"/>
      <c r="F4799" s="13">
        <f t="shared" si="68"/>
        <v>570986517.32999969</v>
      </c>
    </row>
    <row r="4800" spans="1:6">
      <c r="A4800" s="14">
        <v>45231</v>
      </c>
      <c r="B4800" s="15"/>
      <c r="C4800" s="144" t="s">
        <v>12</v>
      </c>
      <c r="D4800" s="33">
        <v>600000</v>
      </c>
      <c r="E4800" s="45"/>
      <c r="F4800" s="13">
        <f t="shared" si="68"/>
        <v>571586517.32999969</v>
      </c>
    </row>
    <row r="4801" spans="1:6">
      <c r="A4801" s="14">
        <v>45231</v>
      </c>
      <c r="B4801" s="15"/>
      <c r="C4801" s="144" t="s">
        <v>12</v>
      </c>
      <c r="D4801" s="33">
        <v>1950000</v>
      </c>
      <c r="E4801" s="45"/>
      <c r="F4801" s="13">
        <f t="shared" si="68"/>
        <v>573536517.32999969</v>
      </c>
    </row>
    <row r="4802" spans="1:6">
      <c r="A4802" s="14">
        <v>45231</v>
      </c>
      <c r="B4802" s="15"/>
      <c r="C4802" s="144" t="s">
        <v>12</v>
      </c>
      <c r="D4802" s="33">
        <v>600000</v>
      </c>
      <c r="E4802" s="45"/>
      <c r="F4802" s="13">
        <f t="shared" si="68"/>
        <v>574136517.32999969</v>
      </c>
    </row>
    <row r="4803" spans="1:6">
      <c r="A4803" s="14">
        <v>45231</v>
      </c>
      <c r="B4803" s="15"/>
      <c r="C4803" s="144" t="s">
        <v>12</v>
      </c>
      <c r="D4803" s="33">
        <v>50000</v>
      </c>
      <c r="E4803" s="45"/>
      <c r="F4803" s="13">
        <f t="shared" si="68"/>
        <v>574186517.32999969</v>
      </c>
    </row>
    <row r="4804" spans="1:6">
      <c r="A4804" s="14">
        <v>45231</v>
      </c>
      <c r="B4804" s="15"/>
      <c r="C4804" s="144" t="s">
        <v>12</v>
      </c>
      <c r="D4804" s="33">
        <v>600000</v>
      </c>
      <c r="E4804" s="45"/>
      <c r="F4804" s="13">
        <f t="shared" si="68"/>
        <v>574786517.32999969</v>
      </c>
    </row>
    <row r="4805" spans="1:6">
      <c r="A4805" s="14">
        <v>45231</v>
      </c>
      <c r="B4805" s="15"/>
      <c r="C4805" s="144" t="s">
        <v>12</v>
      </c>
      <c r="D4805" s="33">
        <v>1200000</v>
      </c>
      <c r="E4805" s="45"/>
      <c r="F4805" s="13">
        <f t="shared" si="68"/>
        <v>575986517.32999969</v>
      </c>
    </row>
    <row r="4806" spans="1:6">
      <c r="A4806" s="14">
        <v>45231</v>
      </c>
      <c r="B4806" s="15"/>
      <c r="C4806" s="144" t="s">
        <v>12</v>
      </c>
      <c r="D4806" s="33">
        <v>1200000</v>
      </c>
      <c r="E4806" s="45"/>
      <c r="F4806" s="13">
        <f t="shared" si="68"/>
        <v>577186517.32999969</v>
      </c>
    </row>
    <row r="4807" spans="1:6">
      <c r="A4807" s="14">
        <v>45231</v>
      </c>
      <c r="B4807" s="15"/>
      <c r="C4807" s="144" t="s">
        <v>12</v>
      </c>
      <c r="D4807" s="33">
        <v>1300000</v>
      </c>
      <c r="E4807" s="45"/>
      <c r="F4807" s="13">
        <f t="shared" si="68"/>
        <v>578486517.32999969</v>
      </c>
    </row>
    <row r="4808" spans="1:6">
      <c r="A4808" s="14">
        <v>45232</v>
      </c>
      <c r="B4808" s="15"/>
      <c r="C4808" s="144" t="s">
        <v>12</v>
      </c>
      <c r="D4808" s="33">
        <v>550000</v>
      </c>
      <c r="E4808" s="45"/>
      <c r="F4808" s="13">
        <f t="shared" si="68"/>
        <v>579036517.32999969</v>
      </c>
    </row>
    <row r="4809" spans="1:6">
      <c r="A4809" s="14">
        <v>45232</v>
      </c>
      <c r="B4809" s="15"/>
      <c r="C4809" s="144" t="s">
        <v>12</v>
      </c>
      <c r="D4809" s="33">
        <v>650000</v>
      </c>
      <c r="E4809" s="45"/>
      <c r="F4809" s="13">
        <f t="shared" si="68"/>
        <v>579686517.32999969</v>
      </c>
    </row>
    <row r="4810" spans="1:6">
      <c r="A4810" s="14">
        <v>45232</v>
      </c>
      <c r="B4810" s="15"/>
      <c r="C4810" s="144" t="s">
        <v>414</v>
      </c>
      <c r="D4810" s="33">
        <v>300001</v>
      </c>
      <c r="E4810" s="45"/>
      <c r="F4810" s="13">
        <f t="shared" si="68"/>
        <v>579986518.32999969</v>
      </c>
    </row>
    <row r="4811" spans="1:6">
      <c r="A4811" s="14">
        <v>45232</v>
      </c>
      <c r="B4811" s="15"/>
      <c r="C4811" s="144" t="s">
        <v>414</v>
      </c>
      <c r="D4811" s="33">
        <v>100001</v>
      </c>
      <c r="E4811" s="45"/>
      <c r="F4811" s="13">
        <f t="shared" si="68"/>
        <v>580086519.32999969</v>
      </c>
    </row>
    <row r="4812" spans="1:6">
      <c r="A4812" s="14">
        <v>45232</v>
      </c>
      <c r="B4812" s="15"/>
      <c r="C4812" s="144" t="s">
        <v>414</v>
      </c>
      <c r="D4812" s="33">
        <v>200001</v>
      </c>
      <c r="E4812" s="45"/>
      <c r="F4812" s="13">
        <f t="shared" si="68"/>
        <v>580286520.32999969</v>
      </c>
    </row>
    <row r="4813" spans="1:6">
      <c r="A4813" s="14">
        <v>45232</v>
      </c>
      <c r="B4813" s="15"/>
      <c r="C4813" s="144" t="s">
        <v>12</v>
      </c>
      <c r="D4813" s="33">
        <v>585000</v>
      </c>
      <c r="E4813" s="45"/>
      <c r="F4813" s="13">
        <f t="shared" si="68"/>
        <v>580871520.32999969</v>
      </c>
    </row>
    <row r="4814" spans="1:6">
      <c r="A4814" s="14">
        <v>45232</v>
      </c>
      <c r="B4814" s="15"/>
      <c r="C4814" s="144" t="s">
        <v>12</v>
      </c>
      <c r="D4814" s="33">
        <v>2270000</v>
      </c>
      <c r="E4814" s="45"/>
      <c r="F4814" s="13">
        <f t="shared" si="68"/>
        <v>583141520.32999969</v>
      </c>
    </row>
    <row r="4815" spans="1:6">
      <c r="A4815" s="14">
        <v>45232</v>
      </c>
      <c r="B4815" s="15"/>
      <c r="C4815" s="144" t="s">
        <v>12</v>
      </c>
      <c r="D4815" s="33">
        <v>585000</v>
      </c>
      <c r="E4815" s="45"/>
      <c r="F4815" s="13">
        <f t="shared" si="68"/>
        <v>583726520.32999969</v>
      </c>
    </row>
    <row r="4816" spans="1:6">
      <c r="A4816" s="14">
        <v>45232</v>
      </c>
      <c r="B4816" s="15"/>
      <c r="C4816" s="144" t="s">
        <v>12</v>
      </c>
      <c r="D4816" s="33">
        <v>650000</v>
      </c>
      <c r="E4816" s="45"/>
      <c r="F4816" s="13">
        <f t="shared" ref="F4816:F4879" si="69">F4815+D4816-E4816</f>
        <v>584376520.32999969</v>
      </c>
    </row>
    <row r="4817" spans="1:8">
      <c r="A4817" s="14">
        <v>45232</v>
      </c>
      <c r="B4817" s="15"/>
      <c r="C4817" s="144" t="s">
        <v>17</v>
      </c>
      <c r="D4817" s="33">
        <v>600000</v>
      </c>
      <c r="E4817" s="45"/>
      <c r="F4817" s="13">
        <f t="shared" si="69"/>
        <v>584976520.32999969</v>
      </c>
    </row>
    <row r="4818" spans="1:8">
      <c r="A4818" s="14">
        <v>45232</v>
      </c>
      <c r="B4818" s="15"/>
      <c r="C4818" s="144" t="s">
        <v>18</v>
      </c>
      <c r="D4818" s="33">
        <v>1150000</v>
      </c>
      <c r="E4818" s="45"/>
      <c r="F4818" s="13">
        <f t="shared" si="69"/>
        <v>586126520.32999969</v>
      </c>
    </row>
    <row r="4819" spans="1:8">
      <c r="A4819" s="14">
        <v>45232</v>
      </c>
      <c r="B4819" s="15"/>
      <c r="C4819" s="144" t="s">
        <v>12</v>
      </c>
      <c r="D4819" s="33">
        <v>1170000</v>
      </c>
      <c r="E4819" s="45"/>
      <c r="F4819" s="13">
        <f t="shared" si="69"/>
        <v>587296520.32999969</v>
      </c>
    </row>
    <row r="4820" spans="1:8">
      <c r="A4820" s="14">
        <v>45232</v>
      </c>
      <c r="B4820" s="15"/>
      <c r="C4820" s="144" t="s">
        <v>414</v>
      </c>
      <c r="D4820" s="33">
        <v>500001</v>
      </c>
      <c r="E4820" s="45"/>
      <c r="F4820" s="13">
        <f t="shared" si="69"/>
        <v>587796521.32999969</v>
      </c>
    </row>
    <row r="4821" spans="1:8">
      <c r="A4821" s="14">
        <v>45236</v>
      </c>
      <c r="B4821" s="15"/>
      <c r="C4821" s="144" t="s">
        <v>78</v>
      </c>
      <c r="D4821" s="33"/>
      <c r="E4821" s="45">
        <v>124775000</v>
      </c>
      <c r="F4821" s="13">
        <f t="shared" si="69"/>
        <v>463021521.32999969</v>
      </c>
    </row>
    <row r="4822" spans="1:8">
      <c r="A4822" s="14">
        <v>45236</v>
      </c>
      <c r="B4822" s="15"/>
      <c r="C4822" s="144" t="s">
        <v>231</v>
      </c>
      <c r="D4822" s="33"/>
      <c r="E4822" s="45">
        <v>2085000</v>
      </c>
      <c r="F4822" s="13">
        <f t="shared" si="69"/>
        <v>460936521.32999969</v>
      </c>
    </row>
    <row r="4823" spans="1:8">
      <c r="A4823" s="14">
        <v>45236</v>
      </c>
      <c r="B4823" s="15"/>
      <c r="C4823" s="144" t="s">
        <v>44</v>
      </c>
      <c r="D4823" s="33"/>
      <c r="E4823" s="45">
        <v>3250000</v>
      </c>
      <c r="F4823" s="13">
        <f t="shared" si="69"/>
        <v>457686521.32999969</v>
      </c>
      <c r="H4823" s="16"/>
    </row>
    <row r="4824" spans="1:8">
      <c r="A4824" s="14">
        <v>45236</v>
      </c>
      <c r="B4824" s="15"/>
      <c r="C4824" s="144" t="s">
        <v>22</v>
      </c>
      <c r="D4824" s="33"/>
      <c r="E4824" s="45">
        <v>2100000</v>
      </c>
      <c r="F4824" s="13">
        <f t="shared" si="69"/>
        <v>455586521.32999969</v>
      </c>
    </row>
    <row r="4825" spans="1:8">
      <c r="A4825" s="14">
        <v>45236</v>
      </c>
      <c r="B4825" s="15"/>
      <c r="C4825" s="144" t="s">
        <v>415</v>
      </c>
      <c r="D4825" s="33"/>
      <c r="E4825" s="45">
        <v>27850000</v>
      </c>
      <c r="F4825" s="13">
        <f t="shared" si="69"/>
        <v>427736521.32999969</v>
      </c>
    </row>
    <row r="4826" spans="1:8">
      <c r="A4826" s="14">
        <v>45236</v>
      </c>
      <c r="B4826" s="15"/>
      <c r="C4826" s="144" t="s">
        <v>416</v>
      </c>
      <c r="D4826" s="33"/>
      <c r="E4826" s="45">
        <v>2150004</v>
      </c>
      <c r="F4826" s="13">
        <f t="shared" si="69"/>
        <v>425586517.32999969</v>
      </c>
    </row>
    <row r="4827" spans="1:8">
      <c r="A4827" s="14">
        <v>45236</v>
      </c>
      <c r="B4827" s="15"/>
      <c r="C4827" s="144" t="s">
        <v>453</v>
      </c>
      <c r="D4827" s="33"/>
      <c r="E4827" s="45">
        <f>(3*2900)</f>
        <v>8700</v>
      </c>
      <c r="F4827" s="13">
        <f t="shared" si="69"/>
        <v>425577817.32999969</v>
      </c>
    </row>
    <row r="4828" spans="1:8">
      <c r="A4828" s="14">
        <v>45236</v>
      </c>
      <c r="B4828" s="15"/>
      <c r="C4828" s="144" t="s">
        <v>75</v>
      </c>
      <c r="D4828" s="33">
        <v>17150000</v>
      </c>
      <c r="E4828" s="45"/>
      <c r="F4828" s="13">
        <f t="shared" si="69"/>
        <v>442727817.32999969</v>
      </c>
    </row>
    <row r="4829" spans="1:8">
      <c r="A4829" s="14">
        <v>45236</v>
      </c>
      <c r="B4829" s="15"/>
      <c r="C4829" s="144" t="s">
        <v>417</v>
      </c>
      <c r="D4829" s="33">
        <v>1245000</v>
      </c>
      <c r="E4829" s="45"/>
      <c r="F4829" s="13">
        <f t="shared" si="69"/>
        <v>443972817.32999969</v>
      </c>
    </row>
    <row r="4830" spans="1:8">
      <c r="A4830" s="14">
        <v>45232</v>
      </c>
      <c r="B4830" s="15"/>
      <c r="C4830" s="144" t="s">
        <v>12</v>
      </c>
      <c r="D4830" s="33">
        <v>585000</v>
      </c>
      <c r="E4830" s="45"/>
      <c r="F4830" s="13">
        <f t="shared" si="69"/>
        <v>444557817.32999969</v>
      </c>
    </row>
    <row r="4831" spans="1:8">
      <c r="A4831" s="14">
        <v>45232</v>
      </c>
      <c r="B4831" s="15"/>
      <c r="C4831" s="144" t="s">
        <v>12</v>
      </c>
      <c r="D4831" s="33">
        <v>600000</v>
      </c>
      <c r="E4831" s="45"/>
      <c r="F4831" s="13">
        <f t="shared" si="69"/>
        <v>445157817.32999969</v>
      </c>
    </row>
    <row r="4832" spans="1:8">
      <c r="A4832" s="14">
        <v>45232</v>
      </c>
      <c r="B4832" s="15"/>
      <c r="C4832" s="144" t="s">
        <v>12</v>
      </c>
      <c r="D4832" s="33">
        <v>650000</v>
      </c>
      <c r="E4832" s="45"/>
      <c r="F4832" s="13">
        <f t="shared" si="69"/>
        <v>445807817.32999969</v>
      </c>
    </row>
    <row r="4833" spans="1:6">
      <c r="A4833" s="14">
        <v>45232</v>
      </c>
      <c r="B4833" s="15"/>
      <c r="C4833" s="144" t="s">
        <v>12</v>
      </c>
      <c r="D4833" s="33">
        <v>600000</v>
      </c>
      <c r="E4833" s="45"/>
      <c r="F4833" s="13">
        <f t="shared" si="69"/>
        <v>446407817.32999969</v>
      </c>
    </row>
    <row r="4834" spans="1:6">
      <c r="A4834" s="14">
        <v>45232</v>
      </c>
      <c r="B4834" s="15"/>
      <c r="C4834" s="144" t="s">
        <v>12</v>
      </c>
      <c r="D4834" s="33">
        <v>585000</v>
      </c>
      <c r="E4834" s="45"/>
      <c r="F4834" s="13">
        <f t="shared" si="69"/>
        <v>446992817.32999969</v>
      </c>
    </row>
    <row r="4835" spans="1:6">
      <c r="A4835" s="14">
        <v>45232</v>
      </c>
      <c r="B4835" s="15"/>
      <c r="C4835" s="144" t="s">
        <v>12</v>
      </c>
      <c r="D4835" s="33">
        <v>650000</v>
      </c>
      <c r="E4835" s="45"/>
      <c r="F4835" s="13">
        <f t="shared" si="69"/>
        <v>447642817.32999969</v>
      </c>
    </row>
    <row r="4836" spans="1:6">
      <c r="A4836" s="14">
        <v>45232</v>
      </c>
      <c r="B4836" s="15"/>
      <c r="C4836" s="144" t="s">
        <v>12</v>
      </c>
      <c r="D4836" s="33">
        <v>585000</v>
      </c>
      <c r="E4836" s="45"/>
      <c r="F4836" s="13">
        <f t="shared" si="69"/>
        <v>448227817.32999969</v>
      </c>
    </row>
    <row r="4837" spans="1:6">
      <c r="A4837" s="14">
        <v>45232</v>
      </c>
      <c r="B4837" s="15"/>
      <c r="C4837" s="144" t="s">
        <v>12</v>
      </c>
      <c r="D4837" s="33">
        <v>600000</v>
      </c>
      <c r="E4837" s="45"/>
      <c r="F4837" s="13">
        <f t="shared" si="69"/>
        <v>448827817.32999969</v>
      </c>
    </row>
    <row r="4838" spans="1:6">
      <c r="A4838" s="14">
        <v>45232</v>
      </c>
      <c r="B4838" s="15"/>
      <c r="C4838" s="144" t="s">
        <v>12</v>
      </c>
      <c r="D4838" s="33">
        <v>650000</v>
      </c>
      <c r="E4838" s="45"/>
      <c r="F4838" s="13">
        <f t="shared" si="69"/>
        <v>449477817.32999969</v>
      </c>
    </row>
    <row r="4839" spans="1:6">
      <c r="A4839" s="14">
        <v>45232</v>
      </c>
      <c r="B4839" s="15"/>
      <c r="C4839" s="144" t="s">
        <v>12</v>
      </c>
      <c r="D4839" s="33">
        <v>1235000</v>
      </c>
      <c r="E4839" s="45"/>
      <c r="F4839" s="13">
        <f t="shared" si="69"/>
        <v>450712817.32999969</v>
      </c>
    </row>
    <row r="4840" spans="1:6">
      <c r="A4840" s="14">
        <v>45232</v>
      </c>
      <c r="B4840" s="15"/>
      <c r="C4840" s="144" t="s">
        <v>12</v>
      </c>
      <c r="D4840" s="33">
        <v>2470000</v>
      </c>
      <c r="E4840" s="45"/>
      <c r="F4840" s="13">
        <f t="shared" si="69"/>
        <v>453182817.32999969</v>
      </c>
    </row>
    <row r="4841" spans="1:6">
      <c r="A4841" s="14">
        <v>45232</v>
      </c>
      <c r="B4841" s="15"/>
      <c r="C4841" s="144" t="s">
        <v>12</v>
      </c>
      <c r="D4841" s="33">
        <v>1950000</v>
      </c>
      <c r="E4841" s="45"/>
      <c r="F4841" s="13">
        <f t="shared" si="69"/>
        <v>455132817.32999969</v>
      </c>
    </row>
    <row r="4842" spans="1:6">
      <c r="A4842" s="14">
        <v>45232</v>
      </c>
      <c r="B4842" s="15"/>
      <c r="C4842" s="144" t="s">
        <v>12</v>
      </c>
      <c r="D4842" s="33">
        <v>650000</v>
      </c>
      <c r="E4842" s="45"/>
      <c r="F4842" s="13">
        <f t="shared" si="69"/>
        <v>455782817.32999969</v>
      </c>
    </row>
    <row r="4843" spans="1:6">
      <c r="A4843" s="14">
        <v>45232</v>
      </c>
      <c r="B4843" s="15"/>
      <c r="C4843" s="144" t="s">
        <v>12</v>
      </c>
      <c r="D4843" s="33">
        <v>585000</v>
      </c>
      <c r="E4843" s="45"/>
      <c r="F4843" s="13">
        <f t="shared" si="69"/>
        <v>456367817.32999969</v>
      </c>
    </row>
    <row r="4844" spans="1:6">
      <c r="A4844" s="14">
        <v>45232</v>
      </c>
      <c r="B4844" s="15"/>
      <c r="C4844" s="144" t="s">
        <v>12</v>
      </c>
      <c r="D4844" s="33">
        <v>585000</v>
      </c>
      <c r="E4844" s="45"/>
      <c r="F4844" s="13">
        <f t="shared" si="69"/>
        <v>456952817.32999969</v>
      </c>
    </row>
    <row r="4845" spans="1:6">
      <c r="A4845" s="14">
        <v>45232</v>
      </c>
      <c r="B4845" s="15"/>
      <c r="C4845" s="144" t="s">
        <v>12</v>
      </c>
      <c r="D4845" s="33">
        <v>1810000</v>
      </c>
      <c r="E4845" s="45"/>
      <c r="F4845" s="13">
        <f t="shared" si="69"/>
        <v>458762817.32999969</v>
      </c>
    </row>
    <row r="4846" spans="1:6">
      <c r="A4846" s="14">
        <v>45232</v>
      </c>
      <c r="B4846" s="15"/>
      <c r="C4846" s="144" t="s">
        <v>12</v>
      </c>
      <c r="D4846" s="33">
        <v>600000</v>
      </c>
      <c r="E4846" s="45"/>
      <c r="F4846" s="13">
        <f t="shared" si="69"/>
        <v>459362817.32999969</v>
      </c>
    </row>
    <row r="4847" spans="1:6">
      <c r="A4847" s="14">
        <v>45232</v>
      </c>
      <c r="B4847" s="15"/>
      <c r="C4847" s="144" t="s">
        <v>12</v>
      </c>
      <c r="D4847" s="33">
        <v>1170000</v>
      </c>
      <c r="E4847" s="45"/>
      <c r="F4847" s="13">
        <f t="shared" si="69"/>
        <v>460532817.32999969</v>
      </c>
    </row>
    <row r="4848" spans="1:6">
      <c r="A4848" s="14">
        <v>45232</v>
      </c>
      <c r="B4848" s="15"/>
      <c r="C4848" s="144" t="s">
        <v>12</v>
      </c>
      <c r="D4848" s="33">
        <v>600000</v>
      </c>
      <c r="E4848" s="45"/>
      <c r="F4848" s="13">
        <f t="shared" si="69"/>
        <v>461132817.32999969</v>
      </c>
    </row>
    <row r="4849" spans="1:6">
      <c r="A4849" s="14">
        <v>45232</v>
      </c>
      <c r="B4849" s="15"/>
      <c r="C4849" s="144" t="s">
        <v>12</v>
      </c>
      <c r="D4849" s="33">
        <v>650000</v>
      </c>
      <c r="E4849" s="45"/>
      <c r="F4849" s="13">
        <f t="shared" si="69"/>
        <v>461782817.32999969</v>
      </c>
    </row>
    <row r="4850" spans="1:6">
      <c r="A4850" s="14">
        <v>45232</v>
      </c>
      <c r="B4850" s="15"/>
      <c r="C4850" s="144" t="s">
        <v>12</v>
      </c>
      <c r="D4850" s="33">
        <v>1185000</v>
      </c>
      <c r="E4850" s="45"/>
      <c r="F4850" s="13">
        <f t="shared" si="69"/>
        <v>462967817.32999969</v>
      </c>
    </row>
    <row r="4851" spans="1:6">
      <c r="A4851" s="14">
        <v>45232</v>
      </c>
      <c r="B4851" s="15"/>
      <c r="C4851" s="144" t="s">
        <v>12</v>
      </c>
      <c r="D4851" s="33">
        <v>1235000</v>
      </c>
      <c r="E4851" s="45"/>
      <c r="F4851" s="13">
        <f t="shared" si="69"/>
        <v>464202817.32999969</v>
      </c>
    </row>
    <row r="4852" spans="1:6">
      <c r="A4852" s="14">
        <v>45232</v>
      </c>
      <c r="B4852" s="15"/>
      <c r="C4852" s="144" t="s">
        <v>12</v>
      </c>
      <c r="D4852" s="33">
        <v>585000</v>
      </c>
      <c r="E4852" s="45"/>
      <c r="F4852" s="13">
        <f t="shared" si="69"/>
        <v>464787817.32999969</v>
      </c>
    </row>
    <row r="4853" spans="1:6">
      <c r="A4853" s="14">
        <v>45232</v>
      </c>
      <c r="B4853" s="15"/>
      <c r="C4853" s="144" t="s">
        <v>12</v>
      </c>
      <c r="D4853" s="33">
        <v>585000</v>
      </c>
      <c r="E4853" s="45"/>
      <c r="F4853" s="13">
        <f t="shared" si="69"/>
        <v>465372817.32999969</v>
      </c>
    </row>
    <row r="4854" spans="1:6">
      <c r="A4854" s="14">
        <v>45232</v>
      </c>
      <c r="B4854" s="15"/>
      <c r="C4854" s="144" t="s">
        <v>12</v>
      </c>
      <c r="D4854" s="33">
        <v>585000</v>
      </c>
      <c r="E4854" s="45"/>
      <c r="F4854" s="13">
        <f t="shared" si="69"/>
        <v>465957817.32999969</v>
      </c>
    </row>
    <row r="4855" spans="1:6">
      <c r="A4855" s="14">
        <v>45232</v>
      </c>
      <c r="B4855" s="15"/>
      <c r="C4855" s="144" t="s">
        <v>12</v>
      </c>
      <c r="D4855" s="33">
        <v>575000</v>
      </c>
      <c r="E4855" s="45"/>
      <c r="F4855" s="13">
        <f t="shared" si="69"/>
        <v>466532817.32999969</v>
      </c>
    </row>
    <row r="4856" spans="1:6">
      <c r="A4856" s="14">
        <v>45232</v>
      </c>
      <c r="B4856" s="15"/>
      <c r="C4856" s="144" t="s">
        <v>12</v>
      </c>
      <c r="D4856" s="33">
        <v>650000</v>
      </c>
      <c r="E4856" s="45"/>
      <c r="F4856" s="13">
        <f t="shared" si="69"/>
        <v>467182817.32999969</v>
      </c>
    </row>
    <row r="4857" spans="1:6">
      <c r="A4857" s="14">
        <v>45232</v>
      </c>
      <c r="B4857" s="15"/>
      <c r="C4857" s="144" t="s">
        <v>12</v>
      </c>
      <c r="D4857" s="33">
        <v>600000</v>
      </c>
      <c r="E4857" s="45"/>
      <c r="F4857" s="13">
        <f t="shared" si="69"/>
        <v>467782817.32999969</v>
      </c>
    </row>
    <row r="4858" spans="1:6">
      <c r="A4858" s="14">
        <v>45232</v>
      </c>
      <c r="B4858" s="15"/>
      <c r="C4858" s="144" t="s">
        <v>12</v>
      </c>
      <c r="D4858" s="33">
        <v>585000</v>
      </c>
      <c r="E4858" s="45"/>
      <c r="F4858" s="13">
        <f t="shared" si="69"/>
        <v>468367817.32999969</v>
      </c>
    </row>
    <row r="4859" spans="1:6">
      <c r="A4859" s="14">
        <v>45232</v>
      </c>
      <c r="B4859" s="15"/>
      <c r="C4859" s="144" t="s">
        <v>12</v>
      </c>
      <c r="D4859" s="33">
        <v>585000</v>
      </c>
      <c r="E4859" s="45"/>
      <c r="F4859" s="13">
        <f t="shared" si="69"/>
        <v>468952817.32999969</v>
      </c>
    </row>
    <row r="4860" spans="1:6">
      <c r="A4860" s="14">
        <v>45233</v>
      </c>
      <c r="B4860" s="15"/>
      <c r="C4860" s="144" t="s">
        <v>414</v>
      </c>
      <c r="D4860" s="33">
        <v>100001</v>
      </c>
      <c r="E4860" s="45"/>
      <c r="F4860" s="13">
        <f t="shared" si="69"/>
        <v>469052818.32999969</v>
      </c>
    </row>
    <row r="4861" spans="1:6">
      <c r="A4861" s="14">
        <v>45233</v>
      </c>
      <c r="B4861" s="15"/>
      <c r="C4861" s="144" t="s">
        <v>414</v>
      </c>
      <c r="D4861" s="33">
        <v>100001</v>
      </c>
      <c r="E4861" s="45"/>
      <c r="F4861" s="13">
        <f t="shared" si="69"/>
        <v>469152819.32999969</v>
      </c>
    </row>
    <row r="4862" spans="1:6">
      <c r="A4862" s="14">
        <v>45233</v>
      </c>
      <c r="B4862" s="15"/>
      <c r="C4862" s="144" t="s">
        <v>12</v>
      </c>
      <c r="D4862" s="33">
        <v>650000</v>
      </c>
      <c r="E4862" s="45"/>
      <c r="F4862" s="13">
        <f t="shared" si="69"/>
        <v>469802819.32999969</v>
      </c>
    </row>
    <row r="4863" spans="1:6">
      <c r="A4863" s="14">
        <v>45233</v>
      </c>
      <c r="B4863" s="15"/>
      <c r="C4863" s="144" t="s">
        <v>12</v>
      </c>
      <c r="D4863" s="33">
        <v>600000</v>
      </c>
      <c r="E4863" s="45"/>
      <c r="F4863" s="13">
        <f t="shared" si="69"/>
        <v>470402819.32999969</v>
      </c>
    </row>
    <row r="4864" spans="1:6">
      <c r="A4864" s="14">
        <v>45233</v>
      </c>
      <c r="B4864" s="15"/>
      <c r="C4864" s="144" t="s">
        <v>12</v>
      </c>
      <c r="D4864" s="33">
        <v>650000</v>
      </c>
      <c r="E4864" s="45"/>
      <c r="F4864" s="13">
        <f t="shared" si="69"/>
        <v>471052819.32999969</v>
      </c>
    </row>
    <row r="4865" spans="1:6">
      <c r="A4865" s="14">
        <v>45233</v>
      </c>
      <c r="B4865" s="15"/>
      <c r="C4865" s="144" t="s">
        <v>12</v>
      </c>
      <c r="D4865" s="33">
        <v>575000</v>
      </c>
      <c r="E4865" s="45"/>
      <c r="F4865" s="13">
        <f t="shared" si="69"/>
        <v>471627819.32999969</v>
      </c>
    </row>
    <row r="4866" spans="1:6">
      <c r="A4866" s="14">
        <v>45233</v>
      </c>
      <c r="B4866" s="15"/>
      <c r="C4866" s="144" t="s">
        <v>12</v>
      </c>
      <c r="D4866" s="33">
        <v>585000</v>
      </c>
      <c r="E4866" s="45"/>
      <c r="F4866" s="13">
        <f t="shared" si="69"/>
        <v>472212819.32999969</v>
      </c>
    </row>
    <row r="4867" spans="1:6">
      <c r="A4867" s="14">
        <v>45233</v>
      </c>
      <c r="B4867" s="15"/>
      <c r="C4867" s="144" t="s">
        <v>414</v>
      </c>
      <c r="D4867" s="33">
        <v>100001</v>
      </c>
      <c r="E4867" s="45"/>
      <c r="F4867" s="13">
        <f t="shared" si="69"/>
        <v>472312820.32999969</v>
      </c>
    </row>
    <row r="4868" spans="1:6">
      <c r="A4868" s="14">
        <v>45233</v>
      </c>
      <c r="B4868" s="15"/>
      <c r="C4868" s="144" t="s">
        <v>12</v>
      </c>
      <c r="D4868" s="33">
        <v>465000</v>
      </c>
      <c r="E4868" s="45"/>
      <c r="F4868" s="13">
        <f t="shared" si="69"/>
        <v>472777820.32999969</v>
      </c>
    </row>
    <row r="4869" spans="1:6">
      <c r="A4869" s="14">
        <v>45233</v>
      </c>
      <c r="B4869" s="15"/>
      <c r="C4869" s="144" t="s">
        <v>12</v>
      </c>
      <c r="D4869" s="33">
        <v>600000</v>
      </c>
      <c r="E4869" s="45"/>
      <c r="F4869" s="13">
        <f t="shared" si="69"/>
        <v>473377820.32999969</v>
      </c>
    </row>
    <row r="4870" spans="1:6">
      <c r="A4870" s="14">
        <v>45233</v>
      </c>
      <c r="B4870" s="15"/>
      <c r="C4870" s="144" t="s">
        <v>12</v>
      </c>
      <c r="D4870" s="33">
        <v>585000</v>
      </c>
      <c r="E4870" s="45"/>
      <c r="F4870" s="13">
        <f t="shared" si="69"/>
        <v>473962820.32999969</v>
      </c>
    </row>
    <row r="4871" spans="1:6">
      <c r="A4871" s="14">
        <v>45233</v>
      </c>
      <c r="B4871" s="15"/>
      <c r="C4871" s="144" t="s">
        <v>18</v>
      </c>
      <c r="D4871" s="33">
        <v>1835000</v>
      </c>
      <c r="E4871" s="45"/>
      <c r="F4871" s="13">
        <f t="shared" si="69"/>
        <v>475797820.32999969</v>
      </c>
    </row>
    <row r="4872" spans="1:6">
      <c r="A4872" s="14">
        <v>45233</v>
      </c>
      <c r="B4872" s="15"/>
      <c r="C4872" s="144" t="s">
        <v>12</v>
      </c>
      <c r="D4872" s="33">
        <v>1800000</v>
      </c>
      <c r="E4872" s="45"/>
      <c r="F4872" s="13">
        <f t="shared" si="69"/>
        <v>477597820.32999969</v>
      </c>
    </row>
    <row r="4873" spans="1:6">
      <c r="A4873" s="14">
        <v>45233</v>
      </c>
      <c r="B4873" s="15"/>
      <c r="C4873" s="144" t="s">
        <v>12</v>
      </c>
      <c r="D4873" s="33">
        <v>1135000</v>
      </c>
      <c r="E4873" s="45"/>
      <c r="F4873" s="13">
        <f t="shared" si="69"/>
        <v>478732820.32999969</v>
      </c>
    </row>
    <row r="4874" spans="1:6">
      <c r="A4874" s="14">
        <v>45233</v>
      </c>
      <c r="B4874" s="15"/>
      <c r="C4874" s="144" t="s">
        <v>12</v>
      </c>
      <c r="D4874" s="33">
        <v>585000</v>
      </c>
      <c r="E4874" s="45"/>
      <c r="F4874" s="13">
        <f t="shared" si="69"/>
        <v>479317820.32999969</v>
      </c>
    </row>
    <row r="4875" spans="1:6">
      <c r="A4875" s="14">
        <v>45233</v>
      </c>
      <c r="B4875" s="15"/>
      <c r="C4875" s="144" t="s">
        <v>12</v>
      </c>
      <c r="D4875" s="33">
        <v>650000</v>
      </c>
      <c r="E4875" s="45"/>
      <c r="F4875" s="13">
        <f t="shared" si="69"/>
        <v>479967820.32999969</v>
      </c>
    </row>
    <row r="4876" spans="1:6">
      <c r="A4876" s="14">
        <v>45233</v>
      </c>
      <c r="B4876" s="15"/>
      <c r="C4876" s="144" t="s">
        <v>12</v>
      </c>
      <c r="D4876" s="33">
        <v>600000</v>
      </c>
      <c r="E4876" s="45"/>
      <c r="F4876" s="13">
        <f t="shared" si="69"/>
        <v>480567820.32999969</v>
      </c>
    </row>
    <row r="4877" spans="1:6">
      <c r="A4877" s="14">
        <v>45233</v>
      </c>
      <c r="B4877" s="15"/>
      <c r="C4877" s="144" t="s">
        <v>12</v>
      </c>
      <c r="D4877" s="33">
        <v>585000</v>
      </c>
      <c r="E4877" s="45"/>
      <c r="F4877" s="13">
        <f t="shared" si="69"/>
        <v>481152820.32999969</v>
      </c>
    </row>
    <row r="4878" spans="1:6">
      <c r="A4878" s="14">
        <v>45233</v>
      </c>
      <c r="B4878" s="15"/>
      <c r="C4878" s="144" t="s">
        <v>12</v>
      </c>
      <c r="D4878" s="33">
        <v>550000</v>
      </c>
      <c r="E4878" s="45"/>
      <c r="F4878" s="13">
        <f t="shared" si="69"/>
        <v>481702820.32999969</v>
      </c>
    </row>
    <row r="4879" spans="1:6">
      <c r="A4879" s="14">
        <v>45233</v>
      </c>
      <c r="B4879" s="15"/>
      <c r="C4879" s="144" t="s">
        <v>12</v>
      </c>
      <c r="D4879" s="33">
        <v>1200000</v>
      </c>
      <c r="E4879" s="45"/>
      <c r="F4879" s="13">
        <f t="shared" si="69"/>
        <v>482902820.32999969</v>
      </c>
    </row>
    <row r="4880" spans="1:6">
      <c r="A4880" s="14">
        <v>45233</v>
      </c>
      <c r="B4880" s="15"/>
      <c r="C4880" s="144" t="s">
        <v>12</v>
      </c>
      <c r="D4880" s="33">
        <v>650000</v>
      </c>
      <c r="E4880" s="45"/>
      <c r="F4880" s="13">
        <f t="shared" ref="F4880:F4943" si="70">F4879+D4880-E4880</f>
        <v>483552820.32999969</v>
      </c>
    </row>
    <row r="4881" spans="1:6">
      <c r="A4881" s="14">
        <v>45233</v>
      </c>
      <c r="B4881" s="15"/>
      <c r="C4881" s="144" t="s">
        <v>12</v>
      </c>
      <c r="D4881" s="33">
        <v>1065000</v>
      </c>
      <c r="E4881" s="45"/>
      <c r="F4881" s="13">
        <f t="shared" si="70"/>
        <v>484617820.32999969</v>
      </c>
    </row>
    <row r="4882" spans="1:6">
      <c r="A4882" s="14">
        <v>45233</v>
      </c>
      <c r="B4882" s="15"/>
      <c r="C4882" s="144" t="s">
        <v>12</v>
      </c>
      <c r="D4882" s="33">
        <v>1750000</v>
      </c>
      <c r="E4882" s="45"/>
      <c r="F4882" s="13">
        <f t="shared" si="70"/>
        <v>486367820.32999969</v>
      </c>
    </row>
    <row r="4883" spans="1:6">
      <c r="A4883" s="14">
        <v>45233</v>
      </c>
      <c r="B4883" s="15"/>
      <c r="C4883" s="144" t="s">
        <v>12</v>
      </c>
      <c r="D4883" s="33">
        <v>650000</v>
      </c>
      <c r="E4883" s="45"/>
      <c r="F4883" s="13">
        <f t="shared" si="70"/>
        <v>487017820.32999969</v>
      </c>
    </row>
    <row r="4884" spans="1:6">
      <c r="A4884" s="14">
        <v>45234</v>
      </c>
      <c r="B4884" s="15"/>
      <c r="C4884" s="144" t="s">
        <v>30</v>
      </c>
      <c r="D4884" s="33">
        <v>350000</v>
      </c>
      <c r="E4884" s="45"/>
      <c r="F4884" s="13">
        <f t="shared" si="70"/>
        <v>487367820.32999969</v>
      </c>
    </row>
    <row r="4885" spans="1:6">
      <c r="A4885" s="14">
        <v>45234</v>
      </c>
      <c r="B4885" s="15"/>
      <c r="C4885" s="144" t="s">
        <v>12</v>
      </c>
      <c r="D4885" s="33">
        <v>600000</v>
      </c>
      <c r="E4885" s="45"/>
      <c r="F4885" s="13">
        <f t="shared" si="70"/>
        <v>487967820.32999969</v>
      </c>
    </row>
    <row r="4886" spans="1:6">
      <c r="A4886" s="14">
        <v>45234</v>
      </c>
      <c r="B4886" s="15"/>
      <c r="C4886" s="144" t="s">
        <v>12</v>
      </c>
      <c r="D4886" s="33">
        <v>650000</v>
      </c>
      <c r="E4886" s="45"/>
      <c r="F4886" s="13">
        <f t="shared" si="70"/>
        <v>488617820.32999969</v>
      </c>
    </row>
    <row r="4887" spans="1:6">
      <c r="A4887" s="14">
        <v>45234</v>
      </c>
      <c r="B4887" s="15"/>
      <c r="C4887" s="144" t="s">
        <v>12</v>
      </c>
      <c r="D4887" s="33">
        <v>575000</v>
      </c>
      <c r="E4887" s="45"/>
      <c r="F4887" s="13">
        <f t="shared" si="70"/>
        <v>489192820.32999969</v>
      </c>
    </row>
    <row r="4888" spans="1:6">
      <c r="A4888" s="14">
        <v>45235</v>
      </c>
      <c r="B4888" s="15"/>
      <c r="C4888" s="144" t="s">
        <v>12</v>
      </c>
      <c r="D4888" s="33">
        <v>600000</v>
      </c>
      <c r="E4888" s="45"/>
      <c r="F4888" s="13">
        <f t="shared" si="70"/>
        <v>489792820.32999969</v>
      </c>
    </row>
    <row r="4889" spans="1:6">
      <c r="A4889" s="14">
        <v>45235</v>
      </c>
      <c r="B4889" s="15"/>
      <c r="C4889" s="144" t="s">
        <v>12</v>
      </c>
      <c r="D4889" s="33">
        <v>1250000</v>
      </c>
      <c r="E4889" s="45"/>
      <c r="F4889" s="13">
        <f t="shared" si="70"/>
        <v>491042820.32999969</v>
      </c>
    </row>
    <row r="4890" spans="1:6">
      <c r="A4890" s="14">
        <v>45235</v>
      </c>
      <c r="B4890" s="15"/>
      <c r="C4890" s="144" t="s">
        <v>12</v>
      </c>
      <c r="D4890" s="33">
        <v>650000</v>
      </c>
      <c r="E4890" s="45"/>
      <c r="F4890" s="13">
        <f t="shared" si="70"/>
        <v>491692820.32999969</v>
      </c>
    </row>
    <row r="4891" spans="1:6">
      <c r="A4891" s="14">
        <v>45235</v>
      </c>
      <c r="B4891" s="15"/>
      <c r="C4891" s="144" t="s">
        <v>12</v>
      </c>
      <c r="D4891" s="33">
        <v>1170000</v>
      </c>
      <c r="E4891" s="45"/>
      <c r="F4891" s="13">
        <f t="shared" si="70"/>
        <v>492862820.32999969</v>
      </c>
    </row>
    <row r="4892" spans="1:6">
      <c r="A4892" s="14">
        <v>45235</v>
      </c>
      <c r="B4892" s="15"/>
      <c r="C4892" s="144" t="s">
        <v>12</v>
      </c>
      <c r="D4892" s="33">
        <v>585000</v>
      </c>
      <c r="E4892" s="45"/>
      <c r="F4892" s="13">
        <f t="shared" si="70"/>
        <v>493447820.32999969</v>
      </c>
    </row>
    <row r="4893" spans="1:6">
      <c r="A4893" s="14">
        <v>45235</v>
      </c>
      <c r="B4893" s="15"/>
      <c r="C4893" s="144" t="s">
        <v>12</v>
      </c>
      <c r="D4893" s="33">
        <v>585000</v>
      </c>
      <c r="E4893" s="45"/>
      <c r="F4893" s="13">
        <f t="shared" si="70"/>
        <v>494032820.32999969</v>
      </c>
    </row>
    <row r="4894" spans="1:6">
      <c r="A4894" s="14">
        <v>45235</v>
      </c>
      <c r="B4894" s="15"/>
      <c r="C4894" s="144" t="s">
        <v>12</v>
      </c>
      <c r="D4894" s="33">
        <v>575000</v>
      </c>
      <c r="E4894" s="45"/>
      <c r="F4894" s="13">
        <f t="shared" si="70"/>
        <v>494607820.32999969</v>
      </c>
    </row>
    <row r="4895" spans="1:6">
      <c r="A4895" s="14">
        <v>45236</v>
      </c>
      <c r="B4895" s="15"/>
      <c r="C4895" s="144" t="s">
        <v>12</v>
      </c>
      <c r="D4895" s="33">
        <v>585000</v>
      </c>
      <c r="E4895" s="45"/>
      <c r="F4895" s="13">
        <f t="shared" si="70"/>
        <v>495192820.32999969</v>
      </c>
    </row>
    <row r="4896" spans="1:6">
      <c r="A4896" s="14">
        <v>45236</v>
      </c>
      <c r="B4896" s="15"/>
      <c r="C4896" s="144" t="s">
        <v>12</v>
      </c>
      <c r="D4896" s="33">
        <v>585000</v>
      </c>
      <c r="E4896" s="45"/>
      <c r="F4896" s="13">
        <f t="shared" si="70"/>
        <v>495777820.32999969</v>
      </c>
    </row>
    <row r="4897" spans="1:8">
      <c r="A4897" s="14">
        <v>45236</v>
      </c>
      <c r="B4897" s="15"/>
      <c r="C4897" s="144" t="s">
        <v>12</v>
      </c>
      <c r="D4897" s="33">
        <v>600000</v>
      </c>
      <c r="E4897" s="45"/>
      <c r="F4897" s="13">
        <f t="shared" si="70"/>
        <v>496377820.32999969</v>
      </c>
    </row>
    <row r="4898" spans="1:8">
      <c r="A4898" s="14">
        <v>45236</v>
      </c>
      <c r="B4898" s="15"/>
      <c r="C4898" s="144" t="s">
        <v>12</v>
      </c>
      <c r="D4898" s="33">
        <v>650000</v>
      </c>
      <c r="E4898" s="45"/>
      <c r="F4898" s="13">
        <f t="shared" si="70"/>
        <v>497027820.32999969</v>
      </c>
    </row>
    <row r="4899" spans="1:8">
      <c r="A4899" s="14">
        <v>45236</v>
      </c>
      <c r="B4899" s="15"/>
      <c r="C4899" s="144" t="s">
        <v>414</v>
      </c>
      <c r="D4899" s="33">
        <v>200000</v>
      </c>
      <c r="E4899" s="45"/>
      <c r="F4899" s="13">
        <f t="shared" si="70"/>
        <v>497227820.32999969</v>
      </c>
    </row>
    <row r="4900" spans="1:8">
      <c r="A4900" s="14">
        <v>45236</v>
      </c>
      <c r="B4900" s="15"/>
      <c r="C4900" s="144" t="s">
        <v>12</v>
      </c>
      <c r="D4900" s="33">
        <v>650000</v>
      </c>
      <c r="E4900" s="45"/>
      <c r="F4900" s="13">
        <f t="shared" si="70"/>
        <v>497877820.32999969</v>
      </c>
    </row>
    <row r="4901" spans="1:8">
      <c r="A4901" s="14">
        <v>45236</v>
      </c>
      <c r="B4901" s="15"/>
      <c r="C4901" s="144" t="s">
        <v>12</v>
      </c>
      <c r="D4901" s="33">
        <v>1755000</v>
      </c>
      <c r="E4901" s="45"/>
      <c r="F4901" s="13">
        <f t="shared" si="70"/>
        <v>499632820.32999969</v>
      </c>
    </row>
    <row r="4902" spans="1:8">
      <c r="A4902" s="14">
        <v>45236</v>
      </c>
      <c r="B4902" s="15"/>
      <c r="C4902" s="144" t="s">
        <v>12</v>
      </c>
      <c r="D4902" s="33">
        <v>1170000</v>
      </c>
      <c r="E4902" s="45"/>
      <c r="F4902" s="13">
        <f t="shared" si="70"/>
        <v>500802820.32999969</v>
      </c>
    </row>
    <row r="4903" spans="1:8">
      <c r="A4903" s="14">
        <v>45236</v>
      </c>
      <c r="B4903" s="15"/>
      <c r="C4903" s="144" t="s">
        <v>12</v>
      </c>
      <c r="D4903" s="33">
        <v>600000</v>
      </c>
      <c r="E4903" s="45"/>
      <c r="F4903" s="13">
        <f t="shared" si="70"/>
        <v>501402820.32999969</v>
      </c>
    </row>
    <row r="4904" spans="1:8">
      <c r="A4904" s="14">
        <v>45236</v>
      </c>
      <c r="B4904" s="15"/>
      <c r="C4904" s="144" t="s">
        <v>12</v>
      </c>
      <c r="D4904" s="33">
        <v>2420000</v>
      </c>
      <c r="E4904" s="45"/>
      <c r="F4904" s="13">
        <f t="shared" si="70"/>
        <v>503822820.32999969</v>
      </c>
    </row>
    <row r="4905" spans="1:8">
      <c r="A4905" s="14">
        <v>45236</v>
      </c>
      <c r="B4905" s="15"/>
      <c r="C4905" s="144" t="s">
        <v>12</v>
      </c>
      <c r="D4905" s="33">
        <v>600000</v>
      </c>
      <c r="E4905" s="45"/>
      <c r="F4905" s="13">
        <f t="shared" si="70"/>
        <v>504422820.32999969</v>
      </c>
    </row>
    <row r="4906" spans="1:8">
      <c r="A4906" s="14">
        <v>45236</v>
      </c>
      <c r="B4906" s="15"/>
      <c r="C4906" s="144" t="s">
        <v>17</v>
      </c>
      <c r="D4906" s="33">
        <v>550000</v>
      </c>
      <c r="E4906" s="45"/>
      <c r="F4906" s="13">
        <f>F4905+D4906-E4906</f>
        <v>504972820.32999969</v>
      </c>
      <c r="H4906" s="41"/>
    </row>
    <row r="4907" spans="1:8">
      <c r="A4907" s="14">
        <v>45237</v>
      </c>
      <c r="B4907" s="15"/>
      <c r="C4907" s="144" t="s">
        <v>420</v>
      </c>
      <c r="D4907" s="33">
        <v>3450000</v>
      </c>
      <c r="E4907" s="45"/>
      <c r="F4907" s="13">
        <f t="shared" si="70"/>
        <v>508422820.32999969</v>
      </c>
    </row>
    <row r="4908" spans="1:8">
      <c r="A4908" s="14">
        <v>45238</v>
      </c>
      <c r="B4908" s="15"/>
      <c r="C4908" s="147" t="s">
        <v>397</v>
      </c>
      <c r="D4908" s="33">
        <v>1300000</v>
      </c>
      <c r="E4908" s="45"/>
      <c r="F4908" s="13">
        <f t="shared" si="70"/>
        <v>509722820.32999969</v>
      </c>
      <c r="H4908" s="16"/>
    </row>
    <row r="4909" spans="1:8">
      <c r="A4909" s="30">
        <v>45239</v>
      </c>
      <c r="B4909" s="32"/>
      <c r="C4909" s="145" t="s">
        <v>79</v>
      </c>
      <c r="D4909" s="28">
        <v>1200000</v>
      </c>
      <c r="E4909" s="45"/>
      <c r="F4909" s="13">
        <f t="shared" si="70"/>
        <v>510922820.32999969</v>
      </c>
      <c r="H4909" s="16"/>
    </row>
    <row r="4910" spans="1:8">
      <c r="A4910" s="30">
        <v>45240</v>
      </c>
      <c r="B4910" s="32"/>
      <c r="C4910" s="145" t="s">
        <v>421</v>
      </c>
      <c r="D4910" s="28">
        <v>2450000</v>
      </c>
      <c r="E4910" s="45"/>
      <c r="F4910" s="13">
        <f t="shared" si="70"/>
        <v>513372820.32999969</v>
      </c>
      <c r="H4910" s="41"/>
    </row>
    <row r="4911" spans="1:8">
      <c r="A4911" s="30">
        <v>45236</v>
      </c>
      <c r="B4911" s="32"/>
      <c r="C4911" s="145" t="s">
        <v>12</v>
      </c>
      <c r="D4911" s="28">
        <v>650000</v>
      </c>
      <c r="E4911" s="45"/>
      <c r="F4911" s="13">
        <f>F4910+D4911-E4911</f>
        <v>514022820.32999969</v>
      </c>
    </row>
    <row r="4912" spans="1:8">
      <c r="A4912" s="30">
        <v>45236</v>
      </c>
      <c r="B4912" s="32"/>
      <c r="C4912" s="145" t="s">
        <v>12</v>
      </c>
      <c r="D4912" s="28">
        <v>650000</v>
      </c>
      <c r="E4912" s="45"/>
      <c r="F4912" s="13">
        <f t="shared" si="70"/>
        <v>514672820.32999969</v>
      </c>
    </row>
    <row r="4913" spans="1:9">
      <c r="A4913" s="30">
        <v>45236</v>
      </c>
      <c r="B4913" s="32"/>
      <c r="C4913" s="145" t="s">
        <v>12</v>
      </c>
      <c r="D4913" s="28">
        <v>650000</v>
      </c>
      <c r="E4913" s="45"/>
      <c r="F4913" s="13">
        <f t="shared" si="70"/>
        <v>515322820.32999969</v>
      </c>
    </row>
    <row r="4914" spans="1:9">
      <c r="A4914" s="30">
        <v>45236</v>
      </c>
      <c r="B4914" s="32"/>
      <c r="C4914" s="145" t="s">
        <v>12</v>
      </c>
      <c r="D4914" s="28">
        <v>585000</v>
      </c>
      <c r="E4914" s="45"/>
      <c r="F4914" s="13">
        <f t="shared" si="70"/>
        <v>515907820.32999969</v>
      </c>
    </row>
    <row r="4915" spans="1:9">
      <c r="A4915" s="30">
        <v>45236</v>
      </c>
      <c r="B4915" s="32"/>
      <c r="C4915" s="145" t="s">
        <v>12</v>
      </c>
      <c r="D4915" s="28">
        <v>600000</v>
      </c>
      <c r="E4915" s="45"/>
      <c r="F4915" s="13">
        <f t="shared" si="70"/>
        <v>516507820.32999969</v>
      </c>
    </row>
    <row r="4916" spans="1:9">
      <c r="A4916" s="30">
        <v>45236</v>
      </c>
      <c r="B4916" s="32"/>
      <c r="C4916" s="145" t="s">
        <v>12</v>
      </c>
      <c r="D4916" s="28">
        <v>650000</v>
      </c>
      <c r="E4916" s="45"/>
      <c r="F4916" s="13">
        <f t="shared" si="70"/>
        <v>517157820.32999969</v>
      </c>
    </row>
    <row r="4917" spans="1:9">
      <c r="A4917" s="30">
        <v>45236</v>
      </c>
      <c r="B4917" s="32"/>
      <c r="C4917" s="145" t="s">
        <v>12</v>
      </c>
      <c r="D4917" s="28">
        <v>585000</v>
      </c>
      <c r="E4917" s="45"/>
      <c r="F4917" s="13">
        <f t="shared" si="70"/>
        <v>517742820.32999969</v>
      </c>
    </row>
    <row r="4918" spans="1:9">
      <c r="A4918" s="30">
        <v>45236</v>
      </c>
      <c r="B4918" s="32"/>
      <c r="C4918" s="145" t="s">
        <v>12</v>
      </c>
      <c r="D4918" s="28">
        <v>600000</v>
      </c>
      <c r="E4918" s="45"/>
      <c r="F4918" s="13">
        <f t="shared" si="70"/>
        <v>518342820.32999969</v>
      </c>
    </row>
    <row r="4919" spans="1:9">
      <c r="A4919" s="30">
        <v>45236</v>
      </c>
      <c r="B4919" s="32"/>
      <c r="C4919" s="145" t="s">
        <v>18</v>
      </c>
      <c r="D4919" s="28">
        <v>1300000</v>
      </c>
      <c r="E4919" s="45"/>
      <c r="F4919" s="13">
        <f t="shared" si="70"/>
        <v>519642820.32999969</v>
      </c>
    </row>
    <row r="4920" spans="1:9">
      <c r="A4920" s="30">
        <v>45236</v>
      </c>
      <c r="B4920" s="32"/>
      <c r="C4920" s="145" t="s">
        <v>12</v>
      </c>
      <c r="D4920" s="28">
        <v>650000</v>
      </c>
      <c r="E4920" s="45"/>
      <c r="F4920" s="13">
        <f t="shared" si="70"/>
        <v>520292820.32999969</v>
      </c>
    </row>
    <row r="4921" spans="1:9">
      <c r="A4921" s="30">
        <v>45236</v>
      </c>
      <c r="B4921" s="32"/>
      <c r="C4921" s="145" t="s">
        <v>12</v>
      </c>
      <c r="D4921" s="28">
        <v>600000</v>
      </c>
      <c r="E4921" s="45"/>
      <c r="F4921" s="13">
        <f t="shared" si="70"/>
        <v>520892820.32999969</v>
      </c>
    </row>
    <row r="4922" spans="1:9">
      <c r="A4922" s="30">
        <v>45236</v>
      </c>
      <c r="B4922" s="32"/>
      <c r="C4922" s="145" t="s">
        <v>414</v>
      </c>
      <c r="D4922" s="28">
        <v>150001</v>
      </c>
      <c r="E4922" s="45"/>
      <c r="F4922" s="13">
        <f t="shared" si="70"/>
        <v>521042821.32999969</v>
      </c>
    </row>
    <row r="4923" spans="1:9">
      <c r="A4923" s="30">
        <v>45236</v>
      </c>
      <c r="B4923" s="32"/>
      <c r="C4923" s="145" t="s">
        <v>12</v>
      </c>
      <c r="D4923" s="28">
        <v>1170000</v>
      </c>
      <c r="E4923" s="45"/>
      <c r="F4923" s="13">
        <f t="shared" si="70"/>
        <v>522212821.32999969</v>
      </c>
      <c r="I4923" s="57"/>
    </row>
    <row r="4924" spans="1:9">
      <c r="A4924" s="30">
        <v>45236</v>
      </c>
      <c r="B4924" s="32"/>
      <c r="C4924" s="145" t="s">
        <v>12</v>
      </c>
      <c r="D4924" s="28">
        <v>600000</v>
      </c>
      <c r="E4924" s="45"/>
      <c r="F4924" s="13">
        <f t="shared" si="70"/>
        <v>522812821.32999969</v>
      </c>
    </row>
    <row r="4925" spans="1:9">
      <c r="A4925" s="30">
        <v>45236</v>
      </c>
      <c r="B4925" s="32"/>
      <c r="C4925" s="145" t="s">
        <v>12</v>
      </c>
      <c r="D4925" s="28">
        <v>1235000</v>
      </c>
      <c r="E4925" s="45"/>
      <c r="F4925" s="13">
        <f t="shared" si="70"/>
        <v>524047821.32999969</v>
      </c>
    </row>
    <row r="4926" spans="1:9">
      <c r="A4926" s="30">
        <v>45236</v>
      </c>
      <c r="B4926" s="32"/>
      <c r="C4926" s="145" t="s">
        <v>17</v>
      </c>
      <c r="D4926" s="28">
        <v>500000</v>
      </c>
      <c r="E4926" s="45"/>
      <c r="F4926" s="13">
        <f t="shared" si="70"/>
        <v>524547821.32999969</v>
      </c>
    </row>
    <row r="4927" spans="1:9">
      <c r="A4927" s="30">
        <v>45236</v>
      </c>
      <c r="B4927" s="32"/>
      <c r="C4927" s="145" t="s">
        <v>12</v>
      </c>
      <c r="D4927" s="28">
        <v>585000</v>
      </c>
      <c r="E4927" s="45"/>
      <c r="F4927" s="13">
        <f t="shared" si="70"/>
        <v>525132821.32999969</v>
      </c>
    </row>
    <row r="4928" spans="1:9">
      <c r="A4928" s="30">
        <v>45236</v>
      </c>
      <c r="B4928" s="32"/>
      <c r="C4928" s="145" t="s">
        <v>17</v>
      </c>
      <c r="D4928" s="28">
        <v>50000</v>
      </c>
      <c r="E4928" s="45"/>
      <c r="F4928" s="13">
        <f t="shared" si="70"/>
        <v>525182821.32999969</v>
      </c>
    </row>
    <row r="4929" spans="1:6">
      <c r="A4929" s="30">
        <v>45236</v>
      </c>
      <c r="B4929" s="32"/>
      <c r="C4929" s="145" t="s">
        <v>12</v>
      </c>
      <c r="D4929" s="28">
        <v>1235000</v>
      </c>
      <c r="E4929" s="45"/>
      <c r="F4929" s="13">
        <f t="shared" si="70"/>
        <v>526417821.32999969</v>
      </c>
    </row>
    <row r="4930" spans="1:6">
      <c r="A4930" s="30">
        <v>45236</v>
      </c>
      <c r="B4930" s="32"/>
      <c r="C4930" s="145" t="s">
        <v>12</v>
      </c>
      <c r="D4930" s="28">
        <v>2470000</v>
      </c>
      <c r="E4930" s="45"/>
      <c r="F4930" s="13">
        <f t="shared" si="70"/>
        <v>528887821.32999969</v>
      </c>
    </row>
    <row r="4931" spans="1:6">
      <c r="A4931" s="30">
        <v>45236</v>
      </c>
      <c r="B4931" s="32"/>
      <c r="C4931" s="145" t="s">
        <v>12</v>
      </c>
      <c r="D4931" s="28">
        <v>650000</v>
      </c>
      <c r="E4931" s="45"/>
      <c r="F4931" s="13">
        <f t="shared" si="70"/>
        <v>529537821.32999969</v>
      </c>
    </row>
    <row r="4932" spans="1:6">
      <c r="A4932" s="30">
        <v>45236</v>
      </c>
      <c r="B4932" s="32"/>
      <c r="C4932" s="145" t="s">
        <v>12</v>
      </c>
      <c r="D4932" s="28">
        <v>650000</v>
      </c>
      <c r="E4932" s="45"/>
      <c r="F4932" s="13">
        <f t="shared" si="70"/>
        <v>530187821.32999969</v>
      </c>
    </row>
    <row r="4933" spans="1:6">
      <c r="A4933" s="30">
        <v>45236</v>
      </c>
      <c r="B4933" s="32"/>
      <c r="C4933" s="145" t="s">
        <v>12</v>
      </c>
      <c r="D4933" s="28">
        <v>585000</v>
      </c>
      <c r="E4933" s="45"/>
      <c r="F4933" s="13">
        <f t="shared" si="70"/>
        <v>530772821.32999969</v>
      </c>
    </row>
    <row r="4934" spans="1:6">
      <c r="A4934" s="30">
        <v>45236</v>
      </c>
      <c r="B4934" s="32"/>
      <c r="C4934" s="145" t="s">
        <v>12</v>
      </c>
      <c r="D4934" s="28">
        <v>465000</v>
      </c>
      <c r="E4934" s="45"/>
      <c r="F4934" s="13">
        <f t="shared" si="70"/>
        <v>531237821.32999969</v>
      </c>
    </row>
    <row r="4935" spans="1:6">
      <c r="A4935" s="30">
        <v>45236</v>
      </c>
      <c r="B4935" s="32"/>
      <c r="C4935" s="145" t="s">
        <v>12</v>
      </c>
      <c r="D4935" s="28">
        <v>465000</v>
      </c>
      <c r="E4935" s="45"/>
      <c r="F4935" s="13">
        <f t="shared" si="70"/>
        <v>531702821.32999969</v>
      </c>
    </row>
    <row r="4936" spans="1:6">
      <c r="A4936" s="30">
        <v>45236</v>
      </c>
      <c r="B4936" s="32"/>
      <c r="C4936" s="145" t="s">
        <v>12</v>
      </c>
      <c r="D4936" s="28">
        <v>1200000</v>
      </c>
      <c r="E4936" s="45"/>
      <c r="F4936" s="13">
        <f t="shared" si="70"/>
        <v>532902821.32999969</v>
      </c>
    </row>
    <row r="4937" spans="1:6">
      <c r="A4937" s="30">
        <v>45237</v>
      </c>
      <c r="B4937" s="32"/>
      <c r="C4937" s="145" t="s">
        <v>12</v>
      </c>
      <c r="D4937" s="28">
        <v>1170000</v>
      </c>
      <c r="E4937" s="45"/>
      <c r="F4937" s="13">
        <f t="shared" si="70"/>
        <v>534072821.32999969</v>
      </c>
    </row>
    <row r="4938" spans="1:6">
      <c r="A4938" s="30">
        <v>45237</v>
      </c>
      <c r="B4938" s="32"/>
      <c r="C4938" s="145" t="s">
        <v>12</v>
      </c>
      <c r="D4938" s="28">
        <v>585000</v>
      </c>
      <c r="E4938" s="45"/>
      <c r="F4938" s="13">
        <f t="shared" si="70"/>
        <v>534657821.32999969</v>
      </c>
    </row>
    <row r="4939" spans="1:6">
      <c r="A4939" s="30">
        <v>45237</v>
      </c>
      <c r="B4939" s="32"/>
      <c r="C4939" s="145" t="s">
        <v>12</v>
      </c>
      <c r="D4939" s="28">
        <v>1135000</v>
      </c>
      <c r="E4939" s="45"/>
      <c r="F4939" s="13">
        <f t="shared" si="70"/>
        <v>535792821.32999969</v>
      </c>
    </row>
    <row r="4940" spans="1:6">
      <c r="A4940" s="30">
        <v>45237</v>
      </c>
      <c r="B4940" s="32"/>
      <c r="C4940" s="145" t="s">
        <v>12</v>
      </c>
      <c r="D4940" s="28">
        <v>1135000</v>
      </c>
      <c r="E4940" s="45"/>
      <c r="F4940" s="13">
        <f t="shared" si="70"/>
        <v>536927821.32999969</v>
      </c>
    </row>
    <row r="4941" spans="1:6">
      <c r="A4941" s="30">
        <v>45237</v>
      </c>
      <c r="B4941" s="32"/>
      <c r="C4941" s="145" t="s">
        <v>414</v>
      </c>
      <c r="D4941" s="28">
        <v>100001</v>
      </c>
      <c r="E4941" s="45"/>
      <c r="F4941" s="13">
        <f t="shared" si="70"/>
        <v>537027822.32999969</v>
      </c>
    </row>
    <row r="4942" spans="1:6">
      <c r="A4942" s="30">
        <v>45237</v>
      </c>
      <c r="B4942" s="32"/>
      <c r="C4942" s="145" t="s">
        <v>12</v>
      </c>
      <c r="D4942" s="28">
        <v>650000</v>
      </c>
      <c r="E4942" s="45"/>
      <c r="F4942" s="13">
        <f t="shared" si="70"/>
        <v>537677822.32999969</v>
      </c>
    </row>
    <row r="4943" spans="1:6">
      <c r="A4943" s="30">
        <v>45237</v>
      </c>
      <c r="B4943" s="32"/>
      <c r="C4943" s="145" t="s">
        <v>12</v>
      </c>
      <c r="D4943" s="28">
        <v>1170000</v>
      </c>
      <c r="E4943" s="45"/>
      <c r="F4943" s="13">
        <f t="shared" si="70"/>
        <v>538847822.32999969</v>
      </c>
    </row>
    <row r="4944" spans="1:6">
      <c r="A4944" s="30">
        <v>45237</v>
      </c>
      <c r="B4944" s="32"/>
      <c r="C4944" s="145" t="s">
        <v>12</v>
      </c>
      <c r="D4944" s="28">
        <v>650000</v>
      </c>
      <c r="E4944" s="45"/>
      <c r="F4944" s="13">
        <f t="shared" ref="F4944:F4986" si="71">F4943+D4944-E4944</f>
        <v>539497822.32999969</v>
      </c>
    </row>
    <row r="4945" spans="1:6">
      <c r="A4945" s="30">
        <v>45237</v>
      </c>
      <c r="B4945" s="32"/>
      <c r="C4945" s="145" t="s">
        <v>12</v>
      </c>
      <c r="D4945" s="28">
        <v>600000</v>
      </c>
      <c r="E4945" s="45"/>
      <c r="F4945" s="13">
        <f t="shared" si="71"/>
        <v>540097822.32999969</v>
      </c>
    </row>
    <row r="4946" spans="1:6">
      <c r="A4946" s="30">
        <v>45237</v>
      </c>
      <c r="B4946" s="32"/>
      <c r="C4946" s="145" t="s">
        <v>30</v>
      </c>
      <c r="D4946" s="28">
        <v>350000</v>
      </c>
      <c r="E4946" s="45"/>
      <c r="F4946" s="13">
        <f t="shared" si="71"/>
        <v>540447822.32999969</v>
      </c>
    </row>
    <row r="4947" spans="1:6">
      <c r="A4947" s="30">
        <v>45237</v>
      </c>
      <c r="B4947" s="32"/>
      <c r="C4947" s="145" t="s">
        <v>12</v>
      </c>
      <c r="D4947" s="28">
        <v>1135000</v>
      </c>
      <c r="E4947" s="45"/>
      <c r="F4947" s="13">
        <f t="shared" si="71"/>
        <v>541582822.32999969</v>
      </c>
    </row>
    <row r="4948" spans="1:6">
      <c r="A4948" s="30">
        <v>45237</v>
      </c>
      <c r="B4948" s="32"/>
      <c r="C4948" s="145" t="s">
        <v>12</v>
      </c>
      <c r="D4948" s="28">
        <v>575000</v>
      </c>
      <c r="E4948" s="45"/>
      <c r="F4948" s="13">
        <f t="shared" si="71"/>
        <v>542157822.32999969</v>
      </c>
    </row>
    <row r="4949" spans="1:6">
      <c r="A4949" s="30">
        <v>45237</v>
      </c>
      <c r="B4949" s="32"/>
      <c r="C4949" s="145" t="s">
        <v>12</v>
      </c>
      <c r="D4949" s="28">
        <v>3660000</v>
      </c>
      <c r="E4949" s="45"/>
      <c r="F4949" s="13">
        <f t="shared" si="71"/>
        <v>545817822.32999969</v>
      </c>
    </row>
    <row r="4950" spans="1:6">
      <c r="A4950" s="30">
        <v>45237</v>
      </c>
      <c r="B4950" s="32"/>
      <c r="C4950" s="145" t="s">
        <v>12</v>
      </c>
      <c r="D4950" s="28">
        <v>585000</v>
      </c>
      <c r="E4950" s="45"/>
      <c r="F4950" s="13">
        <f t="shared" si="71"/>
        <v>546402822.32999969</v>
      </c>
    </row>
    <row r="4951" spans="1:6">
      <c r="A4951" s="30">
        <v>45237</v>
      </c>
      <c r="B4951" s="32"/>
      <c r="C4951" s="145" t="s">
        <v>12</v>
      </c>
      <c r="D4951" s="28">
        <v>650000</v>
      </c>
      <c r="E4951" s="45"/>
      <c r="F4951" s="13">
        <f t="shared" si="71"/>
        <v>547052822.32999969</v>
      </c>
    </row>
    <row r="4952" spans="1:6">
      <c r="A4952" s="30">
        <v>45237</v>
      </c>
      <c r="B4952" s="32"/>
      <c r="C4952" s="145" t="s">
        <v>18</v>
      </c>
      <c r="D4952" s="28">
        <v>1800000</v>
      </c>
      <c r="E4952" s="45"/>
      <c r="F4952" s="13">
        <f t="shared" si="71"/>
        <v>548852822.32999969</v>
      </c>
    </row>
    <row r="4953" spans="1:6">
      <c r="A4953" s="30">
        <v>45237</v>
      </c>
      <c r="B4953" s="32"/>
      <c r="C4953" s="145" t="s">
        <v>12</v>
      </c>
      <c r="D4953" s="28">
        <v>600000</v>
      </c>
      <c r="E4953" s="45"/>
      <c r="F4953" s="13">
        <f t="shared" si="71"/>
        <v>549452822.32999969</v>
      </c>
    </row>
    <row r="4954" spans="1:6">
      <c r="A4954" s="30">
        <v>45237</v>
      </c>
      <c r="B4954" s="32"/>
      <c r="C4954" s="145" t="s">
        <v>414</v>
      </c>
      <c r="D4954" s="28">
        <v>1300001</v>
      </c>
      <c r="E4954" s="45"/>
      <c r="F4954" s="13">
        <f t="shared" si="71"/>
        <v>550752823.32999969</v>
      </c>
    </row>
    <row r="4955" spans="1:6">
      <c r="A4955" s="30">
        <v>45237</v>
      </c>
      <c r="B4955" s="32"/>
      <c r="C4955" s="145" t="s">
        <v>12</v>
      </c>
      <c r="D4955" s="28">
        <v>1200000</v>
      </c>
      <c r="E4955" s="45"/>
      <c r="F4955" s="13">
        <f t="shared" si="71"/>
        <v>551952823.32999969</v>
      </c>
    </row>
    <row r="4956" spans="1:6">
      <c r="A4956" s="30">
        <v>45237</v>
      </c>
      <c r="B4956" s="32"/>
      <c r="C4956" s="145" t="s">
        <v>12</v>
      </c>
      <c r="D4956" s="28">
        <v>1185000</v>
      </c>
      <c r="E4956" s="45"/>
      <c r="F4956" s="13">
        <f t="shared" si="71"/>
        <v>553137823.32999969</v>
      </c>
    </row>
    <row r="4957" spans="1:6">
      <c r="A4957" s="30">
        <v>45237</v>
      </c>
      <c r="B4957" s="32"/>
      <c r="C4957" s="145" t="s">
        <v>12</v>
      </c>
      <c r="D4957" s="28">
        <v>550000</v>
      </c>
      <c r="E4957" s="45"/>
      <c r="F4957" s="13">
        <f t="shared" si="71"/>
        <v>553687823.32999969</v>
      </c>
    </row>
    <row r="4958" spans="1:6">
      <c r="A4958" s="30">
        <v>45237</v>
      </c>
      <c r="B4958" s="32"/>
      <c r="C4958" s="145" t="s">
        <v>12</v>
      </c>
      <c r="D4958" s="28">
        <v>600000</v>
      </c>
      <c r="E4958" s="45"/>
      <c r="F4958" s="13">
        <f t="shared" si="71"/>
        <v>554287823.32999969</v>
      </c>
    </row>
    <row r="4959" spans="1:6">
      <c r="A4959" s="30">
        <v>45237</v>
      </c>
      <c r="B4959" s="32"/>
      <c r="C4959" s="145" t="s">
        <v>12</v>
      </c>
      <c r="D4959" s="28">
        <v>550000</v>
      </c>
      <c r="E4959" s="45"/>
      <c r="F4959" s="13">
        <f t="shared" si="71"/>
        <v>554837823.32999969</v>
      </c>
    </row>
    <row r="4960" spans="1:6">
      <c r="A4960" s="30">
        <v>45238</v>
      </c>
      <c r="B4960" s="32"/>
      <c r="C4960" s="145" t="s">
        <v>12</v>
      </c>
      <c r="D4960" s="28">
        <v>650000</v>
      </c>
      <c r="E4960" s="45"/>
      <c r="F4960" s="13">
        <f t="shared" si="71"/>
        <v>555487823.32999969</v>
      </c>
    </row>
    <row r="4961" spans="1:6">
      <c r="A4961" s="30">
        <v>45238</v>
      </c>
      <c r="B4961" s="32"/>
      <c r="C4961" s="145" t="s">
        <v>12</v>
      </c>
      <c r="D4961" s="28">
        <v>600000</v>
      </c>
      <c r="E4961" s="45"/>
      <c r="F4961" s="13">
        <f t="shared" si="71"/>
        <v>556087823.32999969</v>
      </c>
    </row>
    <row r="4962" spans="1:6">
      <c r="A4962" s="30">
        <v>45238</v>
      </c>
      <c r="B4962" s="32"/>
      <c r="C4962" s="145" t="s">
        <v>12</v>
      </c>
      <c r="D4962" s="28">
        <v>600000</v>
      </c>
      <c r="E4962" s="45"/>
      <c r="F4962" s="13">
        <f t="shared" si="71"/>
        <v>556687823.32999969</v>
      </c>
    </row>
    <row r="4963" spans="1:6">
      <c r="A4963" s="30">
        <v>45238</v>
      </c>
      <c r="B4963" s="32"/>
      <c r="C4963" s="145" t="s">
        <v>12</v>
      </c>
      <c r="D4963" s="28">
        <v>1200000</v>
      </c>
      <c r="E4963" s="45"/>
      <c r="F4963" s="13">
        <f t="shared" si="71"/>
        <v>557887823.32999969</v>
      </c>
    </row>
    <row r="4964" spans="1:6">
      <c r="A4964" s="30">
        <v>45238</v>
      </c>
      <c r="B4964" s="32"/>
      <c r="C4964" s="145" t="s">
        <v>12</v>
      </c>
      <c r="D4964" s="28">
        <v>600000</v>
      </c>
      <c r="E4964" s="45"/>
      <c r="F4964" s="13">
        <f t="shared" si="71"/>
        <v>558487823.32999969</v>
      </c>
    </row>
    <row r="4965" spans="1:6">
      <c r="A4965" s="30">
        <v>45238</v>
      </c>
      <c r="B4965" s="32"/>
      <c r="C4965" s="145" t="s">
        <v>12</v>
      </c>
      <c r="D4965" s="28">
        <v>650000</v>
      </c>
      <c r="E4965" s="45"/>
      <c r="F4965" s="13">
        <f t="shared" si="71"/>
        <v>559137823.32999969</v>
      </c>
    </row>
    <row r="4966" spans="1:6">
      <c r="A4966" s="30">
        <v>45238</v>
      </c>
      <c r="B4966" s="32"/>
      <c r="C4966" s="145" t="s">
        <v>12</v>
      </c>
      <c r="D4966" s="28">
        <v>1185000</v>
      </c>
      <c r="E4966" s="45"/>
      <c r="F4966" s="13">
        <f t="shared" si="71"/>
        <v>560322823.32999969</v>
      </c>
    </row>
    <row r="4967" spans="1:6">
      <c r="A4967" s="30">
        <v>45238</v>
      </c>
      <c r="B4967" s="32"/>
      <c r="C4967" s="145" t="s">
        <v>30</v>
      </c>
      <c r="D4967" s="28">
        <v>350000</v>
      </c>
      <c r="E4967" s="45"/>
      <c r="F4967" s="13">
        <f t="shared" si="71"/>
        <v>560672823.32999969</v>
      </c>
    </row>
    <row r="4968" spans="1:6">
      <c r="A4968" s="30">
        <v>45238</v>
      </c>
      <c r="B4968" s="32"/>
      <c r="C4968" s="145" t="s">
        <v>12</v>
      </c>
      <c r="D4968" s="28">
        <v>600000</v>
      </c>
      <c r="E4968" s="45"/>
      <c r="F4968" s="13">
        <f t="shared" si="71"/>
        <v>561272823.32999969</v>
      </c>
    </row>
    <row r="4969" spans="1:6">
      <c r="A4969" s="30">
        <v>45238</v>
      </c>
      <c r="B4969" s="32"/>
      <c r="C4969" s="145" t="s">
        <v>12</v>
      </c>
      <c r="D4969" s="28">
        <v>1300000</v>
      </c>
      <c r="E4969" s="45"/>
      <c r="F4969" s="13">
        <f t="shared" si="71"/>
        <v>562572823.32999969</v>
      </c>
    </row>
    <row r="4970" spans="1:6">
      <c r="A4970" s="30">
        <v>45238</v>
      </c>
      <c r="B4970" s="32"/>
      <c r="C4970" s="145" t="s">
        <v>17</v>
      </c>
      <c r="D4970" s="28">
        <v>700000</v>
      </c>
      <c r="E4970" s="45"/>
      <c r="F4970" s="13">
        <f t="shared" si="71"/>
        <v>563272823.32999969</v>
      </c>
    </row>
    <row r="4971" spans="1:6">
      <c r="A4971" s="30">
        <v>45238</v>
      </c>
      <c r="B4971" s="32"/>
      <c r="C4971" s="145" t="s">
        <v>12</v>
      </c>
      <c r="D4971" s="28">
        <v>600000</v>
      </c>
      <c r="E4971" s="45"/>
      <c r="F4971" s="13">
        <f t="shared" si="71"/>
        <v>563872823.32999969</v>
      </c>
    </row>
    <row r="4972" spans="1:6">
      <c r="A4972" s="30">
        <v>45238</v>
      </c>
      <c r="B4972" s="32"/>
      <c r="C4972" s="145" t="s">
        <v>30</v>
      </c>
      <c r="D4972" s="28">
        <v>350000</v>
      </c>
      <c r="E4972" s="45"/>
      <c r="F4972" s="13">
        <f t="shared" si="71"/>
        <v>564222823.32999969</v>
      </c>
    </row>
    <row r="4973" spans="1:6">
      <c r="A4973" s="30">
        <v>45238</v>
      </c>
      <c r="B4973" s="32"/>
      <c r="C4973" s="145" t="s">
        <v>18</v>
      </c>
      <c r="D4973" s="28">
        <v>1950000</v>
      </c>
      <c r="E4973" s="45"/>
      <c r="F4973" s="13">
        <f t="shared" si="71"/>
        <v>566172823.32999969</v>
      </c>
    </row>
    <row r="4974" spans="1:6">
      <c r="A4974" s="30">
        <v>45238</v>
      </c>
      <c r="B4974" s="32"/>
      <c r="C4974" s="145" t="s">
        <v>12</v>
      </c>
      <c r="D4974" s="28">
        <v>1235000</v>
      </c>
      <c r="E4974" s="45"/>
      <c r="F4974" s="13">
        <f t="shared" si="71"/>
        <v>567407823.32999969</v>
      </c>
    </row>
    <row r="4975" spans="1:6">
      <c r="A4975" s="30">
        <v>45239</v>
      </c>
      <c r="B4975" s="32"/>
      <c r="C4975" s="145" t="s">
        <v>12</v>
      </c>
      <c r="D4975" s="28">
        <v>650000</v>
      </c>
      <c r="E4975" s="45"/>
      <c r="F4975" s="13">
        <f t="shared" si="71"/>
        <v>568057823.32999969</v>
      </c>
    </row>
    <row r="4976" spans="1:6">
      <c r="A4976" s="30">
        <v>45239</v>
      </c>
      <c r="B4976" s="32"/>
      <c r="C4976" s="145" t="s">
        <v>12</v>
      </c>
      <c r="D4976" s="28">
        <v>585000</v>
      </c>
      <c r="E4976" s="45"/>
      <c r="F4976" s="13">
        <f t="shared" si="71"/>
        <v>568642823.32999969</v>
      </c>
    </row>
    <row r="4977" spans="1:9">
      <c r="A4977" s="14">
        <v>45239</v>
      </c>
      <c r="B4977" s="15"/>
      <c r="C4977" s="144" t="s">
        <v>12</v>
      </c>
      <c r="D4977" s="33">
        <v>1235000</v>
      </c>
      <c r="E4977" s="45"/>
      <c r="F4977" s="13">
        <f t="shared" si="71"/>
        <v>569877823.32999969</v>
      </c>
    </row>
    <row r="4978" spans="1:9">
      <c r="A4978" s="14">
        <v>45239</v>
      </c>
      <c r="B4978" s="15"/>
      <c r="C4978" s="144" t="s">
        <v>12</v>
      </c>
      <c r="D4978" s="33">
        <v>550000</v>
      </c>
      <c r="E4978" s="45"/>
      <c r="F4978" s="13">
        <f t="shared" si="71"/>
        <v>570427823.32999969</v>
      </c>
    </row>
    <row r="4979" spans="1:9">
      <c r="A4979" s="14">
        <v>45239</v>
      </c>
      <c r="B4979" s="15"/>
      <c r="C4979" s="144" t="s">
        <v>12</v>
      </c>
      <c r="D4979" s="33">
        <v>550000</v>
      </c>
      <c r="E4979" s="45"/>
      <c r="F4979" s="13">
        <f t="shared" si="71"/>
        <v>570977823.32999969</v>
      </c>
    </row>
    <row r="4980" spans="1:9">
      <c r="A4980" s="14">
        <v>45239</v>
      </c>
      <c r="B4980" s="15"/>
      <c r="C4980" s="144" t="s">
        <v>12</v>
      </c>
      <c r="D4980" s="33">
        <v>1235000</v>
      </c>
      <c r="E4980" s="45"/>
      <c r="F4980" s="13">
        <f t="shared" si="71"/>
        <v>572212823.32999969</v>
      </c>
      <c r="G4980" s="127"/>
    </row>
    <row r="4981" spans="1:9">
      <c r="A4981" s="14">
        <v>45239</v>
      </c>
      <c r="B4981" s="15"/>
      <c r="C4981" s="144" t="s">
        <v>12</v>
      </c>
      <c r="D4981" s="33">
        <v>1745000</v>
      </c>
      <c r="E4981" s="45"/>
      <c r="F4981" s="13">
        <f t="shared" si="71"/>
        <v>573957823.32999969</v>
      </c>
      <c r="I4981" s="16"/>
    </row>
    <row r="4982" spans="1:9">
      <c r="A4982" s="14">
        <v>45239</v>
      </c>
      <c r="B4982" s="15"/>
      <c r="C4982" s="144" t="s">
        <v>12</v>
      </c>
      <c r="D4982" s="33">
        <v>1250000</v>
      </c>
      <c r="E4982" s="45"/>
      <c r="F4982" s="13">
        <f t="shared" si="71"/>
        <v>575207823.32999969</v>
      </c>
      <c r="I4982" s="16"/>
    </row>
    <row r="4983" spans="1:9">
      <c r="A4983" s="14">
        <v>45239</v>
      </c>
      <c r="B4983" s="15"/>
      <c r="C4983" s="144" t="s">
        <v>12</v>
      </c>
      <c r="D4983" s="33">
        <v>585000</v>
      </c>
      <c r="E4983" s="45"/>
      <c r="F4983" s="13">
        <f t="shared" si="71"/>
        <v>575792823.32999969</v>
      </c>
    </row>
    <row r="4984" spans="1:9">
      <c r="A4984" s="14">
        <v>45239</v>
      </c>
      <c r="B4984" s="15"/>
      <c r="C4984" s="144" t="s">
        <v>12</v>
      </c>
      <c r="D4984" s="33">
        <v>650000</v>
      </c>
      <c r="E4984" s="45"/>
      <c r="F4984" s="13">
        <f t="shared" si="71"/>
        <v>576442823.32999969</v>
      </c>
    </row>
    <row r="4985" spans="1:9">
      <c r="A4985" s="14">
        <v>45239</v>
      </c>
      <c r="B4985" s="15"/>
      <c r="C4985" s="144"/>
      <c r="D4985" s="33">
        <v>600000</v>
      </c>
      <c r="E4985" s="45"/>
      <c r="F4985" s="13">
        <f t="shared" si="71"/>
        <v>577042823.32999969</v>
      </c>
    </row>
    <row r="4986" spans="1:9">
      <c r="A4986" s="98">
        <v>45240</v>
      </c>
      <c r="B4986" s="15"/>
      <c r="C4986" s="144" t="s">
        <v>12</v>
      </c>
      <c r="D4986" s="33">
        <v>650000</v>
      </c>
      <c r="E4986" s="45"/>
      <c r="F4986" s="13">
        <f t="shared" si="71"/>
        <v>577692823.32999969</v>
      </c>
    </row>
    <row r="4987" spans="1:9">
      <c r="A4987" s="98">
        <v>45240</v>
      </c>
      <c r="B4987" s="15"/>
      <c r="C4987" s="144" t="s">
        <v>12</v>
      </c>
      <c r="D4987" s="33">
        <v>1942000</v>
      </c>
      <c r="E4987" s="45"/>
      <c r="F4987" s="13">
        <f t="shared" ref="F4987:F5007" si="72">F4986+D4987-E4987</f>
        <v>579634823.32999969</v>
      </c>
    </row>
    <row r="4988" spans="1:9">
      <c r="A4988" s="98">
        <v>45240</v>
      </c>
      <c r="B4988" s="15"/>
      <c r="C4988" s="144" t="s">
        <v>12</v>
      </c>
      <c r="D4988" s="33">
        <v>585000</v>
      </c>
      <c r="E4988" s="45"/>
      <c r="F4988" s="13">
        <f t="shared" si="72"/>
        <v>580219823.32999969</v>
      </c>
      <c r="I4988" s="16"/>
    </row>
    <row r="4989" spans="1:9">
      <c r="A4989" s="98">
        <v>45240</v>
      </c>
      <c r="B4989" s="15"/>
      <c r="C4989" s="144" t="s">
        <v>12</v>
      </c>
      <c r="D4989" s="33">
        <v>485000</v>
      </c>
      <c r="E4989" s="45"/>
      <c r="F4989" s="13">
        <f t="shared" si="72"/>
        <v>580704823.32999969</v>
      </c>
    </row>
    <row r="4990" spans="1:9">
      <c r="A4990" s="98">
        <v>45240</v>
      </c>
      <c r="B4990" s="15"/>
      <c r="C4990" s="144" t="s">
        <v>12</v>
      </c>
      <c r="D4990" s="33">
        <v>600000</v>
      </c>
      <c r="E4990" s="45"/>
      <c r="F4990" s="13">
        <f t="shared" si="72"/>
        <v>581304823.32999969</v>
      </c>
    </row>
    <row r="4991" spans="1:9">
      <c r="A4991" s="98">
        <v>45240</v>
      </c>
      <c r="B4991" s="15"/>
      <c r="C4991" s="144" t="s">
        <v>12</v>
      </c>
      <c r="D4991" s="33">
        <v>650000</v>
      </c>
      <c r="E4991" s="45"/>
      <c r="F4991" s="13">
        <f t="shared" si="72"/>
        <v>581954823.32999969</v>
      </c>
    </row>
    <row r="4992" spans="1:9">
      <c r="A4992" s="98">
        <v>45240</v>
      </c>
      <c r="B4992" s="15"/>
      <c r="C4992" s="144" t="s">
        <v>12</v>
      </c>
      <c r="D4992" s="33">
        <v>1050000</v>
      </c>
      <c r="E4992" s="45"/>
      <c r="F4992" s="13">
        <f t="shared" si="72"/>
        <v>583004823.32999969</v>
      </c>
    </row>
    <row r="4993" spans="1:9">
      <c r="A4993" s="98">
        <v>45240</v>
      </c>
      <c r="B4993" s="15"/>
      <c r="C4993" s="144" t="s">
        <v>30</v>
      </c>
      <c r="D4993" s="33">
        <v>350000</v>
      </c>
      <c r="E4993" s="45"/>
      <c r="F4993" s="13">
        <f t="shared" si="72"/>
        <v>583354823.32999969</v>
      </c>
    </row>
    <row r="4994" spans="1:9">
      <c r="A4994" s="98">
        <v>45240</v>
      </c>
      <c r="B4994" s="15"/>
      <c r="C4994" s="144" t="s">
        <v>12</v>
      </c>
      <c r="D4994" s="33">
        <v>650000</v>
      </c>
      <c r="E4994" s="45"/>
      <c r="F4994" s="13">
        <f t="shared" si="72"/>
        <v>584004823.32999969</v>
      </c>
    </row>
    <row r="4995" spans="1:9">
      <c r="A4995" s="98">
        <v>45240</v>
      </c>
      <c r="B4995" s="15"/>
      <c r="C4995" s="144" t="s">
        <v>12</v>
      </c>
      <c r="D4995" s="33">
        <v>585000</v>
      </c>
      <c r="E4995" s="45"/>
      <c r="F4995" s="13">
        <f>F4994+D4995-E4995</f>
        <v>584589823.32999969</v>
      </c>
      <c r="H4995" s="41"/>
    </row>
    <row r="4996" spans="1:9">
      <c r="A4996" s="98">
        <v>45241</v>
      </c>
      <c r="B4996" s="15"/>
      <c r="C4996" s="144" t="s">
        <v>423</v>
      </c>
      <c r="D4996" s="33"/>
      <c r="E4996" s="45">
        <v>40000000</v>
      </c>
      <c r="F4996" s="13">
        <f t="shared" si="72"/>
        <v>544589823.32999969</v>
      </c>
    </row>
    <row r="4997" spans="1:9">
      <c r="A4997" s="98">
        <v>45243</v>
      </c>
      <c r="B4997" s="15"/>
      <c r="C4997" s="144" t="s">
        <v>338</v>
      </c>
      <c r="D4997" s="33">
        <v>1750000</v>
      </c>
      <c r="E4997" s="45"/>
      <c r="F4997" s="13">
        <f t="shared" si="72"/>
        <v>546339823.32999969</v>
      </c>
      <c r="H4997" s="66"/>
      <c r="I4997" s="16"/>
    </row>
    <row r="4998" spans="1:9">
      <c r="A4998" s="98">
        <v>45245</v>
      </c>
      <c r="B4998" s="15"/>
      <c r="C4998" s="144" t="s">
        <v>89</v>
      </c>
      <c r="D4998" s="33">
        <v>600000</v>
      </c>
      <c r="E4998" s="45"/>
      <c r="F4998" s="13">
        <f t="shared" si="72"/>
        <v>546939823.32999969</v>
      </c>
      <c r="H4998" s="16"/>
    </row>
    <row r="4999" spans="1:9">
      <c r="A4999" s="98">
        <v>45243</v>
      </c>
      <c r="B4999" s="15"/>
      <c r="C4999" s="144" t="s">
        <v>78</v>
      </c>
      <c r="D4999" s="33"/>
      <c r="E4999" s="45">
        <v>123267000</v>
      </c>
      <c r="F4999" s="13">
        <f t="shared" si="72"/>
        <v>423672823.32999969</v>
      </c>
    </row>
    <row r="5000" spans="1:9">
      <c r="A5000" s="98">
        <v>45243</v>
      </c>
      <c r="B5000" s="15"/>
      <c r="C5000" s="144" t="s">
        <v>161</v>
      </c>
      <c r="D5000" s="33"/>
      <c r="E5000" s="45">
        <v>2900</v>
      </c>
      <c r="F5000" s="13">
        <f t="shared" si="72"/>
        <v>423669923.32999969</v>
      </c>
    </row>
    <row r="5001" spans="1:9">
      <c r="A5001" s="98">
        <v>45243</v>
      </c>
      <c r="B5001" s="15"/>
      <c r="C5001" s="144" t="s">
        <v>424</v>
      </c>
      <c r="D5001" s="33"/>
      <c r="E5001" s="45">
        <v>1400000</v>
      </c>
      <c r="F5001" s="13">
        <f t="shared" si="72"/>
        <v>422269923.32999969</v>
      </c>
    </row>
    <row r="5002" spans="1:9">
      <c r="A5002" s="98">
        <v>45243</v>
      </c>
      <c r="B5002" s="15"/>
      <c r="C5002" s="144" t="s">
        <v>415</v>
      </c>
      <c r="D5002" s="33"/>
      <c r="E5002" s="45">
        <v>1750000</v>
      </c>
      <c r="F5002" s="13">
        <f t="shared" si="72"/>
        <v>420519923.32999969</v>
      </c>
    </row>
    <row r="5003" spans="1:9">
      <c r="A5003" s="98">
        <v>45243</v>
      </c>
      <c r="B5003" s="15"/>
      <c r="C5003" s="144" t="s">
        <v>416</v>
      </c>
      <c r="D5003" s="33"/>
      <c r="E5003" s="45">
        <v>1000006</v>
      </c>
      <c r="F5003" s="13">
        <f t="shared" si="72"/>
        <v>419519917.32999969</v>
      </c>
    </row>
    <row r="5004" spans="1:9">
      <c r="A5004" s="98">
        <v>45243</v>
      </c>
      <c r="B5004" s="15"/>
      <c r="C5004" s="144" t="s">
        <v>75</v>
      </c>
      <c r="D5004" s="33">
        <v>10500000</v>
      </c>
      <c r="E5004" s="45"/>
      <c r="F5004" s="13">
        <f t="shared" si="72"/>
        <v>430019917.32999969</v>
      </c>
    </row>
    <row r="5005" spans="1:9">
      <c r="A5005" s="98">
        <v>45243</v>
      </c>
      <c r="B5005" s="15"/>
      <c r="C5005" s="144" t="s">
        <v>417</v>
      </c>
      <c r="D5005" s="33">
        <v>1100000</v>
      </c>
      <c r="E5005" s="45"/>
      <c r="F5005" s="13">
        <f t="shared" si="72"/>
        <v>431119917.32999969</v>
      </c>
    </row>
    <row r="5006" spans="1:9">
      <c r="A5006" s="98">
        <v>45246</v>
      </c>
      <c r="B5006" s="15"/>
      <c r="C5006" s="144" t="s">
        <v>89</v>
      </c>
      <c r="D5006" s="33">
        <v>600000</v>
      </c>
      <c r="E5006" s="45"/>
      <c r="F5006" s="13">
        <f t="shared" si="72"/>
        <v>431719917.32999969</v>
      </c>
    </row>
    <row r="5007" spans="1:9">
      <c r="A5007" s="98">
        <v>45240</v>
      </c>
      <c r="B5007" s="15"/>
      <c r="C5007" s="144" t="s">
        <v>12</v>
      </c>
      <c r="D5007" s="33">
        <v>650000</v>
      </c>
      <c r="E5007" s="45"/>
      <c r="F5007" s="13">
        <f t="shared" si="72"/>
        <v>432369917.32999969</v>
      </c>
    </row>
    <row r="5008" spans="1:9">
      <c r="A5008" s="98">
        <v>45240</v>
      </c>
      <c r="B5008" s="15"/>
      <c r="C5008" s="144" t="s">
        <v>12</v>
      </c>
      <c r="D5008" s="33">
        <v>585000</v>
      </c>
      <c r="E5008" s="45"/>
      <c r="F5008" s="13">
        <f t="shared" ref="F5008:F5070" si="73">F5007+D5008-E5008</f>
        <v>432954917.32999969</v>
      </c>
    </row>
    <row r="5009" spans="1:9">
      <c r="A5009" s="98">
        <v>45240</v>
      </c>
      <c r="B5009" s="15"/>
      <c r="C5009" s="144" t="s">
        <v>12</v>
      </c>
      <c r="D5009" s="33">
        <v>600000</v>
      </c>
      <c r="E5009" s="45"/>
      <c r="F5009" s="13">
        <f t="shared" si="73"/>
        <v>433554917.32999969</v>
      </c>
    </row>
    <row r="5010" spans="1:9">
      <c r="A5010" s="98">
        <v>45240</v>
      </c>
      <c r="B5010" s="15"/>
      <c r="C5010" s="144" t="s">
        <v>12</v>
      </c>
      <c r="D5010" s="33">
        <v>1760000</v>
      </c>
      <c r="E5010" s="45"/>
      <c r="F5010" s="13">
        <f t="shared" si="73"/>
        <v>435314917.32999969</v>
      </c>
    </row>
    <row r="5011" spans="1:9">
      <c r="A5011" s="98">
        <v>45240</v>
      </c>
      <c r="B5011" s="15"/>
      <c r="C5011" s="144" t="s">
        <v>12</v>
      </c>
      <c r="D5011" s="33">
        <v>575000</v>
      </c>
      <c r="E5011" s="45"/>
      <c r="F5011" s="13">
        <f t="shared" si="73"/>
        <v>435889917.32999969</v>
      </c>
    </row>
    <row r="5012" spans="1:9">
      <c r="A5012" s="98">
        <v>45240</v>
      </c>
      <c r="B5012" s="15"/>
      <c r="C5012" s="144" t="s">
        <v>12</v>
      </c>
      <c r="D5012" s="33">
        <v>1170000</v>
      </c>
      <c r="E5012" s="45"/>
      <c r="F5012" s="13">
        <f t="shared" si="73"/>
        <v>437059917.32999969</v>
      </c>
    </row>
    <row r="5013" spans="1:9">
      <c r="A5013" s="98">
        <v>45240</v>
      </c>
      <c r="B5013" s="15"/>
      <c r="C5013" s="144" t="s">
        <v>12</v>
      </c>
      <c r="D5013" s="33">
        <v>585000</v>
      </c>
      <c r="E5013" s="45"/>
      <c r="F5013" s="13">
        <f t="shared" si="73"/>
        <v>437644917.32999969</v>
      </c>
      <c r="H5013" s="66"/>
      <c r="I5013" s="16"/>
    </row>
    <row r="5014" spans="1:9">
      <c r="A5014" s="98">
        <v>45240</v>
      </c>
      <c r="B5014" s="15"/>
      <c r="C5014" s="144" t="s">
        <v>12</v>
      </c>
      <c r="D5014" s="33">
        <v>1170000</v>
      </c>
      <c r="E5014" s="45"/>
      <c r="F5014" s="13">
        <f t="shared" si="73"/>
        <v>438814917.32999969</v>
      </c>
      <c r="H5014" s="66"/>
      <c r="I5014" s="16"/>
    </row>
    <row r="5015" spans="1:9">
      <c r="A5015" s="98">
        <v>45240</v>
      </c>
      <c r="B5015" s="15"/>
      <c r="C5015" s="144" t="s">
        <v>12</v>
      </c>
      <c r="D5015" s="33">
        <v>600000</v>
      </c>
      <c r="E5015" s="45"/>
      <c r="F5015" s="13">
        <f t="shared" si="73"/>
        <v>439414917.32999969</v>
      </c>
      <c r="H5015" s="66"/>
      <c r="I5015" s="16"/>
    </row>
    <row r="5016" spans="1:9">
      <c r="A5016" s="98">
        <v>45240</v>
      </c>
      <c r="B5016" s="15"/>
      <c r="C5016" s="144" t="s">
        <v>12</v>
      </c>
      <c r="D5016" s="33">
        <v>1065000</v>
      </c>
      <c r="E5016" s="45"/>
      <c r="F5016" s="13">
        <f t="shared" si="73"/>
        <v>440479917.32999969</v>
      </c>
      <c r="H5016" s="66"/>
      <c r="I5016" s="16"/>
    </row>
    <row r="5017" spans="1:9">
      <c r="A5017" s="98">
        <v>45240</v>
      </c>
      <c r="B5017" s="15"/>
      <c r="C5017" s="144" t="s">
        <v>12</v>
      </c>
      <c r="D5017" s="33">
        <v>650000</v>
      </c>
      <c r="E5017" s="45"/>
      <c r="F5017" s="13">
        <f t="shared" si="73"/>
        <v>441129917.32999969</v>
      </c>
    </row>
    <row r="5018" spans="1:9">
      <c r="A5018" s="98">
        <v>45240</v>
      </c>
      <c r="B5018" s="15"/>
      <c r="C5018" s="144" t="s">
        <v>12</v>
      </c>
      <c r="D5018" s="33">
        <v>600000</v>
      </c>
      <c r="E5018" s="45"/>
      <c r="F5018" s="13">
        <f t="shared" si="73"/>
        <v>441729917.32999969</v>
      </c>
    </row>
    <row r="5019" spans="1:9">
      <c r="A5019" s="98">
        <v>45241</v>
      </c>
      <c r="B5019" s="15"/>
      <c r="C5019" s="144" t="s">
        <v>12</v>
      </c>
      <c r="D5019" s="33">
        <v>650000</v>
      </c>
      <c r="E5019" s="45"/>
      <c r="F5019" s="13">
        <f t="shared" si="73"/>
        <v>442379917.32999969</v>
      </c>
    </row>
    <row r="5020" spans="1:9">
      <c r="A5020" s="98">
        <v>45241</v>
      </c>
      <c r="B5020" s="15"/>
      <c r="C5020" s="144" t="s">
        <v>12</v>
      </c>
      <c r="D5020" s="33">
        <v>600000</v>
      </c>
      <c r="E5020" s="45"/>
      <c r="F5020" s="13">
        <f t="shared" si="73"/>
        <v>442979917.32999969</v>
      </c>
    </row>
    <row r="5021" spans="1:9">
      <c r="A5021" s="98">
        <v>45241</v>
      </c>
      <c r="B5021" s="15"/>
      <c r="C5021" s="144" t="s">
        <v>12</v>
      </c>
      <c r="D5021" s="33">
        <v>585000</v>
      </c>
      <c r="E5021" s="45"/>
      <c r="F5021" s="13">
        <f t="shared" si="73"/>
        <v>443564917.32999969</v>
      </c>
    </row>
    <row r="5022" spans="1:9">
      <c r="A5022" s="98">
        <v>45241</v>
      </c>
      <c r="B5022" s="15"/>
      <c r="C5022" s="144" t="s">
        <v>12</v>
      </c>
      <c r="D5022" s="33">
        <v>600000</v>
      </c>
      <c r="E5022" s="45"/>
      <c r="F5022" s="13">
        <f t="shared" si="73"/>
        <v>444164917.32999969</v>
      </c>
    </row>
    <row r="5023" spans="1:9">
      <c r="A5023" s="98">
        <v>45241</v>
      </c>
      <c r="B5023" s="15"/>
      <c r="C5023" s="144" t="s">
        <v>12</v>
      </c>
      <c r="D5023" s="33">
        <v>120000</v>
      </c>
      <c r="E5023" s="45"/>
      <c r="F5023" s="13">
        <f t="shared" si="73"/>
        <v>444284917.32999969</v>
      </c>
    </row>
    <row r="5024" spans="1:9">
      <c r="A5024" s="98">
        <v>45241</v>
      </c>
      <c r="B5024" s="15"/>
      <c r="C5024" s="144" t="s">
        <v>12</v>
      </c>
      <c r="D5024" s="33">
        <v>1080000</v>
      </c>
      <c r="E5024" s="45"/>
      <c r="F5024" s="13">
        <f t="shared" si="73"/>
        <v>445364917.32999969</v>
      </c>
    </row>
    <row r="5025" spans="1:6">
      <c r="A5025" s="98">
        <v>45241</v>
      </c>
      <c r="B5025" s="15"/>
      <c r="C5025" s="144" t="s">
        <v>30</v>
      </c>
      <c r="D5025" s="33">
        <v>350000</v>
      </c>
      <c r="E5025" s="45"/>
      <c r="F5025" s="13">
        <f t="shared" si="73"/>
        <v>445714917.32999969</v>
      </c>
    </row>
    <row r="5026" spans="1:6">
      <c r="A5026" s="98">
        <v>45241</v>
      </c>
      <c r="B5026" s="15"/>
      <c r="C5026" s="144" t="s">
        <v>12</v>
      </c>
      <c r="D5026" s="33">
        <v>1755000</v>
      </c>
      <c r="E5026" s="45"/>
      <c r="F5026" s="13">
        <f t="shared" si="73"/>
        <v>447469917.32999969</v>
      </c>
    </row>
    <row r="5027" spans="1:6">
      <c r="A5027" s="98">
        <v>45241</v>
      </c>
      <c r="B5027" s="15"/>
      <c r="C5027" s="144" t="s">
        <v>12</v>
      </c>
      <c r="D5027" s="33">
        <v>585000</v>
      </c>
      <c r="E5027" s="45"/>
      <c r="F5027" s="13">
        <f t="shared" si="73"/>
        <v>448054917.32999969</v>
      </c>
    </row>
    <row r="5028" spans="1:6">
      <c r="A5028" s="98">
        <v>45241</v>
      </c>
      <c r="B5028" s="15"/>
      <c r="C5028" s="144" t="s">
        <v>12</v>
      </c>
      <c r="D5028" s="33">
        <v>600000</v>
      </c>
      <c r="E5028" s="45"/>
      <c r="F5028" s="13">
        <f t="shared" si="73"/>
        <v>448654917.32999969</v>
      </c>
    </row>
    <row r="5029" spans="1:6">
      <c r="A5029" s="98">
        <v>45242</v>
      </c>
      <c r="B5029" s="15"/>
      <c r="C5029" s="144" t="s">
        <v>12</v>
      </c>
      <c r="D5029" s="33">
        <v>600000</v>
      </c>
      <c r="E5029" s="45"/>
      <c r="F5029" s="13">
        <f t="shared" si="73"/>
        <v>449254917.32999969</v>
      </c>
    </row>
    <row r="5030" spans="1:6">
      <c r="A5030" s="98">
        <v>45242</v>
      </c>
      <c r="B5030" s="15"/>
      <c r="C5030" s="144" t="s">
        <v>12</v>
      </c>
      <c r="D5030" s="33">
        <v>650000</v>
      </c>
      <c r="E5030" s="45"/>
      <c r="F5030" s="13">
        <f t="shared" si="73"/>
        <v>449904917.32999969</v>
      </c>
    </row>
    <row r="5031" spans="1:6">
      <c r="A5031" s="98">
        <v>45242</v>
      </c>
      <c r="B5031" s="15"/>
      <c r="C5031" s="144" t="s">
        <v>12</v>
      </c>
      <c r="D5031" s="33">
        <v>600000</v>
      </c>
      <c r="E5031" s="45"/>
      <c r="F5031" s="13">
        <f t="shared" si="73"/>
        <v>450504917.32999969</v>
      </c>
    </row>
    <row r="5032" spans="1:6">
      <c r="A5032" s="98">
        <v>45242</v>
      </c>
      <c r="B5032" s="15"/>
      <c r="C5032" s="144" t="s">
        <v>12</v>
      </c>
      <c r="D5032" s="33">
        <v>650000</v>
      </c>
      <c r="E5032" s="45"/>
      <c r="F5032" s="13">
        <f t="shared" si="73"/>
        <v>451154917.32999969</v>
      </c>
    </row>
    <row r="5033" spans="1:6">
      <c r="A5033" s="98">
        <v>45242</v>
      </c>
      <c r="B5033" s="15"/>
      <c r="C5033" s="144" t="s">
        <v>12</v>
      </c>
      <c r="D5033" s="33">
        <v>1810000</v>
      </c>
      <c r="E5033" s="45"/>
      <c r="F5033" s="13">
        <f t="shared" si="73"/>
        <v>452964917.32999969</v>
      </c>
    </row>
    <row r="5034" spans="1:6">
      <c r="A5034" s="98">
        <v>45243</v>
      </c>
      <c r="B5034" s="15"/>
      <c r="C5034" s="144" t="s">
        <v>12</v>
      </c>
      <c r="D5034" s="33">
        <v>2600000</v>
      </c>
      <c r="E5034" s="45"/>
      <c r="F5034" s="13">
        <f t="shared" si="73"/>
        <v>455564917.32999969</v>
      </c>
    </row>
    <row r="5035" spans="1:6">
      <c r="A5035" s="98">
        <v>45243</v>
      </c>
      <c r="B5035" s="15"/>
      <c r="C5035" s="144" t="s">
        <v>12</v>
      </c>
      <c r="D5035" s="33">
        <v>600000</v>
      </c>
      <c r="E5035" s="45"/>
      <c r="F5035" s="13">
        <f t="shared" si="73"/>
        <v>456164917.32999969</v>
      </c>
    </row>
    <row r="5036" spans="1:6">
      <c r="A5036" s="98">
        <v>45243</v>
      </c>
      <c r="B5036" s="15"/>
      <c r="C5036" s="144" t="s">
        <v>12</v>
      </c>
      <c r="D5036" s="33">
        <v>650000</v>
      </c>
      <c r="E5036" s="45"/>
      <c r="F5036" s="13">
        <f t="shared" si="73"/>
        <v>456814917.32999969</v>
      </c>
    </row>
    <row r="5037" spans="1:6">
      <c r="A5037" s="98">
        <v>45243</v>
      </c>
      <c r="B5037" s="15"/>
      <c r="C5037" s="144" t="s">
        <v>12</v>
      </c>
      <c r="D5037" s="33">
        <v>650000</v>
      </c>
      <c r="E5037" s="45"/>
      <c r="F5037" s="13">
        <f t="shared" si="73"/>
        <v>457464917.32999969</v>
      </c>
    </row>
    <row r="5038" spans="1:6">
      <c r="A5038" s="98">
        <v>45243</v>
      </c>
      <c r="B5038" s="15"/>
      <c r="C5038" s="144" t="s">
        <v>65</v>
      </c>
      <c r="D5038" s="33">
        <v>1705000</v>
      </c>
      <c r="E5038" s="45"/>
      <c r="F5038" s="13">
        <f t="shared" si="73"/>
        <v>459169917.32999969</v>
      </c>
    </row>
    <row r="5039" spans="1:6">
      <c r="A5039" s="98">
        <v>45243</v>
      </c>
      <c r="B5039" s="15"/>
      <c r="C5039" s="144" t="s">
        <v>12</v>
      </c>
      <c r="D5039" s="33">
        <v>585000</v>
      </c>
      <c r="E5039" s="45"/>
      <c r="F5039" s="13">
        <f t="shared" si="73"/>
        <v>459754917.32999969</v>
      </c>
    </row>
    <row r="5040" spans="1:6">
      <c r="A5040" s="98">
        <v>45243</v>
      </c>
      <c r="B5040" s="15"/>
      <c r="C5040" s="144" t="s">
        <v>12</v>
      </c>
      <c r="D5040" s="33">
        <v>600000</v>
      </c>
      <c r="E5040" s="45"/>
      <c r="F5040" s="13">
        <f t="shared" si="73"/>
        <v>460354917.32999969</v>
      </c>
    </row>
    <row r="5041" spans="1:8">
      <c r="A5041" s="98">
        <v>45243</v>
      </c>
      <c r="B5041" s="15"/>
      <c r="C5041" s="144" t="s">
        <v>12</v>
      </c>
      <c r="D5041" s="33">
        <v>1835000</v>
      </c>
      <c r="E5041" s="45"/>
      <c r="F5041" s="13">
        <f t="shared" si="73"/>
        <v>462189917.32999969</v>
      </c>
    </row>
    <row r="5042" spans="1:8">
      <c r="A5042" s="98">
        <v>45243</v>
      </c>
      <c r="B5042" s="15"/>
      <c r="C5042" s="144" t="s">
        <v>12</v>
      </c>
      <c r="D5042" s="33">
        <v>585000</v>
      </c>
      <c r="E5042" s="45"/>
      <c r="F5042" s="13">
        <f t="shared" si="73"/>
        <v>462774917.32999969</v>
      </c>
    </row>
    <row r="5043" spans="1:8">
      <c r="A5043" s="98">
        <v>45243</v>
      </c>
      <c r="B5043" s="15"/>
      <c r="C5043" s="144" t="s">
        <v>12</v>
      </c>
      <c r="D5043" s="33">
        <v>550000</v>
      </c>
      <c r="E5043" s="45"/>
      <c r="F5043" s="13">
        <f t="shared" si="73"/>
        <v>463324917.32999969</v>
      </c>
    </row>
    <row r="5044" spans="1:8">
      <c r="A5044" s="98">
        <v>45243</v>
      </c>
      <c r="B5044" s="15"/>
      <c r="C5044" s="144" t="s">
        <v>30</v>
      </c>
      <c r="D5044" s="33">
        <v>350000</v>
      </c>
      <c r="E5044" s="45"/>
      <c r="F5044" s="13">
        <f t="shared" si="73"/>
        <v>463674917.32999969</v>
      </c>
    </row>
    <row r="5045" spans="1:8">
      <c r="A5045" s="98">
        <v>45244</v>
      </c>
      <c r="B5045" s="15"/>
      <c r="C5045" s="144" t="s">
        <v>12</v>
      </c>
      <c r="D5045" s="33">
        <v>1200000</v>
      </c>
      <c r="E5045" s="45"/>
      <c r="F5045" s="13">
        <f t="shared" si="73"/>
        <v>464874917.32999969</v>
      </c>
    </row>
    <row r="5046" spans="1:8">
      <c r="A5046" s="98">
        <v>45244</v>
      </c>
      <c r="B5046" s="15"/>
      <c r="C5046" s="144" t="s">
        <v>12</v>
      </c>
      <c r="D5046" s="33">
        <v>585000</v>
      </c>
      <c r="E5046" s="45"/>
      <c r="F5046" s="13">
        <f t="shared" si="73"/>
        <v>465459917.32999969</v>
      </c>
    </row>
    <row r="5047" spans="1:8">
      <c r="A5047" s="98">
        <v>45244</v>
      </c>
      <c r="B5047" s="15"/>
      <c r="C5047" s="144" t="s">
        <v>12</v>
      </c>
      <c r="D5047" s="33">
        <v>1135000</v>
      </c>
      <c r="E5047" s="45"/>
      <c r="F5047" s="13">
        <f t="shared" si="73"/>
        <v>466594917.32999969</v>
      </c>
    </row>
    <row r="5048" spans="1:8">
      <c r="A5048" s="98">
        <v>45244</v>
      </c>
      <c r="B5048" s="15"/>
      <c r="C5048" s="144" t="s">
        <v>30</v>
      </c>
      <c r="D5048" s="33">
        <v>350000</v>
      </c>
      <c r="E5048" s="45"/>
      <c r="F5048" s="13">
        <f t="shared" si="73"/>
        <v>466944917.32999969</v>
      </c>
    </row>
    <row r="5049" spans="1:8">
      <c r="A5049" s="98">
        <v>45244</v>
      </c>
      <c r="B5049" s="15"/>
      <c r="C5049" s="144" t="s">
        <v>12</v>
      </c>
      <c r="D5049" s="33">
        <v>1170000</v>
      </c>
      <c r="E5049" s="45"/>
      <c r="F5049" s="13">
        <f t="shared" si="73"/>
        <v>468114917.32999969</v>
      </c>
    </row>
    <row r="5050" spans="1:8">
      <c r="A5050" s="98">
        <v>45244</v>
      </c>
      <c r="B5050" s="15"/>
      <c r="C5050" s="144" t="s">
        <v>12</v>
      </c>
      <c r="D5050" s="33">
        <v>1100000</v>
      </c>
      <c r="E5050" s="45"/>
      <c r="F5050" s="13">
        <f t="shared" si="73"/>
        <v>469214917.32999969</v>
      </c>
    </row>
    <row r="5051" spans="1:8">
      <c r="A5051" s="98">
        <v>45244</v>
      </c>
      <c r="B5051" s="15"/>
      <c r="C5051" s="144" t="s">
        <v>425</v>
      </c>
      <c r="D5051" s="33">
        <v>13450000</v>
      </c>
      <c r="E5051" s="45"/>
      <c r="F5051" s="13">
        <f t="shared" si="73"/>
        <v>482664917.32999969</v>
      </c>
    </row>
    <row r="5052" spans="1:8">
      <c r="A5052" s="98">
        <v>45244</v>
      </c>
      <c r="B5052" s="15"/>
      <c r="C5052" s="144" t="s">
        <v>12</v>
      </c>
      <c r="D5052" s="33">
        <v>585000</v>
      </c>
      <c r="E5052" s="45"/>
      <c r="F5052" s="13">
        <f t="shared" si="73"/>
        <v>483249917.32999969</v>
      </c>
    </row>
    <row r="5053" spans="1:8">
      <c r="A5053" s="98">
        <v>45244</v>
      </c>
      <c r="B5053" s="15"/>
      <c r="C5053" s="144" t="s">
        <v>12</v>
      </c>
      <c r="D5053" s="33">
        <v>600000</v>
      </c>
      <c r="E5053" s="45"/>
      <c r="F5053" s="13">
        <f t="shared" si="73"/>
        <v>483849917.32999969</v>
      </c>
    </row>
    <row r="5054" spans="1:8">
      <c r="A5054" s="98">
        <v>45244</v>
      </c>
      <c r="B5054" s="15"/>
      <c r="C5054" s="144" t="s">
        <v>12</v>
      </c>
      <c r="D5054" s="33">
        <v>650000</v>
      </c>
      <c r="E5054" s="45"/>
      <c r="F5054" s="13">
        <f t="shared" si="73"/>
        <v>484499917.32999969</v>
      </c>
    </row>
    <row r="5055" spans="1:8">
      <c r="A5055" s="98">
        <v>45244</v>
      </c>
      <c r="B5055" s="15"/>
      <c r="C5055" s="144" t="s">
        <v>12</v>
      </c>
      <c r="D5055" s="33">
        <v>1050000</v>
      </c>
      <c r="E5055" s="45"/>
      <c r="F5055" s="13">
        <f t="shared" si="73"/>
        <v>485549917.32999969</v>
      </c>
    </row>
    <row r="5056" spans="1:8">
      <c r="A5056" s="98">
        <v>45246</v>
      </c>
      <c r="B5056" s="15"/>
      <c r="C5056" s="144" t="s">
        <v>12</v>
      </c>
      <c r="D5056" s="33">
        <v>600000</v>
      </c>
      <c r="E5056" s="45"/>
      <c r="F5056" s="13">
        <f t="shared" si="73"/>
        <v>486149917.32999969</v>
      </c>
      <c r="H5056" s="41"/>
    </row>
    <row r="5057" spans="1:9">
      <c r="A5057" s="98">
        <v>45247</v>
      </c>
      <c r="B5057" s="15"/>
      <c r="C5057" s="144" t="s">
        <v>78</v>
      </c>
      <c r="D5057" s="33"/>
      <c r="E5057" s="45">
        <v>39575000</v>
      </c>
      <c r="F5057" s="13">
        <f t="shared" si="73"/>
        <v>446574917.32999969</v>
      </c>
      <c r="H5057" s="4">
        <v>427049917.32999998</v>
      </c>
    </row>
    <row r="5058" spans="1:9">
      <c r="A5058" s="98">
        <v>45247</v>
      </c>
      <c r="B5058" s="15"/>
      <c r="C5058" s="144" t="s">
        <v>22</v>
      </c>
      <c r="D5058" s="33"/>
      <c r="E5058" s="45">
        <v>2200000</v>
      </c>
      <c r="F5058" s="13">
        <f t="shared" si="73"/>
        <v>444374917.32999969</v>
      </c>
    </row>
    <row r="5059" spans="1:9">
      <c r="A5059" s="98">
        <v>45247</v>
      </c>
      <c r="B5059" s="15"/>
      <c r="C5059" s="144" t="s">
        <v>208</v>
      </c>
      <c r="D5059" s="33"/>
      <c r="E5059" s="45">
        <f>3*2900</f>
        <v>8700</v>
      </c>
      <c r="F5059" s="13">
        <f t="shared" si="73"/>
        <v>444366217.32999969</v>
      </c>
    </row>
    <row r="5060" spans="1:9">
      <c r="A5060" s="98">
        <v>45247</v>
      </c>
      <c r="B5060" s="15"/>
      <c r="C5060" s="144" t="s">
        <v>415</v>
      </c>
      <c r="D5060" s="33"/>
      <c r="E5060" s="45">
        <v>1750000</v>
      </c>
      <c r="F5060" s="13">
        <f t="shared" si="73"/>
        <v>442616217.32999969</v>
      </c>
      <c r="H5060" s="66"/>
      <c r="I5060" s="16"/>
    </row>
    <row r="5061" spans="1:9">
      <c r="A5061" s="98">
        <v>45247</v>
      </c>
      <c r="B5061" s="15"/>
      <c r="C5061" s="144" t="s">
        <v>24</v>
      </c>
      <c r="D5061" s="33"/>
      <c r="E5061" s="45">
        <v>955000</v>
      </c>
      <c r="F5061" s="13">
        <f t="shared" si="73"/>
        <v>441661217.32999969</v>
      </c>
      <c r="H5061" s="66">
        <f>F5055-H5057</f>
        <v>58499999.999999702</v>
      </c>
      <c r="I5061" s="16"/>
    </row>
    <row r="5062" spans="1:9">
      <c r="A5062" s="98">
        <v>45247</v>
      </c>
      <c r="B5062" s="15"/>
      <c r="C5062" s="144" t="s">
        <v>44</v>
      </c>
      <c r="D5062" s="33"/>
      <c r="E5062" s="45">
        <v>3000000</v>
      </c>
      <c r="F5062" s="13">
        <f t="shared" si="73"/>
        <v>438661217.32999969</v>
      </c>
      <c r="H5062" s="66"/>
      <c r="I5062" s="16"/>
    </row>
    <row r="5063" spans="1:9">
      <c r="A5063" s="98">
        <v>45247</v>
      </c>
      <c r="B5063" s="15"/>
      <c r="C5063" s="144" t="s">
        <v>428</v>
      </c>
      <c r="D5063" s="33"/>
      <c r="E5063" s="45">
        <v>20000000</v>
      </c>
      <c r="F5063" s="13">
        <f t="shared" si="73"/>
        <v>418661217.32999969</v>
      </c>
    </row>
    <row r="5064" spans="1:9">
      <c r="A5064" s="98">
        <v>45246</v>
      </c>
      <c r="B5064" s="15"/>
      <c r="C5064" s="144" t="s">
        <v>432</v>
      </c>
      <c r="D5064" s="33"/>
      <c r="E5064" s="45">
        <v>600000</v>
      </c>
      <c r="F5064" s="13">
        <f t="shared" si="73"/>
        <v>418061217.32999969</v>
      </c>
    </row>
    <row r="5065" spans="1:9">
      <c r="A5065" s="133">
        <v>45247</v>
      </c>
      <c r="B5065" s="172"/>
      <c r="C5065" s="173" t="s">
        <v>27</v>
      </c>
      <c r="D5065" s="174">
        <v>7250000</v>
      </c>
      <c r="E5065" s="175"/>
      <c r="F5065" s="176">
        <f t="shared" si="73"/>
        <v>425311217.32999969</v>
      </c>
    </row>
    <row r="5066" spans="1:9">
      <c r="A5066" s="128">
        <v>45247</v>
      </c>
      <c r="B5066" s="15"/>
      <c r="C5066" s="144" t="s">
        <v>91</v>
      </c>
      <c r="D5066" s="33">
        <v>500000</v>
      </c>
      <c r="E5066" s="45"/>
      <c r="F5066" s="13">
        <f t="shared" si="73"/>
        <v>425811217.32999969</v>
      </c>
    </row>
    <row r="5067" spans="1:9">
      <c r="A5067" s="171">
        <v>45250</v>
      </c>
      <c r="B5067" s="172"/>
      <c r="C5067" s="173" t="s">
        <v>429</v>
      </c>
      <c r="D5067" s="174">
        <v>8850000</v>
      </c>
      <c r="E5067" s="175"/>
      <c r="F5067" s="176">
        <f t="shared" si="73"/>
        <v>434661217.32999969</v>
      </c>
    </row>
    <row r="5068" spans="1:9">
      <c r="A5068" s="128">
        <v>45246</v>
      </c>
      <c r="B5068" s="15"/>
      <c r="C5068" s="144" t="s">
        <v>12</v>
      </c>
      <c r="D5068" s="33">
        <v>585000</v>
      </c>
      <c r="E5068" s="45"/>
      <c r="F5068" s="13">
        <f t="shared" si="73"/>
        <v>435246217.32999969</v>
      </c>
    </row>
    <row r="5069" spans="1:9">
      <c r="A5069" s="128">
        <v>45246</v>
      </c>
      <c r="B5069" s="15"/>
      <c r="C5069" s="144" t="s">
        <v>12</v>
      </c>
      <c r="D5069" s="33">
        <v>1250000</v>
      </c>
      <c r="E5069" s="45"/>
      <c r="F5069" s="13">
        <f t="shared" si="73"/>
        <v>436496217.32999969</v>
      </c>
    </row>
    <row r="5070" spans="1:9">
      <c r="A5070" s="128">
        <v>45246</v>
      </c>
      <c r="B5070" s="15"/>
      <c r="C5070" s="144" t="s">
        <v>12</v>
      </c>
      <c r="D5070" s="33">
        <v>600000</v>
      </c>
      <c r="E5070" s="45"/>
      <c r="F5070" s="13">
        <f t="shared" si="73"/>
        <v>437096217.32999969</v>
      </c>
    </row>
    <row r="5071" spans="1:9">
      <c r="A5071" s="128">
        <v>45246</v>
      </c>
      <c r="B5071" s="15"/>
      <c r="C5071" s="144" t="s">
        <v>12</v>
      </c>
      <c r="D5071" s="33">
        <v>585000</v>
      </c>
      <c r="E5071" s="45"/>
      <c r="F5071" s="13">
        <f t="shared" ref="F5071:F5131" si="74">F5070+D5071-E5071</f>
        <v>437681217.32999969</v>
      </c>
    </row>
    <row r="5072" spans="1:9">
      <c r="A5072" s="128">
        <v>45246</v>
      </c>
      <c r="B5072" s="15"/>
      <c r="C5072" s="144" t="s">
        <v>12</v>
      </c>
      <c r="D5072" s="33">
        <v>585000</v>
      </c>
      <c r="E5072" s="45"/>
      <c r="F5072" s="13">
        <f t="shared" si="74"/>
        <v>438266217.32999969</v>
      </c>
    </row>
    <row r="5073" spans="1:9">
      <c r="A5073" s="128">
        <v>45246</v>
      </c>
      <c r="B5073" s="15"/>
      <c r="C5073" s="144" t="s">
        <v>12</v>
      </c>
      <c r="D5073" s="33">
        <v>600000</v>
      </c>
      <c r="E5073" s="45"/>
      <c r="F5073" s="13">
        <f t="shared" si="74"/>
        <v>438866217.32999969</v>
      </c>
    </row>
    <row r="5074" spans="1:9">
      <c r="A5074" s="128">
        <v>45247</v>
      </c>
      <c r="B5074" s="15"/>
      <c r="C5074" s="144" t="s">
        <v>93</v>
      </c>
      <c r="D5074" s="33">
        <v>1770000</v>
      </c>
      <c r="E5074" s="45"/>
      <c r="F5074" s="13">
        <f t="shared" si="74"/>
        <v>440636217.32999969</v>
      </c>
    </row>
    <row r="5075" spans="1:9">
      <c r="A5075" s="128">
        <v>45247</v>
      </c>
      <c r="B5075" s="15"/>
      <c r="C5075" s="144" t="s">
        <v>12</v>
      </c>
      <c r="D5075" s="33">
        <v>650000</v>
      </c>
      <c r="E5075" s="45"/>
      <c r="F5075" s="13">
        <f t="shared" si="74"/>
        <v>441286217.32999969</v>
      </c>
    </row>
    <row r="5076" spans="1:9">
      <c r="A5076" s="128">
        <v>45247</v>
      </c>
      <c r="B5076" s="15"/>
      <c r="C5076" s="144" t="s">
        <v>12</v>
      </c>
      <c r="D5076" s="33">
        <v>600000</v>
      </c>
      <c r="E5076" s="45"/>
      <c r="F5076" s="13">
        <f t="shared" si="74"/>
        <v>441886217.32999969</v>
      </c>
    </row>
    <row r="5077" spans="1:9">
      <c r="A5077" s="128">
        <v>45247</v>
      </c>
      <c r="B5077" s="15"/>
      <c r="C5077" s="144" t="s">
        <v>12</v>
      </c>
      <c r="D5077" s="33">
        <v>600000</v>
      </c>
      <c r="E5077" s="45"/>
      <c r="F5077" s="13">
        <f t="shared" si="74"/>
        <v>442486217.32999969</v>
      </c>
    </row>
    <row r="5078" spans="1:9">
      <c r="A5078" s="128">
        <v>45247</v>
      </c>
      <c r="B5078" s="15"/>
      <c r="C5078" s="144" t="s">
        <v>12</v>
      </c>
      <c r="D5078" s="33">
        <v>550000</v>
      </c>
      <c r="E5078" s="45"/>
      <c r="F5078" s="13">
        <f t="shared" si="74"/>
        <v>443036217.32999969</v>
      </c>
    </row>
    <row r="5079" spans="1:9">
      <c r="A5079" s="128">
        <v>45247</v>
      </c>
      <c r="B5079" s="15"/>
      <c r="C5079" s="144" t="s">
        <v>64</v>
      </c>
      <c r="D5079" s="33">
        <v>13200000</v>
      </c>
      <c r="E5079" s="45"/>
      <c r="F5079" s="13">
        <f t="shared" si="74"/>
        <v>456236217.32999969</v>
      </c>
    </row>
    <row r="5080" spans="1:9">
      <c r="A5080" s="128">
        <v>45247</v>
      </c>
      <c r="B5080" s="15"/>
      <c r="C5080" s="144" t="s">
        <v>12</v>
      </c>
      <c r="D5080" s="33">
        <v>600000</v>
      </c>
      <c r="E5080" s="45"/>
      <c r="F5080" s="13">
        <f t="shared" si="74"/>
        <v>456836217.32999969</v>
      </c>
    </row>
    <row r="5081" spans="1:9">
      <c r="A5081" s="128">
        <v>45247</v>
      </c>
      <c r="B5081" s="15"/>
      <c r="C5081" s="144" t="s">
        <v>12</v>
      </c>
      <c r="D5081" s="33">
        <v>1775000</v>
      </c>
      <c r="E5081" s="45"/>
      <c r="F5081" s="13">
        <f t="shared" si="74"/>
        <v>458611217.32999969</v>
      </c>
    </row>
    <row r="5082" spans="1:9">
      <c r="A5082" s="128">
        <v>45247</v>
      </c>
      <c r="B5082" s="15"/>
      <c r="C5082" s="144" t="s">
        <v>12</v>
      </c>
      <c r="D5082" s="33">
        <v>1300000</v>
      </c>
      <c r="E5082" s="45"/>
      <c r="F5082" s="13">
        <f t="shared" si="74"/>
        <v>459911217.32999969</v>
      </c>
    </row>
    <row r="5083" spans="1:9">
      <c r="A5083" s="128">
        <v>45247</v>
      </c>
      <c r="B5083" s="15"/>
      <c r="C5083" s="144" t="s">
        <v>12</v>
      </c>
      <c r="D5083" s="33">
        <v>600000</v>
      </c>
      <c r="E5083" s="45"/>
      <c r="F5083" s="13">
        <f t="shared" si="74"/>
        <v>460511217.32999969</v>
      </c>
    </row>
    <row r="5084" spans="1:9">
      <c r="A5084" s="128">
        <v>45248</v>
      </c>
      <c r="B5084" s="15"/>
      <c r="C5084" s="144" t="s">
        <v>431</v>
      </c>
      <c r="D5084" s="33">
        <v>8950000</v>
      </c>
      <c r="E5084" s="45"/>
      <c r="F5084" s="13">
        <f t="shared" si="74"/>
        <v>469461217.32999969</v>
      </c>
      <c r="H5084" s="66"/>
      <c r="I5084" s="16"/>
    </row>
    <row r="5085" spans="1:9">
      <c r="A5085" s="98">
        <v>45248</v>
      </c>
      <c r="B5085" s="15"/>
      <c r="C5085" s="144" t="s">
        <v>30</v>
      </c>
      <c r="D5085" s="33">
        <v>350000</v>
      </c>
      <c r="E5085" s="45"/>
      <c r="F5085" s="13">
        <f t="shared" si="74"/>
        <v>469811217.32999969</v>
      </c>
      <c r="H5085" s="66"/>
      <c r="I5085" s="16"/>
    </row>
    <row r="5086" spans="1:9">
      <c r="A5086" s="98">
        <v>45249</v>
      </c>
      <c r="B5086" s="15"/>
      <c r="C5086" s="144" t="s">
        <v>12</v>
      </c>
      <c r="D5086" s="33">
        <v>600000</v>
      </c>
      <c r="E5086" s="45"/>
      <c r="F5086" s="13">
        <f t="shared" si="74"/>
        <v>470411217.32999969</v>
      </c>
      <c r="H5086" s="66"/>
      <c r="I5086" s="16"/>
    </row>
    <row r="5087" spans="1:9">
      <c r="A5087" s="98">
        <v>45253</v>
      </c>
      <c r="B5087" s="15"/>
      <c r="C5087" s="147" t="s">
        <v>433</v>
      </c>
      <c r="D5087" s="33"/>
      <c r="E5087" s="45">
        <v>40000000</v>
      </c>
      <c r="F5087" s="13">
        <f t="shared" si="74"/>
        <v>430411217.32999969</v>
      </c>
    </row>
    <row r="5088" spans="1:9">
      <c r="A5088" s="98">
        <v>45254</v>
      </c>
      <c r="B5088" s="15"/>
      <c r="C5088" s="144" t="s">
        <v>332</v>
      </c>
      <c r="D5088" s="33">
        <v>2750000</v>
      </c>
      <c r="E5088" s="45"/>
      <c r="F5088" s="13">
        <f t="shared" si="74"/>
        <v>433161217.32999969</v>
      </c>
    </row>
    <row r="5089" spans="1:6" ht="42">
      <c r="A5089" s="98">
        <v>45257</v>
      </c>
      <c r="B5089" s="15"/>
      <c r="C5089" s="147" t="s">
        <v>434</v>
      </c>
      <c r="D5089" s="33"/>
      <c r="E5089" s="45">
        <v>25000000</v>
      </c>
      <c r="F5089" s="13">
        <f t="shared" si="74"/>
        <v>408161217.32999969</v>
      </c>
    </row>
    <row r="5090" spans="1:6">
      <c r="A5090" s="98">
        <v>45257</v>
      </c>
      <c r="B5090" s="15"/>
      <c r="C5090" s="147" t="s">
        <v>437</v>
      </c>
      <c r="D5090" s="33"/>
      <c r="E5090" s="45">
        <v>34000000</v>
      </c>
      <c r="F5090" s="13">
        <f t="shared" si="74"/>
        <v>374161217.32999969</v>
      </c>
    </row>
    <row r="5091" spans="1:6">
      <c r="A5091" s="98">
        <v>45250</v>
      </c>
      <c r="B5091" s="15"/>
      <c r="C5091" s="144" t="s">
        <v>94</v>
      </c>
      <c r="D5091" s="33">
        <v>13750000</v>
      </c>
      <c r="E5091" s="45"/>
      <c r="F5091" s="13">
        <f t="shared" si="74"/>
        <v>387911217.32999969</v>
      </c>
    </row>
    <row r="5092" spans="1:6">
      <c r="A5092" s="98">
        <v>45250</v>
      </c>
      <c r="B5092" s="15"/>
      <c r="C5092" s="144" t="s">
        <v>17</v>
      </c>
      <c r="D5092" s="33">
        <v>1200000</v>
      </c>
      <c r="E5092" s="45"/>
      <c r="F5092" s="13">
        <f t="shared" si="74"/>
        <v>389111217.32999969</v>
      </c>
    </row>
    <row r="5093" spans="1:6">
      <c r="A5093" s="98">
        <v>45250</v>
      </c>
      <c r="B5093" s="15"/>
      <c r="C5093" s="144" t="s">
        <v>12</v>
      </c>
      <c r="D5093" s="33">
        <v>550000</v>
      </c>
      <c r="E5093" s="45"/>
      <c r="F5093" s="13">
        <f t="shared" si="74"/>
        <v>389661217.32999969</v>
      </c>
    </row>
    <row r="5094" spans="1:6">
      <c r="A5094" s="98">
        <v>45250</v>
      </c>
      <c r="B5094" s="15"/>
      <c r="C5094" s="144" t="s">
        <v>430</v>
      </c>
      <c r="D5094" s="33">
        <v>8950000</v>
      </c>
      <c r="E5094" s="45"/>
      <c r="F5094" s="13">
        <f t="shared" si="74"/>
        <v>398611217.32999969</v>
      </c>
    </row>
    <row r="5095" spans="1:6">
      <c r="A5095" s="98">
        <v>45250</v>
      </c>
      <c r="B5095" s="15"/>
      <c r="C5095" s="144" t="s">
        <v>12</v>
      </c>
      <c r="D5095" s="33">
        <v>1170000</v>
      </c>
      <c r="E5095" s="45"/>
      <c r="F5095" s="13">
        <f t="shared" si="74"/>
        <v>399781217.32999969</v>
      </c>
    </row>
    <row r="5096" spans="1:6">
      <c r="A5096" s="98">
        <v>45250</v>
      </c>
      <c r="B5096" s="15"/>
      <c r="C5096" s="144" t="s">
        <v>435</v>
      </c>
      <c r="D5096" s="33">
        <v>17650000</v>
      </c>
      <c r="E5096" s="45"/>
      <c r="F5096" s="13">
        <f t="shared" si="74"/>
        <v>417431217.32999969</v>
      </c>
    </row>
    <row r="5097" spans="1:6">
      <c r="A5097" s="98">
        <v>45250</v>
      </c>
      <c r="B5097" s="15"/>
      <c r="C5097" s="144" t="s">
        <v>12</v>
      </c>
      <c r="D5097" s="33">
        <v>1150000</v>
      </c>
      <c r="E5097" s="45"/>
      <c r="F5097" s="13">
        <f t="shared" si="74"/>
        <v>418581217.32999969</v>
      </c>
    </row>
    <row r="5098" spans="1:6">
      <c r="A5098" s="98">
        <v>45250</v>
      </c>
      <c r="B5098" s="15"/>
      <c r="C5098" s="144" t="s">
        <v>12</v>
      </c>
      <c r="D5098" s="33">
        <v>650000</v>
      </c>
      <c r="E5098" s="45"/>
      <c r="F5098" s="13">
        <f t="shared" si="74"/>
        <v>419231217.32999969</v>
      </c>
    </row>
    <row r="5099" spans="1:6">
      <c r="A5099" s="98">
        <v>45250</v>
      </c>
      <c r="B5099" s="15"/>
      <c r="C5099" s="144" t="s">
        <v>425</v>
      </c>
      <c r="D5099" s="33">
        <v>13200000</v>
      </c>
      <c r="E5099" s="45"/>
      <c r="F5099" s="13">
        <f t="shared" si="74"/>
        <v>432431217.32999969</v>
      </c>
    </row>
    <row r="5100" spans="1:6">
      <c r="A5100" s="98">
        <v>45250</v>
      </c>
      <c r="B5100" s="15"/>
      <c r="C5100" s="144" t="s">
        <v>12</v>
      </c>
      <c r="D5100" s="33">
        <v>650000</v>
      </c>
      <c r="E5100" s="45"/>
      <c r="F5100" s="13">
        <f t="shared" si="74"/>
        <v>433081217.32999969</v>
      </c>
    </row>
    <row r="5101" spans="1:6">
      <c r="A5101" s="98">
        <v>45250</v>
      </c>
      <c r="B5101" s="15"/>
      <c r="C5101" s="144" t="s">
        <v>12</v>
      </c>
      <c r="D5101" s="33">
        <v>585000</v>
      </c>
      <c r="E5101" s="45"/>
      <c r="F5101" s="13">
        <f t="shared" si="74"/>
        <v>433666217.32999969</v>
      </c>
    </row>
    <row r="5102" spans="1:6">
      <c r="A5102" s="98">
        <v>45250</v>
      </c>
      <c r="B5102" s="15"/>
      <c r="C5102" s="144" t="s">
        <v>12</v>
      </c>
      <c r="D5102" s="33">
        <v>600000</v>
      </c>
      <c r="E5102" s="45"/>
      <c r="F5102" s="13">
        <f t="shared" si="74"/>
        <v>434266217.32999969</v>
      </c>
    </row>
    <row r="5103" spans="1:6">
      <c r="A5103" s="98">
        <v>45251</v>
      </c>
      <c r="B5103" s="15"/>
      <c r="C5103" s="144" t="s">
        <v>12</v>
      </c>
      <c r="D5103" s="33">
        <v>600000</v>
      </c>
      <c r="E5103" s="45"/>
      <c r="F5103" s="13">
        <f t="shared" si="74"/>
        <v>434866217.32999969</v>
      </c>
    </row>
    <row r="5104" spans="1:6">
      <c r="A5104" s="98">
        <v>45251</v>
      </c>
      <c r="B5104" s="15"/>
      <c r="C5104" s="144" t="s">
        <v>94</v>
      </c>
      <c r="D5104" s="33">
        <v>13000000</v>
      </c>
      <c r="E5104" s="45"/>
      <c r="F5104" s="13">
        <f t="shared" si="74"/>
        <v>447866217.32999969</v>
      </c>
    </row>
    <row r="5105" spans="1:8">
      <c r="A5105" s="98">
        <v>45251</v>
      </c>
      <c r="B5105" s="15"/>
      <c r="C5105" s="144" t="s">
        <v>12</v>
      </c>
      <c r="D5105" s="33">
        <v>1170000</v>
      </c>
      <c r="E5105" s="45"/>
      <c r="F5105" s="13">
        <f t="shared" si="74"/>
        <v>449036217.32999969</v>
      </c>
    </row>
    <row r="5106" spans="1:8">
      <c r="A5106" s="98">
        <v>45251</v>
      </c>
      <c r="B5106" s="15"/>
      <c r="C5106" s="144" t="s">
        <v>12</v>
      </c>
      <c r="D5106" s="33">
        <v>1135000</v>
      </c>
      <c r="E5106" s="45"/>
      <c r="F5106" s="13">
        <f t="shared" si="74"/>
        <v>450171217.32999969</v>
      </c>
    </row>
    <row r="5107" spans="1:8">
      <c r="A5107" s="98">
        <v>45251</v>
      </c>
      <c r="B5107" s="15"/>
      <c r="C5107" s="144" t="s">
        <v>12</v>
      </c>
      <c r="D5107" s="33">
        <v>650000</v>
      </c>
      <c r="E5107" s="45"/>
      <c r="F5107" s="13">
        <f t="shared" si="74"/>
        <v>450821217.32999969</v>
      </c>
    </row>
    <row r="5108" spans="1:8">
      <c r="A5108" s="98">
        <v>45251</v>
      </c>
      <c r="B5108" s="15"/>
      <c r="C5108" s="144" t="s">
        <v>30</v>
      </c>
      <c r="D5108" s="33">
        <v>350000</v>
      </c>
      <c r="E5108" s="45"/>
      <c r="F5108" s="13">
        <f t="shared" si="74"/>
        <v>451171217.32999969</v>
      </c>
    </row>
    <row r="5109" spans="1:8">
      <c r="A5109" s="98">
        <v>45252</v>
      </c>
      <c r="B5109" s="15"/>
      <c r="C5109" s="144" t="s">
        <v>12</v>
      </c>
      <c r="D5109" s="33">
        <v>600000</v>
      </c>
      <c r="E5109" s="45"/>
      <c r="F5109" s="13">
        <f t="shared" si="74"/>
        <v>451771217.32999969</v>
      </c>
    </row>
    <row r="5110" spans="1:8">
      <c r="A5110" s="98">
        <v>45252</v>
      </c>
      <c r="B5110" s="15"/>
      <c r="C5110" s="144" t="s">
        <v>12</v>
      </c>
      <c r="D5110" s="33">
        <v>1250000</v>
      </c>
      <c r="E5110" s="45"/>
      <c r="F5110" s="13">
        <f t="shared" si="74"/>
        <v>453021217.32999969</v>
      </c>
    </row>
    <row r="5111" spans="1:8">
      <c r="A5111" s="98">
        <v>45252</v>
      </c>
      <c r="B5111" s="15"/>
      <c r="C5111" s="144" t="s">
        <v>12</v>
      </c>
      <c r="D5111" s="33">
        <v>600000</v>
      </c>
      <c r="E5111" s="45"/>
      <c r="F5111" s="13">
        <f t="shared" si="74"/>
        <v>453621217.32999969</v>
      </c>
    </row>
    <row r="5112" spans="1:8">
      <c r="A5112" s="98">
        <v>45252</v>
      </c>
      <c r="B5112" s="15"/>
      <c r="C5112" s="144" t="s">
        <v>12</v>
      </c>
      <c r="D5112" s="33">
        <v>585000</v>
      </c>
      <c r="E5112" s="45"/>
      <c r="F5112" s="13">
        <f t="shared" si="74"/>
        <v>454206217.32999969</v>
      </c>
    </row>
    <row r="5113" spans="1:8">
      <c r="A5113" s="98">
        <v>45252</v>
      </c>
      <c r="B5113" s="15"/>
      <c r="C5113" s="144" t="s">
        <v>12</v>
      </c>
      <c r="D5113" s="33">
        <v>650000</v>
      </c>
      <c r="E5113" s="45"/>
      <c r="F5113" s="13">
        <f t="shared" si="74"/>
        <v>454856217.32999969</v>
      </c>
      <c r="H5113" s="16"/>
    </row>
    <row r="5114" spans="1:8">
      <c r="A5114" s="98">
        <v>45252</v>
      </c>
      <c r="B5114" s="15"/>
      <c r="C5114" s="144" t="s">
        <v>94</v>
      </c>
      <c r="D5114" s="33">
        <v>13000000</v>
      </c>
      <c r="E5114" s="45"/>
      <c r="F5114" s="13">
        <f t="shared" si="74"/>
        <v>467856217.32999969</v>
      </c>
    </row>
    <row r="5115" spans="1:8">
      <c r="A5115" s="98">
        <v>45252</v>
      </c>
      <c r="B5115" s="15"/>
      <c r="C5115" s="144" t="s">
        <v>12</v>
      </c>
      <c r="D5115" s="33">
        <v>600000</v>
      </c>
      <c r="E5115" s="45"/>
      <c r="F5115" s="13">
        <f t="shared" si="74"/>
        <v>468456217.32999969</v>
      </c>
    </row>
    <row r="5116" spans="1:8">
      <c r="A5116" s="98">
        <v>45253</v>
      </c>
      <c r="B5116" s="15"/>
      <c r="C5116" s="144" t="s">
        <v>12</v>
      </c>
      <c r="D5116" s="33">
        <v>1100000</v>
      </c>
      <c r="E5116" s="45"/>
      <c r="F5116" s="13">
        <f t="shared" si="74"/>
        <v>469556217.32999969</v>
      </c>
    </row>
    <row r="5117" spans="1:8">
      <c r="A5117" s="98">
        <v>45253</v>
      </c>
      <c r="B5117" s="15"/>
      <c r="C5117" s="144" t="s">
        <v>12</v>
      </c>
      <c r="D5117" s="33">
        <v>585000</v>
      </c>
      <c r="E5117" s="45"/>
      <c r="F5117" s="13">
        <f t="shared" si="74"/>
        <v>470141217.32999969</v>
      </c>
    </row>
    <row r="5118" spans="1:8">
      <c r="A5118" s="98">
        <v>45253</v>
      </c>
      <c r="B5118" s="15"/>
      <c r="C5118" s="144" t="s">
        <v>12</v>
      </c>
      <c r="D5118" s="33">
        <v>1185000</v>
      </c>
      <c r="E5118" s="45"/>
      <c r="F5118" s="13">
        <f t="shared" si="74"/>
        <v>471326217.32999969</v>
      </c>
    </row>
    <row r="5119" spans="1:8">
      <c r="A5119" s="98">
        <v>45253</v>
      </c>
      <c r="B5119" s="15"/>
      <c r="C5119" s="144" t="s">
        <v>12</v>
      </c>
      <c r="D5119" s="33">
        <v>600000</v>
      </c>
      <c r="E5119" s="45"/>
      <c r="F5119" s="13">
        <f t="shared" si="74"/>
        <v>471926217.32999969</v>
      </c>
    </row>
    <row r="5120" spans="1:8">
      <c r="A5120" s="98">
        <v>45253</v>
      </c>
      <c r="B5120" s="15"/>
      <c r="C5120" s="144" t="s">
        <v>12</v>
      </c>
      <c r="D5120" s="33">
        <v>465000</v>
      </c>
      <c r="E5120" s="45"/>
      <c r="F5120" s="13">
        <f t="shared" si="74"/>
        <v>472391217.32999969</v>
      </c>
    </row>
    <row r="5121" spans="1:8">
      <c r="A5121" s="98">
        <v>45253</v>
      </c>
      <c r="B5121" s="15"/>
      <c r="C5121" s="144" t="s">
        <v>12</v>
      </c>
      <c r="D5121" s="33">
        <v>650000</v>
      </c>
      <c r="E5121" s="45"/>
      <c r="F5121" s="13">
        <f t="shared" si="74"/>
        <v>473041217.32999969</v>
      </c>
    </row>
    <row r="5122" spans="1:8">
      <c r="A5122" s="98">
        <v>45253</v>
      </c>
      <c r="B5122" s="15"/>
      <c r="C5122" s="144" t="s">
        <v>12</v>
      </c>
      <c r="D5122" s="33">
        <v>585000</v>
      </c>
      <c r="E5122" s="45"/>
      <c r="F5122" s="13">
        <f t="shared" si="74"/>
        <v>473626217.32999969</v>
      </c>
    </row>
    <row r="5123" spans="1:8">
      <c r="A5123" s="98">
        <v>45253</v>
      </c>
      <c r="B5123" s="15"/>
      <c r="C5123" s="144" t="s">
        <v>12</v>
      </c>
      <c r="D5123" s="33">
        <v>465000</v>
      </c>
      <c r="E5123" s="45"/>
      <c r="F5123" s="13">
        <f t="shared" si="74"/>
        <v>474091217.32999969</v>
      </c>
    </row>
    <row r="5124" spans="1:8">
      <c r="A5124" s="98">
        <v>45253</v>
      </c>
      <c r="B5124" s="15"/>
      <c r="C5124" s="144" t="s">
        <v>12</v>
      </c>
      <c r="D5124" s="33">
        <v>650000</v>
      </c>
      <c r="E5124" s="45"/>
      <c r="F5124" s="13">
        <f t="shared" si="74"/>
        <v>474741217.32999969</v>
      </c>
    </row>
    <row r="5125" spans="1:8">
      <c r="A5125" s="98">
        <v>45253</v>
      </c>
      <c r="B5125" s="15"/>
      <c r="C5125" s="144" t="s">
        <v>430</v>
      </c>
      <c r="D5125" s="33">
        <v>8700000</v>
      </c>
      <c r="E5125" s="45"/>
      <c r="F5125" s="13">
        <f t="shared" si="74"/>
        <v>483441217.32999969</v>
      </c>
    </row>
    <row r="5126" spans="1:8">
      <c r="A5126" s="98">
        <v>45253</v>
      </c>
      <c r="B5126" s="15"/>
      <c r="C5126" s="144" t="s">
        <v>94</v>
      </c>
      <c r="D5126" s="33">
        <v>13750000</v>
      </c>
      <c r="E5126" s="45"/>
      <c r="F5126" s="13">
        <f t="shared" si="74"/>
        <v>497191217.32999969</v>
      </c>
    </row>
    <row r="5127" spans="1:8">
      <c r="A5127" s="98">
        <v>45253</v>
      </c>
      <c r="B5127" s="15"/>
      <c r="C5127" s="144" t="s">
        <v>12</v>
      </c>
      <c r="D5127" s="33">
        <v>585000</v>
      </c>
      <c r="E5127" s="45"/>
      <c r="F5127" s="13">
        <f t="shared" si="74"/>
        <v>497776217.32999969</v>
      </c>
    </row>
    <row r="5128" spans="1:8">
      <c r="A5128" s="98">
        <v>45253</v>
      </c>
      <c r="B5128" s="15"/>
      <c r="C5128" s="144" t="s">
        <v>12</v>
      </c>
      <c r="D5128" s="33">
        <v>550000</v>
      </c>
      <c r="E5128" s="45"/>
      <c r="F5128" s="13">
        <f t="shared" si="74"/>
        <v>498326217.32999969</v>
      </c>
      <c r="H5128" s="16"/>
    </row>
    <row r="5129" spans="1:8">
      <c r="A5129" s="98">
        <v>45254</v>
      </c>
      <c r="B5129" s="15"/>
      <c r="C5129" s="144" t="s">
        <v>12</v>
      </c>
      <c r="D5129" s="33">
        <v>600000</v>
      </c>
      <c r="E5129" s="45"/>
      <c r="F5129" s="13">
        <f t="shared" si="74"/>
        <v>498926217.32999969</v>
      </c>
      <c r="H5129" s="16"/>
    </row>
    <row r="5130" spans="1:8">
      <c r="A5130" s="98">
        <v>45254</v>
      </c>
      <c r="B5130" s="15"/>
      <c r="C5130" s="144" t="s">
        <v>12</v>
      </c>
      <c r="D5130" s="33">
        <v>1700000</v>
      </c>
      <c r="E5130" s="45"/>
      <c r="F5130" s="13">
        <f t="shared" si="74"/>
        <v>500626217.32999969</v>
      </c>
      <c r="H5130" s="16"/>
    </row>
    <row r="5131" spans="1:8">
      <c r="A5131" s="98">
        <v>45254</v>
      </c>
      <c r="B5131" s="15"/>
      <c r="C5131" s="144" t="s">
        <v>12</v>
      </c>
      <c r="D5131" s="33">
        <v>1200000</v>
      </c>
      <c r="E5131" s="45"/>
      <c r="F5131" s="13">
        <f t="shared" si="74"/>
        <v>501826217.32999969</v>
      </c>
    </row>
    <row r="5132" spans="1:8">
      <c r="A5132" s="98">
        <v>45254</v>
      </c>
      <c r="B5132" s="15"/>
      <c r="C5132" s="144" t="s">
        <v>12</v>
      </c>
      <c r="D5132" s="33">
        <v>650000</v>
      </c>
      <c r="E5132" s="45"/>
      <c r="F5132" s="13">
        <f t="shared" ref="F5132:F5291" si="75">F5131+D5132-E5132</f>
        <v>502476217.32999969</v>
      </c>
    </row>
    <row r="5133" spans="1:8">
      <c r="A5133" s="98">
        <v>45254</v>
      </c>
      <c r="B5133" s="15"/>
      <c r="C5133" s="144" t="s">
        <v>12</v>
      </c>
      <c r="D5133" s="33">
        <v>575000</v>
      </c>
      <c r="E5133" s="45"/>
      <c r="F5133" s="13">
        <f t="shared" si="75"/>
        <v>503051217.32999969</v>
      </c>
    </row>
    <row r="5134" spans="1:8">
      <c r="A5134" s="98">
        <v>45254</v>
      </c>
      <c r="B5134" s="15"/>
      <c r="C5134" s="144" t="s">
        <v>12</v>
      </c>
      <c r="D5134" s="33">
        <v>650000</v>
      </c>
      <c r="E5134" s="45"/>
      <c r="F5134" s="13">
        <f t="shared" si="75"/>
        <v>503701217.32999969</v>
      </c>
    </row>
    <row r="5135" spans="1:8">
      <c r="A5135" s="98">
        <v>45254</v>
      </c>
      <c r="B5135" s="15"/>
      <c r="C5135" s="144" t="s">
        <v>12</v>
      </c>
      <c r="D5135" s="33">
        <v>585000</v>
      </c>
      <c r="E5135" s="45"/>
      <c r="F5135" s="13">
        <f t="shared" si="75"/>
        <v>504286217.32999969</v>
      </c>
    </row>
    <row r="5136" spans="1:8">
      <c r="A5136" s="98">
        <v>45254</v>
      </c>
      <c r="B5136" s="15"/>
      <c r="C5136" s="144" t="s">
        <v>12</v>
      </c>
      <c r="D5136" s="33">
        <v>585000</v>
      </c>
      <c r="E5136" s="45"/>
      <c r="F5136" s="13">
        <f t="shared" si="75"/>
        <v>504871217.32999969</v>
      </c>
    </row>
    <row r="5137" spans="1:10">
      <c r="A5137" s="98">
        <v>45254</v>
      </c>
      <c r="B5137" s="15"/>
      <c r="C5137" s="144" t="s">
        <v>12</v>
      </c>
      <c r="D5137" s="33">
        <v>585000</v>
      </c>
      <c r="E5137" s="45"/>
      <c r="F5137" s="13">
        <f t="shared" si="75"/>
        <v>505456217.32999969</v>
      </c>
    </row>
    <row r="5138" spans="1:10">
      <c r="A5138" s="98">
        <v>45254</v>
      </c>
      <c r="B5138" s="15"/>
      <c r="C5138" s="144"/>
      <c r="D5138" s="33">
        <v>610000</v>
      </c>
      <c r="E5138" s="45"/>
      <c r="F5138" s="13">
        <f t="shared" si="75"/>
        <v>506066217.32999969</v>
      </c>
    </row>
    <row r="5139" spans="1:10">
      <c r="A5139" s="98">
        <v>45254</v>
      </c>
      <c r="B5139" s="15"/>
      <c r="C5139" s="144" t="s">
        <v>12</v>
      </c>
      <c r="D5139" s="33">
        <v>1170000</v>
      </c>
      <c r="E5139" s="45"/>
      <c r="F5139" s="13">
        <f t="shared" si="75"/>
        <v>507236217.32999969</v>
      </c>
    </row>
    <row r="5140" spans="1:10">
      <c r="A5140" s="98">
        <v>45254</v>
      </c>
      <c r="B5140" s="15"/>
      <c r="C5140" s="144" t="s">
        <v>12</v>
      </c>
      <c r="D5140" s="33">
        <v>650000</v>
      </c>
      <c r="E5140" s="45"/>
      <c r="F5140" s="13">
        <f t="shared" si="75"/>
        <v>507886217.32999969</v>
      </c>
    </row>
    <row r="5141" spans="1:10" s="107" customFormat="1">
      <c r="A5141" s="30">
        <v>45255</v>
      </c>
      <c r="B5141" s="32"/>
      <c r="C5141" s="145" t="s">
        <v>425</v>
      </c>
      <c r="D5141" s="72">
        <v>10000000</v>
      </c>
      <c r="E5141" s="131"/>
      <c r="F5141" s="117">
        <f t="shared" si="75"/>
        <v>517886217.32999969</v>
      </c>
      <c r="G5141" s="132"/>
      <c r="H5141" s="19"/>
      <c r="J5141" s="130"/>
    </row>
    <row r="5142" spans="1:10" s="107" customFormat="1">
      <c r="A5142" s="30">
        <v>45255</v>
      </c>
      <c r="B5142" s="32"/>
      <c r="C5142" s="145" t="s">
        <v>436</v>
      </c>
      <c r="D5142" s="72">
        <v>4450000</v>
      </c>
      <c r="E5142" s="131"/>
      <c r="F5142" s="117">
        <f t="shared" si="75"/>
        <v>522336217.32999969</v>
      </c>
      <c r="G5142" s="132"/>
      <c r="H5142" s="36"/>
      <c r="J5142" s="130"/>
    </row>
    <row r="5143" spans="1:10" s="107" customFormat="1">
      <c r="A5143" s="30">
        <v>45255</v>
      </c>
      <c r="B5143" s="32"/>
      <c r="C5143" s="145" t="s">
        <v>12</v>
      </c>
      <c r="D5143" s="72">
        <v>1735000</v>
      </c>
      <c r="E5143" s="131"/>
      <c r="F5143" s="117">
        <f t="shared" si="75"/>
        <v>524071217.32999969</v>
      </c>
      <c r="G5143" s="132"/>
      <c r="H5143" s="36"/>
      <c r="J5143" s="130"/>
    </row>
    <row r="5144" spans="1:10" s="107" customFormat="1">
      <c r="A5144" s="30">
        <v>45255</v>
      </c>
      <c r="B5144" s="32"/>
      <c r="C5144" s="145" t="s">
        <v>12</v>
      </c>
      <c r="D5144" s="72">
        <v>1200000</v>
      </c>
      <c r="E5144" s="131"/>
      <c r="F5144" s="117">
        <f t="shared" si="75"/>
        <v>525271217.32999969</v>
      </c>
      <c r="G5144" s="132"/>
      <c r="H5144" s="36"/>
      <c r="J5144" s="130"/>
    </row>
    <row r="5145" spans="1:10" s="107" customFormat="1">
      <c r="A5145" s="30">
        <v>45255</v>
      </c>
      <c r="B5145" s="32"/>
      <c r="C5145" s="145" t="s">
        <v>425</v>
      </c>
      <c r="D5145" s="72">
        <v>14450000</v>
      </c>
      <c r="E5145" s="131"/>
      <c r="F5145" s="117">
        <f t="shared" si="75"/>
        <v>539721217.32999969</v>
      </c>
      <c r="G5145" s="132"/>
      <c r="H5145" s="19"/>
      <c r="J5145" s="130"/>
    </row>
    <row r="5146" spans="1:10" s="107" customFormat="1">
      <c r="A5146" s="30">
        <v>45255</v>
      </c>
      <c r="B5146" s="32"/>
      <c r="C5146" s="145" t="s">
        <v>94</v>
      </c>
      <c r="D5146" s="72">
        <v>14000000</v>
      </c>
      <c r="E5146" s="131"/>
      <c r="F5146" s="117">
        <f t="shared" si="75"/>
        <v>553721217.32999969</v>
      </c>
      <c r="G5146" s="132"/>
      <c r="H5146" s="19"/>
      <c r="J5146" s="130"/>
    </row>
    <row r="5147" spans="1:10" s="107" customFormat="1">
      <c r="A5147" s="30">
        <v>45255</v>
      </c>
      <c r="B5147" s="32"/>
      <c r="C5147" s="145" t="s">
        <v>30</v>
      </c>
      <c r="D5147" s="72">
        <v>350000</v>
      </c>
      <c r="E5147" s="131"/>
      <c r="F5147" s="117">
        <f t="shared" si="75"/>
        <v>554071217.32999969</v>
      </c>
      <c r="G5147" s="132"/>
      <c r="H5147" s="19"/>
      <c r="J5147" s="130"/>
    </row>
    <row r="5148" spans="1:10" s="107" customFormat="1">
      <c r="A5148" s="30">
        <v>45255</v>
      </c>
      <c r="B5148" s="32"/>
      <c r="C5148" s="145" t="s">
        <v>42</v>
      </c>
      <c r="D5148" s="72">
        <v>1575000</v>
      </c>
      <c r="E5148" s="131"/>
      <c r="F5148" s="117">
        <f t="shared" si="75"/>
        <v>555646217.32999969</v>
      </c>
      <c r="G5148" s="132"/>
      <c r="H5148" s="19"/>
      <c r="J5148" s="130"/>
    </row>
    <row r="5149" spans="1:10" s="107" customFormat="1">
      <c r="A5149" s="30">
        <v>45255</v>
      </c>
      <c r="B5149" s="32"/>
      <c r="C5149" s="145" t="s">
        <v>12</v>
      </c>
      <c r="D5149" s="72">
        <v>1200000</v>
      </c>
      <c r="E5149" s="131"/>
      <c r="F5149" s="117">
        <f t="shared" si="75"/>
        <v>556846217.32999969</v>
      </c>
      <c r="G5149" s="132"/>
      <c r="H5149" s="19"/>
      <c r="J5149" s="130"/>
    </row>
    <row r="5150" spans="1:10" s="107" customFormat="1">
      <c r="A5150" s="30">
        <v>45255</v>
      </c>
      <c r="B5150" s="32"/>
      <c r="C5150" s="145" t="s">
        <v>17</v>
      </c>
      <c r="D5150" s="72">
        <v>1200000</v>
      </c>
      <c r="E5150" s="131"/>
      <c r="F5150" s="117">
        <f t="shared" si="75"/>
        <v>558046217.32999969</v>
      </c>
      <c r="G5150" s="132"/>
      <c r="H5150" s="19"/>
      <c r="J5150" s="130"/>
    </row>
    <row r="5151" spans="1:10" s="107" customFormat="1">
      <c r="A5151" s="30">
        <v>45255</v>
      </c>
      <c r="B5151" s="32"/>
      <c r="C5151" s="145" t="s">
        <v>12</v>
      </c>
      <c r="D5151" s="72">
        <v>650000</v>
      </c>
      <c r="E5151" s="131"/>
      <c r="F5151" s="117">
        <f t="shared" si="75"/>
        <v>558696217.32999969</v>
      </c>
      <c r="G5151" s="132"/>
      <c r="H5151" s="19"/>
      <c r="J5151" s="130"/>
    </row>
    <row r="5152" spans="1:10" s="107" customFormat="1">
      <c r="A5152" s="30">
        <v>45255</v>
      </c>
      <c r="B5152" s="32"/>
      <c r="C5152" s="145" t="s">
        <v>12</v>
      </c>
      <c r="D5152" s="72">
        <v>585000</v>
      </c>
      <c r="E5152" s="131"/>
      <c r="F5152" s="117">
        <f t="shared" si="75"/>
        <v>559281217.32999969</v>
      </c>
      <c r="G5152" s="132"/>
      <c r="H5152" s="19"/>
      <c r="J5152" s="130"/>
    </row>
    <row r="5153" spans="1:10" s="107" customFormat="1">
      <c r="A5153" s="30">
        <v>45255</v>
      </c>
      <c r="B5153" s="32"/>
      <c r="C5153" s="145" t="s">
        <v>12</v>
      </c>
      <c r="D5153" s="72">
        <v>585000</v>
      </c>
      <c r="E5153" s="131"/>
      <c r="F5153" s="117">
        <f t="shared" si="75"/>
        <v>559866217.32999969</v>
      </c>
      <c r="G5153" s="132"/>
      <c r="H5153" s="19"/>
      <c r="J5153" s="130"/>
    </row>
    <row r="5154" spans="1:10">
      <c r="A5154" s="14">
        <v>45255</v>
      </c>
      <c r="B5154" s="15"/>
      <c r="C5154" s="144" t="s">
        <v>12</v>
      </c>
      <c r="D5154" s="33">
        <v>1200000</v>
      </c>
      <c r="E5154" s="45"/>
      <c r="F5154" s="13">
        <f t="shared" si="75"/>
        <v>561066217.32999969</v>
      </c>
    </row>
    <row r="5155" spans="1:10">
      <c r="A5155" s="30">
        <v>45255</v>
      </c>
      <c r="B5155" s="32"/>
      <c r="C5155" s="145" t="s">
        <v>12</v>
      </c>
      <c r="D5155" s="28">
        <v>585000</v>
      </c>
      <c r="E5155" s="65"/>
      <c r="F5155" s="74">
        <f t="shared" si="75"/>
        <v>561651217.32999969</v>
      </c>
    </row>
    <row r="5156" spans="1:10">
      <c r="A5156" s="30">
        <v>45256</v>
      </c>
      <c r="B5156" s="32"/>
      <c r="C5156" s="145" t="s">
        <v>12</v>
      </c>
      <c r="D5156" s="28">
        <v>585000</v>
      </c>
      <c r="E5156" s="65"/>
      <c r="F5156" s="74">
        <f t="shared" si="75"/>
        <v>562236217.32999969</v>
      </c>
    </row>
    <row r="5157" spans="1:10">
      <c r="A5157" s="30">
        <v>45256</v>
      </c>
      <c r="B5157" s="32"/>
      <c r="C5157" s="145" t="s">
        <v>12</v>
      </c>
      <c r="D5157" s="28">
        <v>650000</v>
      </c>
      <c r="E5157" s="65"/>
      <c r="F5157" s="74">
        <f t="shared" si="75"/>
        <v>562886217.32999969</v>
      </c>
    </row>
    <row r="5158" spans="1:10">
      <c r="A5158" s="30">
        <v>45256</v>
      </c>
      <c r="B5158" s="32"/>
      <c r="C5158" s="145" t="s">
        <v>12</v>
      </c>
      <c r="D5158" s="28">
        <v>1235000</v>
      </c>
      <c r="E5158" s="65"/>
      <c r="F5158" s="74">
        <f t="shared" si="75"/>
        <v>564121217.32999969</v>
      </c>
    </row>
    <row r="5159" spans="1:10">
      <c r="A5159" s="30">
        <v>45256</v>
      </c>
      <c r="B5159" s="32"/>
      <c r="C5159" s="145" t="s">
        <v>12</v>
      </c>
      <c r="D5159" s="28">
        <v>1135000</v>
      </c>
      <c r="E5159" s="65"/>
      <c r="F5159" s="74">
        <f t="shared" si="75"/>
        <v>565256217.32999969</v>
      </c>
      <c r="H5159" s="66"/>
      <c r="I5159" s="16"/>
    </row>
    <row r="5160" spans="1:10">
      <c r="A5160" s="30">
        <v>45257</v>
      </c>
      <c r="B5160" s="32"/>
      <c r="C5160" s="145" t="s">
        <v>12</v>
      </c>
      <c r="D5160" s="28">
        <v>2600000</v>
      </c>
      <c r="E5160" s="65"/>
      <c r="F5160" s="74">
        <f t="shared" si="75"/>
        <v>567856217.32999969</v>
      </c>
      <c r="H5160" s="66"/>
      <c r="I5160" s="16"/>
    </row>
    <row r="5161" spans="1:10">
      <c r="A5161" s="30">
        <v>45257</v>
      </c>
      <c r="B5161" s="32"/>
      <c r="C5161" s="145" t="s">
        <v>12</v>
      </c>
      <c r="D5161" s="28">
        <v>600000</v>
      </c>
      <c r="E5161" s="65"/>
      <c r="F5161" s="74">
        <f t="shared" si="75"/>
        <v>568456217.32999969</v>
      </c>
      <c r="H5161" s="66"/>
      <c r="I5161" s="16"/>
    </row>
    <row r="5162" spans="1:10">
      <c r="A5162" s="30">
        <v>45257</v>
      </c>
      <c r="B5162" s="32"/>
      <c r="C5162" s="145" t="s">
        <v>12</v>
      </c>
      <c r="D5162" s="28">
        <v>650000</v>
      </c>
      <c r="E5162" s="65"/>
      <c r="F5162" s="74">
        <f t="shared" si="75"/>
        <v>569106217.32999969</v>
      </c>
      <c r="H5162" s="66"/>
      <c r="I5162" s="16"/>
    </row>
    <row r="5163" spans="1:10">
      <c r="A5163" s="30">
        <v>45257</v>
      </c>
      <c r="B5163" s="32"/>
      <c r="C5163" s="145" t="s">
        <v>12</v>
      </c>
      <c r="D5163" s="28">
        <v>600000</v>
      </c>
      <c r="E5163" s="65"/>
      <c r="F5163" s="74">
        <f t="shared" si="75"/>
        <v>569706217.32999969</v>
      </c>
    </row>
    <row r="5164" spans="1:10">
      <c r="A5164" s="30">
        <v>45257</v>
      </c>
      <c r="B5164" s="32"/>
      <c r="C5164" s="145" t="s">
        <v>94</v>
      </c>
      <c r="D5164" s="28">
        <v>13000000</v>
      </c>
      <c r="E5164" s="65"/>
      <c r="F5164" s="74">
        <f t="shared" si="75"/>
        <v>582706217.32999969</v>
      </c>
    </row>
    <row r="5165" spans="1:10">
      <c r="A5165" s="30">
        <v>45257</v>
      </c>
      <c r="B5165" s="32"/>
      <c r="C5165" s="145" t="s">
        <v>12</v>
      </c>
      <c r="D5165" s="28">
        <v>600000</v>
      </c>
      <c r="E5165" s="65"/>
      <c r="F5165" s="74">
        <f t="shared" si="75"/>
        <v>583306217.32999969</v>
      </c>
    </row>
    <row r="5166" spans="1:10">
      <c r="A5166" s="30">
        <v>45257</v>
      </c>
      <c r="B5166" s="32"/>
      <c r="C5166" s="145" t="s">
        <v>12</v>
      </c>
      <c r="D5166" s="28">
        <v>1185000</v>
      </c>
      <c r="E5166" s="65"/>
      <c r="F5166" s="74">
        <f t="shared" si="75"/>
        <v>584491217.32999969</v>
      </c>
    </row>
    <row r="5167" spans="1:10">
      <c r="A5167" s="30">
        <v>45257</v>
      </c>
      <c r="B5167" s="32"/>
      <c r="C5167" s="145" t="s">
        <v>12</v>
      </c>
      <c r="D5167" s="28">
        <v>1100000</v>
      </c>
      <c r="E5167" s="65"/>
      <c r="F5167" s="74">
        <f t="shared" si="75"/>
        <v>585591217.32999969</v>
      </c>
    </row>
    <row r="5168" spans="1:10">
      <c r="A5168" s="30">
        <v>45257</v>
      </c>
      <c r="B5168" s="32"/>
      <c r="C5168" s="145" t="s">
        <v>12</v>
      </c>
      <c r="D5168" s="28">
        <v>2000000</v>
      </c>
      <c r="E5168" s="28"/>
      <c r="F5168" s="74">
        <f t="shared" si="75"/>
        <v>587591217.32999969</v>
      </c>
    </row>
    <row r="5169" spans="1:10">
      <c r="A5169" s="30">
        <v>45258</v>
      </c>
      <c r="B5169" s="32"/>
      <c r="C5169" s="145" t="s">
        <v>168</v>
      </c>
      <c r="D5169" s="28">
        <v>2000000</v>
      </c>
      <c r="E5169" s="28"/>
      <c r="F5169" s="74">
        <f t="shared" si="75"/>
        <v>589591217.32999969</v>
      </c>
    </row>
    <row r="5170" spans="1:10">
      <c r="A5170" s="30">
        <v>45258</v>
      </c>
      <c r="B5170" s="32"/>
      <c r="C5170" s="145" t="s">
        <v>78</v>
      </c>
      <c r="D5170" s="28"/>
      <c r="E5170" s="28">
        <v>62720000</v>
      </c>
      <c r="F5170" s="74">
        <f t="shared" si="75"/>
        <v>526871217.32999969</v>
      </c>
    </row>
    <row r="5171" spans="1:10">
      <c r="A5171" s="30">
        <v>45258</v>
      </c>
      <c r="B5171" s="32"/>
      <c r="C5171" s="145" t="s">
        <v>439</v>
      </c>
      <c r="D5171" s="28"/>
      <c r="E5171" s="28">
        <v>11750000</v>
      </c>
      <c r="F5171" s="74">
        <f t="shared" si="75"/>
        <v>515121217.32999969</v>
      </c>
      <c r="H5171" s="16"/>
    </row>
    <row r="5172" spans="1:10">
      <c r="A5172" s="30">
        <v>45258</v>
      </c>
      <c r="B5172" s="32"/>
      <c r="C5172" s="145" t="s">
        <v>440</v>
      </c>
      <c r="D5172" s="28"/>
      <c r="E5172" s="28">
        <v>27050000</v>
      </c>
      <c r="F5172" s="74">
        <f t="shared" si="75"/>
        <v>488071217.32999969</v>
      </c>
    </row>
    <row r="5173" spans="1:10">
      <c r="A5173" s="30">
        <v>45258</v>
      </c>
      <c r="B5173" s="32"/>
      <c r="C5173" s="145" t="s">
        <v>44</v>
      </c>
      <c r="D5173" s="28"/>
      <c r="E5173" s="28">
        <v>950000</v>
      </c>
      <c r="F5173" s="74">
        <f t="shared" si="75"/>
        <v>487121217.32999969</v>
      </c>
    </row>
    <row r="5174" spans="1:10">
      <c r="A5174" s="30">
        <v>45258</v>
      </c>
      <c r="B5174" s="32"/>
      <c r="C5174" s="145" t="s">
        <v>441</v>
      </c>
      <c r="D5174" s="28"/>
      <c r="E5174" s="28">
        <v>39250000</v>
      </c>
      <c r="F5174" s="74">
        <f t="shared" si="75"/>
        <v>447871217.32999969</v>
      </c>
    </row>
    <row r="5175" spans="1:10">
      <c r="A5175" s="30">
        <v>45258</v>
      </c>
      <c r="B5175" s="32"/>
      <c r="C5175" s="145" t="s">
        <v>22</v>
      </c>
      <c r="D5175" s="28"/>
      <c r="E5175" s="28">
        <v>23300000</v>
      </c>
      <c r="F5175" s="74">
        <f t="shared" si="75"/>
        <v>424571217.32999969</v>
      </c>
    </row>
    <row r="5176" spans="1:10">
      <c r="A5176" s="30">
        <v>45258</v>
      </c>
      <c r="B5176" s="32"/>
      <c r="C5176" s="145" t="s">
        <v>442</v>
      </c>
      <c r="D5176" s="28"/>
      <c r="E5176" s="28">
        <v>1050000</v>
      </c>
      <c r="F5176" s="74">
        <f t="shared" si="75"/>
        <v>423521217.32999969</v>
      </c>
    </row>
    <row r="5177" spans="1:10">
      <c r="A5177" s="30">
        <v>45258</v>
      </c>
      <c r="B5177" s="32"/>
      <c r="C5177" s="145" t="s">
        <v>23</v>
      </c>
      <c r="D5177" s="28"/>
      <c r="E5177" s="28">
        <f>(5*2900)</f>
        <v>14500</v>
      </c>
      <c r="F5177" s="74">
        <f t="shared" si="75"/>
        <v>423506717.32999969</v>
      </c>
    </row>
    <row r="5178" spans="1:10" ht="28">
      <c r="A5178" s="30">
        <v>45258</v>
      </c>
      <c r="B5178" s="32"/>
      <c r="C5178" s="146" t="s">
        <v>445</v>
      </c>
      <c r="D5178" s="28"/>
      <c r="E5178" s="28">
        <v>40000000</v>
      </c>
      <c r="F5178" s="74">
        <f t="shared" si="75"/>
        <v>383506717.32999969</v>
      </c>
    </row>
    <row r="5179" spans="1:10">
      <c r="A5179" s="30">
        <v>45257</v>
      </c>
      <c r="B5179" s="32"/>
      <c r="C5179" s="146" t="s">
        <v>452</v>
      </c>
      <c r="D5179" s="28"/>
      <c r="E5179" s="28">
        <v>77815000</v>
      </c>
      <c r="F5179" s="74">
        <f t="shared" si="75"/>
        <v>305691717.32999969</v>
      </c>
    </row>
    <row r="5180" spans="1:10">
      <c r="A5180" s="30">
        <v>45241</v>
      </c>
      <c r="B5180" s="32"/>
      <c r="C5180" s="145" t="s">
        <v>449</v>
      </c>
      <c r="D5180" s="28"/>
      <c r="E5180" s="28">
        <v>1000000</v>
      </c>
      <c r="F5180" s="74">
        <f t="shared" si="75"/>
        <v>304691717.32999969</v>
      </c>
    </row>
    <row r="5181" spans="1:10">
      <c r="A5181" s="30">
        <v>45241</v>
      </c>
      <c r="B5181" s="32"/>
      <c r="C5181" s="145" t="s">
        <v>450</v>
      </c>
      <c r="D5181" s="28"/>
      <c r="E5181" s="28">
        <v>55000000</v>
      </c>
      <c r="F5181" s="74">
        <f t="shared" si="75"/>
        <v>249691717.32999969</v>
      </c>
    </row>
    <row r="5182" spans="1:10">
      <c r="A5182" s="30">
        <v>45257</v>
      </c>
      <c r="B5182" s="32"/>
      <c r="C5182" s="145" t="s">
        <v>12</v>
      </c>
      <c r="D5182" s="28">
        <v>585000</v>
      </c>
      <c r="E5182" s="28"/>
      <c r="F5182" s="74">
        <f t="shared" si="75"/>
        <v>250276717.32999969</v>
      </c>
      <c r="J5182" s="16"/>
    </row>
    <row r="5183" spans="1:10">
      <c r="A5183" s="30">
        <v>45257</v>
      </c>
      <c r="B5183" s="32"/>
      <c r="C5183" s="145" t="s">
        <v>12</v>
      </c>
      <c r="D5183" s="28">
        <v>585000</v>
      </c>
      <c r="E5183" s="28"/>
      <c r="F5183" s="74">
        <f t="shared" si="75"/>
        <v>250861717.32999969</v>
      </c>
      <c r="J5183" s="4"/>
    </row>
    <row r="5184" spans="1:10">
      <c r="A5184" s="30">
        <v>45257</v>
      </c>
      <c r="B5184" s="32"/>
      <c r="C5184" s="145" t="s">
        <v>425</v>
      </c>
      <c r="D5184" s="28">
        <v>14450000</v>
      </c>
      <c r="E5184" s="28"/>
      <c r="F5184" s="74">
        <f t="shared" si="75"/>
        <v>265311717.32999969</v>
      </c>
      <c r="H5184" s="66"/>
      <c r="J5184" s="4"/>
    </row>
    <row r="5185" spans="1:10">
      <c r="A5185" s="30">
        <v>45257</v>
      </c>
      <c r="B5185" s="32"/>
      <c r="C5185" s="145" t="s">
        <v>12</v>
      </c>
      <c r="D5185" s="28">
        <v>1770000</v>
      </c>
      <c r="E5185" s="28"/>
      <c r="F5185" s="74">
        <f t="shared" si="75"/>
        <v>267081717.32999969</v>
      </c>
      <c r="J5185" s="4"/>
    </row>
    <row r="5186" spans="1:10">
      <c r="A5186" s="30">
        <v>45257</v>
      </c>
      <c r="B5186" s="32"/>
      <c r="C5186" s="145" t="s">
        <v>12</v>
      </c>
      <c r="D5186" s="28">
        <v>8700000</v>
      </c>
      <c r="E5186" s="28"/>
      <c r="F5186" s="74">
        <f t="shared" si="75"/>
        <v>275781717.32999969</v>
      </c>
      <c r="J5186" s="16"/>
    </row>
    <row r="5187" spans="1:10">
      <c r="A5187" s="30">
        <v>45257</v>
      </c>
      <c r="B5187" s="32"/>
      <c r="C5187" s="145" t="s">
        <v>12</v>
      </c>
      <c r="D5187" s="28">
        <v>585000</v>
      </c>
      <c r="E5187" s="28"/>
      <c r="F5187" s="74">
        <f t="shared" si="75"/>
        <v>276366717.32999969</v>
      </c>
    </row>
    <row r="5188" spans="1:10">
      <c r="A5188" s="30">
        <v>45257</v>
      </c>
      <c r="B5188" s="32"/>
      <c r="C5188" s="145" t="s">
        <v>94</v>
      </c>
      <c r="D5188" s="28">
        <v>14000000</v>
      </c>
      <c r="E5188" s="28"/>
      <c r="F5188" s="74">
        <f t="shared" si="75"/>
        <v>290366717.32999969</v>
      </c>
    </row>
    <row r="5189" spans="1:10">
      <c r="A5189" s="30">
        <v>45257</v>
      </c>
      <c r="B5189" s="32"/>
      <c r="C5189" s="145" t="s">
        <v>12</v>
      </c>
      <c r="D5189" s="28">
        <v>465000</v>
      </c>
      <c r="E5189" s="28"/>
      <c r="F5189" s="74">
        <f t="shared" si="75"/>
        <v>290831717.32999969</v>
      </c>
      <c r="I5189" s="16"/>
    </row>
    <row r="5190" spans="1:10">
      <c r="A5190" s="30">
        <v>45257</v>
      </c>
      <c r="B5190" s="32"/>
      <c r="C5190" s="145" t="s">
        <v>12</v>
      </c>
      <c r="D5190" s="28">
        <v>1050000</v>
      </c>
      <c r="E5190" s="28"/>
      <c r="F5190" s="74">
        <f t="shared" si="75"/>
        <v>291881717.32999969</v>
      </c>
    </row>
    <row r="5191" spans="1:10">
      <c r="A5191" s="30">
        <v>45257</v>
      </c>
      <c r="B5191" s="32"/>
      <c r="C5191" s="145" t="s">
        <v>12</v>
      </c>
      <c r="D5191" s="28">
        <v>1755000</v>
      </c>
      <c r="E5191" s="28"/>
      <c r="F5191" s="74">
        <f t="shared" si="75"/>
        <v>293636717.32999969</v>
      </c>
    </row>
    <row r="5192" spans="1:10">
      <c r="A5192" s="30">
        <v>45257</v>
      </c>
      <c r="B5192" s="32"/>
      <c r="C5192" s="145" t="s">
        <v>12</v>
      </c>
      <c r="D5192" s="28">
        <v>1050000</v>
      </c>
      <c r="E5192" s="28"/>
      <c r="F5192" s="74">
        <f t="shared" si="75"/>
        <v>294686717.32999969</v>
      </c>
    </row>
    <row r="5193" spans="1:10">
      <c r="A5193" s="30">
        <v>45257</v>
      </c>
      <c r="B5193" s="32"/>
      <c r="C5193" s="145" t="s">
        <v>12</v>
      </c>
      <c r="D5193" s="28">
        <v>1235000</v>
      </c>
      <c r="E5193" s="28"/>
      <c r="F5193" s="74">
        <f t="shared" si="75"/>
        <v>295921717.32999969</v>
      </c>
    </row>
    <row r="5194" spans="1:10">
      <c r="A5194" s="30">
        <v>45257</v>
      </c>
      <c r="B5194" s="32"/>
      <c r="C5194" s="145" t="s">
        <v>94</v>
      </c>
      <c r="D5194" s="28">
        <v>14950000</v>
      </c>
      <c r="E5194" s="28"/>
      <c r="F5194" s="74">
        <f t="shared" si="75"/>
        <v>310871717.32999969</v>
      </c>
    </row>
    <row r="5195" spans="1:10">
      <c r="A5195" s="30">
        <v>45257</v>
      </c>
      <c r="B5195" s="32"/>
      <c r="C5195" s="145" t="s">
        <v>12</v>
      </c>
      <c r="D5195" s="28">
        <v>585000</v>
      </c>
      <c r="E5195" s="28"/>
      <c r="F5195" s="74">
        <f t="shared" si="75"/>
        <v>311456717.32999969</v>
      </c>
    </row>
    <row r="5196" spans="1:10">
      <c r="A5196" s="30">
        <v>45258</v>
      </c>
      <c r="B5196" s="32"/>
      <c r="C5196" s="145" t="s">
        <v>12</v>
      </c>
      <c r="D5196" s="28">
        <v>600000</v>
      </c>
      <c r="E5196" s="28"/>
      <c r="F5196" s="74">
        <f t="shared" si="75"/>
        <v>312056717.32999969</v>
      </c>
    </row>
    <row r="5197" spans="1:10">
      <c r="A5197" s="30">
        <v>45258</v>
      </c>
      <c r="B5197" s="32"/>
      <c r="C5197" s="145" t="s">
        <v>12</v>
      </c>
      <c r="D5197" s="28">
        <v>1100000</v>
      </c>
      <c r="E5197" s="28"/>
      <c r="F5197" s="74">
        <f t="shared" si="75"/>
        <v>313156717.32999969</v>
      </c>
    </row>
    <row r="5198" spans="1:10">
      <c r="A5198" s="30">
        <v>45258</v>
      </c>
      <c r="B5198" s="32"/>
      <c r="C5198" s="145" t="s">
        <v>6</v>
      </c>
      <c r="D5198" s="28">
        <v>600000</v>
      </c>
      <c r="E5198" s="28"/>
      <c r="F5198" s="74">
        <f t="shared" si="75"/>
        <v>313756717.32999969</v>
      </c>
    </row>
    <row r="5199" spans="1:10">
      <c r="A5199" s="30">
        <v>45258</v>
      </c>
      <c r="B5199" s="32"/>
      <c r="C5199" s="145" t="s">
        <v>12</v>
      </c>
      <c r="D5199" s="28">
        <v>1015000</v>
      </c>
      <c r="E5199" s="28"/>
      <c r="F5199" s="74">
        <f t="shared" si="75"/>
        <v>314771717.32999969</v>
      </c>
    </row>
    <row r="5200" spans="1:10">
      <c r="A5200" s="30">
        <v>45258</v>
      </c>
      <c r="B5200" s="32"/>
      <c r="C5200" s="145" t="s">
        <v>12</v>
      </c>
      <c r="D5200" s="28">
        <v>585000</v>
      </c>
      <c r="E5200" s="28"/>
      <c r="F5200" s="74">
        <f t="shared" si="75"/>
        <v>315356717.32999969</v>
      </c>
    </row>
    <row r="5201" spans="1:6">
      <c r="A5201" s="30">
        <v>45258</v>
      </c>
      <c r="B5201" s="32"/>
      <c r="C5201" s="145" t="s">
        <v>451</v>
      </c>
      <c r="D5201" s="28">
        <v>8950000</v>
      </c>
      <c r="E5201" s="28"/>
      <c r="F5201" s="74">
        <f t="shared" si="75"/>
        <v>324306717.32999969</v>
      </c>
    </row>
    <row r="5202" spans="1:6">
      <c r="A5202" s="30">
        <v>45258</v>
      </c>
      <c r="B5202" s="32"/>
      <c r="C5202" s="145" t="s">
        <v>12</v>
      </c>
      <c r="D5202" s="28">
        <v>1765000</v>
      </c>
      <c r="E5202" s="28"/>
      <c r="F5202" s="74">
        <f t="shared" si="75"/>
        <v>326071717.32999969</v>
      </c>
    </row>
    <row r="5203" spans="1:6">
      <c r="A5203" s="30">
        <v>45258</v>
      </c>
      <c r="B5203" s="32"/>
      <c r="C5203" s="145" t="s">
        <v>12</v>
      </c>
      <c r="D5203" s="28">
        <v>585000</v>
      </c>
      <c r="E5203" s="28"/>
      <c r="F5203" s="74">
        <f t="shared" si="75"/>
        <v>326656717.32999969</v>
      </c>
    </row>
    <row r="5204" spans="1:6">
      <c r="A5204" s="30">
        <v>45258</v>
      </c>
      <c r="B5204" s="32"/>
      <c r="C5204" s="145" t="s">
        <v>12</v>
      </c>
      <c r="D5204" s="28">
        <v>1710000</v>
      </c>
      <c r="E5204" s="28"/>
      <c r="F5204" s="74">
        <f t="shared" si="75"/>
        <v>328366717.32999969</v>
      </c>
    </row>
    <row r="5205" spans="1:6">
      <c r="A5205" s="30">
        <v>45258</v>
      </c>
      <c r="B5205" s="32"/>
      <c r="C5205" s="145" t="s">
        <v>12</v>
      </c>
      <c r="D5205" s="28">
        <v>1170000</v>
      </c>
      <c r="E5205" s="28"/>
      <c r="F5205" s="74">
        <f t="shared" si="75"/>
        <v>329536717.32999969</v>
      </c>
    </row>
    <row r="5206" spans="1:6">
      <c r="A5206" s="30">
        <v>45245</v>
      </c>
      <c r="B5206" s="32"/>
      <c r="C5206" s="145" t="s">
        <v>12</v>
      </c>
      <c r="D5206" s="28">
        <v>600000</v>
      </c>
      <c r="E5206" s="28"/>
      <c r="F5206" s="74">
        <f t="shared" si="75"/>
        <v>330136717.32999969</v>
      </c>
    </row>
    <row r="5207" spans="1:6">
      <c r="A5207" s="30">
        <v>45245</v>
      </c>
      <c r="B5207" s="32"/>
      <c r="C5207" s="145" t="s">
        <v>12</v>
      </c>
      <c r="D5207" s="28">
        <v>1100000</v>
      </c>
      <c r="E5207" s="28"/>
      <c r="F5207" s="74">
        <f t="shared" si="75"/>
        <v>331236717.32999969</v>
      </c>
    </row>
    <row r="5208" spans="1:6">
      <c r="A5208" s="30">
        <v>45245</v>
      </c>
      <c r="B5208" s="32"/>
      <c r="C5208" s="145" t="s">
        <v>12</v>
      </c>
      <c r="D5208" s="28">
        <v>600000</v>
      </c>
      <c r="E5208" s="28"/>
      <c r="F5208" s="74">
        <f t="shared" si="75"/>
        <v>331836717.32999969</v>
      </c>
    </row>
    <row r="5209" spans="1:6">
      <c r="A5209" s="30">
        <v>45245</v>
      </c>
      <c r="B5209" s="32"/>
      <c r="C5209" s="145" t="s">
        <v>12</v>
      </c>
      <c r="D5209" s="28">
        <v>585000</v>
      </c>
      <c r="E5209" s="28"/>
      <c r="F5209" s="74">
        <f t="shared" si="75"/>
        <v>332421717.32999969</v>
      </c>
    </row>
    <row r="5210" spans="1:6">
      <c r="A5210" s="30">
        <v>45245</v>
      </c>
      <c r="B5210" s="32"/>
      <c r="C5210" s="145" t="s">
        <v>12</v>
      </c>
      <c r="D5210" s="28">
        <v>600000</v>
      </c>
      <c r="E5210" s="28"/>
      <c r="F5210" s="74">
        <f t="shared" si="75"/>
        <v>333021717.32999969</v>
      </c>
    </row>
    <row r="5211" spans="1:6">
      <c r="A5211" s="30">
        <v>45245</v>
      </c>
      <c r="B5211" s="32"/>
      <c r="C5211" s="145" t="s">
        <v>12</v>
      </c>
      <c r="D5211" s="28">
        <v>585000</v>
      </c>
      <c r="E5211" s="28"/>
      <c r="F5211" s="74">
        <f t="shared" si="75"/>
        <v>333606717.32999969</v>
      </c>
    </row>
    <row r="5212" spans="1:6">
      <c r="A5212" s="30">
        <v>45245</v>
      </c>
      <c r="B5212" s="32"/>
      <c r="C5212" s="145" t="s">
        <v>12</v>
      </c>
      <c r="D5212" s="28">
        <v>465000</v>
      </c>
      <c r="E5212" s="28"/>
      <c r="F5212" s="74">
        <f t="shared" si="75"/>
        <v>334071717.32999969</v>
      </c>
    </row>
    <row r="5213" spans="1:6">
      <c r="A5213" s="30">
        <v>45245</v>
      </c>
      <c r="B5213" s="32"/>
      <c r="C5213" s="145" t="s">
        <v>425</v>
      </c>
      <c r="D5213" s="28">
        <v>13450000</v>
      </c>
      <c r="E5213" s="28"/>
      <c r="F5213" s="74">
        <f t="shared" si="75"/>
        <v>347521717.32999969</v>
      </c>
    </row>
    <row r="5214" spans="1:6">
      <c r="A5214" s="30">
        <v>45245</v>
      </c>
      <c r="B5214" s="32"/>
      <c r="C5214" s="145" t="s">
        <v>94</v>
      </c>
      <c r="D5214" s="28">
        <v>13750000</v>
      </c>
      <c r="E5214" s="28"/>
      <c r="F5214" s="74">
        <f t="shared" si="75"/>
        <v>361271717.32999969</v>
      </c>
    </row>
    <row r="5215" spans="1:6">
      <c r="A5215" s="30">
        <v>45245</v>
      </c>
      <c r="B5215" s="32"/>
      <c r="C5215" s="145" t="s">
        <v>12</v>
      </c>
      <c r="D5215" s="28">
        <v>550000</v>
      </c>
      <c r="E5215" s="28"/>
      <c r="F5215" s="74">
        <f t="shared" si="75"/>
        <v>361821717.32999969</v>
      </c>
    </row>
    <row r="5216" spans="1:6">
      <c r="A5216" s="30">
        <v>45245</v>
      </c>
      <c r="B5216" s="32"/>
      <c r="C5216" s="145" t="s">
        <v>12</v>
      </c>
      <c r="D5216" s="28">
        <v>650000</v>
      </c>
      <c r="E5216" s="28"/>
      <c r="F5216" s="74">
        <f t="shared" si="75"/>
        <v>362471717.32999969</v>
      </c>
    </row>
    <row r="5217" spans="1:6">
      <c r="A5217" s="30">
        <v>45245</v>
      </c>
      <c r="B5217" s="32"/>
      <c r="C5217" s="145" t="s">
        <v>12</v>
      </c>
      <c r="D5217" s="28">
        <v>650000</v>
      </c>
      <c r="E5217" s="28"/>
      <c r="F5217" s="74">
        <f t="shared" si="75"/>
        <v>363121717.32999969</v>
      </c>
    </row>
    <row r="5218" spans="1:6">
      <c r="A5218" s="30">
        <v>45245</v>
      </c>
      <c r="B5218" s="32"/>
      <c r="C5218" s="145" t="s">
        <v>12</v>
      </c>
      <c r="D5218" s="28">
        <v>1235000</v>
      </c>
      <c r="E5218" s="28"/>
      <c r="F5218" s="74">
        <f t="shared" si="75"/>
        <v>364356717.32999969</v>
      </c>
    </row>
    <row r="5219" spans="1:6">
      <c r="A5219" s="30">
        <v>45245</v>
      </c>
      <c r="B5219" s="32"/>
      <c r="C5219" s="145" t="s">
        <v>12</v>
      </c>
      <c r="D5219" s="28">
        <v>600000</v>
      </c>
      <c r="E5219" s="28"/>
      <c r="F5219" s="74">
        <f t="shared" si="75"/>
        <v>364956717.32999969</v>
      </c>
    </row>
    <row r="5220" spans="1:6">
      <c r="A5220" s="30">
        <v>45258.703969907408</v>
      </c>
      <c r="B5220" s="32"/>
      <c r="C5220" s="145" t="s">
        <v>12</v>
      </c>
      <c r="D5220" s="28">
        <v>650000</v>
      </c>
      <c r="E5220" s="28"/>
      <c r="F5220" s="74">
        <f t="shared" si="75"/>
        <v>365606717.32999969</v>
      </c>
    </row>
    <row r="5221" spans="1:6">
      <c r="A5221" s="30">
        <v>45258.709675925929</v>
      </c>
      <c r="B5221" s="32"/>
      <c r="C5221" s="145" t="s">
        <v>12</v>
      </c>
      <c r="D5221" s="28">
        <v>1835000</v>
      </c>
      <c r="E5221" s="28"/>
      <c r="F5221" s="74">
        <f t="shared" si="75"/>
        <v>367441717.32999969</v>
      </c>
    </row>
    <row r="5222" spans="1:6">
      <c r="A5222" s="30">
        <v>45258.734467592592</v>
      </c>
      <c r="B5222" s="32"/>
      <c r="C5222" s="145" t="s">
        <v>12</v>
      </c>
      <c r="D5222" s="28">
        <v>1150000</v>
      </c>
      <c r="E5222" s="28"/>
      <c r="F5222" s="74">
        <f t="shared" si="75"/>
        <v>368591717.32999969</v>
      </c>
    </row>
    <row r="5223" spans="1:6">
      <c r="A5223" s="30">
        <v>45258.755694444444</v>
      </c>
      <c r="B5223" s="32"/>
      <c r="C5223" s="145" t="s">
        <v>12</v>
      </c>
      <c r="D5223" s="28">
        <v>600000</v>
      </c>
      <c r="E5223" s="28"/>
      <c r="F5223" s="74">
        <f t="shared" si="75"/>
        <v>369191717.32999969</v>
      </c>
    </row>
    <row r="5224" spans="1:6">
      <c r="A5224" s="30">
        <v>45258.803136574075</v>
      </c>
      <c r="B5224" s="32"/>
      <c r="C5224" s="145" t="s">
        <v>12</v>
      </c>
      <c r="D5224" s="28">
        <v>575000</v>
      </c>
      <c r="E5224" s="28"/>
      <c r="F5224" s="74">
        <f t="shared" si="75"/>
        <v>369766717.32999969</v>
      </c>
    </row>
    <row r="5225" spans="1:6">
      <c r="A5225" s="30">
        <v>45258.816365740742</v>
      </c>
      <c r="B5225" s="32"/>
      <c r="C5225" s="145" t="s">
        <v>12</v>
      </c>
      <c r="D5225" s="28">
        <v>1300000</v>
      </c>
      <c r="E5225" s="28"/>
      <c r="F5225" s="74">
        <f t="shared" si="75"/>
        <v>371066717.32999969</v>
      </c>
    </row>
    <row r="5226" spans="1:6">
      <c r="A5226" s="30">
        <v>45259.280740740738</v>
      </c>
      <c r="B5226" s="32"/>
      <c r="C5226" s="145" t="s">
        <v>12</v>
      </c>
      <c r="D5226" s="28">
        <v>600000</v>
      </c>
      <c r="E5226" s="28"/>
      <c r="F5226" s="74">
        <f t="shared" si="75"/>
        <v>371666717.32999969</v>
      </c>
    </row>
    <row r="5227" spans="1:6">
      <c r="A5227" s="30">
        <v>45259.281597222223</v>
      </c>
      <c r="B5227" s="32"/>
      <c r="C5227" s="145" t="s">
        <v>12</v>
      </c>
      <c r="D5227" s="28">
        <v>650000</v>
      </c>
      <c r="E5227" s="28"/>
      <c r="F5227" s="74">
        <f t="shared" si="75"/>
        <v>372316717.32999969</v>
      </c>
    </row>
    <row r="5228" spans="1:6">
      <c r="A5228" s="30">
        <v>45259.293298611112</v>
      </c>
      <c r="B5228" s="32"/>
      <c r="C5228" s="145" t="s">
        <v>12</v>
      </c>
      <c r="D5228" s="28">
        <v>465000</v>
      </c>
      <c r="E5228" s="28"/>
      <c r="F5228" s="74">
        <f t="shared" si="75"/>
        <v>372781717.32999969</v>
      </c>
    </row>
    <row r="5229" spans="1:6">
      <c r="A5229" s="30">
        <v>45259.303414351853</v>
      </c>
      <c r="B5229" s="32"/>
      <c r="C5229" s="145" t="s">
        <v>12</v>
      </c>
      <c r="D5229" s="28">
        <v>650000</v>
      </c>
      <c r="E5229" s="28"/>
      <c r="F5229" s="74">
        <f t="shared" si="75"/>
        <v>373431717.32999969</v>
      </c>
    </row>
    <row r="5230" spans="1:6">
      <c r="A5230" s="30">
        <v>45259.304328703707</v>
      </c>
      <c r="B5230" s="32"/>
      <c r="C5230" s="145" t="s">
        <v>12</v>
      </c>
      <c r="D5230" s="28">
        <v>585000</v>
      </c>
      <c r="E5230" s="28"/>
      <c r="F5230" s="74">
        <f t="shared" si="75"/>
        <v>374016717.32999969</v>
      </c>
    </row>
    <row r="5231" spans="1:6">
      <c r="A5231" s="30">
        <v>45259.304837962962</v>
      </c>
      <c r="B5231" s="32"/>
      <c r="C5231" s="145" t="s">
        <v>12</v>
      </c>
      <c r="D5231" s="28">
        <v>650000</v>
      </c>
      <c r="E5231" s="28"/>
      <c r="F5231" s="74">
        <f t="shared" si="75"/>
        <v>374666717.32999969</v>
      </c>
    </row>
    <row r="5232" spans="1:6">
      <c r="A5232" s="30">
        <v>45259.317280092589</v>
      </c>
      <c r="B5232" s="32"/>
      <c r="C5232" s="145" t="s">
        <v>12</v>
      </c>
      <c r="D5232" s="28">
        <v>1235000</v>
      </c>
      <c r="E5232" s="28"/>
      <c r="F5232" s="74">
        <f t="shared" si="75"/>
        <v>375901717.32999969</v>
      </c>
    </row>
    <row r="5233" spans="1:8">
      <c r="A5233" s="30">
        <v>45259.334039351852</v>
      </c>
      <c r="B5233" s="32"/>
      <c r="C5233" s="145" t="s">
        <v>12</v>
      </c>
      <c r="D5233" s="28">
        <v>1185000</v>
      </c>
      <c r="E5233" s="28"/>
      <c r="F5233" s="74">
        <f t="shared" si="75"/>
        <v>377086717.32999969</v>
      </c>
    </row>
    <row r="5234" spans="1:8">
      <c r="A5234" s="30">
        <v>45259.337766203702</v>
      </c>
      <c r="B5234" s="32"/>
      <c r="C5234" s="145" t="s">
        <v>12</v>
      </c>
      <c r="D5234" s="28">
        <v>1900000</v>
      </c>
      <c r="E5234" s="28"/>
      <c r="F5234" s="74">
        <f t="shared" si="75"/>
        <v>378986717.32999969</v>
      </c>
    </row>
    <row r="5235" spans="1:8">
      <c r="A5235" s="30">
        <v>45259.424768518518</v>
      </c>
      <c r="B5235" s="32"/>
      <c r="C5235" s="145" t="s">
        <v>60</v>
      </c>
      <c r="D5235" s="28">
        <v>2129000</v>
      </c>
      <c r="E5235" s="28"/>
      <c r="F5235" s="74">
        <f t="shared" si="75"/>
        <v>381115717.32999969</v>
      </c>
    </row>
    <row r="5236" spans="1:8">
      <c r="A5236" s="30">
        <v>45259.428981481484</v>
      </c>
      <c r="B5236" s="32"/>
      <c r="C5236" s="145" t="s">
        <v>12</v>
      </c>
      <c r="D5236" s="28">
        <v>2370000</v>
      </c>
      <c r="E5236" s="28"/>
      <c r="F5236" s="74">
        <f t="shared" si="75"/>
        <v>383485717.32999969</v>
      </c>
    </row>
    <row r="5237" spans="1:8">
      <c r="A5237" s="30">
        <v>45259.509201388886</v>
      </c>
      <c r="B5237" s="32"/>
      <c r="C5237" s="145" t="s">
        <v>12</v>
      </c>
      <c r="D5237" s="28">
        <v>650000</v>
      </c>
      <c r="E5237" s="28"/>
      <c r="F5237" s="74">
        <f t="shared" si="75"/>
        <v>384135717.32999969</v>
      </c>
    </row>
    <row r="5238" spans="1:8">
      <c r="A5238" s="30">
        <v>45259.58153935185</v>
      </c>
      <c r="B5238" s="32"/>
      <c r="C5238" s="145" t="s">
        <v>16</v>
      </c>
      <c r="D5238" s="28">
        <v>556000</v>
      </c>
      <c r="E5238" s="28"/>
      <c r="F5238" s="74">
        <f t="shared" si="75"/>
        <v>384691717.32999969</v>
      </c>
    </row>
    <row r="5239" spans="1:8">
      <c r="A5239" s="30">
        <v>45259.588796296295</v>
      </c>
      <c r="B5239" s="32"/>
      <c r="C5239" s="145" t="s">
        <v>12</v>
      </c>
      <c r="D5239" s="28">
        <v>1185000</v>
      </c>
      <c r="E5239" s="28"/>
      <c r="F5239" s="74">
        <f t="shared" si="75"/>
        <v>385876717.32999969</v>
      </c>
    </row>
    <row r="5240" spans="1:8">
      <c r="A5240" s="30">
        <v>45259.589594907404</v>
      </c>
      <c r="B5240" s="32"/>
      <c r="C5240" s="145" t="s">
        <v>12</v>
      </c>
      <c r="D5240" s="28">
        <v>1235000</v>
      </c>
      <c r="E5240" s="28"/>
      <c r="F5240" s="74">
        <f t="shared" si="75"/>
        <v>387111717.32999969</v>
      </c>
    </row>
    <row r="5241" spans="1:8">
      <c r="A5241" s="30">
        <v>45259.595821759256</v>
      </c>
      <c r="B5241" s="32"/>
      <c r="C5241" s="145" t="s">
        <v>12</v>
      </c>
      <c r="D5241" s="28">
        <v>1885000</v>
      </c>
      <c r="E5241" s="28"/>
      <c r="F5241" s="74">
        <f t="shared" si="75"/>
        <v>388996717.32999969</v>
      </c>
    </row>
    <row r="5242" spans="1:8">
      <c r="A5242" s="30">
        <v>45259.609293981484</v>
      </c>
      <c r="B5242" s="32"/>
      <c r="C5242" s="145" t="s">
        <v>12</v>
      </c>
      <c r="D5242" s="28">
        <v>585000</v>
      </c>
      <c r="E5242" s="28"/>
      <c r="F5242" s="74">
        <f t="shared" si="75"/>
        <v>389581717.32999969</v>
      </c>
    </row>
    <row r="5243" spans="1:8">
      <c r="A5243" s="30">
        <v>45259.619675925926</v>
      </c>
      <c r="B5243" s="32"/>
      <c r="C5243" s="145" t="s">
        <v>12</v>
      </c>
      <c r="D5243" s="28">
        <v>930000</v>
      </c>
      <c r="E5243" s="28"/>
      <c r="F5243" s="74">
        <f t="shared" si="75"/>
        <v>390511717.32999969</v>
      </c>
    </row>
    <row r="5244" spans="1:8">
      <c r="A5244" s="30">
        <v>45259.62195601852</v>
      </c>
      <c r="B5244" s="32"/>
      <c r="C5244" s="145" t="s">
        <v>12</v>
      </c>
      <c r="D5244" s="28">
        <v>1950000</v>
      </c>
      <c r="E5244" s="28"/>
      <c r="F5244" s="74">
        <f t="shared" si="75"/>
        <v>392461717.32999969</v>
      </c>
    </row>
    <row r="5245" spans="1:8">
      <c r="A5245" s="30">
        <v>45259.879699074074</v>
      </c>
      <c r="B5245" s="32"/>
      <c r="C5245" s="145" t="s">
        <v>12</v>
      </c>
      <c r="D5245" s="28">
        <v>585000</v>
      </c>
      <c r="E5245" s="28"/>
      <c r="F5245" s="74">
        <f t="shared" si="75"/>
        <v>393046717.32999969</v>
      </c>
    </row>
    <row r="5246" spans="1:8">
      <c r="A5246" s="30">
        <v>45260.292893518519</v>
      </c>
      <c r="B5246" s="32"/>
      <c r="C5246" s="145" t="s">
        <v>12</v>
      </c>
      <c r="D5246" s="28">
        <v>550000</v>
      </c>
      <c r="E5246" s="28"/>
      <c r="F5246" s="74">
        <f t="shared" si="75"/>
        <v>393596717.32999969</v>
      </c>
    </row>
    <row r="5247" spans="1:8">
      <c r="A5247" s="30">
        <v>45260.329270833332</v>
      </c>
      <c r="B5247" s="32"/>
      <c r="C5247" s="145" t="s">
        <v>12</v>
      </c>
      <c r="D5247" s="28">
        <v>585000</v>
      </c>
      <c r="E5247" s="28"/>
      <c r="F5247" s="74">
        <f t="shared" si="75"/>
        <v>394181717.32999969</v>
      </c>
    </row>
    <row r="5248" spans="1:8">
      <c r="A5248" s="30">
        <v>45260.329710648148</v>
      </c>
      <c r="B5248" s="32"/>
      <c r="C5248" s="145" t="s">
        <v>12</v>
      </c>
      <c r="D5248" s="28">
        <v>650000</v>
      </c>
      <c r="E5248" s="28"/>
      <c r="F5248" s="74">
        <f t="shared" si="75"/>
        <v>394831717.32999969</v>
      </c>
      <c r="H5248" s="16"/>
    </row>
    <row r="5249" spans="1:6">
      <c r="A5249" s="30">
        <v>45260.346979166665</v>
      </c>
      <c r="B5249" s="32"/>
      <c r="C5249" s="145" t="s">
        <v>12</v>
      </c>
      <c r="D5249" s="28">
        <v>600000</v>
      </c>
      <c r="E5249" s="28"/>
      <c r="F5249" s="74">
        <f t="shared" si="75"/>
        <v>395431717.32999969</v>
      </c>
    </row>
    <row r="5250" spans="1:6">
      <c r="A5250" s="30">
        <v>45260.356273148151</v>
      </c>
      <c r="B5250" s="32"/>
      <c r="C5250" s="145" t="s">
        <v>12</v>
      </c>
      <c r="D5250" s="28">
        <v>600000</v>
      </c>
      <c r="E5250" s="28"/>
      <c r="F5250" s="74">
        <f t="shared" si="75"/>
        <v>396031717.32999969</v>
      </c>
    </row>
    <row r="5251" spans="1:6">
      <c r="A5251" s="30">
        <v>45260.359710648147</v>
      </c>
      <c r="B5251" s="32"/>
      <c r="C5251" s="145" t="s">
        <v>12</v>
      </c>
      <c r="D5251" s="28">
        <v>650000</v>
      </c>
      <c r="E5251" s="28"/>
      <c r="F5251" s="74">
        <f t="shared" si="75"/>
        <v>396681717.32999969</v>
      </c>
    </row>
    <row r="5252" spans="1:6">
      <c r="A5252" s="30">
        <v>45260.378437500003</v>
      </c>
      <c r="B5252" s="32"/>
      <c r="C5252" s="145" t="s">
        <v>12</v>
      </c>
      <c r="D5252" s="28">
        <v>1250000</v>
      </c>
      <c r="E5252" s="28"/>
      <c r="F5252" s="74">
        <f t="shared" si="75"/>
        <v>397931717.32999969</v>
      </c>
    </row>
    <row r="5253" spans="1:6">
      <c r="A5253" s="30">
        <v>45260.384027777778</v>
      </c>
      <c r="B5253" s="32"/>
      <c r="C5253" s="145" t="s">
        <v>12</v>
      </c>
      <c r="D5253" s="28">
        <v>1185000</v>
      </c>
      <c r="E5253" s="28"/>
      <c r="F5253" s="74">
        <f t="shared" si="75"/>
        <v>399116717.32999969</v>
      </c>
    </row>
    <row r="5254" spans="1:6">
      <c r="A5254" s="30">
        <v>45260.386504629627</v>
      </c>
      <c r="B5254" s="32"/>
      <c r="C5254" s="145" t="s">
        <v>12</v>
      </c>
      <c r="D5254" s="28">
        <v>1185000</v>
      </c>
      <c r="E5254" s="28"/>
      <c r="F5254" s="74">
        <f t="shared" si="75"/>
        <v>400301717.32999969</v>
      </c>
    </row>
    <row r="5255" spans="1:6">
      <c r="A5255" s="30">
        <v>45260.387291666666</v>
      </c>
      <c r="B5255" s="32"/>
      <c r="C5255" s="145" t="s">
        <v>12</v>
      </c>
      <c r="D5255" s="28">
        <v>600000</v>
      </c>
      <c r="E5255" s="28"/>
      <c r="F5255" s="74">
        <f t="shared" si="75"/>
        <v>400901717.32999969</v>
      </c>
    </row>
    <row r="5256" spans="1:6">
      <c r="A5256" s="30">
        <v>45260.420740740738</v>
      </c>
      <c r="B5256" s="32"/>
      <c r="C5256" s="145" t="s">
        <v>12</v>
      </c>
      <c r="D5256" s="28">
        <v>650000</v>
      </c>
      <c r="E5256" s="28"/>
      <c r="F5256" s="74">
        <f t="shared" si="75"/>
        <v>401551717.32999969</v>
      </c>
    </row>
    <row r="5257" spans="1:6">
      <c r="A5257" s="30">
        <v>45260.439826388887</v>
      </c>
      <c r="B5257" s="32"/>
      <c r="C5257" s="145" t="s">
        <v>12</v>
      </c>
      <c r="D5257" s="28">
        <v>1810000</v>
      </c>
      <c r="E5257" s="28"/>
      <c r="F5257" s="74">
        <f t="shared" si="75"/>
        <v>403361717.32999969</v>
      </c>
    </row>
    <row r="5258" spans="1:6">
      <c r="A5258" s="30">
        <v>45260.450219907405</v>
      </c>
      <c r="B5258" s="32"/>
      <c r="C5258" s="145" t="s">
        <v>12</v>
      </c>
      <c r="D5258" s="28">
        <v>650000</v>
      </c>
      <c r="E5258" s="28"/>
      <c r="F5258" s="74">
        <f t="shared" si="75"/>
        <v>404011717.32999969</v>
      </c>
    </row>
    <row r="5259" spans="1:6">
      <c r="A5259" s="30">
        <v>45260.451701388891</v>
      </c>
      <c r="B5259" s="32"/>
      <c r="C5259" s="145" t="s">
        <v>12</v>
      </c>
      <c r="D5259" s="28">
        <v>585000</v>
      </c>
      <c r="E5259" s="28"/>
      <c r="F5259" s="74">
        <f t="shared" si="75"/>
        <v>404596717.32999969</v>
      </c>
    </row>
    <row r="5260" spans="1:6">
      <c r="A5260" s="30">
        <v>45260.463912037034</v>
      </c>
      <c r="B5260" s="32"/>
      <c r="C5260" s="145" t="s">
        <v>12</v>
      </c>
      <c r="D5260" s="28">
        <v>1300000</v>
      </c>
      <c r="E5260" s="28"/>
      <c r="F5260" s="74">
        <f t="shared" si="75"/>
        <v>405896717.32999969</v>
      </c>
    </row>
    <row r="5261" spans="1:6">
      <c r="A5261" s="30">
        <v>45260.467511574076</v>
      </c>
      <c r="B5261" s="32"/>
      <c r="C5261" s="145" t="s">
        <v>12</v>
      </c>
      <c r="D5261" s="28">
        <v>1725000</v>
      </c>
      <c r="E5261" s="28"/>
      <c r="F5261" s="74">
        <f t="shared" si="75"/>
        <v>407621717.32999969</v>
      </c>
    </row>
    <row r="5262" spans="1:6">
      <c r="A5262" s="30">
        <v>45260.470370370371</v>
      </c>
      <c r="B5262" s="32"/>
      <c r="C5262" s="145" t="s">
        <v>12</v>
      </c>
      <c r="D5262" s="28">
        <v>600000</v>
      </c>
      <c r="E5262" s="28"/>
      <c r="F5262" s="74">
        <f t="shared" si="75"/>
        <v>408221717.32999969</v>
      </c>
    </row>
    <row r="5263" spans="1:6">
      <c r="A5263" s="30">
        <v>45260.471620370372</v>
      </c>
      <c r="B5263" s="32"/>
      <c r="C5263" s="145" t="s">
        <v>12</v>
      </c>
      <c r="D5263" s="28">
        <v>585000</v>
      </c>
      <c r="E5263" s="28"/>
      <c r="F5263" s="74">
        <f t="shared" si="75"/>
        <v>408806717.32999969</v>
      </c>
    </row>
    <row r="5264" spans="1:6">
      <c r="A5264" s="30">
        <v>45260.475937499999</v>
      </c>
      <c r="B5264" s="32"/>
      <c r="C5264" s="145" t="s">
        <v>12</v>
      </c>
      <c r="D5264" s="28">
        <v>1250000</v>
      </c>
      <c r="E5264" s="28"/>
      <c r="F5264" s="74">
        <f t="shared" si="75"/>
        <v>410056717.32999969</v>
      </c>
    </row>
    <row r="5265" spans="1:8">
      <c r="A5265" s="30">
        <v>45260.478310185186</v>
      </c>
      <c r="B5265" s="32"/>
      <c r="C5265" s="145" t="s">
        <v>12</v>
      </c>
      <c r="D5265" s="28">
        <v>1200000</v>
      </c>
      <c r="E5265" s="28"/>
      <c r="F5265" s="74">
        <f t="shared" si="75"/>
        <v>411256717.32999969</v>
      </c>
    </row>
    <row r="5266" spans="1:8">
      <c r="A5266" s="30">
        <v>45260.50072916667</v>
      </c>
      <c r="B5266" s="32"/>
      <c r="C5266" s="145" t="s">
        <v>12</v>
      </c>
      <c r="D5266" s="28">
        <v>600000</v>
      </c>
      <c r="E5266" s="28"/>
      <c r="F5266" s="74">
        <f t="shared" si="75"/>
        <v>411856717.32999969</v>
      </c>
    </row>
    <row r="5267" spans="1:8">
      <c r="A5267" s="30">
        <v>45260.505231481482</v>
      </c>
      <c r="B5267" s="32"/>
      <c r="C5267" s="145" t="s">
        <v>12</v>
      </c>
      <c r="D5267" s="28">
        <v>1170000</v>
      </c>
      <c r="E5267" s="28"/>
      <c r="F5267" s="74">
        <f t="shared" si="75"/>
        <v>413026717.32999969</v>
      </c>
    </row>
    <row r="5268" spans="1:8">
      <c r="A5268" s="30">
        <v>45260.512557870374</v>
      </c>
      <c r="B5268" s="32"/>
      <c r="C5268" s="145" t="s">
        <v>12</v>
      </c>
      <c r="D5268" s="28">
        <v>2370000</v>
      </c>
      <c r="E5268" s="28"/>
      <c r="F5268" s="74">
        <f t="shared" si="75"/>
        <v>415396717.32999969</v>
      </c>
    </row>
    <row r="5269" spans="1:8">
      <c r="A5269" s="30">
        <v>45260.514490740738</v>
      </c>
      <c r="B5269" s="32"/>
      <c r="C5269" s="145" t="s">
        <v>12</v>
      </c>
      <c r="D5269" s="28">
        <v>1200000</v>
      </c>
      <c r="E5269" s="28"/>
      <c r="F5269" s="74">
        <f t="shared" si="75"/>
        <v>416596717.32999969</v>
      </c>
    </row>
    <row r="5270" spans="1:8">
      <c r="A5270" s="30">
        <v>45260.514768518522</v>
      </c>
      <c r="B5270" s="32"/>
      <c r="C5270" s="145" t="s">
        <v>94</v>
      </c>
      <c r="D5270" s="28">
        <v>14000000</v>
      </c>
      <c r="E5270" s="28"/>
      <c r="F5270" s="74">
        <f t="shared" si="75"/>
        <v>430596717.32999969</v>
      </c>
    </row>
    <row r="5271" spans="1:8">
      <c r="A5271" s="30">
        <v>45260.527800925927</v>
      </c>
      <c r="B5271" s="32"/>
      <c r="C5271" s="145" t="s">
        <v>456</v>
      </c>
      <c r="D5271" s="28">
        <v>300000</v>
      </c>
      <c r="E5271" s="28"/>
      <c r="F5271" s="74">
        <f t="shared" si="75"/>
        <v>430896717.32999969</v>
      </c>
    </row>
    <row r="5272" spans="1:8">
      <c r="A5272" s="30">
        <v>45260.530162037037</v>
      </c>
      <c r="B5272" s="32"/>
      <c r="C5272" s="145" t="s">
        <v>457</v>
      </c>
      <c r="D5272" s="28">
        <v>500000</v>
      </c>
      <c r="E5272" s="28"/>
      <c r="F5272" s="74">
        <f t="shared" si="75"/>
        <v>431396717.32999969</v>
      </c>
    </row>
    <row r="5273" spans="1:8">
      <c r="A5273" s="30">
        <v>45260.537893518522</v>
      </c>
      <c r="B5273" s="32"/>
      <c r="C5273" s="145" t="s">
        <v>12</v>
      </c>
      <c r="D5273" s="28">
        <v>550000</v>
      </c>
      <c r="E5273" s="28"/>
      <c r="F5273" s="74">
        <f t="shared" si="75"/>
        <v>431946717.32999969</v>
      </c>
    </row>
    <row r="5274" spans="1:8">
      <c r="A5274" s="30">
        <v>45260.547199074077</v>
      </c>
      <c r="B5274" s="32"/>
      <c r="C5274" s="145" t="s">
        <v>12</v>
      </c>
      <c r="D5274" s="28">
        <v>650000</v>
      </c>
      <c r="E5274" s="28"/>
      <c r="F5274" s="74">
        <f t="shared" si="75"/>
        <v>432596717.32999969</v>
      </c>
    </row>
    <row r="5275" spans="1:8">
      <c r="A5275" s="30">
        <v>45260.556793981479</v>
      </c>
      <c r="B5275" s="32"/>
      <c r="C5275" s="145" t="s">
        <v>12</v>
      </c>
      <c r="D5275" s="28">
        <v>600000</v>
      </c>
      <c r="E5275" s="28"/>
      <c r="F5275" s="74">
        <f t="shared" si="75"/>
        <v>433196717.32999969</v>
      </c>
    </row>
    <row r="5276" spans="1:8">
      <c r="A5276" s="30">
        <v>45260.592222222222</v>
      </c>
      <c r="B5276" s="32"/>
      <c r="C5276" s="145" t="s">
        <v>12</v>
      </c>
      <c r="D5276" s="28">
        <v>585000</v>
      </c>
      <c r="E5276" s="28"/>
      <c r="F5276" s="74">
        <f t="shared" si="75"/>
        <v>433781717.32999969</v>
      </c>
    </row>
    <row r="5277" spans="1:8">
      <c r="A5277" s="30">
        <v>45260.613935185182</v>
      </c>
      <c r="B5277" s="32"/>
      <c r="C5277" s="145" t="s">
        <v>12</v>
      </c>
      <c r="D5277" s="28">
        <v>585000</v>
      </c>
      <c r="E5277" s="28"/>
      <c r="F5277" s="74">
        <f t="shared" si="75"/>
        <v>434366717.32999969</v>
      </c>
    </row>
    <row r="5278" spans="1:8">
      <c r="A5278" s="30">
        <v>45260.617060185185</v>
      </c>
      <c r="B5278" s="32"/>
      <c r="C5278" s="145" t="s">
        <v>458</v>
      </c>
      <c r="D5278" s="28">
        <v>11250000</v>
      </c>
      <c r="E5278" s="28"/>
      <c r="F5278" s="74">
        <f t="shared" si="75"/>
        <v>445616717.32999969</v>
      </c>
    </row>
    <row r="5279" spans="1:8">
      <c r="A5279" s="30">
        <v>45260.634664351855</v>
      </c>
      <c r="B5279" s="32"/>
      <c r="C5279" s="145" t="s">
        <v>18</v>
      </c>
      <c r="D5279" s="28">
        <v>1350000</v>
      </c>
      <c r="E5279" s="28"/>
      <c r="F5279" s="74">
        <f t="shared" si="75"/>
        <v>446966717.32999969</v>
      </c>
    </row>
    <row r="5280" spans="1:8">
      <c r="A5280" s="30">
        <v>45260.63962962963</v>
      </c>
      <c r="B5280" s="32"/>
      <c r="C5280" s="145" t="s">
        <v>12</v>
      </c>
      <c r="D5280" s="28">
        <v>585000</v>
      </c>
      <c r="E5280" s="28"/>
      <c r="F5280" s="74">
        <f t="shared" si="75"/>
        <v>447551717.32999969</v>
      </c>
      <c r="H5280" s="66"/>
    </row>
    <row r="5281" spans="1:8">
      <c r="A5281" s="30">
        <v>45260.654930555553</v>
      </c>
      <c r="B5281" s="32"/>
      <c r="C5281" s="145" t="s">
        <v>12</v>
      </c>
      <c r="D5281" s="28">
        <v>585000</v>
      </c>
      <c r="E5281" s="28"/>
      <c r="F5281" s="74">
        <f t="shared" si="75"/>
        <v>448136717.32999969</v>
      </c>
    </row>
    <row r="5282" spans="1:8">
      <c r="A5282" s="30">
        <v>45260.678101851852</v>
      </c>
      <c r="B5282" s="32"/>
      <c r="C5282" s="145" t="s">
        <v>12</v>
      </c>
      <c r="D5282" s="28">
        <v>600000</v>
      </c>
      <c r="E5282" s="28"/>
      <c r="F5282" s="74">
        <f t="shared" si="75"/>
        <v>448736717.32999969</v>
      </c>
      <c r="H5282" s="16"/>
    </row>
    <row r="5283" spans="1:8">
      <c r="A5283" s="30">
        <v>45260.681261574071</v>
      </c>
      <c r="B5283" s="32"/>
      <c r="C5283" s="145" t="s">
        <v>12</v>
      </c>
      <c r="D5283" s="28">
        <v>650000</v>
      </c>
      <c r="E5283" s="28"/>
      <c r="F5283" s="74">
        <f t="shared" si="75"/>
        <v>449386717.32999969</v>
      </c>
    </row>
    <row r="5284" spans="1:8">
      <c r="A5284" s="30">
        <v>45260.709050925929</v>
      </c>
      <c r="B5284" s="32"/>
      <c r="C5284" s="145" t="s">
        <v>12</v>
      </c>
      <c r="D5284" s="28">
        <v>600000</v>
      </c>
      <c r="E5284" s="28"/>
      <c r="F5284" s="74">
        <f t="shared" si="75"/>
        <v>449986717.32999969</v>
      </c>
      <c r="H5284" s="16"/>
    </row>
    <row r="5285" spans="1:8">
      <c r="A5285" s="30">
        <v>45260.72078703704</v>
      </c>
      <c r="B5285" s="32"/>
      <c r="C5285" s="145" t="s">
        <v>12</v>
      </c>
      <c r="D5285" s="28">
        <v>600000</v>
      </c>
      <c r="E5285" s="28"/>
      <c r="F5285" s="74">
        <f t="shared" si="75"/>
        <v>450586717.32999969</v>
      </c>
      <c r="H5285" s="16"/>
    </row>
    <row r="5286" spans="1:8">
      <c r="A5286" s="30">
        <v>45260.743483796294</v>
      </c>
      <c r="B5286" s="32"/>
      <c r="C5286" s="145" t="s">
        <v>12</v>
      </c>
      <c r="D5286" s="28">
        <v>1235000</v>
      </c>
      <c r="E5286" s="28"/>
      <c r="F5286" s="74">
        <f t="shared" si="75"/>
        <v>451821717.32999969</v>
      </c>
    </row>
    <row r="5287" spans="1:8">
      <c r="A5287" s="30">
        <v>45260.844930555555</v>
      </c>
      <c r="B5287" s="32"/>
      <c r="C5287" s="145" t="s">
        <v>12</v>
      </c>
      <c r="D5287" s="28">
        <v>1200800</v>
      </c>
      <c r="E5287" s="28"/>
      <c r="F5287" s="74">
        <f t="shared" si="75"/>
        <v>453022517.32999969</v>
      </c>
      <c r="H5287" s="41"/>
    </row>
    <row r="5288" spans="1:8">
      <c r="A5288" s="30">
        <v>45260.878136574072</v>
      </c>
      <c r="B5288" s="32"/>
      <c r="C5288" s="145" t="s">
        <v>12</v>
      </c>
      <c r="D5288" s="28">
        <v>650000</v>
      </c>
      <c r="E5288" s="28"/>
      <c r="F5288" s="74">
        <f t="shared" si="75"/>
        <v>453672517.32999969</v>
      </c>
      <c r="H5288" s="41"/>
    </row>
    <row r="5289" spans="1:8">
      <c r="A5289" s="30">
        <v>44895</v>
      </c>
      <c r="B5289" s="32"/>
      <c r="C5289" s="145" t="s">
        <v>32</v>
      </c>
      <c r="D5289" s="28"/>
      <c r="E5289" s="28">
        <v>25000</v>
      </c>
      <c r="F5289" s="74">
        <f t="shared" si="75"/>
        <v>453647517.32999969</v>
      </c>
      <c r="H5289" s="41"/>
    </row>
    <row r="5290" spans="1:8">
      <c r="A5290" s="30">
        <v>44895</v>
      </c>
      <c r="B5290" s="32"/>
      <c r="C5290" s="145" t="s">
        <v>37</v>
      </c>
      <c r="D5290" s="65">
        <v>515796.52</v>
      </c>
      <c r="E5290" s="65"/>
      <c r="F5290" s="74">
        <f t="shared" si="75"/>
        <v>454163313.84999967</v>
      </c>
      <c r="H5290" s="41"/>
    </row>
    <row r="5291" spans="1:8">
      <c r="A5291" s="14">
        <v>44895</v>
      </c>
      <c r="B5291" s="15"/>
      <c r="C5291" s="144" t="s">
        <v>38</v>
      </c>
      <c r="D5291" s="33"/>
      <c r="E5291" s="45">
        <v>103159.3</v>
      </c>
      <c r="F5291" s="74">
        <f t="shared" si="75"/>
        <v>454060154.54999965</v>
      </c>
    </row>
    <row r="5292" spans="1:8">
      <c r="A5292" s="49"/>
      <c r="B5292" s="49"/>
      <c r="C5292" s="149"/>
      <c r="D5292" s="83">
        <f>SUM(D4751:D5291)</f>
        <v>777488606.51999998</v>
      </c>
      <c r="E5292" s="83">
        <f>SUM(E4751:E5291)</f>
        <v>841052069.29999995</v>
      </c>
      <c r="F5292" s="56"/>
    </row>
    <row r="5293" spans="1:8">
      <c r="A5293" s="15"/>
      <c r="B5293" s="250" t="s">
        <v>5</v>
      </c>
      <c r="C5293" s="251"/>
      <c r="D5293" s="33"/>
      <c r="E5293" s="45"/>
      <c r="F5293" s="84">
        <f>F5291</f>
        <v>454060154.54999965</v>
      </c>
      <c r="H5293" s="16"/>
    </row>
    <row r="5294" spans="1:8">
      <c r="A5294" s="14">
        <v>45264</v>
      </c>
      <c r="B5294" s="93"/>
      <c r="C5294" s="147" t="s">
        <v>454</v>
      </c>
      <c r="D5294" s="67">
        <v>1000000</v>
      </c>
      <c r="E5294" s="45"/>
      <c r="F5294" s="13">
        <f t="shared" ref="F5294:F5357" si="76">F5293+D5294-E5294</f>
        <v>455060154.54999965</v>
      </c>
    </row>
    <row r="5295" spans="1:8">
      <c r="A5295" s="14">
        <v>45264</v>
      </c>
      <c r="B5295" s="93"/>
      <c r="C5295" s="147" t="s">
        <v>455</v>
      </c>
      <c r="D5295" s="67">
        <v>13300000</v>
      </c>
      <c r="E5295" s="45"/>
      <c r="F5295" s="13">
        <f t="shared" si="76"/>
        <v>468360154.54999965</v>
      </c>
    </row>
    <row r="5296" spans="1:8">
      <c r="A5296" s="14">
        <v>45265</v>
      </c>
      <c r="B5296" s="15"/>
      <c r="C5296" s="147" t="s">
        <v>388</v>
      </c>
      <c r="D5296" s="67">
        <v>5050000</v>
      </c>
      <c r="E5296" s="45"/>
      <c r="F5296" s="13">
        <f t="shared" si="76"/>
        <v>473410154.54999965</v>
      </c>
    </row>
    <row r="5297" spans="1:6">
      <c r="A5297" s="14">
        <v>45261.126944444448</v>
      </c>
      <c r="B5297" s="93"/>
      <c r="C5297" s="144" t="s">
        <v>12</v>
      </c>
      <c r="D5297" s="67">
        <v>600000</v>
      </c>
      <c r="E5297" s="45"/>
      <c r="F5297" s="13">
        <f t="shared" si="76"/>
        <v>474010154.54999965</v>
      </c>
    </row>
    <row r="5298" spans="1:6">
      <c r="A5298" s="14">
        <v>45261.14539351852</v>
      </c>
      <c r="B5298" s="93"/>
      <c r="C5298" s="144" t="s">
        <v>12</v>
      </c>
      <c r="D5298" s="67">
        <v>650000</v>
      </c>
      <c r="E5298" s="45"/>
      <c r="F5298" s="13">
        <f t="shared" si="76"/>
        <v>474660154.54999965</v>
      </c>
    </row>
    <row r="5299" spans="1:6">
      <c r="A5299" s="14">
        <v>45261.18309027778</v>
      </c>
      <c r="B5299" s="15"/>
      <c r="C5299" s="144" t="s">
        <v>12</v>
      </c>
      <c r="D5299" s="67">
        <v>650000</v>
      </c>
      <c r="E5299" s="45"/>
      <c r="F5299" s="13">
        <f t="shared" si="76"/>
        <v>475310154.54999965</v>
      </c>
    </row>
    <row r="5300" spans="1:6">
      <c r="A5300" s="14">
        <v>45261.226412037038</v>
      </c>
      <c r="B5300" s="93"/>
      <c r="C5300" s="144" t="s">
        <v>12</v>
      </c>
      <c r="D5300" s="67">
        <v>585000</v>
      </c>
      <c r="E5300" s="45"/>
      <c r="F5300" s="13">
        <f t="shared" si="76"/>
        <v>475895154.54999965</v>
      </c>
    </row>
    <row r="5301" spans="1:6">
      <c r="A5301" s="14">
        <v>45261.227175925924</v>
      </c>
      <c r="B5301" s="93"/>
      <c r="C5301" s="144" t="s">
        <v>12</v>
      </c>
      <c r="D5301" s="67">
        <v>650000</v>
      </c>
      <c r="E5301" s="45"/>
      <c r="F5301" s="13">
        <f t="shared" si="76"/>
        <v>476545154.54999965</v>
      </c>
    </row>
    <row r="5302" spans="1:6">
      <c r="A5302" s="14">
        <v>45261.23300925926</v>
      </c>
      <c r="B5302" s="15"/>
      <c r="C5302" s="144" t="s">
        <v>12</v>
      </c>
      <c r="D5302" s="33">
        <v>1170000</v>
      </c>
      <c r="E5302" s="45"/>
      <c r="F5302" s="13">
        <f t="shared" si="76"/>
        <v>477715154.54999965</v>
      </c>
    </row>
    <row r="5303" spans="1:6">
      <c r="A5303" s="14">
        <v>45261.234247685185</v>
      </c>
      <c r="B5303" s="15"/>
      <c r="C5303" s="144" t="s">
        <v>12</v>
      </c>
      <c r="D5303" s="33">
        <v>600000</v>
      </c>
      <c r="E5303" s="45"/>
      <c r="F5303" s="13">
        <f t="shared" si="76"/>
        <v>478315154.54999965</v>
      </c>
    </row>
    <row r="5304" spans="1:6">
      <c r="A5304" s="14">
        <v>45261.240543981483</v>
      </c>
      <c r="B5304" s="15"/>
      <c r="C5304" s="144" t="s">
        <v>12</v>
      </c>
      <c r="D5304" s="33">
        <v>650000</v>
      </c>
      <c r="E5304" s="45"/>
      <c r="F5304" s="13">
        <f t="shared" si="76"/>
        <v>478965154.54999965</v>
      </c>
    </row>
    <row r="5305" spans="1:6">
      <c r="A5305" s="14">
        <v>45261.244872685187</v>
      </c>
      <c r="B5305" s="15"/>
      <c r="C5305" s="144" t="s">
        <v>12</v>
      </c>
      <c r="D5305" s="33">
        <v>1735000</v>
      </c>
      <c r="E5305" s="45"/>
      <c r="F5305" s="13">
        <f t="shared" si="76"/>
        <v>480700154.54999965</v>
      </c>
    </row>
    <row r="5306" spans="1:6">
      <c r="A5306" s="14">
        <v>45261.278969907406</v>
      </c>
      <c r="B5306" s="15"/>
      <c r="C5306" s="144" t="s">
        <v>12</v>
      </c>
      <c r="D5306" s="33">
        <v>550000</v>
      </c>
      <c r="E5306" s="45"/>
      <c r="F5306" s="13">
        <f t="shared" si="76"/>
        <v>481250154.54999965</v>
      </c>
    </row>
    <row r="5307" spans="1:6">
      <c r="A5307" s="14">
        <v>45261.288414351853</v>
      </c>
      <c r="B5307" s="15"/>
      <c r="C5307" s="144" t="s">
        <v>12</v>
      </c>
      <c r="D5307" s="33">
        <v>650000</v>
      </c>
      <c r="E5307" s="45"/>
      <c r="F5307" s="13">
        <f t="shared" si="76"/>
        <v>481900154.54999965</v>
      </c>
    </row>
    <row r="5308" spans="1:6">
      <c r="A5308" s="14">
        <v>45261.291805555556</v>
      </c>
      <c r="B5308" s="15"/>
      <c r="C5308" s="144" t="s">
        <v>12</v>
      </c>
      <c r="D5308" s="33">
        <v>600000</v>
      </c>
      <c r="E5308" s="45"/>
      <c r="F5308" s="13">
        <f t="shared" si="76"/>
        <v>482500154.54999965</v>
      </c>
    </row>
    <row r="5309" spans="1:6">
      <c r="A5309" s="14">
        <v>45261.292719907404</v>
      </c>
      <c r="B5309" s="15"/>
      <c r="C5309" s="144" t="s">
        <v>12</v>
      </c>
      <c r="D5309" s="33">
        <v>550000</v>
      </c>
      <c r="E5309" s="45"/>
      <c r="F5309" s="13">
        <f t="shared" si="76"/>
        <v>483050154.54999965</v>
      </c>
    </row>
    <row r="5310" spans="1:6">
      <c r="A5310" s="14">
        <v>45261.294560185182</v>
      </c>
      <c r="B5310" s="93"/>
      <c r="C5310" s="144" t="s">
        <v>12</v>
      </c>
      <c r="D5310" s="67">
        <v>585000</v>
      </c>
      <c r="E5310" s="45"/>
      <c r="F5310" s="13">
        <f t="shared" si="76"/>
        <v>483635154.54999965</v>
      </c>
    </row>
    <row r="5311" spans="1:6">
      <c r="A5311" s="14">
        <v>45261.312199074076</v>
      </c>
      <c r="B5311" s="93"/>
      <c r="C5311" s="144" t="s">
        <v>12</v>
      </c>
      <c r="D5311" s="67">
        <v>465000</v>
      </c>
      <c r="E5311" s="45"/>
      <c r="F5311" s="13">
        <f t="shared" si="76"/>
        <v>484100154.54999965</v>
      </c>
    </row>
    <row r="5312" spans="1:6">
      <c r="A5312" s="14">
        <v>45261.312731481485</v>
      </c>
      <c r="B5312" s="93"/>
      <c r="C5312" s="144" t="s">
        <v>12</v>
      </c>
      <c r="D5312" s="67">
        <v>465000</v>
      </c>
      <c r="E5312" s="45"/>
      <c r="F5312" s="13">
        <f t="shared" si="76"/>
        <v>484565154.54999965</v>
      </c>
    </row>
    <row r="5313" spans="1:8">
      <c r="A5313" s="14">
        <v>45261.318553240744</v>
      </c>
      <c r="B5313" s="93"/>
      <c r="C5313" s="144" t="s">
        <v>12</v>
      </c>
      <c r="D5313" s="67">
        <v>600000</v>
      </c>
      <c r="E5313" s="45"/>
      <c r="F5313" s="13">
        <f t="shared" si="76"/>
        <v>485165154.54999965</v>
      </c>
    </row>
    <row r="5314" spans="1:8">
      <c r="A5314" s="14">
        <v>45261.324328703704</v>
      </c>
      <c r="B5314" s="15"/>
      <c r="C5314" s="144" t="s">
        <v>12</v>
      </c>
      <c r="D5314" s="67">
        <v>650000</v>
      </c>
      <c r="E5314" s="45"/>
      <c r="F5314" s="13">
        <f t="shared" si="76"/>
        <v>485815154.54999965</v>
      </c>
    </row>
    <row r="5315" spans="1:8">
      <c r="A5315" s="14">
        <v>45261.32640046296</v>
      </c>
      <c r="B5315" s="15"/>
      <c r="C5315" s="144" t="s">
        <v>12</v>
      </c>
      <c r="D5315" s="67">
        <v>1135000</v>
      </c>
      <c r="E5315" s="45"/>
      <c r="F5315" s="13">
        <f t="shared" si="76"/>
        <v>486950154.54999965</v>
      </c>
    </row>
    <row r="5316" spans="1:8">
      <c r="A5316" s="14">
        <v>45261.326423611114</v>
      </c>
      <c r="B5316" s="15"/>
      <c r="C5316" s="144" t="s">
        <v>12</v>
      </c>
      <c r="D5316" s="67">
        <v>650000</v>
      </c>
      <c r="E5316" s="45"/>
      <c r="F5316" s="13">
        <f t="shared" si="76"/>
        <v>487600154.54999965</v>
      </c>
    </row>
    <row r="5317" spans="1:8">
      <c r="A5317" s="14">
        <v>45261.328252314815</v>
      </c>
      <c r="B5317" s="15"/>
      <c r="C5317" s="144" t="s">
        <v>12</v>
      </c>
      <c r="D5317" s="67">
        <v>650000</v>
      </c>
      <c r="E5317" s="45"/>
      <c r="F5317" s="13">
        <f t="shared" si="76"/>
        <v>488250154.54999965</v>
      </c>
    </row>
    <row r="5318" spans="1:8">
      <c r="A5318" s="14">
        <v>45261.32980324074</v>
      </c>
      <c r="B5318" s="15"/>
      <c r="C5318" s="144" t="s">
        <v>12</v>
      </c>
      <c r="D5318" s="67">
        <v>1170000</v>
      </c>
      <c r="E5318" s="45"/>
      <c r="F5318" s="13">
        <f t="shared" si="76"/>
        <v>489420154.54999965</v>
      </c>
    </row>
    <row r="5319" spans="1:8">
      <c r="A5319" s="14">
        <v>45261.332037037035</v>
      </c>
      <c r="B5319" s="15"/>
      <c r="C5319" s="144" t="s">
        <v>12</v>
      </c>
      <c r="D5319" s="67">
        <v>585000</v>
      </c>
      <c r="E5319" s="45"/>
      <c r="F5319" s="13">
        <f t="shared" si="76"/>
        <v>490005154.54999965</v>
      </c>
      <c r="H5319" s="16"/>
    </row>
    <row r="5320" spans="1:8">
      <c r="A5320" s="14">
        <v>45261.332696759258</v>
      </c>
      <c r="B5320" s="15"/>
      <c r="C5320" s="144" t="s">
        <v>17</v>
      </c>
      <c r="D5320" s="67">
        <v>600000</v>
      </c>
      <c r="E5320" s="45"/>
      <c r="F5320" s="13">
        <f t="shared" si="76"/>
        <v>490605154.54999965</v>
      </c>
      <c r="H5320" s="16"/>
    </row>
    <row r="5321" spans="1:8">
      <c r="A5321" s="14">
        <v>45261.333113425928</v>
      </c>
      <c r="B5321" s="15"/>
      <c r="C5321" s="144" t="s">
        <v>12</v>
      </c>
      <c r="D5321" s="67">
        <v>600000</v>
      </c>
      <c r="E5321" s="45"/>
      <c r="F5321" s="13">
        <f t="shared" si="76"/>
        <v>491205154.54999965</v>
      </c>
      <c r="H5321" s="16"/>
    </row>
    <row r="5322" spans="1:8">
      <c r="A5322" s="14">
        <v>45261.340694444443</v>
      </c>
      <c r="B5322" s="15"/>
      <c r="C5322" s="144" t="s">
        <v>12</v>
      </c>
      <c r="D5322" s="67">
        <v>585000</v>
      </c>
      <c r="E5322" s="45"/>
      <c r="F5322" s="13">
        <f t="shared" si="76"/>
        <v>491790154.54999965</v>
      </c>
      <c r="H5322" s="16"/>
    </row>
    <row r="5323" spans="1:8">
      <c r="A5323" s="14">
        <v>45261.342928240738</v>
      </c>
      <c r="B5323" s="15"/>
      <c r="C5323" s="144" t="s">
        <v>12</v>
      </c>
      <c r="D5323" s="67">
        <v>650000</v>
      </c>
      <c r="E5323" s="45"/>
      <c r="F5323" s="13">
        <f t="shared" si="76"/>
        <v>492440154.54999965</v>
      </c>
    </row>
    <row r="5324" spans="1:8">
      <c r="A5324" s="14">
        <v>45261.342986111114</v>
      </c>
      <c r="B5324" s="15"/>
      <c r="C5324" s="144" t="s">
        <v>12</v>
      </c>
      <c r="D5324" s="67">
        <v>1150000</v>
      </c>
      <c r="E5324" s="45"/>
      <c r="F5324" s="13">
        <f t="shared" si="76"/>
        <v>493590154.54999965</v>
      </c>
    </row>
    <row r="5325" spans="1:8">
      <c r="A5325" s="14">
        <v>45261.350636574076</v>
      </c>
      <c r="B5325" s="15"/>
      <c r="C5325" s="144" t="s">
        <v>12</v>
      </c>
      <c r="D5325" s="67">
        <v>1200000</v>
      </c>
      <c r="E5325" s="45"/>
      <c r="F5325" s="13">
        <f t="shared" si="76"/>
        <v>494790154.54999965</v>
      </c>
    </row>
    <row r="5326" spans="1:8">
      <c r="A5326" s="14">
        <v>45261.35396990741</v>
      </c>
      <c r="B5326" s="15"/>
      <c r="C5326" s="144" t="s">
        <v>18</v>
      </c>
      <c r="D5326" s="67">
        <v>1700000</v>
      </c>
      <c r="E5326" s="45"/>
      <c r="F5326" s="13">
        <f t="shared" si="76"/>
        <v>496490154.54999965</v>
      </c>
    </row>
    <row r="5327" spans="1:8">
      <c r="A5327" s="14">
        <v>45261.354930555557</v>
      </c>
      <c r="B5327" s="15"/>
      <c r="C5327" s="144" t="s">
        <v>12</v>
      </c>
      <c r="D5327" s="67">
        <v>585000</v>
      </c>
      <c r="E5327" s="45"/>
      <c r="F5327" s="13">
        <f t="shared" si="76"/>
        <v>497075154.54999965</v>
      </c>
    </row>
    <row r="5328" spans="1:8">
      <c r="A5328" s="14">
        <v>45261.35733796296</v>
      </c>
      <c r="B5328" s="15"/>
      <c r="C5328" s="144" t="s">
        <v>12</v>
      </c>
      <c r="D5328" s="67">
        <v>1835000</v>
      </c>
      <c r="E5328" s="45"/>
      <c r="F5328" s="13">
        <f t="shared" si="76"/>
        <v>498910154.54999965</v>
      </c>
    </row>
    <row r="5329" spans="1:6">
      <c r="A5329" s="14">
        <v>45261.357546296298</v>
      </c>
      <c r="B5329" s="15"/>
      <c r="C5329" s="144" t="s">
        <v>12</v>
      </c>
      <c r="D5329" s="67">
        <v>1250000</v>
      </c>
      <c r="E5329" s="45"/>
      <c r="F5329" s="13">
        <f t="shared" si="76"/>
        <v>500160154.54999965</v>
      </c>
    </row>
    <row r="5330" spans="1:6">
      <c r="A5330" s="14">
        <v>45261.365439814814</v>
      </c>
      <c r="B5330" s="15"/>
      <c r="C5330" s="144" t="s">
        <v>12</v>
      </c>
      <c r="D5330" s="67">
        <v>600000</v>
      </c>
      <c r="E5330" s="45"/>
      <c r="F5330" s="13">
        <f t="shared" si="76"/>
        <v>500760154.54999965</v>
      </c>
    </row>
    <row r="5331" spans="1:6">
      <c r="A5331" s="14">
        <v>45261.366238425922</v>
      </c>
      <c r="B5331" s="15"/>
      <c r="C5331" s="144" t="s">
        <v>12</v>
      </c>
      <c r="D5331" s="67">
        <v>650000</v>
      </c>
      <c r="E5331" s="45"/>
      <c r="F5331" s="13">
        <f t="shared" si="76"/>
        <v>501410154.54999965</v>
      </c>
    </row>
    <row r="5332" spans="1:6">
      <c r="A5332" s="14">
        <v>45261.366828703707</v>
      </c>
      <c r="B5332" s="15"/>
      <c r="C5332" s="144" t="s">
        <v>12</v>
      </c>
      <c r="D5332" s="67">
        <v>600000</v>
      </c>
      <c r="E5332" s="45"/>
      <c r="F5332" s="13">
        <f t="shared" si="76"/>
        <v>502010154.54999965</v>
      </c>
    </row>
    <row r="5333" spans="1:6">
      <c r="A5333" s="14">
        <v>45261.367986111109</v>
      </c>
      <c r="B5333" s="15"/>
      <c r="C5333" s="144" t="s">
        <v>12</v>
      </c>
      <c r="D5333" s="67">
        <v>600000</v>
      </c>
      <c r="E5333" s="45"/>
      <c r="F5333" s="13">
        <f t="shared" si="76"/>
        <v>502610154.54999965</v>
      </c>
    </row>
    <row r="5334" spans="1:6">
      <c r="A5334" s="14">
        <v>45261.368159722224</v>
      </c>
      <c r="B5334" s="15"/>
      <c r="C5334" s="144" t="s">
        <v>12</v>
      </c>
      <c r="D5334" s="67">
        <v>585000</v>
      </c>
      <c r="E5334" s="45"/>
      <c r="F5334" s="13">
        <f t="shared" si="76"/>
        <v>503195154.54999965</v>
      </c>
    </row>
    <row r="5335" spans="1:6">
      <c r="A5335" s="14">
        <v>45261.368252314816</v>
      </c>
      <c r="B5335" s="15"/>
      <c r="C5335" s="144" t="s">
        <v>13</v>
      </c>
      <c r="D5335" s="67">
        <v>50000</v>
      </c>
      <c r="E5335" s="45"/>
      <c r="F5335" s="13">
        <f t="shared" si="76"/>
        <v>503245154.54999965</v>
      </c>
    </row>
    <row r="5336" spans="1:6">
      <c r="A5336" s="14">
        <v>45261.368495370371</v>
      </c>
      <c r="B5336" s="15"/>
      <c r="C5336" s="144" t="s">
        <v>12</v>
      </c>
      <c r="D5336" s="67">
        <v>585000</v>
      </c>
      <c r="E5336" s="45"/>
      <c r="F5336" s="13">
        <f t="shared" si="76"/>
        <v>503830154.54999965</v>
      </c>
    </row>
    <row r="5337" spans="1:6">
      <c r="A5337" s="14">
        <v>45261.372708333336</v>
      </c>
      <c r="B5337" s="15"/>
      <c r="C5337" s="144" t="s">
        <v>12</v>
      </c>
      <c r="D5337" s="67">
        <v>1185000</v>
      </c>
      <c r="E5337" s="45"/>
      <c r="F5337" s="13">
        <f t="shared" si="76"/>
        <v>505015154.54999965</v>
      </c>
    </row>
    <row r="5338" spans="1:6">
      <c r="A5338" s="14">
        <v>45261.374571759261</v>
      </c>
      <c r="B5338" s="15"/>
      <c r="C5338" s="144" t="s">
        <v>12</v>
      </c>
      <c r="D5338" s="67">
        <v>600000</v>
      </c>
      <c r="E5338" s="45"/>
      <c r="F5338" s="13">
        <f t="shared" si="76"/>
        <v>505615154.54999965</v>
      </c>
    </row>
    <row r="5339" spans="1:6">
      <c r="A5339" s="14">
        <v>45261.375543981485</v>
      </c>
      <c r="B5339" s="15"/>
      <c r="C5339" s="144" t="s">
        <v>12</v>
      </c>
      <c r="D5339" s="67">
        <v>575000</v>
      </c>
      <c r="E5339" s="45"/>
      <c r="F5339" s="13">
        <f t="shared" si="76"/>
        <v>506190154.54999965</v>
      </c>
    </row>
    <row r="5340" spans="1:6">
      <c r="A5340" s="14">
        <v>45261.397905092592</v>
      </c>
      <c r="B5340" s="15"/>
      <c r="C5340" s="144" t="s">
        <v>12</v>
      </c>
      <c r="D5340" s="67">
        <v>600000</v>
      </c>
      <c r="E5340" s="45"/>
      <c r="F5340" s="13">
        <f t="shared" si="76"/>
        <v>506790154.54999965</v>
      </c>
    </row>
    <row r="5341" spans="1:6">
      <c r="A5341" s="14">
        <v>45261.412685185183</v>
      </c>
      <c r="B5341" s="15"/>
      <c r="C5341" s="144" t="s">
        <v>12</v>
      </c>
      <c r="D5341" s="67">
        <v>585000</v>
      </c>
      <c r="E5341" s="45"/>
      <c r="F5341" s="13">
        <f t="shared" si="76"/>
        <v>507375154.54999965</v>
      </c>
    </row>
    <row r="5342" spans="1:6">
      <c r="A5342" s="14">
        <v>45261.413888888892</v>
      </c>
      <c r="B5342" s="15"/>
      <c r="C5342" s="144" t="s">
        <v>12</v>
      </c>
      <c r="D5342" s="67">
        <v>1135000</v>
      </c>
      <c r="E5342" s="45"/>
      <c r="F5342" s="13">
        <f t="shared" si="76"/>
        <v>508510154.54999965</v>
      </c>
    </row>
    <row r="5343" spans="1:6">
      <c r="A5343" s="14">
        <v>45261.414189814815</v>
      </c>
      <c r="B5343" s="15"/>
      <c r="C5343" s="144" t="s">
        <v>12</v>
      </c>
      <c r="D5343" s="67">
        <v>600000</v>
      </c>
      <c r="E5343" s="45"/>
      <c r="F5343" s="13">
        <f t="shared" si="76"/>
        <v>509110154.54999965</v>
      </c>
    </row>
    <row r="5344" spans="1:6">
      <c r="A5344" s="14">
        <v>45261.415162037039</v>
      </c>
      <c r="B5344" s="15"/>
      <c r="C5344" s="144" t="s">
        <v>12</v>
      </c>
      <c r="D5344" s="67">
        <v>465000</v>
      </c>
      <c r="E5344" s="45"/>
      <c r="F5344" s="13">
        <f t="shared" si="76"/>
        <v>509575154.54999965</v>
      </c>
    </row>
    <row r="5345" spans="1:9">
      <c r="A5345" s="14">
        <v>45261.419085648151</v>
      </c>
      <c r="B5345" s="15"/>
      <c r="C5345" s="144" t="s">
        <v>12</v>
      </c>
      <c r="D5345" s="67">
        <v>465000</v>
      </c>
      <c r="E5345" s="45"/>
      <c r="F5345" s="13">
        <f t="shared" si="76"/>
        <v>510040154.54999965</v>
      </c>
    </row>
    <row r="5346" spans="1:9">
      <c r="A5346" s="14">
        <v>45261.419305555559</v>
      </c>
      <c r="B5346" s="15"/>
      <c r="C5346" s="144" t="s">
        <v>12</v>
      </c>
      <c r="D5346" s="67">
        <v>585000</v>
      </c>
      <c r="E5346" s="45"/>
      <c r="F5346" s="13">
        <f t="shared" si="76"/>
        <v>510625154.54999965</v>
      </c>
    </row>
    <row r="5347" spans="1:9">
      <c r="A5347" s="30">
        <v>45261.42046296296</v>
      </c>
      <c r="B5347" s="32"/>
      <c r="C5347" s="145" t="s">
        <v>12</v>
      </c>
      <c r="D5347" s="108">
        <v>585000</v>
      </c>
      <c r="E5347" s="65"/>
      <c r="F5347" s="74">
        <f t="shared" si="76"/>
        <v>511210154.54999965</v>
      </c>
    </row>
    <row r="5348" spans="1:9">
      <c r="A5348" s="30">
        <v>45261.426296296297</v>
      </c>
      <c r="B5348" s="32"/>
      <c r="C5348" s="145" t="s">
        <v>12</v>
      </c>
      <c r="D5348" s="108">
        <v>600000</v>
      </c>
      <c r="E5348" s="65"/>
      <c r="F5348" s="74">
        <f t="shared" si="76"/>
        <v>511810154.54999965</v>
      </c>
    </row>
    <row r="5349" spans="1:9">
      <c r="A5349" s="30">
        <v>45261.426932870374</v>
      </c>
      <c r="B5349" s="32"/>
      <c r="C5349" s="145" t="s">
        <v>12</v>
      </c>
      <c r="D5349" s="108">
        <v>600000</v>
      </c>
      <c r="E5349" s="65"/>
      <c r="F5349" s="74">
        <f t="shared" si="76"/>
        <v>512410154.54999965</v>
      </c>
    </row>
    <row r="5350" spans="1:9">
      <c r="A5350" s="30">
        <v>45261.427395833336</v>
      </c>
      <c r="B5350" s="32"/>
      <c r="C5350" s="145" t="s">
        <v>12</v>
      </c>
      <c r="D5350" s="108">
        <v>650000</v>
      </c>
      <c r="E5350" s="65"/>
      <c r="F5350" s="74">
        <f t="shared" si="76"/>
        <v>513060154.54999965</v>
      </c>
    </row>
    <row r="5351" spans="1:9">
      <c r="A5351" s="30">
        <v>45261.429699074077</v>
      </c>
      <c r="B5351" s="32"/>
      <c r="C5351" s="145" t="s">
        <v>12</v>
      </c>
      <c r="D5351" s="108">
        <v>1200000</v>
      </c>
      <c r="E5351" s="65"/>
      <c r="F5351" s="74">
        <f t="shared" si="76"/>
        <v>514260154.54999965</v>
      </c>
    </row>
    <row r="5352" spans="1:9">
      <c r="A5352" s="30">
        <v>45261.430486111109</v>
      </c>
      <c r="B5352" s="32"/>
      <c r="C5352" s="145" t="s">
        <v>12</v>
      </c>
      <c r="D5352" s="108">
        <v>585000</v>
      </c>
      <c r="E5352" s="65"/>
      <c r="F5352" s="74">
        <f t="shared" si="76"/>
        <v>514845154.54999965</v>
      </c>
    </row>
    <row r="5353" spans="1:9">
      <c r="A5353" s="30">
        <v>45261.433668981481</v>
      </c>
      <c r="B5353" s="32"/>
      <c r="C5353" s="145" t="s">
        <v>12</v>
      </c>
      <c r="D5353" s="108">
        <v>1235000</v>
      </c>
      <c r="E5353" s="65"/>
      <c r="F5353" s="74">
        <f t="shared" si="76"/>
        <v>516080154.54999965</v>
      </c>
    </row>
    <row r="5354" spans="1:9">
      <c r="A5354" s="30">
        <v>45261.435231481482</v>
      </c>
      <c r="B5354" s="32"/>
      <c r="C5354" s="145" t="s">
        <v>12</v>
      </c>
      <c r="D5354" s="108">
        <v>600000</v>
      </c>
      <c r="E5354" s="65"/>
      <c r="F5354" s="74">
        <f t="shared" si="76"/>
        <v>516680154.54999965</v>
      </c>
    </row>
    <row r="5355" spans="1:9">
      <c r="A5355" s="30">
        <v>45261.440057870372</v>
      </c>
      <c r="B5355" s="32"/>
      <c r="C5355" s="145" t="s">
        <v>65</v>
      </c>
      <c r="D5355" s="108">
        <v>1666000</v>
      </c>
      <c r="E5355" s="65"/>
      <c r="F5355" s="74">
        <f t="shared" si="76"/>
        <v>518346154.54999965</v>
      </c>
      <c r="H5355" s="66"/>
      <c r="I5355" s="16"/>
    </row>
    <row r="5356" spans="1:9">
      <c r="A5356" s="30">
        <v>45261.442407407405</v>
      </c>
      <c r="B5356" s="32"/>
      <c r="C5356" s="145" t="s">
        <v>12</v>
      </c>
      <c r="D5356" s="108">
        <v>1135000</v>
      </c>
      <c r="E5356" s="65"/>
      <c r="F5356" s="74">
        <f t="shared" si="76"/>
        <v>519481154.54999965</v>
      </c>
      <c r="H5356" s="66"/>
      <c r="I5356" s="16"/>
    </row>
    <row r="5357" spans="1:9">
      <c r="A5357" s="30">
        <v>45261.444421296299</v>
      </c>
      <c r="B5357" s="32"/>
      <c r="C5357" s="145" t="s">
        <v>12</v>
      </c>
      <c r="D5357" s="108">
        <v>600000</v>
      </c>
      <c r="E5357" s="65"/>
      <c r="F5357" s="74">
        <f t="shared" si="76"/>
        <v>520081154.54999965</v>
      </c>
      <c r="H5357" s="66"/>
      <c r="I5357" s="16"/>
    </row>
    <row r="5358" spans="1:9">
      <c r="A5358" s="30">
        <v>45261.457627314812</v>
      </c>
      <c r="B5358" s="32"/>
      <c r="C5358" s="145" t="s">
        <v>12</v>
      </c>
      <c r="D5358" s="108">
        <v>650000</v>
      </c>
      <c r="E5358" s="65"/>
      <c r="F5358" s="74">
        <f t="shared" ref="F5358:F5421" si="77">F5357+D5358-E5358</f>
        <v>520731154.54999965</v>
      </c>
      <c r="H5358" s="66"/>
      <c r="I5358" s="16"/>
    </row>
    <row r="5359" spans="1:9">
      <c r="A5359" s="30">
        <v>45261.466747685183</v>
      </c>
      <c r="B5359" s="32"/>
      <c r="C5359" s="145" t="s">
        <v>12</v>
      </c>
      <c r="D5359" s="108">
        <v>585000</v>
      </c>
      <c r="E5359" s="65"/>
      <c r="F5359" s="74">
        <f t="shared" si="77"/>
        <v>521316154.54999965</v>
      </c>
    </row>
    <row r="5360" spans="1:9">
      <c r="A5360" s="30">
        <v>45261.472037037034</v>
      </c>
      <c r="B5360" s="32"/>
      <c r="C5360" s="145" t="s">
        <v>12</v>
      </c>
      <c r="D5360" s="108">
        <v>1170000</v>
      </c>
      <c r="E5360" s="65"/>
      <c r="F5360" s="74">
        <f t="shared" si="77"/>
        <v>522486154.54999965</v>
      </c>
    </row>
    <row r="5361" spans="1:6">
      <c r="A5361" s="30">
        <v>45261.477152777778</v>
      </c>
      <c r="B5361" s="32"/>
      <c r="C5361" s="145" t="s">
        <v>12</v>
      </c>
      <c r="D5361" s="108">
        <v>600000</v>
      </c>
      <c r="E5361" s="65"/>
      <c r="F5361" s="74">
        <f t="shared" si="77"/>
        <v>523086154.54999965</v>
      </c>
    </row>
    <row r="5362" spans="1:6">
      <c r="A5362" s="30">
        <v>45261.478182870371</v>
      </c>
      <c r="B5362" s="32"/>
      <c r="C5362" s="145" t="s">
        <v>12</v>
      </c>
      <c r="D5362" s="108">
        <v>585000</v>
      </c>
      <c r="E5362" s="65"/>
      <c r="F5362" s="74">
        <f t="shared" si="77"/>
        <v>523671154.54999965</v>
      </c>
    </row>
    <row r="5363" spans="1:6">
      <c r="A5363" s="30">
        <v>45261.478402777779</v>
      </c>
      <c r="B5363" s="32"/>
      <c r="C5363" s="145" t="s">
        <v>12</v>
      </c>
      <c r="D5363" s="108">
        <v>650000</v>
      </c>
      <c r="E5363" s="65"/>
      <c r="F5363" s="74">
        <f t="shared" si="77"/>
        <v>524321154.54999965</v>
      </c>
    </row>
    <row r="5364" spans="1:6">
      <c r="A5364" s="30">
        <v>45261.478958333333</v>
      </c>
      <c r="B5364" s="32"/>
      <c r="C5364" s="145" t="s">
        <v>12</v>
      </c>
      <c r="D5364" s="108">
        <v>600000</v>
      </c>
      <c r="E5364" s="65"/>
      <c r="F5364" s="74">
        <f t="shared" si="77"/>
        <v>524921154.54999965</v>
      </c>
    </row>
    <row r="5365" spans="1:6">
      <c r="A5365" s="30">
        <v>45261.47934027778</v>
      </c>
      <c r="B5365" s="32"/>
      <c r="C5365" s="145" t="s">
        <v>12</v>
      </c>
      <c r="D5365" s="108">
        <v>650000</v>
      </c>
      <c r="E5365" s="65"/>
      <c r="F5365" s="74">
        <f t="shared" si="77"/>
        <v>525571154.54999965</v>
      </c>
    </row>
    <row r="5366" spans="1:6">
      <c r="A5366" s="30">
        <v>45261.482233796298</v>
      </c>
      <c r="B5366" s="32"/>
      <c r="C5366" s="145" t="s">
        <v>12</v>
      </c>
      <c r="D5366" s="108">
        <v>600000</v>
      </c>
      <c r="E5366" s="65"/>
      <c r="F5366" s="74">
        <f t="shared" si="77"/>
        <v>526171154.54999965</v>
      </c>
    </row>
    <row r="5367" spans="1:6">
      <c r="A5367" s="30">
        <v>45261.483749999999</v>
      </c>
      <c r="B5367" s="32"/>
      <c r="C5367" s="145" t="s">
        <v>12</v>
      </c>
      <c r="D5367" s="108">
        <v>650000</v>
      </c>
      <c r="E5367" s="65"/>
      <c r="F5367" s="74">
        <f t="shared" si="77"/>
        <v>526821154.54999965</v>
      </c>
    </row>
    <row r="5368" spans="1:6">
      <c r="A5368" s="30">
        <v>45261.485659722224</v>
      </c>
      <c r="B5368" s="32"/>
      <c r="C5368" s="145" t="s">
        <v>12</v>
      </c>
      <c r="D5368" s="108">
        <v>600000</v>
      </c>
      <c r="E5368" s="65"/>
      <c r="F5368" s="74">
        <f t="shared" si="77"/>
        <v>527421154.54999965</v>
      </c>
    </row>
    <row r="5369" spans="1:6">
      <c r="A5369" s="30">
        <v>45261.489560185182</v>
      </c>
      <c r="B5369" s="32"/>
      <c r="C5369" s="145" t="s">
        <v>12</v>
      </c>
      <c r="D5369" s="108">
        <v>600000</v>
      </c>
      <c r="E5369" s="65"/>
      <c r="F5369" s="74">
        <f t="shared" si="77"/>
        <v>528021154.54999965</v>
      </c>
    </row>
    <row r="5370" spans="1:6">
      <c r="A5370" s="30">
        <v>45261.490983796299</v>
      </c>
      <c r="B5370" s="32"/>
      <c r="C5370" s="145" t="s">
        <v>430</v>
      </c>
      <c r="D5370" s="108">
        <v>8700000</v>
      </c>
      <c r="E5370" s="65"/>
      <c r="F5370" s="74">
        <f t="shared" si="77"/>
        <v>536721154.54999965</v>
      </c>
    </row>
    <row r="5371" spans="1:6">
      <c r="A5371" s="30">
        <v>45261.491412037038</v>
      </c>
      <c r="B5371" s="32"/>
      <c r="C5371" s="145" t="s">
        <v>12</v>
      </c>
      <c r="D5371" s="108">
        <v>600000</v>
      </c>
      <c r="E5371" s="65"/>
      <c r="F5371" s="74">
        <f t="shared" si="77"/>
        <v>537321154.54999971</v>
      </c>
    </row>
    <row r="5372" spans="1:6">
      <c r="A5372" s="30">
        <v>45261.499814814815</v>
      </c>
      <c r="B5372" s="32"/>
      <c r="C5372" s="145" t="s">
        <v>12</v>
      </c>
      <c r="D5372" s="108">
        <v>650000</v>
      </c>
      <c r="E5372" s="65"/>
      <c r="F5372" s="74">
        <f t="shared" si="77"/>
        <v>537971154.54999971</v>
      </c>
    </row>
    <row r="5373" spans="1:6">
      <c r="A5373" s="30">
        <v>45261.504988425928</v>
      </c>
      <c r="B5373" s="32"/>
      <c r="C5373" s="145" t="s">
        <v>12</v>
      </c>
      <c r="D5373" s="108">
        <v>600000</v>
      </c>
      <c r="E5373" s="65"/>
      <c r="F5373" s="74">
        <f t="shared" si="77"/>
        <v>538571154.54999971</v>
      </c>
    </row>
    <row r="5374" spans="1:6">
      <c r="A5374" s="30">
        <v>45261.509062500001</v>
      </c>
      <c r="B5374" s="32"/>
      <c r="C5374" s="145" t="s">
        <v>12</v>
      </c>
      <c r="D5374" s="108">
        <v>1200000</v>
      </c>
      <c r="E5374" s="65"/>
      <c r="F5374" s="74">
        <f t="shared" si="77"/>
        <v>539771154.54999971</v>
      </c>
    </row>
    <row r="5375" spans="1:6">
      <c r="A5375" s="30">
        <v>45261.509548611109</v>
      </c>
      <c r="B5375" s="32"/>
      <c r="C5375" s="145" t="s">
        <v>94</v>
      </c>
      <c r="D5375" s="108">
        <v>13000000</v>
      </c>
      <c r="E5375" s="65"/>
      <c r="F5375" s="74">
        <f t="shared" si="77"/>
        <v>552771154.54999971</v>
      </c>
    </row>
    <row r="5376" spans="1:6">
      <c r="A5376" s="30">
        <v>45261.524467592593</v>
      </c>
      <c r="B5376" s="32"/>
      <c r="C5376" s="145" t="s">
        <v>94</v>
      </c>
      <c r="D5376" s="108">
        <v>10800000</v>
      </c>
      <c r="E5376" s="65"/>
      <c r="F5376" s="74">
        <f t="shared" si="77"/>
        <v>563571154.54999971</v>
      </c>
    </row>
    <row r="5377" spans="1:8">
      <c r="A5377" s="30">
        <v>45261.532523148147</v>
      </c>
      <c r="B5377" s="32"/>
      <c r="C5377" s="145" t="s">
        <v>94</v>
      </c>
      <c r="D5377" s="108">
        <v>13000000</v>
      </c>
      <c r="E5377" s="65"/>
      <c r="F5377" s="74">
        <f t="shared" si="77"/>
        <v>576571154.54999971</v>
      </c>
    </row>
    <row r="5378" spans="1:8">
      <c r="A5378" s="30">
        <v>45261.532754629632</v>
      </c>
      <c r="B5378" s="32"/>
      <c r="C5378" s="145" t="s">
        <v>94</v>
      </c>
      <c r="D5378" s="108">
        <v>12750000</v>
      </c>
      <c r="E5378" s="65"/>
      <c r="F5378" s="74">
        <f t="shared" si="77"/>
        <v>589321154.54999971</v>
      </c>
    </row>
    <row r="5379" spans="1:8">
      <c r="A5379" s="30">
        <v>45261.53329861111</v>
      </c>
      <c r="B5379" s="32"/>
      <c r="C5379" s="145" t="s">
        <v>12</v>
      </c>
      <c r="D5379" s="108">
        <v>1745000</v>
      </c>
      <c r="E5379" s="65"/>
      <c r="F5379" s="74">
        <f t="shared" si="77"/>
        <v>591066154.54999971</v>
      </c>
    </row>
    <row r="5380" spans="1:8">
      <c r="A5380" s="30">
        <v>45261.535081018519</v>
      </c>
      <c r="B5380" s="32"/>
      <c r="C5380" s="145" t="s">
        <v>12</v>
      </c>
      <c r="D5380" s="108">
        <v>1185000</v>
      </c>
      <c r="E5380" s="65"/>
      <c r="F5380" s="74">
        <f t="shared" si="77"/>
        <v>592251154.54999971</v>
      </c>
    </row>
    <row r="5381" spans="1:8">
      <c r="A5381" s="30">
        <v>45261.558020833334</v>
      </c>
      <c r="B5381" s="32"/>
      <c r="C5381" s="145" t="s">
        <v>12</v>
      </c>
      <c r="D5381" s="108">
        <v>1050000</v>
      </c>
      <c r="E5381" s="65"/>
      <c r="F5381" s="74">
        <f t="shared" si="77"/>
        <v>593301154.54999971</v>
      </c>
    </row>
    <row r="5382" spans="1:8">
      <c r="A5382" s="30">
        <v>45261.561631944445</v>
      </c>
      <c r="B5382" s="32"/>
      <c r="C5382" s="145" t="s">
        <v>12</v>
      </c>
      <c r="D5382" s="108">
        <v>600000</v>
      </c>
      <c r="E5382" s="65"/>
      <c r="F5382" s="74">
        <f t="shared" si="77"/>
        <v>593901154.54999971</v>
      </c>
    </row>
    <row r="5383" spans="1:8">
      <c r="A5383" s="30">
        <v>45261.565706018519</v>
      </c>
      <c r="B5383" s="32"/>
      <c r="C5383" s="145" t="s">
        <v>12</v>
      </c>
      <c r="D5383" s="108">
        <v>600000</v>
      </c>
      <c r="E5383" s="65"/>
      <c r="F5383" s="74">
        <f t="shared" si="77"/>
        <v>594501154.54999971</v>
      </c>
    </row>
    <row r="5384" spans="1:8">
      <c r="A5384" s="30">
        <v>45261.566655092596</v>
      </c>
      <c r="B5384" s="32"/>
      <c r="C5384" s="145" t="s">
        <v>12</v>
      </c>
      <c r="D5384" s="108">
        <v>585000</v>
      </c>
      <c r="E5384" s="65"/>
      <c r="F5384" s="74">
        <f t="shared" si="77"/>
        <v>595086154.54999971</v>
      </c>
    </row>
    <row r="5385" spans="1:8">
      <c r="A5385" s="30">
        <v>45261.570243055554</v>
      </c>
      <c r="B5385" s="32"/>
      <c r="C5385" s="145" t="s">
        <v>12</v>
      </c>
      <c r="D5385" s="108">
        <v>465000</v>
      </c>
      <c r="E5385" s="65"/>
      <c r="F5385" s="74">
        <f t="shared" si="77"/>
        <v>595551154.54999971</v>
      </c>
    </row>
    <row r="5386" spans="1:8">
      <c r="A5386" s="30">
        <v>45261.57136574074</v>
      </c>
      <c r="B5386" s="32"/>
      <c r="C5386" s="145" t="s">
        <v>12</v>
      </c>
      <c r="D5386" s="108">
        <v>585000</v>
      </c>
      <c r="E5386" s="65"/>
      <c r="F5386" s="74">
        <f t="shared" si="77"/>
        <v>596136154.54999971</v>
      </c>
    </row>
    <row r="5387" spans="1:8">
      <c r="A5387" s="30">
        <v>45261.578923611109</v>
      </c>
      <c r="B5387" s="32"/>
      <c r="C5387" s="145" t="s">
        <v>12</v>
      </c>
      <c r="D5387" s="108">
        <v>1300000</v>
      </c>
      <c r="E5387" s="65"/>
      <c r="F5387" s="74">
        <f t="shared" si="77"/>
        <v>597436154.54999971</v>
      </c>
    </row>
    <row r="5388" spans="1:8">
      <c r="A5388" s="30">
        <v>45261.583634259259</v>
      </c>
      <c r="B5388" s="32"/>
      <c r="C5388" s="145" t="s">
        <v>12</v>
      </c>
      <c r="D5388" s="108">
        <v>650000</v>
      </c>
      <c r="E5388" s="65"/>
      <c r="F5388" s="74">
        <f t="shared" si="77"/>
        <v>598086154.54999971</v>
      </c>
      <c r="H5388" s="16"/>
    </row>
    <row r="5389" spans="1:8">
      <c r="A5389" s="30">
        <v>45261.595277777778</v>
      </c>
      <c r="B5389" s="32"/>
      <c r="C5389" s="145" t="s">
        <v>12</v>
      </c>
      <c r="D5389" s="108">
        <v>1950000</v>
      </c>
      <c r="E5389" s="65"/>
      <c r="F5389" s="74">
        <f t="shared" si="77"/>
        <v>600036154.54999971</v>
      </c>
      <c r="H5389" s="16"/>
    </row>
    <row r="5390" spans="1:8">
      <c r="A5390" s="30">
        <v>45261.597060185188</v>
      </c>
      <c r="B5390" s="32"/>
      <c r="C5390" s="145" t="s">
        <v>459</v>
      </c>
      <c r="D5390" s="108">
        <v>1650000</v>
      </c>
      <c r="E5390" s="65"/>
      <c r="F5390" s="74">
        <f t="shared" si="77"/>
        <v>601686154.54999971</v>
      </c>
      <c r="H5390" s="16"/>
    </row>
    <row r="5391" spans="1:8">
      <c r="A5391" s="30">
        <v>45261.59983796296</v>
      </c>
      <c r="B5391" s="32"/>
      <c r="C5391" s="145" t="s">
        <v>12</v>
      </c>
      <c r="D5391" s="108">
        <v>1250000</v>
      </c>
      <c r="E5391" s="65"/>
      <c r="F5391" s="74">
        <f t="shared" si="77"/>
        <v>602936154.54999971</v>
      </c>
    </row>
    <row r="5392" spans="1:8">
      <c r="A5392" s="30">
        <v>45261.600300925929</v>
      </c>
      <c r="B5392" s="32"/>
      <c r="C5392" s="145" t="s">
        <v>17</v>
      </c>
      <c r="D5392" s="108">
        <v>700000</v>
      </c>
      <c r="E5392" s="65"/>
      <c r="F5392" s="74">
        <f t="shared" si="77"/>
        <v>603636154.54999971</v>
      </c>
    </row>
    <row r="5393" spans="1:6">
      <c r="A5393" s="30">
        <v>45261.603078703702</v>
      </c>
      <c r="B5393" s="32"/>
      <c r="C5393" s="145" t="s">
        <v>12</v>
      </c>
      <c r="D5393" s="108">
        <v>2420000</v>
      </c>
      <c r="E5393" s="65"/>
      <c r="F5393" s="74">
        <f t="shared" si="77"/>
        <v>606056154.54999971</v>
      </c>
    </row>
    <row r="5394" spans="1:6">
      <c r="A5394" s="30">
        <v>45261.608206018522</v>
      </c>
      <c r="B5394" s="32"/>
      <c r="C5394" s="145" t="s">
        <v>430</v>
      </c>
      <c r="D5394" s="108">
        <v>8950000</v>
      </c>
      <c r="E5394" s="65"/>
      <c r="F5394" s="74">
        <f t="shared" si="77"/>
        <v>615006154.54999971</v>
      </c>
    </row>
    <row r="5395" spans="1:6">
      <c r="A5395" s="30">
        <v>45261.610081018516</v>
      </c>
      <c r="B5395" s="32"/>
      <c r="C5395" s="145" t="s">
        <v>12</v>
      </c>
      <c r="D5395" s="108">
        <v>575000</v>
      </c>
      <c r="E5395" s="65"/>
      <c r="F5395" s="74">
        <f t="shared" si="77"/>
        <v>615581154.54999971</v>
      </c>
    </row>
    <row r="5396" spans="1:6">
      <c r="A5396" s="30">
        <v>45261.611250000002</v>
      </c>
      <c r="B5396" s="32"/>
      <c r="C5396" s="145" t="s">
        <v>12</v>
      </c>
      <c r="D5396" s="108">
        <v>585000</v>
      </c>
      <c r="E5396" s="65"/>
      <c r="F5396" s="74">
        <f t="shared" si="77"/>
        <v>616166154.54999971</v>
      </c>
    </row>
    <row r="5397" spans="1:6">
      <c r="A5397" s="30">
        <v>45261.620289351849</v>
      </c>
      <c r="B5397" s="32"/>
      <c r="C5397" s="145" t="s">
        <v>12</v>
      </c>
      <c r="D5397" s="108">
        <v>1170000</v>
      </c>
      <c r="E5397" s="65"/>
      <c r="F5397" s="74">
        <f t="shared" si="77"/>
        <v>617336154.54999971</v>
      </c>
    </row>
    <row r="5398" spans="1:6">
      <c r="A5398" s="30">
        <v>45261.631365740737</v>
      </c>
      <c r="B5398" s="32"/>
      <c r="C5398" s="145" t="s">
        <v>16</v>
      </c>
      <c r="D5398" s="108">
        <v>850000</v>
      </c>
      <c r="E5398" s="65"/>
      <c r="F5398" s="74">
        <f t="shared" si="77"/>
        <v>618186154.54999971</v>
      </c>
    </row>
    <row r="5399" spans="1:6">
      <c r="A5399" s="30">
        <v>45261.665625000001</v>
      </c>
      <c r="B5399" s="32"/>
      <c r="C5399" s="145" t="s">
        <v>12</v>
      </c>
      <c r="D5399" s="108">
        <v>600000</v>
      </c>
      <c r="E5399" s="65"/>
      <c r="F5399" s="74">
        <f t="shared" si="77"/>
        <v>618786154.54999971</v>
      </c>
    </row>
    <row r="5400" spans="1:6">
      <c r="A5400" s="30">
        <v>45261.673275462963</v>
      </c>
      <c r="B5400" s="32"/>
      <c r="C5400" s="145" t="s">
        <v>12</v>
      </c>
      <c r="D5400" s="108">
        <v>650000</v>
      </c>
      <c r="E5400" s="65"/>
      <c r="F5400" s="74">
        <f t="shared" si="77"/>
        <v>619436154.54999971</v>
      </c>
    </row>
    <row r="5401" spans="1:6">
      <c r="A5401" s="30">
        <v>45261.67527777778</v>
      </c>
      <c r="B5401" s="32"/>
      <c r="C5401" s="145" t="s">
        <v>12</v>
      </c>
      <c r="D5401" s="108">
        <v>650000</v>
      </c>
      <c r="E5401" s="65"/>
      <c r="F5401" s="74">
        <f t="shared" si="77"/>
        <v>620086154.54999971</v>
      </c>
    </row>
    <row r="5402" spans="1:6">
      <c r="A5402" s="30">
        <v>45261.719872685186</v>
      </c>
      <c r="B5402" s="32"/>
      <c r="C5402" s="145" t="s">
        <v>12</v>
      </c>
      <c r="D5402" s="108">
        <v>650000</v>
      </c>
      <c r="E5402" s="65"/>
      <c r="F5402" s="74">
        <f t="shared" si="77"/>
        <v>620736154.54999971</v>
      </c>
    </row>
    <row r="5403" spans="1:6">
      <c r="A5403" s="30">
        <v>45261.719884259262</v>
      </c>
      <c r="B5403" s="32"/>
      <c r="C5403" s="145" t="s">
        <v>12</v>
      </c>
      <c r="D5403" s="108">
        <v>585000</v>
      </c>
      <c r="E5403" s="65"/>
      <c r="F5403" s="74">
        <f t="shared" si="77"/>
        <v>621321154.54999971</v>
      </c>
    </row>
    <row r="5404" spans="1:6">
      <c r="A5404" s="30">
        <v>45261.726793981485</v>
      </c>
      <c r="B5404" s="32"/>
      <c r="C5404" s="145" t="s">
        <v>12</v>
      </c>
      <c r="D5404" s="108">
        <v>650000</v>
      </c>
      <c r="E5404" s="65"/>
      <c r="F5404" s="74">
        <f t="shared" si="77"/>
        <v>621971154.54999971</v>
      </c>
    </row>
    <row r="5405" spans="1:6">
      <c r="A5405" s="30">
        <v>45261.727256944447</v>
      </c>
      <c r="B5405" s="32"/>
      <c r="C5405" s="145" t="s">
        <v>12</v>
      </c>
      <c r="D5405" s="108">
        <v>550000</v>
      </c>
      <c r="E5405" s="65"/>
      <c r="F5405" s="74">
        <f t="shared" si="77"/>
        <v>622521154.54999971</v>
      </c>
    </row>
    <row r="5406" spans="1:6">
      <c r="A5406" s="30">
        <v>45261.731793981482</v>
      </c>
      <c r="B5406" s="32"/>
      <c r="C5406" s="145" t="s">
        <v>12</v>
      </c>
      <c r="D5406" s="108">
        <v>1200000</v>
      </c>
      <c r="E5406" s="65"/>
      <c r="F5406" s="74">
        <f t="shared" si="77"/>
        <v>623721154.54999971</v>
      </c>
    </row>
    <row r="5407" spans="1:6">
      <c r="A5407" s="30">
        <v>45261.823796296296</v>
      </c>
      <c r="B5407" s="32"/>
      <c r="C5407" s="145" t="s">
        <v>12</v>
      </c>
      <c r="D5407" s="108">
        <v>1950000</v>
      </c>
      <c r="E5407" s="65"/>
      <c r="F5407" s="74">
        <f t="shared" si="77"/>
        <v>625671154.54999971</v>
      </c>
    </row>
    <row r="5408" spans="1:6">
      <c r="A5408" s="30">
        <v>45261.856041666666</v>
      </c>
      <c r="B5408" s="32"/>
      <c r="C5408" s="145" t="s">
        <v>12</v>
      </c>
      <c r="D5408" s="108">
        <v>600000</v>
      </c>
      <c r="E5408" s="65"/>
      <c r="F5408" s="74">
        <f t="shared" si="77"/>
        <v>626271154.54999971</v>
      </c>
    </row>
    <row r="5409" spans="1:6">
      <c r="A5409" s="30">
        <v>45261.879560185182</v>
      </c>
      <c r="B5409" s="32"/>
      <c r="C5409" s="145" t="s">
        <v>12</v>
      </c>
      <c r="D5409" s="108">
        <v>2320000</v>
      </c>
      <c r="E5409" s="65"/>
      <c r="F5409" s="74">
        <f t="shared" si="77"/>
        <v>628591154.54999971</v>
      </c>
    </row>
    <row r="5410" spans="1:6">
      <c r="A5410" s="30">
        <v>45262.272824074076</v>
      </c>
      <c r="B5410" s="32"/>
      <c r="C5410" s="145" t="s">
        <v>12</v>
      </c>
      <c r="D5410" s="108">
        <v>650000</v>
      </c>
      <c r="E5410" s="65"/>
      <c r="F5410" s="74">
        <f t="shared" si="77"/>
        <v>629241154.54999971</v>
      </c>
    </row>
    <row r="5411" spans="1:6">
      <c r="A5411" s="30">
        <v>45262.320277777777</v>
      </c>
      <c r="B5411" s="32"/>
      <c r="C5411" s="145" t="s">
        <v>12</v>
      </c>
      <c r="D5411" s="108">
        <v>600000</v>
      </c>
      <c r="E5411" s="65"/>
      <c r="F5411" s="74">
        <f t="shared" si="77"/>
        <v>629841154.54999971</v>
      </c>
    </row>
    <row r="5412" spans="1:6">
      <c r="A5412" s="30">
        <v>45262.334918981483</v>
      </c>
      <c r="B5412" s="32"/>
      <c r="C5412" s="145" t="s">
        <v>18</v>
      </c>
      <c r="D5412" s="108">
        <v>1835000</v>
      </c>
      <c r="E5412" s="65"/>
      <c r="F5412" s="74">
        <f t="shared" si="77"/>
        <v>631676154.54999971</v>
      </c>
    </row>
    <row r="5413" spans="1:6">
      <c r="A5413" s="30">
        <v>45262.361851851849</v>
      </c>
      <c r="B5413" s="32"/>
      <c r="C5413" s="145" t="s">
        <v>12</v>
      </c>
      <c r="D5413" s="108">
        <v>585000</v>
      </c>
      <c r="E5413" s="65"/>
      <c r="F5413" s="74">
        <f t="shared" si="77"/>
        <v>632261154.54999971</v>
      </c>
    </row>
    <row r="5414" spans="1:6">
      <c r="A5414" s="30">
        <v>45262.368055555555</v>
      </c>
      <c r="B5414" s="32"/>
      <c r="C5414" s="145" t="s">
        <v>12</v>
      </c>
      <c r="D5414" s="108">
        <v>650000</v>
      </c>
      <c r="E5414" s="65"/>
      <c r="F5414" s="74">
        <f t="shared" si="77"/>
        <v>632911154.54999971</v>
      </c>
    </row>
    <row r="5415" spans="1:6">
      <c r="A5415" s="14">
        <v>45262.3747337963</v>
      </c>
      <c r="B5415" s="15"/>
      <c r="C5415" s="144" t="s">
        <v>12</v>
      </c>
      <c r="D5415" s="67">
        <v>1135000</v>
      </c>
      <c r="E5415" s="45"/>
      <c r="F5415" s="13">
        <f t="shared" si="77"/>
        <v>634046154.54999971</v>
      </c>
    </row>
    <row r="5416" spans="1:6">
      <c r="A5416" s="14">
        <v>45262</v>
      </c>
      <c r="B5416" s="15"/>
      <c r="C5416" s="144" t="s">
        <v>17</v>
      </c>
      <c r="D5416" s="67">
        <v>750000</v>
      </c>
      <c r="E5416" s="45"/>
      <c r="F5416" s="13">
        <f t="shared" si="77"/>
        <v>634796154.54999971</v>
      </c>
    </row>
    <row r="5417" spans="1:6">
      <c r="A5417" s="14">
        <v>45262</v>
      </c>
      <c r="B5417" s="15"/>
      <c r="C5417" s="144" t="s">
        <v>12</v>
      </c>
      <c r="D5417" s="67">
        <v>600000</v>
      </c>
      <c r="E5417" s="45"/>
      <c r="F5417" s="13">
        <f t="shared" si="77"/>
        <v>635396154.54999971</v>
      </c>
    </row>
    <row r="5418" spans="1:6">
      <c r="A5418" s="14">
        <v>45262</v>
      </c>
      <c r="B5418" s="15"/>
      <c r="C5418" s="144" t="s">
        <v>70</v>
      </c>
      <c r="D5418" s="67">
        <v>14700000</v>
      </c>
      <c r="E5418" s="45"/>
      <c r="F5418" s="13">
        <f t="shared" si="77"/>
        <v>650096154.54999971</v>
      </c>
    </row>
    <row r="5419" spans="1:6">
      <c r="A5419" s="14">
        <v>45262</v>
      </c>
      <c r="B5419" s="15"/>
      <c r="C5419" s="144" t="s">
        <v>460</v>
      </c>
      <c r="D5419" s="67">
        <v>8950000</v>
      </c>
      <c r="E5419" s="45"/>
      <c r="F5419" s="13">
        <f t="shared" si="77"/>
        <v>659046154.54999971</v>
      </c>
    </row>
    <row r="5420" spans="1:6">
      <c r="A5420" s="14">
        <v>45262</v>
      </c>
      <c r="B5420" s="15"/>
      <c r="C5420" s="144" t="s">
        <v>12</v>
      </c>
      <c r="D5420" s="67">
        <v>1760000</v>
      </c>
      <c r="E5420" s="45"/>
      <c r="F5420" s="13">
        <f t="shared" si="77"/>
        <v>660806154.54999971</v>
      </c>
    </row>
    <row r="5421" spans="1:6">
      <c r="A5421" s="14">
        <v>45262</v>
      </c>
      <c r="B5421" s="15"/>
      <c r="C5421" s="144" t="s">
        <v>99</v>
      </c>
      <c r="D5421" s="67">
        <v>14550000</v>
      </c>
      <c r="E5421" s="45"/>
      <c r="F5421" s="13">
        <f t="shared" si="77"/>
        <v>675356154.54999971</v>
      </c>
    </row>
    <row r="5422" spans="1:6">
      <c r="A5422" s="14">
        <v>45262</v>
      </c>
      <c r="B5422" s="15"/>
      <c r="C5422" s="144" t="s">
        <v>12</v>
      </c>
      <c r="D5422" s="67">
        <v>600000</v>
      </c>
      <c r="E5422" s="45"/>
      <c r="F5422" s="13">
        <f t="shared" ref="F5422:F5485" si="78">F5421+D5422-E5422</f>
        <v>675956154.54999971</v>
      </c>
    </row>
    <row r="5423" spans="1:6">
      <c r="A5423" s="14">
        <v>45262</v>
      </c>
      <c r="B5423" s="15"/>
      <c r="C5423" s="144" t="s">
        <v>12</v>
      </c>
      <c r="D5423" s="67">
        <v>600000</v>
      </c>
      <c r="E5423" s="45"/>
      <c r="F5423" s="13">
        <f t="shared" si="78"/>
        <v>676556154.54999971</v>
      </c>
    </row>
    <row r="5424" spans="1:6">
      <c r="A5424" s="14">
        <v>45262</v>
      </c>
      <c r="B5424" s="15"/>
      <c r="C5424" s="144" t="s">
        <v>12</v>
      </c>
      <c r="D5424" s="67">
        <v>1170000</v>
      </c>
      <c r="E5424" s="45"/>
      <c r="F5424" s="13">
        <f t="shared" si="78"/>
        <v>677726154.54999971</v>
      </c>
    </row>
    <row r="5425" spans="1:6">
      <c r="A5425" s="14">
        <v>45262</v>
      </c>
      <c r="B5425" s="15"/>
      <c r="C5425" s="144" t="s">
        <v>12</v>
      </c>
      <c r="D5425" s="67">
        <v>1755000</v>
      </c>
      <c r="E5425" s="45"/>
      <c r="F5425" s="13">
        <f t="shared" si="78"/>
        <v>679481154.54999971</v>
      </c>
    </row>
    <row r="5426" spans="1:6">
      <c r="A5426" s="14">
        <v>45262</v>
      </c>
      <c r="B5426" s="15"/>
      <c r="C5426" s="144" t="s">
        <v>12</v>
      </c>
      <c r="D5426" s="67">
        <v>585000</v>
      </c>
      <c r="E5426" s="45"/>
      <c r="F5426" s="13">
        <f t="shared" si="78"/>
        <v>680066154.54999971</v>
      </c>
    </row>
    <row r="5427" spans="1:6">
      <c r="A5427" s="14">
        <v>45262</v>
      </c>
      <c r="B5427" s="15"/>
      <c r="C5427" s="144" t="s">
        <v>12</v>
      </c>
      <c r="D5427" s="67">
        <v>600000</v>
      </c>
      <c r="E5427" s="45"/>
      <c r="F5427" s="13">
        <f t="shared" si="78"/>
        <v>680666154.54999971</v>
      </c>
    </row>
    <row r="5428" spans="1:6">
      <c r="A5428" s="14">
        <v>45262</v>
      </c>
      <c r="B5428" s="15"/>
      <c r="C5428" s="144" t="s">
        <v>12</v>
      </c>
      <c r="D5428" s="67">
        <v>600000</v>
      </c>
      <c r="E5428" s="45"/>
      <c r="F5428" s="13">
        <f t="shared" si="78"/>
        <v>681266154.54999971</v>
      </c>
    </row>
    <row r="5429" spans="1:6">
      <c r="A5429" s="14">
        <v>45262</v>
      </c>
      <c r="B5429" s="15"/>
      <c r="C5429" s="144" t="s">
        <v>70</v>
      </c>
      <c r="D5429" s="67">
        <v>14950000</v>
      </c>
      <c r="E5429" s="45"/>
      <c r="F5429" s="13">
        <f t="shared" si="78"/>
        <v>696216154.54999971</v>
      </c>
    </row>
    <row r="5430" spans="1:6">
      <c r="A5430" s="14">
        <v>45262</v>
      </c>
      <c r="B5430" s="15"/>
      <c r="C5430" s="144" t="s">
        <v>12</v>
      </c>
      <c r="D5430" s="67">
        <v>1775000</v>
      </c>
      <c r="E5430" s="45"/>
      <c r="F5430" s="13">
        <f t="shared" si="78"/>
        <v>697991154.54999971</v>
      </c>
    </row>
    <row r="5431" spans="1:6">
      <c r="A5431" s="14">
        <v>45262</v>
      </c>
      <c r="B5431" s="15"/>
      <c r="C5431" s="144" t="s">
        <v>16</v>
      </c>
      <c r="D5431" s="67">
        <v>2035000</v>
      </c>
      <c r="E5431" s="45"/>
      <c r="F5431" s="13">
        <f t="shared" si="78"/>
        <v>700026154.54999971</v>
      </c>
    </row>
    <row r="5432" spans="1:6">
      <c r="A5432" s="14">
        <v>45262</v>
      </c>
      <c r="B5432" s="15"/>
      <c r="C5432" s="144" t="s">
        <v>12</v>
      </c>
      <c r="D5432" s="67">
        <v>600000</v>
      </c>
      <c r="E5432" s="45"/>
      <c r="F5432" s="13">
        <f t="shared" si="78"/>
        <v>700626154.54999971</v>
      </c>
    </row>
    <row r="5433" spans="1:6">
      <c r="A5433" s="14">
        <v>45262</v>
      </c>
      <c r="B5433" s="15"/>
      <c r="C5433" s="144" t="s">
        <v>12</v>
      </c>
      <c r="D5433" s="67">
        <v>585000</v>
      </c>
      <c r="E5433" s="45"/>
      <c r="F5433" s="13">
        <f t="shared" si="78"/>
        <v>701211154.54999971</v>
      </c>
    </row>
    <row r="5434" spans="1:6">
      <c r="A5434" s="14">
        <v>45262</v>
      </c>
      <c r="B5434" s="15"/>
      <c r="C5434" s="144" t="s">
        <v>12</v>
      </c>
      <c r="D5434" s="67">
        <v>650000</v>
      </c>
      <c r="E5434" s="45"/>
      <c r="F5434" s="13">
        <f t="shared" si="78"/>
        <v>701861154.54999971</v>
      </c>
    </row>
    <row r="5435" spans="1:6">
      <c r="A5435" s="14">
        <v>45263</v>
      </c>
      <c r="B5435" s="15"/>
      <c r="C5435" s="144" t="s">
        <v>12</v>
      </c>
      <c r="D5435" s="67">
        <v>600000</v>
      </c>
      <c r="E5435" s="45"/>
      <c r="F5435" s="13">
        <f t="shared" si="78"/>
        <v>702461154.54999971</v>
      </c>
    </row>
    <row r="5436" spans="1:6">
      <c r="A5436" s="14">
        <v>45263</v>
      </c>
      <c r="B5436" s="15"/>
      <c r="C5436" s="144" t="s">
        <v>12</v>
      </c>
      <c r="D5436" s="67">
        <v>600000</v>
      </c>
      <c r="E5436" s="45"/>
      <c r="F5436" s="13">
        <f t="shared" si="78"/>
        <v>703061154.54999971</v>
      </c>
    </row>
    <row r="5437" spans="1:6">
      <c r="A5437" s="14">
        <v>45263</v>
      </c>
      <c r="B5437" s="15"/>
      <c r="C5437" s="144" t="s">
        <v>12</v>
      </c>
      <c r="D5437" s="67">
        <v>3660000</v>
      </c>
      <c r="E5437" s="45"/>
      <c r="F5437" s="13">
        <f t="shared" si="78"/>
        <v>706721154.54999971</v>
      </c>
    </row>
    <row r="5438" spans="1:6">
      <c r="A5438" s="14">
        <v>45263</v>
      </c>
      <c r="B5438" s="15"/>
      <c r="C5438" s="144" t="s">
        <v>12</v>
      </c>
      <c r="D5438" s="67">
        <v>585000</v>
      </c>
      <c r="E5438" s="45"/>
      <c r="F5438" s="13">
        <f t="shared" si="78"/>
        <v>707306154.54999971</v>
      </c>
    </row>
    <row r="5439" spans="1:6">
      <c r="A5439" s="14">
        <v>45263</v>
      </c>
      <c r="B5439" s="15"/>
      <c r="C5439" s="144" t="s">
        <v>12</v>
      </c>
      <c r="D5439" s="67">
        <v>600000</v>
      </c>
      <c r="E5439" s="45"/>
      <c r="F5439" s="13">
        <f t="shared" si="78"/>
        <v>707906154.54999971</v>
      </c>
    </row>
    <row r="5440" spans="1:6">
      <c r="A5440" s="14">
        <v>45263</v>
      </c>
      <c r="B5440" s="15"/>
      <c r="C5440" s="144" t="s">
        <v>12</v>
      </c>
      <c r="D5440" s="67">
        <v>650000</v>
      </c>
      <c r="E5440" s="45"/>
      <c r="F5440" s="13">
        <f t="shared" si="78"/>
        <v>708556154.54999971</v>
      </c>
    </row>
    <row r="5441" spans="1:9">
      <c r="A5441" s="14">
        <v>45263</v>
      </c>
      <c r="B5441" s="15"/>
      <c r="C5441" s="144" t="s">
        <v>12</v>
      </c>
      <c r="D5441" s="67">
        <v>650000</v>
      </c>
      <c r="E5441" s="45"/>
      <c r="F5441" s="13">
        <f t="shared" si="78"/>
        <v>709206154.54999971</v>
      </c>
    </row>
    <row r="5442" spans="1:9">
      <c r="A5442" s="14">
        <v>45263</v>
      </c>
      <c r="B5442" s="15"/>
      <c r="C5442" s="144" t="s">
        <v>12</v>
      </c>
      <c r="D5442" s="67">
        <v>1750000</v>
      </c>
      <c r="E5442" s="45"/>
      <c r="F5442" s="13">
        <f t="shared" si="78"/>
        <v>710956154.54999971</v>
      </c>
    </row>
    <row r="5443" spans="1:9">
      <c r="A5443" s="14">
        <v>45263</v>
      </c>
      <c r="B5443" s="15"/>
      <c r="C5443" s="144" t="s">
        <v>12</v>
      </c>
      <c r="D5443" s="67">
        <v>1150000</v>
      </c>
      <c r="E5443" s="45"/>
      <c r="F5443" s="13">
        <f t="shared" si="78"/>
        <v>712106154.54999971</v>
      </c>
      <c r="H5443" s="66"/>
      <c r="I5443" s="16"/>
    </row>
    <row r="5444" spans="1:9">
      <c r="A5444" s="14">
        <v>45263</v>
      </c>
      <c r="B5444" s="15"/>
      <c r="C5444" s="144" t="s">
        <v>12</v>
      </c>
      <c r="D5444" s="67">
        <v>600000</v>
      </c>
      <c r="E5444" s="45"/>
      <c r="F5444" s="13">
        <f t="shared" si="78"/>
        <v>712706154.54999971</v>
      </c>
      <c r="H5444" s="66"/>
      <c r="I5444" s="16"/>
    </row>
    <row r="5445" spans="1:9">
      <c r="A5445" s="14">
        <v>45263</v>
      </c>
      <c r="B5445" s="15"/>
      <c r="C5445" s="144" t="s">
        <v>12</v>
      </c>
      <c r="D5445" s="67">
        <v>600000</v>
      </c>
      <c r="E5445" s="45"/>
      <c r="F5445" s="13">
        <f t="shared" si="78"/>
        <v>713306154.54999971</v>
      </c>
      <c r="H5445" s="66"/>
      <c r="I5445" s="16"/>
    </row>
    <row r="5446" spans="1:9">
      <c r="A5446" s="14">
        <v>45263</v>
      </c>
      <c r="B5446" s="15"/>
      <c r="C5446" s="144" t="s">
        <v>12</v>
      </c>
      <c r="D5446" s="67">
        <v>585000</v>
      </c>
      <c r="E5446" s="45"/>
      <c r="F5446" s="13">
        <f t="shared" si="78"/>
        <v>713891154.54999971</v>
      </c>
    </row>
    <row r="5447" spans="1:9">
      <c r="A5447" s="14">
        <v>45263</v>
      </c>
      <c r="B5447" s="15"/>
      <c r="C5447" s="144" t="s">
        <v>12</v>
      </c>
      <c r="D5447" s="67">
        <v>600000</v>
      </c>
      <c r="E5447" s="45"/>
      <c r="F5447" s="13">
        <f t="shared" si="78"/>
        <v>714491154.54999971</v>
      </c>
    </row>
    <row r="5448" spans="1:9">
      <c r="A5448" s="14">
        <v>45263</v>
      </c>
      <c r="B5448" s="15"/>
      <c r="C5448" s="144" t="s">
        <v>12</v>
      </c>
      <c r="D5448" s="67">
        <v>1200000</v>
      </c>
      <c r="E5448" s="45"/>
      <c r="F5448" s="13">
        <f t="shared" si="78"/>
        <v>715691154.54999971</v>
      </c>
    </row>
    <row r="5449" spans="1:9">
      <c r="A5449" s="14">
        <v>45263</v>
      </c>
      <c r="B5449" s="15"/>
      <c r="C5449" s="144" t="s">
        <v>12</v>
      </c>
      <c r="D5449" s="67">
        <v>600000</v>
      </c>
      <c r="E5449" s="45"/>
      <c r="F5449" s="13">
        <f t="shared" si="78"/>
        <v>716291154.54999971</v>
      </c>
    </row>
    <row r="5450" spans="1:9">
      <c r="A5450" s="14">
        <v>45263</v>
      </c>
      <c r="B5450" s="15"/>
      <c r="C5450" s="144" t="s">
        <v>12</v>
      </c>
      <c r="D5450" s="67">
        <v>650000</v>
      </c>
      <c r="E5450" s="45"/>
      <c r="F5450" s="13">
        <f t="shared" si="78"/>
        <v>716941154.54999971</v>
      </c>
    </row>
    <row r="5451" spans="1:9">
      <c r="A5451" s="14">
        <v>45263</v>
      </c>
      <c r="B5451" s="15"/>
      <c r="C5451" s="144" t="s">
        <v>12</v>
      </c>
      <c r="D5451" s="67">
        <v>650000</v>
      </c>
      <c r="E5451" s="45"/>
      <c r="F5451" s="13">
        <f t="shared" si="78"/>
        <v>717591154.54999971</v>
      </c>
    </row>
    <row r="5452" spans="1:9">
      <c r="A5452" s="14">
        <v>45263</v>
      </c>
      <c r="B5452" s="15"/>
      <c r="C5452" s="144" t="s">
        <v>12</v>
      </c>
      <c r="D5452" s="67">
        <v>1300000</v>
      </c>
      <c r="E5452" s="45"/>
      <c r="F5452" s="13">
        <f t="shared" si="78"/>
        <v>718891154.54999971</v>
      </c>
    </row>
    <row r="5453" spans="1:9">
      <c r="A5453" s="14">
        <v>45263</v>
      </c>
      <c r="B5453" s="15"/>
      <c r="C5453" s="144" t="s">
        <v>12</v>
      </c>
      <c r="D5453" s="67">
        <v>600000</v>
      </c>
      <c r="E5453" s="45"/>
      <c r="F5453" s="13">
        <f t="shared" si="78"/>
        <v>719491154.54999971</v>
      </c>
    </row>
    <row r="5454" spans="1:9">
      <c r="A5454" s="14">
        <v>45263</v>
      </c>
      <c r="B5454" s="15"/>
      <c r="C5454" s="144" t="s">
        <v>12</v>
      </c>
      <c r="D5454" s="67">
        <v>1735000</v>
      </c>
      <c r="E5454" s="45"/>
      <c r="F5454" s="13">
        <f t="shared" si="78"/>
        <v>721226154.54999971</v>
      </c>
    </row>
    <row r="5455" spans="1:9">
      <c r="A5455" s="14">
        <v>45263</v>
      </c>
      <c r="B5455" s="15"/>
      <c r="C5455" s="144" t="s">
        <v>12</v>
      </c>
      <c r="D5455" s="67">
        <v>650000</v>
      </c>
      <c r="E5455" s="45"/>
      <c r="F5455" s="13">
        <f t="shared" si="78"/>
        <v>721876154.54999971</v>
      </c>
    </row>
    <row r="5456" spans="1:9">
      <c r="A5456" s="14">
        <v>45263</v>
      </c>
      <c r="B5456" s="15"/>
      <c r="C5456" s="144" t="s">
        <v>18</v>
      </c>
      <c r="D5456" s="67">
        <v>1350000</v>
      </c>
      <c r="E5456" s="45"/>
      <c r="F5456" s="13">
        <f t="shared" si="78"/>
        <v>723226154.54999971</v>
      </c>
    </row>
    <row r="5457" spans="1:9">
      <c r="A5457" s="30">
        <v>45263</v>
      </c>
      <c r="B5457" s="32"/>
      <c r="C5457" s="145" t="s">
        <v>16</v>
      </c>
      <c r="D5457" s="108">
        <v>850000</v>
      </c>
      <c r="E5457" s="65"/>
      <c r="F5457" s="74">
        <f t="shared" si="78"/>
        <v>724076154.54999971</v>
      </c>
    </row>
    <row r="5458" spans="1:9">
      <c r="A5458" s="30">
        <v>45263</v>
      </c>
      <c r="B5458" s="32"/>
      <c r="C5458" s="145" t="s">
        <v>12</v>
      </c>
      <c r="D5458" s="108">
        <v>1170000</v>
      </c>
      <c r="E5458" s="65"/>
      <c r="F5458" s="74">
        <f t="shared" si="78"/>
        <v>725246154.54999971</v>
      </c>
    </row>
    <row r="5459" spans="1:9">
      <c r="A5459" s="30">
        <v>45263</v>
      </c>
      <c r="B5459" s="32"/>
      <c r="C5459" s="145" t="s">
        <v>12</v>
      </c>
      <c r="D5459" s="108">
        <v>650000</v>
      </c>
      <c r="E5459" s="65"/>
      <c r="F5459" s="74">
        <f t="shared" si="78"/>
        <v>725896154.54999971</v>
      </c>
    </row>
    <row r="5460" spans="1:9">
      <c r="A5460" s="30">
        <v>45263</v>
      </c>
      <c r="B5460" s="32"/>
      <c r="C5460" s="145" t="s">
        <v>12</v>
      </c>
      <c r="D5460" s="108">
        <v>650000</v>
      </c>
      <c r="E5460" s="65"/>
      <c r="F5460" s="74">
        <f t="shared" si="78"/>
        <v>726546154.54999971</v>
      </c>
    </row>
    <row r="5461" spans="1:9">
      <c r="A5461" s="30">
        <v>45263</v>
      </c>
      <c r="B5461" s="32"/>
      <c r="C5461" s="145" t="s">
        <v>12</v>
      </c>
      <c r="D5461" s="108">
        <v>550000</v>
      </c>
      <c r="E5461" s="65"/>
      <c r="F5461" s="74">
        <f t="shared" si="78"/>
        <v>727096154.54999971</v>
      </c>
    </row>
    <row r="5462" spans="1:9">
      <c r="A5462" s="30">
        <v>45264</v>
      </c>
      <c r="B5462" s="32"/>
      <c r="C5462" s="145" t="s">
        <v>12</v>
      </c>
      <c r="D5462" s="108">
        <v>600000</v>
      </c>
      <c r="E5462" s="65"/>
      <c r="F5462" s="74">
        <f t="shared" si="78"/>
        <v>727696154.54999971</v>
      </c>
    </row>
    <row r="5463" spans="1:9">
      <c r="A5463" s="30">
        <v>45264</v>
      </c>
      <c r="B5463" s="32"/>
      <c r="C5463" s="145" t="s">
        <v>12</v>
      </c>
      <c r="D5463" s="108">
        <v>1250000</v>
      </c>
      <c r="E5463" s="65"/>
      <c r="F5463" s="74">
        <f t="shared" si="78"/>
        <v>728946154.54999971</v>
      </c>
      <c r="H5463" s="66"/>
      <c r="I5463" s="16"/>
    </row>
    <row r="5464" spans="1:9">
      <c r="A5464" s="30">
        <v>45264</v>
      </c>
      <c r="B5464" s="32"/>
      <c r="C5464" s="145" t="s">
        <v>12</v>
      </c>
      <c r="D5464" s="108">
        <v>585000</v>
      </c>
      <c r="E5464" s="65"/>
      <c r="F5464" s="74">
        <f t="shared" si="78"/>
        <v>729531154.54999971</v>
      </c>
      <c r="H5464" s="66"/>
      <c r="I5464" s="16"/>
    </row>
    <row r="5465" spans="1:9">
      <c r="A5465" s="30">
        <v>45264</v>
      </c>
      <c r="B5465" s="32"/>
      <c r="C5465" s="145" t="s">
        <v>12</v>
      </c>
      <c r="D5465" s="108">
        <v>650000</v>
      </c>
      <c r="E5465" s="65"/>
      <c r="F5465" s="74">
        <f t="shared" si="78"/>
        <v>730181154.54999971</v>
      </c>
      <c r="H5465" s="66"/>
      <c r="I5465" s="16"/>
    </row>
    <row r="5466" spans="1:9">
      <c r="A5466" s="30">
        <v>45264</v>
      </c>
      <c r="B5466" s="32"/>
      <c r="C5466" s="145" t="s">
        <v>12</v>
      </c>
      <c r="D5466" s="108">
        <v>465000</v>
      </c>
      <c r="E5466" s="65"/>
      <c r="F5466" s="74">
        <f t="shared" si="78"/>
        <v>730646154.54999971</v>
      </c>
      <c r="H5466" s="66"/>
      <c r="I5466" s="16"/>
    </row>
    <row r="5467" spans="1:9">
      <c r="A5467" s="30">
        <v>45264</v>
      </c>
      <c r="B5467" s="32"/>
      <c r="C5467" s="145" t="s">
        <v>12</v>
      </c>
      <c r="D5467" s="108">
        <v>650000</v>
      </c>
      <c r="E5467" s="65"/>
      <c r="F5467" s="74">
        <f t="shared" si="78"/>
        <v>731296154.54999971</v>
      </c>
      <c r="H5467" s="66"/>
      <c r="I5467" s="16"/>
    </row>
    <row r="5468" spans="1:9">
      <c r="A5468" s="30">
        <v>45264</v>
      </c>
      <c r="B5468" s="32"/>
      <c r="C5468" s="145" t="s">
        <v>12</v>
      </c>
      <c r="D5468" s="108">
        <v>600000</v>
      </c>
      <c r="E5468" s="65"/>
      <c r="F5468" s="74">
        <f t="shared" si="78"/>
        <v>731896154.54999971</v>
      </c>
      <c r="H5468" s="66"/>
      <c r="I5468" s="16"/>
    </row>
    <row r="5469" spans="1:9">
      <c r="A5469" s="30">
        <v>45264</v>
      </c>
      <c r="B5469" s="32"/>
      <c r="C5469" s="145" t="s">
        <v>12</v>
      </c>
      <c r="D5469" s="108">
        <v>585000</v>
      </c>
      <c r="E5469" s="65"/>
      <c r="F5469" s="74">
        <f t="shared" si="78"/>
        <v>732481154.54999971</v>
      </c>
    </row>
    <row r="5470" spans="1:9">
      <c r="A5470" s="30">
        <v>45264</v>
      </c>
      <c r="B5470" s="32"/>
      <c r="C5470" s="145" t="s">
        <v>12</v>
      </c>
      <c r="D5470" s="108">
        <v>585000</v>
      </c>
      <c r="E5470" s="65"/>
      <c r="F5470" s="74">
        <f t="shared" si="78"/>
        <v>733066154.54999971</v>
      </c>
    </row>
    <row r="5471" spans="1:9">
      <c r="A5471" s="30">
        <v>45264</v>
      </c>
      <c r="B5471" s="32"/>
      <c r="C5471" s="145" t="s">
        <v>12</v>
      </c>
      <c r="D5471" s="108">
        <v>1235000</v>
      </c>
      <c r="E5471" s="65"/>
      <c r="F5471" s="74">
        <f t="shared" si="78"/>
        <v>734301154.54999971</v>
      </c>
    </row>
    <row r="5472" spans="1:9">
      <c r="A5472" s="30">
        <v>45264</v>
      </c>
      <c r="B5472" s="32"/>
      <c r="C5472" s="145" t="s">
        <v>18</v>
      </c>
      <c r="D5472" s="108">
        <v>1350000</v>
      </c>
      <c r="E5472" s="65"/>
      <c r="F5472" s="74">
        <f t="shared" si="78"/>
        <v>735651154.54999971</v>
      </c>
    </row>
    <row r="5473" spans="1:9">
      <c r="A5473" s="30">
        <v>45264</v>
      </c>
      <c r="B5473" s="32"/>
      <c r="C5473" s="145" t="s">
        <v>60</v>
      </c>
      <c r="D5473" s="108">
        <v>1566000</v>
      </c>
      <c r="E5473" s="65"/>
      <c r="F5473" s="74">
        <f t="shared" si="78"/>
        <v>737217154.54999971</v>
      </c>
    </row>
    <row r="5474" spans="1:9">
      <c r="A5474" s="30">
        <v>45264</v>
      </c>
      <c r="B5474" s="32"/>
      <c r="C5474" s="145" t="s">
        <v>12</v>
      </c>
      <c r="D5474" s="108">
        <v>650000</v>
      </c>
      <c r="E5474" s="65"/>
      <c r="F5474" s="74">
        <f t="shared" si="78"/>
        <v>737867154.54999971</v>
      </c>
    </row>
    <row r="5475" spans="1:9">
      <c r="A5475" s="30">
        <v>45264</v>
      </c>
      <c r="B5475" s="32"/>
      <c r="C5475" s="145" t="s">
        <v>12</v>
      </c>
      <c r="D5475" s="108">
        <v>1170000</v>
      </c>
      <c r="E5475" s="65"/>
      <c r="F5475" s="74">
        <f t="shared" si="78"/>
        <v>739037154.54999971</v>
      </c>
    </row>
    <row r="5476" spans="1:9">
      <c r="A5476" s="30">
        <v>45264</v>
      </c>
      <c r="B5476" s="32"/>
      <c r="C5476" s="145" t="s">
        <v>12</v>
      </c>
      <c r="D5476" s="108">
        <v>1200000</v>
      </c>
      <c r="E5476" s="65"/>
      <c r="F5476" s="74">
        <f t="shared" si="78"/>
        <v>740237154.54999971</v>
      </c>
    </row>
    <row r="5477" spans="1:9">
      <c r="A5477" s="30">
        <v>45264</v>
      </c>
      <c r="B5477" s="32"/>
      <c r="C5477" s="145" t="s">
        <v>12</v>
      </c>
      <c r="D5477" s="108">
        <v>585000</v>
      </c>
      <c r="E5477" s="65"/>
      <c r="F5477" s="74">
        <f t="shared" si="78"/>
        <v>740822154.54999971</v>
      </c>
    </row>
    <row r="5478" spans="1:9">
      <c r="A5478" s="30">
        <v>45264</v>
      </c>
      <c r="B5478" s="32"/>
      <c r="C5478" s="145" t="s">
        <v>12</v>
      </c>
      <c r="D5478" s="108">
        <v>585000</v>
      </c>
      <c r="E5478" s="65"/>
      <c r="F5478" s="74">
        <f t="shared" si="78"/>
        <v>741407154.54999971</v>
      </c>
    </row>
    <row r="5479" spans="1:9">
      <c r="A5479" s="30">
        <v>45264</v>
      </c>
      <c r="B5479" s="32"/>
      <c r="C5479" s="145" t="s">
        <v>12</v>
      </c>
      <c r="D5479" s="108">
        <v>2470000</v>
      </c>
      <c r="E5479" s="65"/>
      <c r="F5479" s="74">
        <f t="shared" si="78"/>
        <v>743877154.54999971</v>
      </c>
    </row>
    <row r="5480" spans="1:9">
      <c r="A5480" s="30">
        <v>45264</v>
      </c>
      <c r="B5480" s="32"/>
      <c r="C5480" s="145" t="s">
        <v>12</v>
      </c>
      <c r="D5480" s="108">
        <v>650000</v>
      </c>
      <c r="E5480" s="65"/>
      <c r="F5480" s="74">
        <f t="shared" si="78"/>
        <v>744527154.54999971</v>
      </c>
    </row>
    <row r="5481" spans="1:9">
      <c r="A5481" s="30">
        <v>45264</v>
      </c>
      <c r="B5481" s="32"/>
      <c r="C5481" s="145" t="s">
        <v>12</v>
      </c>
      <c r="D5481" s="108">
        <v>600000</v>
      </c>
      <c r="E5481" s="65"/>
      <c r="F5481" s="74">
        <f t="shared" si="78"/>
        <v>745127154.54999971</v>
      </c>
    </row>
    <row r="5482" spans="1:9">
      <c r="A5482" s="30">
        <v>45264</v>
      </c>
      <c r="B5482" s="32"/>
      <c r="C5482" s="145" t="s">
        <v>65</v>
      </c>
      <c r="D5482" s="108">
        <v>1666000</v>
      </c>
      <c r="E5482" s="65"/>
      <c r="F5482" s="74">
        <f t="shared" si="78"/>
        <v>746793154.54999971</v>
      </c>
    </row>
    <row r="5483" spans="1:9">
      <c r="A5483" s="30">
        <v>45264</v>
      </c>
      <c r="B5483" s="32"/>
      <c r="C5483" s="145" t="s">
        <v>6</v>
      </c>
      <c r="D5483" s="108">
        <v>600000</v>
      </c>
      <c r="E5483" s="65"/>
      <c r="F5483" s="74">
        <f t="shared" si="78"/>
        <v>747393154.54999971</v>
      </c>
    </row>
    <row r="5484" spans="1:9">
      <c r="A5484" s="30">
        <v>45264</v>
      </c>
      <c r="B5484" s="32"/>
      <c r="C5484" s="145" t="s">
        <v>6</v>
      </c>
      <c r="D5484" s="108">
        <v>600000</v>
      </c>
      <c r="E5484" s="65"/>
      <c r="F5484" s="74">
        <f t="shared" si="78"/>
        <v>747993154.54999971</v>
      </c>
    </row>
    <row r="5485" spans="1:9">
      <c r="A5485" s="30">
        <v>45264</v>
      </c>
      <c r="B5485" s="32"/>
      <c r="C5485" s="145" t="s">
        <v>6</v>
      </c>
      <c r="D5485" s="108">
        <v>585000</v>
      </c>
      <c r="E5485" s="65"/>
      <c r="F5485" s="74">
        <f t="shared" si="78"/>
        <v>748578154.54999971</v>
      </c>
    </row>
    <row r="5486" spans="1:9">
      <c r="A5486" s="30">
        <v>45264</v>
      </c>
      <c r="B5486" s="32"/>
      <c r="C5486" s="145" t="s">
        <v>12</v>
      </c>
      <c r="D5486" s="108">
        <v>650000</v>
      </c>
      <c r="E5486" s="65"/>
      <c r="F5486" s="74">
        <f t="shared" ref="F5486:F5547" si="79">F5485+D5486-E5486</f>
        <v>749228154.54999971</v>
      </c>
    </row>
    <row r="5487" spans="1:9">
      <c r="A5487" s="30">
        <v>45264</v>
      </c>
      <c r="B5487" s="32"/>
      <c r="C5487" s="145" t="s">
        <v>6</v>
      </c>
      <c r="D5487" s="108">
        <v>1170000</v>
      </c>
      <c r="E5487" s="65"/>
      <c r="F5487" s="74">
        <f t="shared" si="79"/>
        <v>750398154.54999971</v>
      </c>
    </row>
    <row r="5488" spans="1:9">
      <c r="A5488" s="30">
        <v>45264</v>
      </c>
      <c r="B5488" s="32"/>
      <c r="C5488" s="145" t="s">
        <v>71</v>
      </c>
      <c r="D5488" s="108">
        <v>7500000</v>
      </c>
      <c r="E5488" s="65"/>
      <c r="F5488" s="74">
        <f t="shared" si="79"/>
        <v>757898154.54999971</v>
      </c>
      <c r="H5488" s="66"/>
      <c r="I5488" s="16"/>
    </row>
    <row r="5489" spans="1:8">
      <c r="A5489" s="30">
        <v>45264</v>
      </c>
      <c r="B5489" s="32"/>
      <c r="C5489" s="145" t="s">
        <v>6</v>
      </c>
      <c r="D5489" s="108">
        <v>600000</v>
      </c>
      <c r="E5489" s="65"/>
      <c r="F5489" s="74">
        <f t="shared" si="79"/>
        <v>758498154.54999971</v>
      </c>
    </row>
    <row r="5490" spans="1:8">
      <c r="A5490" s="30">
        <v>45264</v>
      </c>
      <c r="B5490" s="32"/>
      <c r="C5490" s="145" t="s">
        <v>6</v>
      </c>
      <c r="D5490" s="108">
        <v>600000</v>
      </c>
      <c r="E5490" s="65"/>
      <c r="F5490" s="74">
        <f t="shared" si="79"/>
        <v>759098154.54999971</v>
      </c>
    </row>
    <row r="5491" spans="1:8">
      <c r="A5491" s="30">
        <v>45264</v>
      </c>
      <c r="B5491" s="32"/>
      <c r="C5491" s="145" t="s">
        <v>6</v>
      </c>
      <c r="D5491" s="108">
        <v>600000</v>
      </c>
      <c r="E5491" s="65"/>
      <c r="F5491" s="74">
        <f t="shared" si="79"/>
        <v>759698154.54999971</v>
      </c>
    </row>
    <row r="5492" spans="1:8">
      <c r="A5492" s="30">
        <v>45264</v>
      </c>
      <c r="B5492" s="32"/>
      <c r="C5492" s="109" t="s">
        <v>6</v>
      </c>
      <c r="D5492" s="108">
        <v>585000</v>
      </c>
      <c r="E5492" s="65"/>
      <c r="F5492" s="74">
        <f t="shared" si="79"/>
        <v>760283154.54999971</v>
      </c>
    </row>
    <row r="5493" spans="1:8">
      <c r="A5493" s="30">
        <v>45264</v>
      </c>
      <c r="B5493" s="32"/>
      <c r="C5493" s="145" t="s">
        <v>6</v>
      </c>
      <c r="D5493" s="108">
        <v>3670000</v>
      </c>
      <c r="E5493" s="65"/>
      <c r="F5493" s="74">
        <f t="shared" si="79"/>
        <v>763953154.54999971</v>
      </c>
    </row>
    <row r="5494" spans="1:8">
      <c r="A5494" s="30">
        <v>45264</v>
      </c>
      <c r="B5494" s="32"/>
      <c r="C5494" s="145" t="s">
        <v>6</v>
      </c>
      <c r="D5494" s="108">
        <v>1135000</v>
      </c>
      <c r="E5494" s="65"/>
      <c r="F5494" s="74">
        <f t="shared" si="79"/>
        <v>765088154.54999971</v>
      </c>
    </row>
    <row r="5495" spans="1:8">
      <c r="A5495" s="30">
        <v>45264</v>
      </c>
      <c r="B5495" s="32"/>
      <c r="C5495" s="145" t="s">
        <v>12</v>
      </c>
      <c r="D5495" s="108">
        <v>600000</v>
      </c>
      <c r="E5495" s="65"/>
      <c r="F5495" s="74">
        <f t="shared" si="79"/>
        <v>765688154.54999971</v>
      </c>
    </row>
    <row r="5496" spans="1:8">
      <c r="A5496" s="30">
        <v>45264</v>
      </c>
      <c r="B5496" s="32"/>
      <c r="C5496" s="145" t="s">
        <v>12</v>
      </c>
      <c r="D5496" s="108">
        <v>585000</v>
      </c>
      <c r="E5496" s="65"/>
      <c r="F5496" s="74">
        <f t="shared" si="79"/>
        <v>766273154.54999971</v>
      </c>
    </row>
    <row r="5497" spans="1:8">
      <c r="A5497" s="30">
        <v>45264</v>
      </c>
      <c r="B5497" s="32"/>
      <c r="C5497" s="145" t="s">
        <v>12</v>
      </c>
      <c r="D5497" s="108">
        <v>600000</v>
      </c>
      <c r="E5497" s="65"/>
      <c r="F5497" s="74">
        <f t="shared" si="79"/>
        <v>766873154.54999971</v>
      </c>
    </row>
    <row r="5498" spans="1:8">
      <c r="A5498" s="30">
        <v>45264</v>
      </c>
      <c r="B5498" s="32"/>
      <c r="C5498" s="145" t="s">
        <v>12</v>
      </c>
      <c r="D5498" s="108">
        <v>550000</v>
      </c>
      <c r="E5498" s="65"/>
      <c r="F5498" s="74">
        <f t="shared" si="79"/>
        <v>767423154.54999971</v>
      </c>
    </row>
    <row r="5499" spans="1:8">
      <c r="A5499" s="30">
        <v>45264</v>
      </c>
      <c r="B5499" s="32"/>
      <c r="C5499" s="145" t="s">
        <v>12</v>
      </c>
      <c r="D5499" s="108">
        <v>600000</v>
      </c>
      <c r="E5499" s="65"/>
      <c r="F5499" s="74">
        <f t="shared" si="79"/>
        <v>768023154.54999971</v>
      </c>
    </row>
    <row r="5500" spans="1:8">
      <c r="A5500" s="30">
        <v>45264</v>
      </c>
      <c r="B5500" s="32"/>
      <c r="C5500" s="145" t="s">
        <v>12</v>
      </c>
      <c r="D5500" s="108">
        <v>1065000</v>
      </c>
      <c r="E5500" s="65"/>
      <c r="F5500" s="74">
        <f t="shared" si="79"/>
        <v>769088154.54999971</v>
      </c>
    </row>
    <row r="5501" spans="1:8">
      <c r="A5501" s="30">
        <v>45264</v>
      </c>
      <c r="B5501" s="32"/>
      <c r="C5501" s="145" t="s">
        <v>12</v>
      </c>
      <c r="D5501" s="108">
        <v>585000</v>
      </c>
      <c r="E5501" s="65"/>
      <c r="F5501" s="74">
        <f t="shared" si="79"/>
        <v>769673154.54999971</v>
      </c>
      <c r="H5501" s="16"/>
    </row>
    <row r="5502" spans="1:8">
      <c r="A5502" s="30">
        <v>45264</v>
      </c>
      <c r="B5502" s="32"/>
      <c r="C5502" s="145" t="s">
        <v>12</v>
      </c>
      <c r="D5502" s="108">
        <v>1765000</v>
      </c>
      <c r="E5502" s="65"/>
      <c r="F5502" s="74">
        <f t="shared" si="79"/>
        <v>771438154.54999971</v>
      </c>
      <c r="H5502" s="16"/>
    </row>
    <row r="5503" spans="1:8">
      <c r="A5503" s="30">
        <v>45264</v>
      </c>
      <c r="B5503" s="32"/>
      <c r="C5503" s="145" t="s">
        <v>12</v>
      </c>
      <c r="D5503" s="108">
        <v>1100000</v>
      </c>
      <c r="E5503" s="65"/>
      <c r="F5503" s="74">
        <f t="shared" si="79"/>
        <v>772538154.54999971</v>
      </c>
      <c r="H5503" s="16"/>
    </row>
    <row r="5504" spans="1:8">
      <c r="A5504" s="30">
        <v>45264</v>
      </c>
      <c r="B5504" s="32"/>
      <c r="C5504" s="145" t="s">
        <v>12</v>
      </c>
      <c r="D5504" s="108">
        <v>550000</v>
      </c>
      <c r="E5504" s="65"/>
      <c r="F5504" s="74">
        <f t="shared" si="79"/>
        <v>773088154.54999971</v>
      </c>
    </row>
    <row r="5505" spans="1:8">
      <c r="A5505" s="30">
        <v>45264</v>
      </c>
      <c r="B5505" s="32"/>
      <c r="C5505" s="145" t="s">
        <v>12</v>
      </c>
      <c r="D5505" s="108">
        <v>1100000</v>
      </c>
      <c r="E5505" s="65"/>
      <c r="F5505" s="74">
        <f t="shared" si="79"/>
        <v>774188154.54999971</v>
      </c>
    </row>
    <row r="5506" spans="1:8">
      <c r="A5506" s="30">
        <v>45264</v>
      </c>
      <c r="B5506" s="32"/>
      <c r="C5506" s="145" t="s">
        <v>12</v>
      </c>
      <c r="D5506" s="108">
        <v>650000</v>
      </c>
      <c r="E5506" s="65"/>
      <c r="F5506" s="74">
        <f t="shared" si="79"/>
        <v>774838154.54999971</v>
      </c>
    </row>
    <row r="5507" spans="1:8">
      <c r="A5507" s="30">
        <v>45264</v>
      </c>
      <c r="B5507" s="32"/>
      <c r="C5507" s="145" t="s">
        <v>12</v>
      </c>
      <c r="D5507" s="108">
        <v>650000</v>
      </c>
      <c r="E5507" s="65"/>
      <c r="F5507" s="74">
        <f t="shared" si="79"/>
        <v>775488154.54999971</v>
      </c>
    </row>
    <row r="5508" spans="1:8">
      <c r="A5508" s="30">
        <v>45264</v>
      </c>
      <c r="B5508" s="32"/>
      <c r="C5508" s="145" t="s">
        <v>12</v>
      </c>
      <c r="D5508" s="108">
        <v>1235000</v>
      </c>
      <c r="E5508" s="65"/>
      <c r="F5508" s="74">
        <f t="shared" si="79"/>
        <v>776723154.54999971</v>
      </c>
    </row>
    <row r="5509" spans="1:8">
      <c r="A5509" s="30">
        <v>45264</v>
      </c>
      <c r="B5509" s="32"/>
      <c r="C5509" s="145" t="s">
        <v>12</v>
      </c>
      <c r="D5509" s="108">
        <v>650000</v>
      </c>
      <c r="E5509" s="65"/>
      <c r="F5509" s="74">
        <f t="shared" si="79"/>
        <v>777373154.54999971</v>
      </c>
    </row>
    <row r="5510" spans="1:8">
      <c r="A5510" s="30">
        <v>45264</v>
      </c>
      <c r="B5510" s="32"/>
      <c r="C5510" s="145" t="s">
        <v>12</v>
      </c>
      <c r="D5510" s="108">
        <v>585000</v>
      </c>
      <c r="E5510" s="65"/>
      <c r="F5510" s="74">
        <f t="shared" si="79"/>
        <v>777958154.54999971</v>
      </c>
    </row>
    <row r="5511" spans="1:8">
      <c r="A5511" s="30">
        <v>45264</v>
      </c>
      <c r="B5511" s="32"/>
      <c r="C5511" s="145" t="s">
        <v>12</v>
      </c>
      <c r="D5511" s="108">
        <v>465000</v>
      </c>
      <c r="E5511" s="65"/>
      <c r="F5511" s="74">
        <f t="shared" si="79"/>
        <v>778423154.54999971</v>
      </c>
    </row>
    <row r="5512" spans="1:8">
      <c r="A5512" s="30">
        <v>45264</v>
      </c>
      <c r="B5512" s="32"/>
      <c r="C5512" s="145" t="s">
        <v>12</v>
      </c>
      <c r="D5512" s="108">
        <v>1770000</v>
      </c>
      <c r="E5512" s="65"/>
      <c r="F5512" s="74">
        <f t="shared" si="79"/>
        <v>780193154.54999971</v>
      </c>
    </row>
    <row r="5513" spans="1:8">
      <c r="A5513" s="30">
        <v>45264</v>
      </c>
      <c r="B5513" s="32"/>
      <c r="C5513" s="145" t="s">
        <v>12</v>
      </c>
      <c r="D5513" s="108">
        <v>1170000</v>
      </c>
      <c r="E5513" s="65"/>
      <c r="F5513" s="74">
        <f t="shared" si="79"/>
        <v>781363154.54999971</v>
      </c>
    </row>
    <row r="5514" spans="1:8">
      <c r="A5514" s="30">
        <v>45264</v>
      </c>
      <c r="B5514" s="32"/>
      <c r="C5514" s="145" t="s">
        <v>12</v>
      </c>
      <c r="D5514" s="108">
        <v>465000</v>
      </c>
      <c r="E5514" s="65"/>
      <c r="F5514" s="74">
        <f t="shared" si="79"/>
        <v>781828154.54999971</v>
      </c>
    </row>
    <row r="5515" spans="1:8">
      <c r="A5515" s="30">
        <v>45264</v>
      </c>
      <c r="B5515" s="32"/>
      <c r="C5515" s="145" t="s">
        <v>12</v>
      </c>
      <c r="D5515" s="108">
        <v>1170000</v>
      </c>
      <c r="E5515" s="65"/>
      <c r="F5515" s="74">
        <f t="shared" si="79"/>
        <v>782998154.54999971</v>
      </c>
    </row>
    <row r="5516" spans="1:8">
      <c r="A5516" s="30">
        <v>45264</v>
      </c>
      <c r="B5516" s="32"/>
      <c r="C5516" s="145" t="s">
        <v>71</v>
      </c>
      <c r="D5516" s="108">
        <v>12750000</v>
      </c>
      <c r="E5516" s="65"/>
      <c r="F5516" s="74">
        <f t="shared" si="79"/>
        <v>795748154.54999971</v>
      </c>
    </row>
    <row r="5517" spans="1:8">
      <c r="A5517" s="30">
        <v>45264</v>
      </c>
      <c r="B5517" s="32"/>
      <c r="C5517" s="145" t="s">
        <v>97</v>
      </c>
      <c r="D5517" s="108">
        <v>9200000</v>
      </c>
      <c r="E5517" s="65"/>
      <c r="F5517" s="74">
        <f t="shared" si="79"/>
        <v>804948154.54999971</v>
      </c>
      <c r="H5517" s="16"/>
    </row>
    <row r="5518" spans="1:8">
      <c r="A5518" s="30">
        <v>45264</v>
      </c>
      <c r="B5518" s="32"/>
      <c r="C5518" s="145" t="s">
        <v>12</v>
      </c>
      <c r="D5518" s="108">
        <v>585000</v>
      </c>
      <c r="E5518" s="65"/>
      <c r="F5518" s="74">
        <f t="shared" si="79"/>
        <v>805533154.54999971</v>
      </c>
      <c r="H5518" s="16"/>
    </row>
    <row r="5519" spans="1:8">
      <c r="A5519" s="30">
        <v>45264</v>
      </c>
      <c r="B5519" s="32"/>
      <c r="C5519" s="145" t="s">
        <v>12</v>
      </c>
      <c r="D5519" s="108">
        <v>1135000</v>
      </c>
      <c r="E5519" s="65"/>
      <c r="F5519" s="74">
        <f t="shared" si="79"/>
        <v>806668154.54999971</v>
      </c>
      <c r="H5519" s="16"/>
    </row>
    <row r="5520" spans="1:8">
      <c r="A5520" s="30">
        <v>45264</v>
      </c>
      <c r="B5520" s="32"/>
      <c r="C5520" s="145" t="s">
        <v>12</v>
      </c>
      <c r="D5520" s="108">
        <v>2400000</v>
      </c>
      <c r="E5520" s="65"/>
      <c r="F5520" s="74">
        <f t="shared" si="79"/>
        <v>809068154.54999971</v>
      </c>
    </row>
    <row r="5521" spans="1:9">
      <c r="A5521" s="30">
        <v>45264</v>
      </c>
      <c r="B5521" s="32"/>
      <c r="C5521" s="145" t="s">
        <v>12</v>
      </c>
      <c r="D5521" s="108">
        <v>1065000</v>
      </c>
      <c r="E5521" s="65"/>
      <c r="F5521" s="74">
        <f t="shared" si="79"/>
        <v>810133154.54999971</v>
      </c>
    </row>
    <row r="5522" spans="1:9">
      <c r="A5522" s="30">
        <v>45264</v>
      </c>
      <c r="B5522" s="32"/>
      <c r="C5522" s="145" t="s">
        <v>12</v>
      </c>
      <c r="D5522" s="108">
        <v>1800000</v>
      </c>
      <c r="E5522" s="65"/>
      <c r="F5522" s="74">
        <f t="shared" si="79"/>
        <v>811933154.54999971</v>
      </c>
    </row>
    <row r="5523" spans="1:9">
      <c r="A5523" s="30">
        <v>45264</v>
      </c>
      <c r="B5523" s="32"/>
      <c r="C5523" s="145" t="s">
        <v>12</v>
      </c>
      <c r="D5523" s="108">
        <v>650000</v>
      </c>
      <c r="E5523" s="65"/>
      <c r="F5523" s="74">
        <f t="shared" si="79"/>
        <v>812583154.54999971</v>
      </c>
    </row>
    <row r="5524" spans="1:9">
      <c r="A5524" s="30">
        <v>45264</v>
      </c>
      <c r="B5524" s="32"/>
      <c r="C5524" s="145" t="s">
        <v>12</v>
      </c>
      <c r="D5524" s="108">
        <v>650000</v>
      </c>
      <c r="E5524" s="65"/>
      <c r="F5524" s="74">
        <f t="shared" si="79"/>
        <v>813233154.54999971</v>
      </c>
    </row>
    <row r="5525" spans="1:9">
      <c r="A5525" s="30">
        <v>45264</v>
      </c>
      <c r="B5525" s="32"/>
      <c r="C5525" s="145" t="s">
        <v>97</v>
      </c>
      <c r="D5525" s="108">
        <v>9200000</v>
      </c>
      <c r="E5525" s="65"/>
      <c r="F5525" s="74">
        <f t="shared" si="79"/>
        <v>822433154.54999971</v>
      </c>
    </row>
    <row r="5526" spans="1:9">
      <c r="A5526" s="30">
        <v>45264</v>
      </c>
      <c r="B5526" s="32"/>
      <c r="C5526" s="145" t="s">
        <v>70</v>
      </c>
      <c r="D5526" s="108">
        <v>13200000</v>
      </c>
      <c r="E5526" s="65"/>
      <c r="F5526" s="74">
        <f t="shared" si="79"/>
        <v>835633154.54999971</v>
      </c>
    </row>
    <row r="5527" spans="1:9">
      <c r="A5527" s="30">
        <v>45264</v>
      </c>
      <c r="B5527" s="32"/>
      <c r="C5527" s="145" t="s">
        <v>12</v>
      </c>
      <c r="D5527" s="108">
        <v>585000</v>
      </c>
      <c r="E5527" s="65"/>
      <c r="F5527" s="74">
        <f t="shared" si="79"/>
        <v>836218154.54999971</v>
      </c>
    </row>
    <row r="5528" spans="1:9">
      <c r="A5528" s="30">
        <v>45264</v>
      </c>
      <c r="B5528" s="32"/>
      <c r="C5528" s="145" t="s">
        <v>12</v>
      </c>
      <c r="D5528" s="108">
        <v>575000</v>
      </c>
      <c r="E5528" s="65"/>
      <c r="F5528" s="74">
        <f t="shared" si="79"/>
        <v>836793154.54999971</v>
      </c>
    </row>
    <row r="5529" spans="1:9">
      <c r="A5529" s="30">
        <v>45264</v>
      </c>
      <c r="B5529" s="32"/>
      <c r="C5529" s="145" t="s">
        <v>12</v>
      </c>
      <c r="D5529" s="108">
        <v>465000</v>
      </c>
      <c r="E5529" s="65"/>
      <c r="F5529" s="74">
        <f t="shared" si="79"/>
        <v>837258154.54999971</v>
      </c>
    </row>
    <row r="5530" spans="1:9">
      <c r="A5530" s="30">
        <v>45264</v>
      </c>
      <c r="B5530" s="32"/>
      <c r="C5530" s="145" t="s">
        <v>461</v>
      </c>
      <c r="D5530" s="108">
        <v>24150000</v>
      </c>
      <c r="E5530" s="65"/>
      <c r="F5530" s="74">
        <f t="shared" si="79"/>
        <v>861408154.54999971</v>
      </c>
    </row>
    <row r="5531" spans="1:9">
      <c r="A5531" s="30">
        <v>45264</v>
      </c>
      <c r="B5531" s="32"/>
      <c r="C5531" s="145" t="s">
        <v>17</v>
      </c>
      <c r="D5531" s="108">
        <v>600000</v>
      </c>
      <c r="E5531" s="65"/>
      <c r="F5531" s="74">
        <f t="shared" si="79"/>
        <v>862008154.54999971</v>
      </c>
      <c r="H5531" s="66"/>
      <c r="I5531" s="16"/>
    </row>
    <row r="5532" spans="1:9">
      <c r="A5532" s="30">
        <v>45264</v>
      </c>
      <c r="B5532" s="32"/>
      <c r="C5532" s="145" t="s">
        <v>12</v>
      </c>
      <c r="D5532" s="108">
        <v>550000</v>
      </c>
      <c r="E5532" s="65"/>
      <c r="F5532" s="74">
        <f t="shared" si="79"/>
        <v>862558154.54999971</v>
      </c>
      <c r="H5532" s="66"/>
      <c r="I5532" s="16"/>
    </row>
    <row r="5533" spans="1:9">
      <c r="A5533" s="30">
        <v>45264</v>
      </c>
      <c r="B5533" s="32"/>
      <c r="C5533" s="145" t="s">
        <v>12</v>
      </c>
      <c r="D5533" s="108">
        <v>465000</v>
      </c>
      <c r="E5533" s="65"/>
      <c r="F5533" s="74">
        <f t="shared" si="79"/>
        <v>863023154.54999971</v>
      </c>
    </row>
    <row r="5534" spans="1:9">
      <c r="A5534" s="30">
        <v>45264</v>
      </c>
      <c r="B5534" s="32"/>
      <c r="C5534" s="145" t="s">
        <v>12</v>
      </c>
      <c r="D5534" s="108">
        <v>650000</v>
      </c>
      <c r="E5534" s="65"/>
      <c r="F5534" s="74">
        <f t="shared" si="79"/>
        <v>863673154.54999971</v>
      </c>
    </row>
    <row r="5535" spans="1:9">
      <c r="A5535" s="30">
        <v>45264</v>
      </c>
      <c r="B5535" s="32"/>
      <c r="C5535" s="145" t="s">
        <v>12</v>
      </c>
      <c r="D5535" s="108">
        <v>650000</v>
      </c>
      <c r="E5535" s="65"/>
      <c r="F5535" s="74">
        <f t="shared" si="79"/>
        <v>864323154.54999971</v>
      </c>
    </row>
    <row r="5536" spans="1:9">
      <c r="A5536" s="30">
        <v>45264</v>
      </c>
      <c r="B5536" s="32"/>
      <c r="C5536" s="145" t="s">
        <v>12</v>
      </c>
      <c r="D5536" s="108">
        <v>465000</v>
      </c>
      <c r="E5536" s="65"/>
      <c r="F5536" s="74">
        <f t="shared" si="79"/>
        <v>864788154.54999971</v>
      </c>
    </row>
    <row r="5537" spans="1:8">
      <c r="A5537" s="30">
        <v>45264</v>
      </c>
      <c r="B5537" s="32"/>
      <c r="C5537" s="145" t="s">
        <v>12</v>
      </c>
      <c r="D5537" s="108">
        <v>650000</v>
      </c>
      <c r="E5537" s="65"/>
      <c r="F5537" s="74">
        <f t="shared" si="79"/>
        <v>865438154.54999971</v>
      </c>
    </row>
    <row r="5538" spans="1:8">
      <c r="A5538" s="30">
        <v>45265</v>
      </c>
      <c r="B5538" s="32"/>
      <c r="C5538" s="145" t="s">
        <v>17</v>
      </c>
      <c r="D5538" s="108">
        <v>600000</v>
      </c>
      <c r="E5538" s="65"/>
      <c r="F5538" s="74">
        <f t="shared" si="79"/>
        <v>866038154.54999971</v>
      </c>
    </row>
    <row r="5539" spans="1:8">
      <c r="A5539" s="14">
        <v>45265</v>
      </c>
      <c r="B5539" s="15"/>
      <c r="C5539" s="144" t="s">
        <v>12</v>
      </c>
      <c r="D5539" s="67">
        <v>585000</v>
      </c>
      <c r="E5539" s="45"/>
      <c r="F5539" s="74">
        <f t="shared" si="79"/>
        <v>866623154.54999971</v>
      </c>
    </row>
    <row r="5540" spans="1:8">
      <c r="A5540" s="30">
        <v>45265</v>
      </c>
      <c r="B5540" s="32"/>
      <c r="C5540" s="145" t="s">
        <v>12</v>
      </c>
      <c r="D5540" s="108">
        <v>585000</v>
      </c>
      <c r="E5540" s="65"/>
      <c r="F5540" s="74">
        <f t="shared" si="79"/>
        <v>867208154.54999971</v>
      </c>
    </row>
    <row r="5541" spans="1:8">
      <c r="A5541" s="30">
        <v>45265</v>
      </c>
      <c r="B5541" s="32"/>
      <c r="C5541" s="145" t="s">
        <v>12</v>
      </c>
      <c r="D5541" s="108">
        <v>465000</v>
      </c>
      <c r="E5541" s="65"/>
      <c r="F5541" s="74">
        <f t="shared" si="79"/>
        <v>867673154.54999971</v>
      </c>
    </row>
    <row r="5542" spans="1:8">
      <c r="A5542" s="30">
        <v>45265</v>
      </c>
      <c r="B5542" s="32"/>
      <c r="C5542" s="145" t="s">
        <v>12</v>
      </c>
      <c r="D5542" s="108">
        <v>465000</v>
      </c>
      <c r="E5542" s="65"/>
      <c r="F5542" s="74">
        <f t="shared" si="79"/>
        <v>868138154.54999971</v>
      </c>
    </row>
    <row r="5543" spans="1:8">
      <c r="A5543" s="30">
        <v>45265</v>
      </c>
      <c r="B5543" s="32"/>
      <c r="C5543" s="145" t="s">
        <v>12</v>
      </c>
      <c r="D5543" s="108">
        <v>1395000</v>
      </c>
      <c r="E5543" s="65"/>
      <c r="F5543" s="74">
        <f t="shared" si="79"/>
        <v>869533154.54999971</v>
      </c>
    </row>
    <row r="5544" spans="1:8">
      <c r="A5544" s="30">
        <v>45265</v>
      </c>
      <c r="B5544" s="32"/>
      <c r="C5544" s="145" t="s">
        <v>12</v>
      </c>
      <c r="D5544" s="108">
        <v>550000</v>
      </c>
      <c r="E5544" s="65"/>
      <c r="F5544" s="74">
        <f t="shared" si="79"/>
        <v>870083154.54999971</v>
      </c>
    </row>
    <row r="5545" spans="1:8">
      <c r="A5545" s="30">
        <v>45265</v>
      </c>
      <c r="B5545" s="32"/>
      <c r="C5545" s="145" t="s">
        <v>12</v>
      </c>
      <c r="D5545" s="108">
        <v>585000</v>
      </c>
      <c r="E5545" s="65"/>
      <c r="F5545" s="74">
        <f t="shared" si="79"/>
        <v>870668154.54999971</v>
      </c>
    </row>
    <row r="5546" spans="1:8">
      <c r="A5546" s="30">
        <v>45265</v>
      </c>
      <c r="B5546" s="32"/>
      <c r="C5546" s="145" t="s">
        <v>12</v>
      </c>
      <c r="D5546" s="108">
        <v>600000</v>
      </c>
      <c r="E5546" s="65"/>
      <c r="F5546" s="74">
        <f t="shared" si="79"/>
        <v>871268154.54999971</v>
      </c>
      <c r="H5546" s="16"/>
    </row>
    <row r="5547" spans="1:8">
      <c r="A5547" s="30">
        <v>45265</v>
      </c>
      <c r="B5547" s="32"/>
      <c r="C5547" s="145" t="s">
        <v>12</v>
      </c>
      <c r="D5547" s="108">
        <v>650000</v>
      </c>
      <c r="E5547" s="65"/>
      <c r="F5547" s="74">
        <f t="shared" si="79"/>
        <v>871918154.54999971</v>
      </c>
      <c r="H5547" s="16"/>
    </row>
    <row r="5548" spans="1:8">
      <c r="A5548" s="30">
        <v>45265</v>
      </c>
      <c r="B5548" s="32"/>
      <c r="C5548" s="145" t="s">
        <v>12</v>
      </c>
      <c r="D5548" s="108">
        <v>1135000</v>
      </c>
      <c r="E5548" s="65"/>
      <c r="F5548" s="74">
        <f t="shared" ref="F5548:F5610" si="80">F5547+D5548-E5548</f>
        <v>873053154.54999971</v>
      </c>
      <c r="H5548" s="16"/>
    </row>
    <row r="5549" spans="1:8">
      <c r="A5549" s="30">
        <v>45265</v>
      </c>
      <c r="B5549" s="32"/>
      <c r="C5549" s="145" t="s">
        <v>71</v>
      </c>
      <c r="D5549" s="108">
        <v>11050000</v>
      </c>
      <c r="E5549" s="65"/>
      <c r="F5549" s="74">
        <f t="shared" si="80"/>
        <v>884103154.54999971</v>
      </c>
      <c r="H5549" s="16"/>
    </row>
    <row r="5550" spans="1:8">
      <c r="A5550" s="30">
        <v>45265</v>
      </c>
      <c r="B5550" s="32"/>
      <c r="C5550" s="145" t="s">
        <v>12</v>
      </c>
      <c r="D5550" s="108">
        <v>585000</v>
      </c>
      <c r="E5550" s="65"/>
      <c r="F5550" s="74">
        <f t="shared" si="80"/>
        <v>884688154.54999971</v>
      </c>
    </row>
    <row r="5551" spans="1:8">
      <c r="A5551" s="30">
        <v>45265</v>
      </c>
      <c r="B5551" s="32"/>
      <c r="C5551" s="145" t="s">
        <v>460</v>
      </c>
      <c r="D5551" s="108">
        <v>8700000</v>
      </c>
      <c r="E5551" s="65"/>
      <c r="F5551" s="74">
        <f t="shared" si="80"/>
        <v>893388154.54999971</v>
      </c>
    </row>
    <row r="5552" spans="1:8">
      <c r="A5552" s="30">
        <v>45265</v>
      </c>
      <c r="B5552" s="32"/>
      <c r="C5552" s="145" t="s">
        <v>12</v>
      </c>
      <c r="D5552" s="108">
        <v>585000</v>
      </c>
      <c r="E5552" s="65"/>
      <c r="F5552" s="74">
        <f t="shared" si="80"/>
        <v>893973154.54999971</v>
      </c>
    </row>
    <row r="5553" spans="1:8">
      <c r="A5553" s="30">
        <v>45265</v>
      </c>
      <c r="B5553" s="32"/>
      <c r="C5553" s="145" t="s">
        <v>12</v>
      </c>
      <c r="D5553" s="108">
        <v>465000</v>
      </c>
      <c r="E5553" s="65"/>
      <c r="F5553" s="74">
        <f t="shared" si="80"/>
        <v>894438154.54999971</v>
      </c>
    </row>
    <row r="5554" spans="1:8">
      <c r="A5554" s="30">
        <v>45265</v>
      </c>
      <c r="B5554" s="32"/>
      <c r="C5554" s="145" t="s">
        <v>12</v>
      </c>
      <c r="D5554" s="108">
        <v>600000</v>
      </c>
      <c r="E5554" s="65"/>
      <c r="F5554" s="74">
        <f t="shared" si="80"/>
        <v>895038154.54999971</v>
      </c>
    </row>
    <row r="5555" spans="1:8">
      <c r="A5555" s="30">
        <v>45265</v>
      </c>
      <c r="B5555" s="32"/>
      <c r="C5555" s="145" t="s">
        <v>12</v>
      </c>
      <c r="D5555" s="108">
        <v>550000</v>
      </c>
      <c r="E5555" s="65"/>
      <c r="F5555" s="74">
        <f t="shared" si="80"/>
        <v>895588154.54999971</v>
      </c>
    </row>
    <row r="5556" spans="1:8">
      <c r="A5556" s="30">
        <v>45265</v>
      </c>
      <c r="B5556" s="32"/>
      <c r="C5556" s="145" t="s">
        <v>12</v>
      </c>
      <c r="D5556" s="108">
        <v>585000</v>
      </c>
      <c r="E5556" s="65"/>
      <c r="F5556" s="74">
        <f t="shared" si="80"/>
        <v>896173154.54999971</v>
      </c>
    </row>
    <row r="5557" spans="1:8">
      <c r="A5557" s="30">
        <v>45265</v>
      </c>
      <c r="B5557" s="32"/>
      <c r="C5557" s="145" t="s">
        <v>71</v>
      </c>
      <c r="D5557" s="108">
        <v>14000000</v>
      </c>
      <c r="E5557" s="65"/>
      <c r="F5557" s="74">
        <f t="shared" si="80"/>
        <v>910173154.54999971</v>
      </c>
    </row>
    <row r="5558" spans="1:8">
      <c r="A5558" s="30">
        <v>45265</v>
      </c>
      <c r="B5558" s="32"/>
      <c r="C5558" s="145" t="s">
        <v>12</v>
      </c>
      <c r="D5558" s="108">
        <v>1170000</v>
      </c>
      <c r="E5558" s="65"/>
      <c r="F5558" s="74">
        <f t="shared" si="80"/>
        <v>911343154.54999971</v>
      </c>
    </row>
    <row r="5559" spans="1:8">
      <c r="A5559" s="30">
        <v>45265</v>
      </c>
      <c r="B5559" s="32"/>
      <c r="C5559" s="145" t="s">
        <v>70</v>
      </c>
      <c r="D5559" s="108">
        <v>13200000</v>
      </c>
      <c r="E5559" s="65"/>
      <c r="F5559" s="74">
        <f t="shared" si="80"/>
        <v>924543154.54999971</v>
      </c>
    </row>
    <row r="5560" spans="1:8">
      <c r="A5560" s="30">
        <v>45265</v>
      </c>
      <c r="B5560" s="32"/>
      <c r="C5560" s="145" t="s">
        <v>18</v>
      </c>
      <c r="D5560" s="108">
        <v>1185000</v>
      </c>
      <c r="E5560" s="65"/>
      <c r="F5560" s="74">
        <f t="shared" si="80"/>
        <v>925728154.54999971</v>
      </c>
    </row>
    <row r="5561" spans="1:8">
      <c r="A5561" s="30">
        <v>45265</v>
      </c>
      <c r="B5561" s="32"/>
      <c r="C5561" s="145" t="s">
        <v>12</v>
      </c>
      <c r="D5561" s="108">
        <v>1185000</v>
      </c>
      <c r="E5561" s="65"/>
      <c r="F5561" s="74">
        <f t="shared" si="80"/>
        <v>926913154.54999971</v>
      </c>
    </row>
    <row r="5562" spans="1:8">
      <c r="A5562" s="30">
        <v>45265</v>
      </c>
      <c r="B5562" s="32"/>
      <c r="C5562" s="145" t="s">
        <v>12</v>
      </c>
      <c r="D5562" s="108">
        <v>2270000</v>
      </c>
      <c r="E5562" s="65"/>
      <c r="F5562" s="74">
        <f t="shared" si="80"/>
        <v>929183154.54999971</v>
      </c>
    </row>
    <row r="5563" spans="1:8">
      <c r="A5563" s="30">
        <v>45265</v>
      </c>
      <c r="B5563" s="32"/>
      <c r="C5563" s="145" t="s">
        <v>17</v>
      </c>
      <c r="D5563" s="108">
        <v>750000</v>
      </c>
      <c r="E5563" s="65"/>
      <c r="F5563" s="74">
        <f t="shared" si="80"/>
        <v>929933154.54999971</v>
      </c>
      <c r="H5563" s="16"/>
    </row>
    <row r="5564" spans="1:8">
      <c r="A5564" s="30">
        <v>45265</v>
      </c>
      <c r="B5564" s="32"/>
      <c r="C5564" s="145" t="s">
        <v>12</v>
      </c>
      <c r="D5564" s="108">
        <v>585000</v>
      </c>
      <c r="E5564" s="65"/>
      <c r="F5564" s="74">
        <f t="shared" si="80"/>
        <v>930518154.54999971</v>
      </c>
      <c r="H5564" s="16"/>
    </row>
    <row r="5565" spans="1:8">
      <c r="A5565" s="30">
        <v>45265</v>
      </c>
      <c r="B5565" s="32"/>
      <c r="C5565" s="145" t="s">
        <v>12</v>
      </c>
      <c r="D5565" s="108">
        <v>1160000</v>
      </c>
      <c r="E5565" s="65"/>
      <c r="F5565" s="74">
        <f t="shared" si="80"/>
        <v>931678154.54999971</v>
      </c>
      <c r="H5565" s="16"/>
    </row>
    <row r="5566" spans="1:8">
      <c r="A5566" s="30">
        <v>45265</v>
      </c>
      <c r="B5566" s="32"/>
      <c r="C5566" s="145" t="s">
        <v>6</v>
      </c>
      <c r="D5566" s="108">
        <v>1745000</v>
      </c>
      <c r="E5566" s="65"/>
      <c r="F5566" s="74">
        <f t="shared" si="80"/>
        <v>933423154.54999971</v>
      </c>
    </row>
    <row r="5567" spans="1:8">
      <c r="A5567" s="30">
        <v>45265</v>
      </c>
      <c r="B5567" s="32"/>
      <c r="C5567" s="145" t="s">
        <v>12</v>
      </c>
      <c r="D5567" s="108">
        <v>550000</v>
      </c>
      <c r="E5567" s="65"/>
      <c r="F5567" s="74">
        <f t="shared" si="80"/>
        <v>933973154.54999971</v>
      </c>
    </row>
    <row r="5568" spans="1:8">
      <c r="A5568" s="30">
        <v>45265</v>
      </c>
      <c r="B5568" s="32"/>
      <c r="C5568" s="145" t="s">
        <v>12</v>
      </c>
      <c r="D5568" s="108">
        <v>585000</v>
      </c>
      <c r="E5568" s="65"/>
      <c r="F5568" s="74">
        <f t="shared" si="80"/>
        <v>934558154.54999971</v>
      </c>
    </row>
    <row r="5569" spans="1:8">
      <c r="A5569" s="30">
        <v>45265</v>
      </c>
      <c r="B5569" s="32"/>
      <c r="C5569" s="145" t="s">
        <v>12</v>
      </c>
      <c r="D5569" s="108">
        <v>585000</v>
      </c>
      <c r="E5569" s="65"/>
      <c r="F5569" s="74">
        <f t="shared" si="80"/>
        <v>935143154.54999971</v>
      </c>
    </row>
    <row r="5570" spans="1:8">
      <c r="A5570" s="30">
        <v>45265</v>
      </c>
      <c r="B5570" s="32"/>
      <c r="C5570" s="145" t="s">
        <v>12</v>
      </c>
      <c r="D5570" s="108">
        <v>600000</v>
      </c>
      <c r="E5570" s="65"/>
      <c r="F5570" s="74">
        <f t="shared" si="80"/>
        <v>935743154.54999971</v>
      </c>
    </row>
    <row r="5571" spans="1:8">
      <c r="A5571" s="30">
        <v>45265</v>
      </c>
      <c r="B5571" s="32"/>
      <c r="C5571" s="145" t="s">
        <v>60</v>
      </c>
      <c r="D5571" s="108">
        <v>1404000</v>
      </c>
      <c r="E5571" s="65"/>
      <c r="F5571" s="74">
        <f t="shared" si="80"/>
        <v>937147154.54999971</v>
      </c>
      <c r="H5571" s="16"/>
    </row>
    <row r="5572" spans="1:8">
      <c r="A5572" s="30">
        <v>45265</v>
      </c>
      <c r="B5572" s="32"/>
      <c r="C5572" s="145" t="s">
        <v>60</v>
      </c>
      <c r="D5572" s="108">
        <v>585000</v>
      </c>
      <c r="E5572" s="65"/>
      <c r="F5572" s="74">
        <f t="shared" si="80"/>
        <v>937732154.54999971</v>
      </c>
      <c r="H5572" s="16"/>
    </row>
    <row r="5573" spans="1:8">
      <c r="A5573" s="30">
        <v>45265</v>
      </c>
      <c r="B5573" s="32"/>
      <c r="C5573" s="145" t="s">
        <v>12</v>
      </c>
      <c r="D5573" s="108">
        <v>600000</v>
      </c>
      <c r="E5573" s="65"/>
      <c r="F5573" s="74">
        <f t="shared" si="80"/>
        <v>938332154.54999971</v>
      </c>
      <c r="H5573" s="16"/>
    </row>
    <row r="5574" spans="1:8">
      <c r="A5574" s="30">
        <v>45265</v>
      </c>
      <c r="B5574" s="32"/>
      <c r="C5574" s="145" t="s">
        <v>462</v>
      </c>
      <c r="D5574" s="108">
        <v>3540000</v>
      </c>
      <c r="E5574" s="65"/>
      <c r="F5574" s="74">
        <f t="shared" si="80"/>
        <v>941872154.54999971</v>
      </c>
    </row>
    <row r="5575" spans="1:8">
      <c r="A5575" s="30">
        <v>45265</v>
      </c>
      <c r="B5575" s="32"/>
      <c r="C5575" s="145" t="s">
        <v>12</v>
      </c>
      <c r="D5575" s="108">
        <v>585000</v>
      </c>
      <c r="E5575" s="65"/>
      <c r="F5575" s="74">
        <f t="shared" si="80"/>
        <v>942457154.54999971</v>
      </c>
    </row>
    <row r="5576" spans="1:8">
      <c r="A5576" s="30">
        <v>45266</v>
      </c>
      <c r="B5576" s="32"/>
      <c r="C5576" s="145" t="s">
        <v>463</v>
      </c>
      <c r="D5576" s="108">
        <v>1700000</v>
      </c>
      <c r="E5576" s="65"/>
      <c r="F5576" s="74">
        <f t="shared" si="80"/>
        <v>944157154.54999971</v>
      </c>
    </row>
    <row r="5577" spans="1:8">
      <c r="A5577" s="30">
        <v>45268</v>
      </c>
      <c r="B5577" s="32"/>
      <c r="C5577" s="145" t="s">
        <v>439</v>
      </c>
      <c r="D5577" s="108"/>
      <c r="E5577" s="65">
        <v>18400000</v>
      </c>
      <c r="F5577" s="74">
        <f t="shared" si="80"/>
        <v>925757154.54999971</v>
      </c>
    </row>
    <row r="5578" spans="1:8">
      <c r="A5578" s="30">
        <v>45268</v>
      </c>
      <c r="B5578" s="32"/>
      <c r="C5578" s="145" t="s">
        <v>78</v>
      </c>
      <c r="D5578" s="108"/>
      <c r="E5578" s="65">
        <v>254725800</v>
      </c>
      <c r="F5578" s="74">
        <f t="shared" si="80"/>
        <v>671031354.54999971</v>
      </c>
    </row>
    <row r="5579" spans="1:8">
      <c r="A5579" s="30">
        <v>45268</v>
      </c>
      <c r="B5579" s="32"/>
      <c r="C5579" s="145" t="s">
        <v>465</v>
      </c>
      <c r="D5579" s="108"/>
      <c r="E5579" s="65">
        <v>42950000</v>
      </c>
      <c r="F5579" s="74">
        <f t="shared" si="80"/>
        <v>628081354.54999971</v>
      </c>
    </row>
    <row r="5580" spans="1:8">
      <c r="A5580" s="30">
        <v>45268</v>
      </c>
      <c r="B5580" s="32"/>
      <c r="C5580" s="145" t="s">
        <v>231</v>
      </c>
      <c r="D5580" s="108"/>
      <c r="E5580" s="65">
        <v>6065000</v>
      </c>
      <c r="F5580" s="74">
        <f t="shared" si="80"/>
        <v>622016354.54999971</v>
      </c>
      <c r="H5580" s="16"/>
    </row>
    <row r="5581" spans="1:8">
      <c r="A5581" s="30">
        <v>45268</v>
      </c>
      <c r="B5581" s="32"/>
      <c r="C5581" s="145" t="s">
        <v>441</v>
      </c>
      <c r="D5581" s="108"/>
      <c r="E5581" s="65">
        <v>68750000</v>
      </c>
      <c r="F5581" s="74">
        <f t="shared" si="80"/>
        <v>553266354.54999971</v>
      </c>
    </row>
    <row r="5582" spans="1:8">
      <c r="A5582" s="30">
        <v>45268</v>
      </c>
      <c r="B5582" s="32"/>
      <c r="C5582" s="145" t="s">
        <v>22</v>
      </c>
      <c r="D5582" s="108"/>
      <c r="E5582" s="65">
        <v>44250000</v>
      </c>
      <c r="F5582" s="74">
        <f t="shared" si="80"/>
        <v>509016354.54999971</v>
      </c>
    </row>
    <row r="5583" spans="1:8">
      <c r="A5583" s="30">
        <v>45268</v>
      </c>
      <c r="B5583" s="32"/>
      <c r="C5583" s="145" t="s">
        <v>426</v>
      </c>
      <c r="D5583" s="108"/>
      <c r="E5583" s="65">
        <v>300000</v>
      </c>
      <c r="F5583" s="74">
        <f t="shared" si="80"/>
        <v>508716354.54999971</v>
      </c>
    </row>
    <row r="5584" spans="1:8">
      <c r="A5584" s="30">
        <v>45268</v>
      </c>
      <c r="B5584" s="32"/>
      <c r="C5584" s="145" t="s">
        <v>466</v>
      </c>
      <c r="D5584" s="108"/>
      <c r="E5584" s="65">
        <v>30000000</v>
      </c>
      <c r="F5584" s="74">
        <f t="shared" si="80"/>
        <v>478716354.54999971</v>
      </c>
    </row>
    <row r="5585" spans="1:8">
      <c r="A5585" s="30">
        <v>45268</v>
      </c>
      <c r="B5585" s="32"/>
      <c r="C5585" s="145" t="s">
        <v>395</v>
      </c>
      <c r="D5585" s="108">
        <v>30550000</v>
      </c>
      <c r="E5585" s="65"/>
      <c r="F5585" s="74">
        <f t="shared" si="80"/>
        <v>509266354.54999971</v>
      </c>
    </row>
    <row r="5586" spans="1:8">
      <c r="A5586" s="30">
        <v>45268</v>
      </c>
      <c r="B5586" s="32"/>
      <c r="C5586" s="145" t="s">
        <v>45</v>
      </c>
      <c r="D5586" s="179">
        <v>4800000</v>
      </c>
      <c r="E5586" s="65"/>
      <c r="F5586" s="74">
        <f t="shared" si="80"/>
        <v>514066354.54999971</v>
      </c>
    </row>
    <row r="5587" spans="1:8">
      <c r="A5587" s="30">
        <v>45268</v>
      </c>
      <c r="B5587" s="32"/>
      <c r="C5587" s="145" t="s">
        <v>467</v>
      </c>
      <c r="D5587" s="108">
        <v>1350000</v>
      </c>
      <c r="E5587" s="65"/>
      <c r="F5587" s="74">
        <f t="shared" si="80"/>
        <v>515416354.54999971</v>
      </c>
    </row>
    <row r="5588" spans="1:8">
      <c r="A5588" s="30">
        <v>45268</v>
      </c>
      <c r="B5588" s="32"/>
      <c r="C5588" s="145" t="s">
        <v>208</v>
      </c>
      <c r="D5588" s="108"/>
      <c r="E5588" s="65">
        <f>3*2900</f>
        <v>8700</v>
      </c>
      <c r="F5588" s="74">
        <f t="shared" si="80"/>
        <v>515407654.54999971</v>
      </c>
    </row>
    <row r="5589" spans="1:8">
      <c r="A5589" s="30">
        <v>45268</v>
      </c>
      <c r="B5589" s="32"/>
      <c r="C5589" s="145" t="s">
        <v>469</v>
      </c>
      <c r="D5589" s="179">
        <v>3800000</v>
      </c>
      <c r="E5589" s="65"/>
      <c r="F5589" s="74">
        <f t="shared" si="80"/>
        <v>519207654.54999971</v>
      </c>
      <c r="H5589" s="16"/>
    </row>
    <row r="5590" spans="1:8">
      <c r="A5590" s="30">
        <v>45268</v>
      </c>
      <c r="B5590" s="32"/>
      <c r="C5590" s="145" t="s">
        <v>470</v>
      </c>
      <c r="D5590" s="108"/>
      <c r="E5590" s="65">
        <v>3800000</v>
      </c>
      <c r="F5590" s="74">
        <f t="shared" si="80"/>
        <v>515407654.54999971</v>
      </c>
      <c r="H5590" s="16"/>
    </row>
    <row r="5591" spans="1:8">
      <c r="A5591" s="30">
        <v>45273</v>
      </c>
      <c r="B5591" s="32"/>
      <c r="C5591" s="145" t="s">
        <v>471</v>
      </c>
      <c r="D5591" s="108">
        <v>650000</v>
      </c>
      <c r="E5591" s="65"/>
      <c r="F5591" s="74">
        <f t="shared" si="80"/>
        <v>516057654.54999971</v>
      </c>
      <c r="H5591" s="16"/>
    </row>
    <row r="5592" spans="1:8">
      <c r="A5592" s="30">
        <v>45265</v>
      </c>
      <c r="B5592" s="32"/>
      <c r="C5592" s="145" t="s">
        <v>12</v>
      </c>
      <c r="D5592" s="108">
        <v>1200000</v>
      </c>
      <c r="E5592" s="65"/>
      <c r="F5592" s="74">
        <f t="shared" si="80"/>
        <v>517257654.54999971</v>
      </c>
      <c r="H5592" s="16"/>
    </row>
    <row r="5593" spans="1:8">
      <c r="A5593" s="30">
        <v>45265</v>
      </c>
      <c r="B5593" s="32"/>
      <c r="C5593" s="145" t="s">
        <v>12</v>
      </c>
      <c r="D5593" s="108">
        <v>1100000</v>
      </c>
      <c r="E5593" s="65"/>
      <c r="F5593" s="74">
        <f t="shared" si="80"/>
        <v>518357654.54999971</v>
      </c>
    </row>
    <row r="5594" spans="1:8">
      <c r="A5594" s="30">
        <v>45265</v>
      </c>
      <c r="B5594" s="32"/>
      <c r="C5594" s="145" t="s">
        <v>12</v>
      </c>
      <c r="D5594" s="108">
        <v>1170000</v>
      </c>
      <c r="E5594" s="65"/>
      <c r="F5594" s="74">
        <f t="shared" si="80"/>
        <v>519527654.54999971</v>
      </c>
    </row>
    <row r="5595" spans="1:8">
      <c r="A5595" s="30">
        <v>45265</v>
      </c>
      <c r="B5595" s="32"/>
      <c r="C5595" s="145" t="s">
        <v>12</v>
      </c>
      <c r="D5595" s="108">
        <v>585000</v>
      </c>
      <c r="E5595" s="65"/>
      <c r="F5595" s="74">
        <f t="shared" si="80"/>
        <v>520112654.54999971</v>
      </c>
    </row>
    <row r="5596" spans="1:8">
      <c r="A5596" s="30">
        <v>45265</v>
      </c>
      <c r="B5596" s="32"/>
      <c r="C5596" s="145" t="s">
        <v>12</v>
      </c>
      <c r="D5596" s="108">
        <v>1170000</v>
      </c>
      <c r="E5596" s="65"/>
      <c r="F5596" s="74">
        <f t="shared" si="80"/>
        <v>521282654.54999971</v>
      </c>
    </row>
    <row r="5597" spans="1:8">
      <c r="A5597" s="30">
        <v>45265</v>
      </c>
      <c r="B5597" s="32"/>
      <c r="C5597" s="145" t="s">
        <v>12</v>
      </c>
      <c r="D5597" s="108">
        <v>585000</v>
      </c>
      <c r="E5597" s="65"/>
      <c r="F5597" s="74">
        <f t="shared" si="80"/>
        <v>521867654.54999971</v>
      </c>
    </row>
    <row r="5598" spans="1:8">
      <c r="A5598" s="30">
        <v>45265</v>
      </c>
      <c r="B5598" s="32"/>
      <c r="C5598" s="145" t="s">
        <v>12</v>
      </c>
      <c r="D5598" s="108">
        <v>1835000</v>
      </c>
      <c r="E5598" s="65"/>
      <c r="F5598" s="74">
        <f t="shared" si="80"/>
        <v>523702654.54999971</v>
      </c>
    </row>
    <row r="5599" spans="1:8">
      <c r="A5599" s="30">
        <v>45265</v>
      </c>
      <c r="B5599" s="32"/>
      <c r="C5599" s="145" t="s">
        <v>17</v>
      </c>
      <c r="D5599" s="108">
        <v>600000</v>
      </c>
      <c r="E5599" s="65"/>
      <c r="F5599" s="74">
        <f t="shared" si="80"/>
        <v>524302654.54999971</v>
      </c>
    </row>
    <row r="5600" spans="1:8">
      <c r="A5600" s="30">
        <v>45265</v>
      </c>
      <c r="B5600" s="32"/>
      <c r="C5600" s="145" t="s">
        <v>12</v>
      </c>
      <c r="D5600" s="108">
        <v>585000</v>
      </c>
      <c r="E5600" s="65"/>
      <c r="F5600" s="74">
        <f t="shared" si="80"/>
        <v>524887654.54999971</v>
      </c>
    </row>
    <row r="5601" spans="1:8">
      <c r="A5601" s="30">
        <v>45265</v>
      </c>
      <c r="B5601" s="32"/>
      <c r="C5601" s="145" t="s">
        <v>17</v>
      </c>
      <c r="D5601" s="108">
        <v>1350000</v>
      </c>
      <c r="E5601" s="65"/>
      <c r="F5601" s="74">
        <f t="shared" si="80"/>
        <v>526237654.54999971</v>
      </c>
    </row>
    <row r="5602" spans="1:8">
      <c r="A5602" s="30">
        <v>45265</v>
      </c>
      <c r="B5602" s="32"/>
      <c r="C5602" s="145" t="s">
        <v>12</v>
      </c>
      <c r="D5602" s="108">
        <v>650000</v>
      </c>
      <c r="E5602" s="65"/>
      <c r="F5602" s="74">
        <f t="shared" si="80"/>
        <v>526887654.54999971</v>
      </c>
    </row>
    <row r="5603" spans="1:8">
      <c r="A5603" s="30">
        <v>45265</v>
      </c>
      <c r="B5603" s="32"/>
      <c r="C5603" s="145" t="s">
        <v>12</v>
      </c>
      <c r="D5603" s="108">
        <v>650000</v>
      </c>
      <c r="E5603" s="65"/>
      <c r="F5603" s="74">
        <f t="shared" si="80"/>
        <v>527537654.54999971</v>
      </c>
    </row>
    <row r="5604" spans="1:8">
      <c r="A5604" s="30">
        <v>45266</v>
      </c>
      <c r="B5604" s="32"/>
      <c r="C5604" s="145" t="s">
        <v>12</v>
      </c>
      <c r="D5604" s="108">
        <v>550000</v>
      </c>
      <c r="E5604" s="65"/>
      <c r="F5604" s="74">
        <f t="shared" si="80"/>
        <v>528087654.54999971</v>
      </c>
    </row>
    <row r="5605" spans="1:8">
      <c r="A5605" s="30">
        <v>45266</v>
      </c>
      <c r="B5605" s="32"/>
      <c r="C5605" s="145" t="s">
        <v>12</v>
      </c>
      <c r="D5605" s="108">
        <v>575000</v>
      </c>
      <c r="E5605" s="65"/>
      <c r="F5605" s="74">
        <f t="shared" si="80"/>
        <v>528662654.54999971</v>
      </c>
      <c r="H5605" s="16"/>
    </row>
    <row r="5606" spans="1:8">
      <c r="A5606" s="30">
        <v>45266</v>
      </c>
      <c r="B5606" s="32"/>
      <c r="C5606" s="145" t="s">
        <v>12</v>
      </c>
      <c r="D5606" s="108">
        <v>650000</v>
      </c>
      <c r="E5606" s="65"/>
      <c r="F5606" s="74">
        <f t="shared" si="80"/>
        <v>529312654.54999971</v>
      </c>
      <c r="H5606" s="16"/>
    </row>
    <row r="5607" spans="1:8">
      <c r="A5607" s="30">
        <v>45266</v>
      </c>
      <c r="B5607" s="32"/>
      <c r="C5607" s="145" t="s">
        <v>12</v>
      </c>
      <c r="D5607" s="108">
        <v>650000</v>
      </c>
      <c r="E5607" s="65"/>
      <c r="F5607" s="74">
        <f t="shared" si="80"/>
        <v>529962654.54999971</v>
      </c>
      <c r="H5607" s="16"/>
    </row>
    <row r="5608" spans="1:8">
      <c r="A5608" s="30">
        <v>45266</v>
      </c>
      <c r="B5608" s="32"/>
      <c r="C5608" s="145" t="s">
        <v>6</v>
      </c>
      <c r="D5608" s="108">
        <v>1874000</v>
      </c>
      <c r="E5608" s="65"/>
      <c r="F5608" s="74">
        <f t="shared" si="80"/>
        <v>531836654.54999971</v>
      </c>
      <c r="H5608" s="16"/>
    </row>
    <row r="5609" spans="1:8">
      <c r="A5609" s="30">
        <v>45266</v>
      </c>
      <c r="B5609" s="32"/>
      <c r="C5609" s="145" t="s">
        <v>12</v>
      </c>
      <c r="D5609" s="108">
        <v>600000</v>
      </c>
      <c r="E5609" s="65"/>
      <c r="F5609" s="74">
        <f t="shared" si="80"/>
        <v>532436654.54999971</v>
      </c>
      <c r="H5609" s="16"/>
    </row>
    <row r="5610" spans="1:8">
      <c r="A5610" s="30">
        <v>45266</v>
      </c>
      <c r="B5610" s="32"/>
      <c r="C5610" s="145" t="s">
        <v>12</v>
      </c>
      <c r="D5610" s="108">
        <v>1235000</v>
      </c>
      <c r="E5610" s="65"/>
      <c r="F5610" s="74">
        <f t="shared" si="80"/>
        <v>533671654.54999971</v>
      </c>
    </row>
    <row r="5611" spans="1:8">
      <c r="A5611" s="30">
        <v>45266</v>
      </c>
      <c r="B5611" s="32"/>
      <c r="C5611" s="145" t="s">
        <v>12</v>
      </c>
      <c r="D5611" s="108">
        <v>585000</v>
      </c>
      <c r="E5611" s="65"/>
      <c r="F5611" s="74">
        <f t="shared" ref="F5611:F5846" si="81">F5610+D5611-E5611</f>
        <v>534256654.54999971</v>
      </c>
    </row>
    <row r="5612" spans="1:8">
      <c r="A5612" s="30">
        <v>45266</v>
      </c>
      <c r="B5612" s="32"/>
      <c r="C5612" s="145" t="s">
        <v>12</v>
      </c>
      <c r="D5612" s="108">
        <v>1235000</v>
      </c>
      <c r="E5612" s="65"/>
      <c r="F5612" s="74">
        <f t="shared" si="81"/>
        <v>535491654.54999971</v>
      </c>
    </row>
    <row r="5613" spans="1:8">
      <c r="A5613" s="30">
        <v>45266</v>
      </c>
      <c r="B5613" s="32"/>
      <c r="C5613" s="145" t="s">
        <v>66</v>
      </c>
      <c r="D5613" s="108">
        <v>5836000</v>
      </c>
      <c r="E5613" s="65"/>
      <c r="F5613" s="74">
        <f t="shared" si="81"/>
        <v>541327654.54999971</v>
      </c>
    </row>
    <row r="5614" spans="1:8">
      <c r="A5614" s="30">
        <v>45266</v>
      </c>
      <c r="B5614" s="32"/>
      <c r="C5614" s="145" t="s">
        <v>18</v>
      </c>
      <c r="D5614" s="108">
        <v>4350000</v>
      </c>
      <c r="E5614" s="65"/>
      <c r="F5614" s="74">
        <f t="shared" si="81"/>
        <v>545677654.54999971</v>
      </c>
    </row>
    <row r="5615" spans="1:8">
      <c r="A5615" s="30">
        <v>45266</v>
      </c>
      <c r="B5615" s="32"/>
      <c r="C5615" s="145" t="s">
        <v>12</v>
      </c>
      <c r="D5615" s="108">
        <v>1300000</v>
      </c>
      <c r="E5615" s="65"/>
      <c r="F5615" s="74">
        <f t="shared" si="81"/>
        <v>546977654.54999971</v>
      </c>
    </row>
    <row r="5616" spans="1:8">
      <c r="A5616" s="30">
        <v>45266</v>
      </c>
      <c r="B5616" s="32"/>
      <c r="C5616" s="145" t="s">
        <v>12</v>
      </c>
      <c r="D5616" s="108">
        <v>600000</v>
      </c>
      <c r="E5616" s="65"/>
      <c r="F5616" s="74">
        <f t="shared" si="81"/>
        <v>547577654.54999971</v>
      </c>
    </row>
    <row r="5617" spans="1:8">
      <c r="A5617" s="30">
        <v>45266</v>
      </c>
      <c r="B5617" s="32"/>
      <c r="C5617" s="145" t="s">
        <v>12</v>
      </c>
      <c r="D5617" s="108">
        <v>550000</v>
      </c>
      <c r="E5617" s="65"/>
      <c r="F5617" s="74">
        <f t="shared" si="81"/>
        <v>548127654.54999971</v>
      </c>
    </row>
    <row r="5618" spans="1:8">
      <c r="A5618" s="30">
        <v>45266</v>
      </c>
      <c r="B5618" s="32"/>
      <c r="C5618" s="145" t="s">
        <v>70</v>
      </c>
      <c r="D5618" s="108">
        <v>11000000</v>
      </c>
      <c r="E5618" s="65"/>
      <c r="F5618" s="74">
        <f t="shared" si="81"/>
        <v>559127654.54999971</v>
      </c>
    </row>
    <row r="5619" spans="1:8">
      <c r="A5619" s="30">
        <v>45266</v>
      </c>
      <c r="B5619" s="32"/>
      <c r="C5619" s="145" t="s">
        <v>12</v>
      </c>
      <c r="D5619" s="108">
        <v>1170000</v>
      </c>
      <c r="E5619" s="65"/>
      <c r="F5619" s="74">
        <f t="shared" si="81"/>
        <v>560297654.54999971</v>
      </c>
    </row>
    <row r="5620" spans="1:8">
      <c r="A5620" s="30">
        <v>45266</v>
      </c>
      <c r="B5620" s="32"/>
      <c r="C5620" s="145" t="s">
        <v>12</v>
      </c>
      <c r="D5620" s="108">
        <v>1300000</v>
      </c>
      <c r="E5620" s="65"/>
      <c r="F5620" s="74">
        <f t="shared" si="81"/>
        <v>561597654.54999971</v>
      </c>
    </row>
    <row r="5621" spans="1:8">
      <c r="A5621" s="30">
        <v>45266</v>
      </c>
      <c r="B5621" s="32"/>
      <c r="C5621" s="145" t="s">
        <v>12</v>
      </c>
      <c r="D5621" s="108">
        <v>585000</v>
      </c>
      <c r="E5621" s="65"/>
      <c r="F5621" s="74">
        <f t="shared" si="81"/>
        <v>562182654.54999971</v>
      </c>
    </row>
    <row r="5622" spans="1:8">
      <c r="A5622" s="30">
        <v>45266</v>
      </c>
      <c r="B5622" s="32"/>
      <c r="C5622" s="145" t="s">
        <v>12</v>
      </c>
      <c r="D5622" s="108">
        <v>650000</v>
      </c>
      <c r="E5622" s="65"/>
      <c r="F5622" s="74">
        <f t="shared" si="81"/>
        <v>562832654.54999971</v>
      </c>
      <c r="H5622" s="16"/>
    </row>
    <row r="5623" spans="1:8">
      <c r="A5623" s="30">
        <v>45266</v>
      </c>
      <c r="B5623" s="32"/>
      <c r="C5623" s="145" t="s">
        <v>12</v>
      </c>
      <c r="D5623" s="108">
        <v>650000</v>
      </c>
      <c r="E5623" s="65"/>
      <c r="F5623" s="74">
        <f t="shared" si="81"/>
        <v>563482654.54999971</v>
      </c>
      <c r="H5623" s="16"/>
    </row>
    <row r="5624" spans="1:8">
      <c r="A5624" s="30">
        <v>45266</v>
      </c>
      <c r="B5624" s="32"/>
      <c r="C5624" s="145" t="s">
        <v>12</v>
      </c>
      <c r="D5624" s="108">
        <v>650000</v>
      </c>
      <c r="E5624" s="65"/>
      <c r="F5624" s="74">
        <f t="shared" si="81"/>
        <v>564132654.54999971</v>
      </c>
      <c r="H5624" s="16"/>
    </row>
    <row r="5625" spans="1:8">
      <c r="A5625" s="30">
        <v>45266</v>
      </c>
      <c r="B5625" s="32"/>
      <c r="C5625" s="145" t="s">
        <v>12</v>
      </c>
      <c r="D5625" s="108">
        <v>600000</v>
      </c>
      <c r="E5625" s="65"/>
      <c r="F5625" s="74">
        <f t="shared" si="81"/>
        <v>564732654.54999971</v>
      </c>
    </row>
    <row r="5626" spans="1:8">
      <c r="A5626" s="30">
        <v>45266</v>
      </c>
      <c r="B5626" s="32"/>
      <c r="C5626" s="145" t="s">
        <v>12</v>
      </c>
      <c r="D5626" s="108">
        <v>650000</v>
      </c>
      <c r="E5626" s="65"/>
      <c r="F5626" s="74">
        <f t="shared" si="81"/>
        <v>565382654.54999971</v>
      </c>
    </row>
    <row r="5627" spans="1:8">
      <c r="A5627" s="30">
        <v>45266</v>
      </c>
      <c r="B5627" s="32"/>
      <c r="C5627" s="145" t="s">
        <v>12</v>
      </c>
      <c r="D5627" s="108">
        <v>1170000</v>
      </c>
      <c r="E5627" s="65"/>
      <c r="F5627" s="74">
        <f t="shared" si="81"/>
        <v>566552654.54999971</v>
      </c>
    </row>
    <row r="5628" spans="1:8">
      <c r="A5628" s="14">
        <v>45266</v>
      </c>
      <c r="B5628" s="15"/>
      <c r="C5628" s="147" t="s">
        <v>12</v>
      </c>
      <c r="D5628" s="33">
        <v>1911000</v>
      </c>
      <c r="E5628" s="45"/>
      <c r="F5628" s="13">
        <f t="shared" si="81"/>
        <v>568463654.54999971</v>
      </c>
    </row>
    <row r="5629" spans="1:8">
      <c r="A5629" s="14">
        <v>45266</v>
      </c>
      <c r="B5629" s="93"/>
      <c r="C5629" s="144" t="s">
        <v>97</v>
      </c>
      <c r="D5629" s="67">
        <v>7450000</v>
      </c>
      <c r="E5629" s="45"/>
      <c r="F5629" s="13">
        <f t="shared" si="81"/>
        <v>575913654.54999971</v>
      </c>
    </row>
    <row r="5630" spans="1:8">
      <c r="A5630" s="14">
        <v>45266</v>
      </c>
      <c r="B5630" s="93"/>
      <c r="C5630" s="144" t="s">
        <v>12</v>
      </c>
      <c r="D5630" s="67">
        <v>2470000</v>
      </c>
      <c r="E5630" s="45"/>
      <c r="F5630" s="13">
        <f t="shared" si="81"/>
        <v>578383654.54999971</v>
      </c>
    </row>
    <row r="5631" spans="1:8">
      <c r="A5631" s="14">
        <v>45266</v>
      </c>
      <c r="B5631" s="93"/>
      <c r="C5631" s="144" t="s">
        <v>12</v>
      </c>
      <c r="D5631" s="67">
        <v>575000</v>
      </c>
      <c r="E5631" s="45"/>
      <c r="F5631" s="13">
        <f t="shared" si="81"/>
        <v>578958654.54999971</v>
      </c>
    </row>
    <row r="5632" spans="1:8">
      <c r="A5632" s="14">
        <v>45266</v>
      </c>
      <c r="B5632" s="93"/>
      <c r="C5632" s="147" t="s">
        <v>12</v>
      </c>
      <c r="D5632" s="67">
        <v>1170000</v>
      </c>
      <c r="E5632" s="45"/>
      <c r="F5632" s="13">
        <f t="shared" si="81"/>
        <v>580128654.54999971</v>
      </c>
    </row>
    <row r="5633" spans="1:9">
      <c r="A5633" s="14">
        <v>45266</v>
      </c>
      <c r="B5633" s="93"/>
      <c r="C5633" s="144" t="s">
        <v>12</v>
      </c>
      <c r="D5633" s="67">
        <v>1170000</v>
      </c>
      <c r="E5633" s="45"/>
      <c r="F5633" s="13">
        <f t="shared" si="81"/>
        <v>581298654.54999971</v>
      </c>
    </row>
    <row r="5634" spans="1:9">
      <c r="A5634" s="14">
        <v>45266</v>
      </c>
      <c r="B5634" s="93"/>
      <c r="C5634" s="144" t="s">
        <v>12</v>
      </c>
      <c r="D5634" s="67">
        <v>1170000</v>
      </c>
      <c r="E5634" s="45"/>
      <c r="F5634" s="13">
        <f t="shared" si="81"/>
        <v>582468654.54999971</v>
      </c>
    </row>
    <row r="5635" spans="1:9">
      <c r="A5635" s="14">
        <v>45266</v>
      </c>
      <c r="B5635" s="93"/>
      <c r="C5635" s="144" t="s">
        <v>71</v>
      </c>
      <c r="D5635" s="67">
        <v>14500000</v>
      </c>
      <c r="E5635" s="45"/>
      <c r="F5635" s="13">
        <f t="shared" si="81"/>
        <v>596968654.54999971</v>
      </c>
    </row>
    <row r="5636" spans="1:9">
      <c r="A5636" s="14">
        <v>45266</v>
      </c>
      <c r="B5636" s="93"/>
      <c r="C5636" s="144" t="s">
        <v>12</v>
      </c>
      <c r="D5636" s="67">
        <v>585000</v>
      </c>
      <c r="E5636" s="45"/>
      <c r="F5636" s="13">
        <f t="shared" si="81"/>
        <v>597553654.54999971</v>
      </c>
    </row>
    <row r="5637" spans="1:9">
      <c r="A5637" s="14">
        <v>45266</v>
      </c>
      <c r="B5637" s="93"/>
      <c r="C5637" s="144" t="s">
        <v>17</v>
      </c>
      <c r="D5637" s="67">
        <v>600000</v>
      </c>
      <c r="E5637" s="45"/>
      <c r="F5637" s="13">
        <f t="shared" si="81"/>
        <v>598153654.54999971</v>
      </c>
    </row>
    <row r="5638" spans="1:9">
      <c r="A5638" s="14">
        <v>45266</v>
      </c>
      <c r="B5638" s="93"/>
      <c r="C5638" s="144" t="s">
        <v>17</v>
      </c>
      <c r="D5638" s="67">
        <v>600000</v>
      </c>
      <c r="E5638" s="45"/>
      <c r="F5638" s="13">
        <f t="shared" si="81"/>
        <v>598753654.54999971</v>
      </c>
    </row>
    <row r="5639" spans="1:9">
      <c r="A5639" s="14">
        <v>45266</v>
      </c>
      <c r="B5639" s="15"/>
      <c r="C5639" s="144" t="s">
        <v>12</v>
      </c>
      <c r="D5639" s="67">
        <v>650000</v>
      </c>
      <c r="E5639" s="45"/>
      <c r="F5639" s="13">
        <f t="shared" si="81"/>
        <v>599403654.54999971</v>
      </c>
    </row>
    <row r="5640" spans="1:9" ht="14.5">
      <c r="A5640" s="14">
        <v>45266</v>
      </c>
      <c r="B5640" s="15"/>
      <c r="C5640" s="144" t="s">
        <v>70</v>
      </c>
      <c r="D5640" s="67">
        <v>13450000</v>
      </c>
      <c r="E5640" s="45"/>
      <c r="F5640" s="13">
        <f t="shared" si="81"/>
        <v>612853654.54999971</v>
      </c>
      <c r="H5640" s="121"/>
      <c r="I5640"/>
    </row>
    <row r="5641" spans="1:9" ht="14.5">
      <c r="A5641" s="14">
        <v>45266</v>
      </c>
      <c r="B5641" s="15"/>
      <c r="C5641" s="144" t="s">
        <v>12</v>
      </c>
      <c r="D5641" s="67">
        <v>1170000</v>
      </c>
      <c r="E5641" s="45"/>
      <c r="F5641" s="13">
        <f t="shared" si="81"/>
        <v>614023654.54999971</v>
      </c>
      <c r="H5641" s="121"/>
      <c r="I5641"/>
    </row>
    <row r="5642" spans="1:9" ht="14.5">
      <c r="A5642" s="14">
        <v>45266</v>
      </c>
      <c r="B5642" s="15"/>
      <c r="C5642" s="144" t="s">
        <v>472</v>
      </c>
      <c r="D5642" s="33">
        <v>17650000</v>
      </c>
      <c r="E5642" s="45"/>
      <c r="F5642" s="13">
        <f t="shared" si="81"/>
        <v>631673654.54999971</v>
      </c>
      <c r="H5642" s="121"/>
      <c r="I5642"/>
    </row>
    <row r="5643" spans="1:9" ht="14.5">
      <c r="A5643" s="14">
        <v>45266</v>
      </c>
      <c r="B5643" s="15"/>
      <c r="C5643" s="144" t="s">
        <v>18</v>
      </c>
      <c r="D5643" s="33">
        <v>1185000</v>
      </c>
      <c r="E5643" s="45"/>
      <c r="F5643" s="13">
        <f t="shared" si="81"/>
        <v>632858654.54999971</v>
      </c>
      <c r="H5643" s="121"/>
      <c r="I5643"/>
    </row>
    <row r="5644" spans="1:9" ht="14.5">
      <c r="A5644" s="14">
        <v>45266</v>
      </c>
      <c r="B5644" s="15"/>
      <c r="C5644" s="144" t="s">
        <v>12</v>
      </c>
      <c r="D5644" s="33">
        <v>1235000</v>
      </c>
      <c r="E5644" s="45"/>
      <c r="F5644" s="13">
        <f t="shared" si="81"/>
        <v>634093654.54999971</v>
      </c>
      <c r="H5644" s="121"/>
      <c r="I5644"/>
    </row>
    <row r="5645" spans="1:9">
      <c r="A5645" s="14">
        <v>45266</v>
      </c>
      <c r="B5645" s="15"/>
      <c r="C5645" s="144" t="s">
        <v>17</v>
      </c>
      <c r="D5645" s="33">
        <v>600000</v>
      </c>
      <c r="E5645" s="45"/>
      <c r="F5645" s="13">
        <f t="shared" si="81"/>
        <v>634693654.54999971</v>
      </c>
    </row>
    <row r="5646" spans="1:9">
      <c r="A5646" s="14">
        <v>45266</v>
      </c>
      <c r="B5646" s="15"/>
      <c r="C5646" s="144" t="s">
        <v>18</v>
      </c>
      <c r="D5646" s="33">
        <v>1770000</v>
      </c>
      <c r="E5646" s="45"/>
      <c r="F5646" s="13">
        <f t="shared" si="81"/>
        <v>636463654.54999971</v>
      </c>
    </row>
    <row r="5647" spans="1:9">
      <c r="A5647" s="14">
        <v>45266</v>
      </c>
      <c r="B5647" s="15"/>
      <c r="C5647" s="144" t="s">
        <v>18</v>
      </c>
      <c r="D5647" s="33">
        <v>1770000</v>
      </c>
      <c r="E5647" s="45"/>
      <c r="F5647" s="13">
        <f t="shared" si="81"/>
        <v>638233654.54999971</v>
      </c>
    </row>
    <row r="5648" spans="1:9">
      <c r="A5648" s="14">
        <v>45266</v>
      </c>
      <c r="B5648" s="15"/>
      <c r="C5648" s="144" t="s">
        <v>18</v>
      </c>
      <c r="D5648" s="33">
        <v>1950000</v>
      </c>
      <c r="E5648" s="45"/>
      <c r="F5648" s="13">
        <f t="shared" si="81"/>
        <v>640183654.54999971</v>
      </c>
    </row>
    <row r="5649" spans="1:8">
      <c r="A5649" s="14">
        <v>45266</v>
      </c>
      <c r="B5649" s="15"/>
      <c r="C5649" s="144" t="s">
        <v>18</v>
      </c>
      <c r="D5649" s="33">
        <v>1350000</v>
      </c>
      <c r="E5649" s="45"/>
      <c r="F5649" s="13">
        <f t="shared" si="81"/>
        <v>641533654.54999971</v>
      </c>
    </row>
    <row r="5650" spans="1:8">
      <c r="A5650" s="14">
        <v>45266</v>
      </c>
      <c r="B5650" s="15"/>
      <c r="C5650" s="144" t="s">
        <v>12</v>
      </c>
      <c r="D5650" s="33">
        <v>465000</v>
      </c>
      <c r="E5650" s="45"/>
      <c r="F5650" s="13">
        <f t="shared" si="81"/>
        <v>641998654.54999971</v>
      </c>
    </row>
    <row r="5651" spans="1:8">
      <c r="A5651" s="14">
        <v>45267</v>
      </c>
      <c r="B5651" s="15"/>
      <c r="C5651" s="147" t="s">
        <v>6</v>
      </c>
      <c r="D5651" s="33">
        <v>600000</v>
      </c>
      <c r="E5651" s="45"/>
      <c r="F5651" s="13">
        <f t="shared" si="81"/>
        <v>642598654.54999971</v>
      </c>
    </row>
    <row r="5652" spans="1:8">
      <c r="A5652" s="14">
        <v>45267</v>
      </c>
      <c r="B5652" s="15"/>
      <c r="C5652" s="147" t="s">
        <v>6</v>
      </c>
      <c r="D5652" s="33">
        <v>585000</v>
      </c>
      <c r="E5652" s="45"/>
      <c r="F5652" s="13">
        <f t="shared" si="81"/>
        <v>643183654.54999971</v>
      </c>
    </row>
    <row r="5653" spans="1:8">
      <c r="A5653" s="14">
        <v>45267</v>
      </c>
      <c r="B5653" s="15"/>
      <c r="C5653" s="147" t="s">
        <v>70</v>
      </c>
      <c r="D5653" s="33">
        <v>13200000</v>
      </c>
      <c r="E5653" s="45"/>
      <c r="F5653" s="13">
        <f t="shared" si="81"/>
        <v>656383654.54999971</v>
      </c>
    </row>
    <row r="5654" spans="1:8">
      <c r="A5654" s="14">
        <v>45267</v>
      </c>
      <c r="B5654" s="15"/>
      <c r="C5654" s="147" t="s">
        <v>30</v>
      </c>
      <c r="D5654" s="33">
        <v>350000</v>
      </c>
      <c r="E5654" s="45"/>
      <c r="F5654" s="13">
        <f t="shared" si="81"/>
        <v>656733654.54999971</v>
      </c>
    </row>
    <row r="5655" spans="1:8">
      <c r="A5655" s="14">
        <v>45267</v>
      </c>
      <c r="B5655" s="15"/>
      <c r="C5655" s="147" t="s">
        <v>6</v>
      </c>
      <c r="D5655" s="33">
        <v>600000</v>
      </c>
      <c r="E5655" s="45"/>
      <c r="F5655" s="13">
        <f t="shared" si="81"/>
        <v>657333654.54999971</v>
      </c>
    </row>
    <row r="5656" spans="1:8">
      <c r="A5656" s="14">
        <v>45267</v>
      </c>
      <c r="B5656" s="15"/>
      <c r="C5656" s="144" t="s">
        <v>9</v>
      </c>
      <c r="D5656" s="33">
        <v>600000</v>
      </c>
      <c r="E5656" s="45"/>
      <c r="F5656" s="13">
        <f t="shared" si="81"/>
        <v>657933654.54999971</v>
      </c>
      <c r="H5656" s="16"/>
    </row>
    <row r="5657" spans="1:8">
      <c r="A5657" s="14">
        <v>45267</v>
      </c>
      <c r="B5657" s="15"/>
      <c r="C5657" s="144" t="s">
        <v>12</v>
      </c>
      <c r="D5657" s="33">
        <v>585000</v>
      </c>
      <c r="E5657" s="45"/>
      <c r="F5657" s="13">
        <f t="shared" si="81"/>
        <v>658518654.54999971</v>
      </c>
    </row>
    <row r="5658" spans="1:8">
      <c r="A5658" s="14">
        <v>45267</v>
      </c>
      <c r="B5658" s="15"/>
      <c r="C5658" s="144" t="s">
        <v>6</v>
      </c>
      <c r="D5658" s="33">
        <v>4740000</v>
      </c>
      <c r="E5658" s="45"/>
      <c r="F5658" s="13">
        <f t="shared" si="81"/>
        <v>663258654.54999971</v>
      </c>
    </row>
    <row r="5659" spans="1:8">
      <c r="A5659" s="14">
        <v>45267</v>
      </c>
      <c r="B5659" s="15"/>
      <c r="C5659" s="144" t="s">
        <v>6</v>
      </c>
      <c r="D5659" s="33">
        <v>585000</v>
      </c>
      <c r="E5659" s="45"/>
      <c r="F5659" s="13">
        <f t="shared" si="81"/>
        <v>663843654.54999971</v>
      </c>
    </row>
    <row r="5660" spans="1:8">
      <c r="A5660" s="14">
        <v>45267</v>
      </c>
      <c r="B5660" s="15"/>
      <c r="C5660" s="144" t="s">
        <v>6</v>
      </c>
      <c r="D5660" s="33">
        <v>550000</v>
      </c>
      <c r="E5660" s="45"/>
      <c r="F5660" s="13">
        <f t="shared" si="81"/>
        <v>664393654.54999971</v>
      </c>
    </row>
    <row r="5661" spans="1:8">
      <c r="A5661" s="14">
        <v>45267</v>
      </c>
      <c r="B5661" s="15"/>
      <c r="C5661" s="144" t="s">
        <v>71</v>
      </c>
      <c r="D5661" s="33">
        <v>12750000</v>
      </c>
      <c r="E5661" s="45"/>
      <c r="F5661" s="13">
        <f t="shared" si="81"/>
        <v>677143654.54999971</v>
      </c>
    </row>
    <row r="5662" spans="1:8">
      <c r="A5662" s="14">
        <v>45267</v>
      </c>
      <c r="B5662" s="15"/>
      <c r="C5662" s="144" t="s">
        <v>9</v>
      </c>
      <c r="D5662" s="33">
        <v>600000</v>
      </c>
      <c r="E5662" s="45"/>
      <c r="F5662" s="13">
        <f t="shared" si="81"/>
        <v>677743654.54999971</v>
      </c>
      <c r="H5662" s="16"/>
    </row>
    <row r="5663" spans="1:8">
      <c r="A5663" s="14">
        <v>45267</v>
      </c>
      <c r="B5663" s="15"/>
      <c r="C5663" s="144" t="s">
        <v>71</v>
      </c>
      <c r="D5663" s="33">
        <v>13000000</v>
      </c>
      <c r="E5663" s="45"/>
      <c r="F5663" s="13">
        <f t="shared" si="81"/>
        <v>690743654.54999971</v>
      </c>
      <c r="H5663" s="16"/>
    </row>
    <row r="5664" spans="1:8">
      <c r="A5664" s="14">
        <v>45267</v>
      </c>
      <c r="B5664" s="15"/>
      <c r="C5664" s="144" t="s">
        <v>97</v>
      </c>
      <c r="D5664" s="33">
        <v>8700000</v>
      </c>
      <c r="E5664" s="45"/>
      <c r="F5664" s="13">
        <f t="shared" si="81"/>
        <v>699443654.54999971</v>
      </c>
    </row>
    <row r="5665" spans="1:8">
      <c r="A5665" s="14">
        <v>45268</v>
      </c>
      <c r="B5665" s="15"/>
      <c r="C5665" s="144" t="s">
        <v>12</v>
      </c>
      <c r="D5665" s="33">
        <v>600000</v>
      </c>
      <c r="E5665" s="45"/>
      <c r="F5665" s="13">
        <f t="shared" si="81"/>
        <v>700043654.54999971</v>
      </c>
    </row>
    <row r="5666" spans="1:8">
      <c r="A5666" s="14">
        <v>45268</v>
      </c>
      <c r="B5666" s="15"/>
      <c r="C5666" s="144" t="s">
        <v>12</v>
      </c>
      <c r="D5666" s="33">
        <v>650000</v>
      </c>
      <c r="E5666" s="45"/>
      <c r="F5666" s="13">
        <f t="shared" si="81"/>
        <v>700693654.54999971</v>
      </c>
    </row>
    <row r="5667" spans="1:8">
      <c r="A5667" s="14">
        <v>45268</v>
      </c>
      <c r="B5667" s="15"/>
      <c r="C5667" s="144" t="s">
        <v>12</v>
      </c>
      <c r="D5667" s="33">
        <v>1170000</v>
      </c>
      <c r="E5667" s="45"/>
      <c r="F5667" s="13">
        <f t="shared" si="81"/>
        <v>701863654.54999971</v>
      </c>
      <c r="H5667" s="16"/>
    </row>
    <row r="5668" spans="1:8" ht="13.25" customHeight="1">
      <c r="A5668" s="14">
        <v>45268</v>
      </c>
      <c r="B5668" s="15"/>
      <c r="C5668" s="144" t="s">
        <v>12</v>
      </c>
      <c r="D5668" s="33">
        <v>575000</v>
      </c>
      <c r="E5668" s="45"/>
      <c r="F5668" s="13">
        <f t="shared" si="81"/>
        <v>702438654.54999971</v>
      </c>
    </row>
    <row r="5669" spans="1:8">
      <c r="A5669" s="14">
        <v>45268</v>
      </c>
      <c r="B5669" s="15"/>
      <c r="C5669" s="144" t="s">
        <v>12</v>
      </c>
      <c r="D5669" s="33">
        <v>585000</v>
      </c>
      <c r="E5669" s="45"/>
      <c r="F5669" s="13">
        <f t="shared" si="81"/>
        <v>703023654.54999971</v>
      </c>
    </row>
    <row r="5670" spans="1:8">
      <c r="A5670" s="14">
        <v>45268</v>
      </c>
      <c r="B5670" s="15"/>
      <c r="C5670" s="144" t="s">
        <v>30</v>
      </c>
      <c r="D5670" s="33">
        <v>350000</v>
      </c>
      <c r="E5670" s="45"/>
      <c r="F5670" s="13">
        <f t="shared" si="81"/>
        <v>703373654.54999971</v>
      </c>
    </row>
    <row r="5671" spans="1:8">
      <c r="A5671" s="14">
        <v>45268</v>
      </c>
      <c r="B5671" s="15"/>
      <c r="C5671" s="144" t="s">
        <v>12</v>
      </c>
      <c r="D5671" s="33">
        <v>550000</v>
      </c>
      <c r="E5671" s="45"/>
      <c r="F5671" s="13">
        <f t="shared" si="81"/>
        <v>703923654.54999971</v>
      </c>
    </row>
    <row r="5672" spans="1:8">
      <c r="A5672" s="14">
        <v>45268</v>
      </c>
      <c r="B5672" s="15"/>
      <c r="C5672" s="144" t="s">
        <v>12</v>
      </c>
      <c r="D5672" s="33">
        <v>585000</v>
      </c>
      <c r="E5672" s="45"/>
      <c r="F5672" s="13">
        <f t="shared" si="81"/>
        <v>704508654.54999971</v>
      </c>
    </row>
    <row r="5673" spans="1:8">
      <c r="A5673" s="14">
        <v>45268</v>
      </c>
      <c r="B5673" s="15"/>
      <c r="C5673" s="144" t="s">
        <v>12</v>
      </c>
      <c r="D5673" s="33">
        <v>550000</v>
      </c>
      <c r="E5673" s="45"/>
      <c r="F5673" s="13">
        <f t="shared" si="81"/>
        <v>705058654.54999971</v>
      </c>
    </row>
    <row r="5674" spans="1:8">
      <c r="A5674" s="14">
        <v>45268</v>
      </c>
      <c r="B5674" s="15"/>
      <c r="C5674" s="144" t="s">
        <v>12</v>
      </c>
      <c r="D5674" s="33">
        <v>1770000</v>
      </c>
      <c r="E5674" s="45"/>
      <c r="F5674" s="13">
        <f t="shared" si="81"/>
        <v>706828654.54999971</v>
      </c>
    </row>
    <row r="5675" spans="1:8">
      <c r="A5675" s="14">
        <v>45268</v>
      </c>
      <c r="B5675" s="15"/>
      <c r="C5675" s="144" t="s">
        <v>12</v>
      </c>
      <c r="D5675" s="33">
        <v>650000</v>
      </c>
      <c r="E5675" s="45"/>
      <c r="F5675" s="13">
        <f t="shared" si="81"/>
        <v>707478654.54999971</v>
      </c>
    </row>
    <row r="5676" spans="1:8">
      <c r="A5676" s="14">
        <v>45268</v>
      </c>
      <c r="B5676" s="15"/>
      <c r="C5676" s="144" t="s">
        <v>473</v>
      </c>
      <c r="D5676" s="33">
        <v>40150000</v>
      </c>
      <c r="E5676" s="45"/>
      <c r="F5676" s="13">
        <f t="shared" si="81"/>
        <v>747628654.54999971</v>
      </c>
    </row>
    <row r="5677" spans="1:8">
      <c r="A5677" s="14">
        <v>45268</v>
      </c>
      <c r="B5677" s="15"/>
      <c r="C5677" s="144" t="s">
        <v>12</v>
      </c>
      <c r="D5677" s="33">
        <v>600000</v>
      </c>
      <c r="E5677" s="45"/>
      <c r="F5677" s="13">
        <f t="shared" si="81"/>
        <v>748228654.54999971</v>
      </c>
    </row>
    <row r="5678" spans="1:8">
      <c r="A5678" s="14">
        <v>45268</v>
      </c>
      <c r="B5678" s="15"/>
      <c r="C5678" s="144" t="s">
        <v>71</v>
      </c>
      <c r="D5678" s="33">
        <v>12750000</v>
      </c>
      <c r="E5678" s="45"/>
      <c r="F5678" s="13">
        <f t="shared" si="81"/>
        <v>760978654.54999971</v>
      </c>
    </row>
    <row r="5679" spans="1:8">
      <c r="A5679" s="14">
        <v>45268</v>
      </c>
      <c r="B5679" s="15"/>
      <c r="C5679" s="144" t="s">
        <v>97</v>
      </c>
      <c r="D5679" s="33">
        <v>8700000</v>
      </c>
      <c r="E5679" s="45"/>
      <c r="F5679" s="13">
        <f t="shared" si="81"/>
        <v>769678654.54999971</v>
      </c>
    </row>
    <row r="5680" spans="1:8">
      <c r="A5680" s="14">
        <v>45268</v>
      </c>
      <c r="B5680" s="15"/>
      <c r="C5680" s="144" t="s">
        <v>474</v>
      </c>
      <c r="D5680" s="33">
        <v>27200000</v>
      </c>
      <c r="E5680" s="45"/>
      <c r="F5680" s="13">
        <f t="shared" si="81"/>
        <v>796878654.54999971</v>
      </c>
    </row>
    <row r="5681" spans="1:8">
      <c r="A5681" s="14">
        <v>45268</v>
      </c>
      <c r="B5681" s="15"/>
      <c r="C5681" s="144" t="s">
        <v>71</v>
      </c>
      <c r="D5681" s="33">
        <v>13750000</v>
      </c>
      <c r="E5681" s="45"/>
      <c r="F5681" s="13">
        <f t="shared" si="81"/>
        <v>810628654.54999971</v>
      </c>
    </row>
    <row r="5682" spans="1:8">
      <c r="A5682" s="14">
        <v>45268</v>
      </c>
      <c r="B5682" s="15"/>
      <c r="C5682" s="144" t="s">
        <v>70</v>
      </c>
      <c r="D5682" s="33">
        <v>13200000</v>
      </c>
      <c r="E5682" s="45"/>
      <c r="F5682" s="13">
        <f t="shared" si="81"/>
        <v>823828654.54999971</v>
      </c>
    </row>
    <row r="5683" spans="1:8">
      <c r="A5683" s="14">
        <v>45268</v>
      </c>
      <c r="B5683" s="15"/>
      <c r="C5683" s="144" t="s">
        <v>475</v>
      </c>
      <c r="D5683" s="33">
        <v>500000</v>
      </c>
      <c r="E5683" s="45"/>
      <c r="F5683" s="13">
        <f t="shared" si="81"/>
        <v>824328654.54999971</v>
      </c>
    </row>
    <row r="5684" spans="1:8">
      <c r="A5684" s="14">
        <v>45268</v>
      </c>
      <c r="B5684" s="15"/>
      <c r="C5684" s="144" t="s">
        <v>70</v>
      </c>
      <c r="D5684" s="33">
        <v>13200000</v>
      </c>
      <c r="E5684" s="45"/>
      <c r="F5684" s="13">
        <f t="shared" si="81"/>
        <v>837528654.54999971</v>
      </c>
    </row>
    <row r="5685" spans="1:8">
      <c r="A5685" s="14">
        <v>45268</v>
      </c>
      <c r="B5685" s="15"/>
      <c r="C5685" s="144" t="s">
        <v>99</v>
      </c>
      <c r="D5685" s="33">
        <v>14550000</v>
      </c>
      <c r="E5685" s="45"/>
      <c r="F5685" s="13">
        <f t="shared" si="81"/>
        <v>852078654.54999971</v>
      </c>
    </row>
    <row r="5686" spans="1:8">
      <c r="A5686" s="14">
        <v>45268</v>
      </c>
      <c r="B5686" s="15"/>
      <c r="C5686" s="144" t="s">
        <v>12</v>
      </c>
      <c r="D5686" s="33">
        <v>3492000</v>
      </c>
      <c r="E5686" s="45"/>
      <c r="F5686" s="13">
        <f t="shared" si="81"/>
        <v>855570654.54999971</v>
      </c>
    </row>
    <row r="5687" spans="1:8">
      <c r="A5687" s="14">
        <v>45268</v>
      </c>
      <c r="B5687" s="15"/>
      <c r="C5687" s="144" t="s">
        <v>70</v>
      </c>
      <c r="D5687" s="33">
        <v>13450000</v>
      </c>
      <c r="E5687" s="45"/>
      <c r="F5687" s="13">
        <f t="shared" si="81"/>
        <v>869020654.54999971</v>
      </c>
    </row>
    <row r="5688" spans="1:8">
      <c r="A5688" s="14">
        <v>45268</v>
      </c>
      <c r="B5688" s="15"/>
      <c r="C5688" s="144" t="s">
        <v>71</v>
      </c>
      <c r="D5688" s="33">
        <v>12750000</v>
      </c>
      <c r="E5688" s="45"/>
      <c r="F5688" s="13">
        <f t="shared" si="81"/>
        <v>881770654.54999971</v>
      </c>
    </row>
    <row r="5689" spans="1:8">
      <c r="A5689" s="14">
        <v>45268</v>
      </c>
      <c r="B5689" s="15"/>
      <c r="C5689" s="144" t="s">
        <v>12</v>
      </c>
      <c r="D5689" s="33">
        <v>1100000</v>
      </c>
      <c r="E5689" s="45"/>
      <c r="F5689" s="13">
        <f t="shared" si="81"/>
        <v>882870654.54999971</v>
      </c>
    </row>
    <row r="5690" spans="1:8">
      <c r="A5690" s="14">
        <v>45269</v>
      </c>
      <c r="B5690" s="15"/>
      <c r="C5690" s="144" t="s">
        <v>70</v>
      </c>
      <c r="D5690" s="33">
        <v>14450000</v>
      </c>
      <c r="E5690" s="45"/>
      <c r="F5690" s="13">
        <f t="shared" si="81"/>
        <v>897320654.54999971</v>
      </c>
    </row>
    <row r="5691" spans="1:8">
      <c r="A5691" s="14">
        <v>45269</v>
      </c>
      <c r="B5691" s="15"/>
      <c r="C5691" s="144" t="s">
        <v>70</v>
      </c>
      <c r="D5691" s="33">
        <v>14450000</v>
      </c>
      <c r="E5691" s="45"/>
      <c r="F5691" s="13">
        <f t="shared" si="81"/>
        <v>911770654.54999971</v>
      </c>
    </row>
    <row r="5692" spans="1:8">
      <c r="A5692" s="14">
        <v>45269</v>
      </c>
      <c r="B5692" s="15"/>
      <c r="C5692" s="144" t="s">
        <v>71</v>
      </c>
      <c r="D5692" s="33">
        <v>14000000</v>
      </c>
      <c r="E5692" s="45"/>
      <c r="F5692" s="13">
        <f t="shared" si="81"/>
        <v>925770654.54999971</v>
      </c>
    </row>
    <row r="5693" spans="1:8">
      <c r="A5693" s="14">
        <v>45269</v>
      </c>
      <c r="B5693" s="15"/>
      <c r="C5693" s="144" t="s">
        <v>16</v>
      </c>
      <c r="D5693" s="45">
        <v>689000</v>
      </c>
      <c r="E5693" s="45"/>
      <c r="F5693" s="13">
        <f t="shared" si="81"/>
        <v>926459654.54999971</v>
      </c>
    </row>
    <row r="5694" spans="1:8">
      <c r="A5694" s="14">
        <v>45269</v>
      </c>
      <c r="B5694" s="15"/>
      <c r="C5694" s="144" t="s">
        <v>71</v>
      </c>
      <c r="D5694" s="45">
        <v>14000000</v>
      </c>
      <c r="E5694" s="45"/>
      <c r="F5694" s="13">
        <f t="shared" si="81"/>
        <v>940459654.54999971</v>
      </c>
    </row>
    <row r="5695" spans="1:8">
      <c r="A5695" s="14">
        <v>45269</v>
      </c>
      <c r="B5695" s="15"/>
      <c r="C5695" s="144" t="s">
        <v>70</v>
      </c>
      <c r="D5695" s="45">
        <v>14450000</v>
      </c>
      <c r="E5695" s="45"/>
      <c r="F5695" s="13">
        <f t="shared" si="81"/>
        <v>954909654.54999971</v>
      </c>
    </row>
    <row r="5696" spans="1:8">
      <c r="A5696" s="14">
        <v>45270</v>
      </c>
      <c r="B5696" s="15"/>
      <c r="C5696" s="144" t="s">
        <v>18</v>
      </c>
      <c r="D5696" s="45">
        <v>1350000</v>
      </c>
      <c r="E5696" s="45"/>
      <c r="F5696" s="13">
        <f t="shared" si="81"/>
        <v>956259654.54999971</v>
      </c>
      <c r="H5696" s="16"/>
    </row>
    <row r="5697" spans="1:6">
      <c r="A5697" s="14">
        <v>45270</v>
      </c>
      <c r="B5697" s="15"/>
      <c r="C5697" s="144" t="s">
        <v>12</v>
      </c>
      <c r="D5697" s="45">
        <v>1755000</v>
      </c>
      <c r="E5697" s="45"/>
      <c r="F5697" s="13">
        <f t="shared" si="81"/>
        <v>958014654.54999971</v>
      </c>
    </row>
    <row r="5698" spans="1:6">
      <c r="A5698" s="14">
        <v>45270</v>
      </c>
      <c r="B5698" s="15"/>
      <c r="C5698" s="144" t="s">
        <v>17</v>
      </c>
      <c r="D5698" s="45">
        <v>750000</v>
      </c>
      <c r="E5698" s="45"/>
      <c r="F5698" s="13">
        <f t="shared" si="81"/>
        <v>958764654.54999971</v>
      </c>
    </row>
    <row r="5699" spans="1:6">
      <c r="A5699" s="14">
        <v>45271</v>
      </c>
      <c r="B5699" s="15"/>
      <c r="C5699" s="144" t="s">
        <v>12</v>
      </c>
      <c r="D5699" s="45">
        <v>1170000</v>
      </c>
      <c r="E5699" s="45"/>
      <c r="F5699" s="13">
        <f t="shared" si="81"/>
        <v>959934654.54999971</v>
      </c>
    </row>
    <row r="5700" spans="1:6">
      <c r="A5700" s="14">
        <v>45271</v>
      </c>
      <c r="B5700" s="15"/>
      <c r="C5700" s="144" t="s">
        <v>12</v>
      </c>
      <c r="D5700" s="45">
        <v>600000</v>
      </c>
      <c r="E5700" s="45"/>
      <c r="F5700" s="13">
        <f t="shared" si="81"/>
        <v>960534654.54999971</v>
      </c>
    </row>
    <row r="5701" spans="1:6">
      <c r="A5701" s="14">
        <v>45271</v>
      </c>
      <c r="B5701" s="15"/>
      <c r="C5701" s="144" t="s">
        <v>12</v>
      </c>
      <c r="D5701" s="45">
        <v>1950000</v>
      </c>
      <c r="E5701" s="45"/>
      <c r="F5701" s="13">
        <f t="shared" si="81"/>
        <v>962484654.54999971</v>
      </c>
    </row>
    <row r="5702" spans="1:6">
      <c r="A5702" s="14">
        <v>45271</v>
      </c>
      <c r="B5702" s="15"/>
      <c r="C5702" s="144" t="s">
        <v>12</v>
      </c>
      <c r="D5702" s="45">
        <v>1170000</v>
      </c>
      <c r="E5702" s="45"/>
      <c r="F5702" s="13">
        <f t="shared" si="81"/>
        <v>963654654.54999971</v>
      </c>
    </row>
    <row r="5703" spans="1:6">
      <c r="A5703" s="14">
        <v>45271</v>
      </c>
      <c r="B5703" s="15"/>
      <c r="C5703" s="144" t="s">
        <v>71</v>
      </c>
      <c r="D5703" s="45">
        <v>13500000</v>
      </c>
      <c r="E5703" s="45"/>
      <c r="F5703" s="13">
        <f t="shared" si="81"/>
        <v>977154654.54999971</v>
      </c>
    </row>
    <row r="5704" spans="1:6">
      <c r="A5704" s="14">
        <v>45271</v>
      </c>
      <c r="B5704" s="15"/>
      <c r="C5704" s="144" t="s">
        <v>12</v>
      </c>
      <c r="D5704" s="45">
        <v>575000</v>
      </c>
      <c r="E5704" s="45"/>
      <c r="F5704" s="13">
        <f t="shared" si="81"/>
        <v>977729654.54999971</v>
      </c>
    </row>
    <row r="5705" spans="1:6">
      <c r="A5705" s="14">
        <v>45271</v>
      </c>
      <c r="B5705" s="15"/>
      <c r="C5705" s="144" t="s">
        <v>71</v>
      </c>
      <c r="D5705" s="45">
        <v>14500000</v>
      </c>
      <c r="E5705" s="45"/>
      <c r="F5705" s="13">
        <f t="shared" si="81"/>
        <v>992229654.54999971</v>
      </c>
    </row>
    <row r="5706" spans="1:6">
      <c r="A5706" s="14">
        <v>45271</v>
      </c>
      <c r="B5706" s="15"/>
      <c r="C5706" s="144" t="s">
        <v>17</v>
      </c>
      <c r="D5706" s="45">
        <v>750000</v>
      </c>
      <c r="E5706" s="45"/>
      <c r="F5706" s="13">
        <f t="shared" si="81"/>
        <v>992979654.54999971</v>
      </c>
    </row>
    <row r="5707" spans="1:6">
      <c r="A5707" s="14">
        <v>45271</v>
      </c>
      <c r="B5707" s="15"/>
      <c r="C5707" s="144" t="s">
        <v>147</v>
      </c>
      <c r="D5707" s="45">
        <v>13350000</v>
      </c>
      <c r="E5707" s="45"/>
      <c r="F5707" s="13">
        <f t="shared" si="81"/>
        <v>1006329654.5499997</v>
      </c>
    </row>
    <row r="5708" spans="1:6">
      <c r="A5708" s="14">
        <v>45271</v>
      </c>
      <c r="B5708" s="15"/>
      <c r="C5708" s="144" t="s">
        <v>12</v>
      </c>
      <c r="D5708" s="45">
        <v>650000</v>
      </c>
      <c r="E5708" s="45"/>
      <c r="F5708" s="13">
        <f t="shared" si="81"/>
        <v>1006979654.5499997</v>
      </c>
    </row>
    <row r="5709" spans="1:6">
      <c r="A5709" s="14">
        <v>45271</v>
      </c>
      <c r="B5709" s="15"/>
      <c r="C5709" s="144" t="s">
        <v>12</v>
      </c>
      <c r="D5709" s="45">
        <v>600000</v>
      </c>
      <c r="E5709" s="45"/>
      <c r="F5709" s="13">
        <f t="shared" si="81"/>
        <v>1007579654.5499997</v>
      </c>
    </row>
    <row r="5710" spans="1:6">
      <c r="A5710" s="14">
        <v>45271</v>
      </c>
      <c r="B5710" s="15"/>
      <c r="C5710" s="144" t="s">
        <v>149</v>
      </c>
      <c r="D5710" s="45">
        <v>11000000</v>
      </c>
      <c r="E5710" s="45"/>
      <c r="F5710" s="13">
        <f t="shared" si="81"/>
        <v>1018579654.5499997</v>
      </c>
    </row>
    <row r="5711" spans="1:6">
      <c r="A5711" s="14">
        <v>45271</v>
      </c>
      <c r="B5711" s="15"/>
      <c r="C5711" s="144" t="s">
        <v>17</v>
      </c>
      <c r="D5711" s="45">
        <v>750000</v>
      </c>
      <c r="E5711" s="45"/>
      <c r="F5711" s="13">
        <f t="shared" si="81"/>
        <v>1019329654.5499997</v>
      </c>
    </row>
    <row r="5712" spans="1:6">
      <c r="A5712" s="14">
        <v>45271</v>
      </c>
      <c r="B5712" s="15"/>
      <c r="C5712" s="144" t="s">
        <v>146</v>
      </c>
      <c r="D5712" s="45">
        <v>9200000</v>
      </c>
      <c r="E5712" s="45"/>
      <c r="F5712" s="13">
        <f t="shared" si="81"/>
        <v>1028529654.5499997</v>
      </c>
    </row>
    <row r="5713" spans="1:6">
      <c r="A5713" s="14">
        <v>45271</v>
      </c>
      <c r="B5713" s="15"/>
      <c r="C5713" s="144" t="s">
        <v>12</v>
      </c>
      <c r="D5713" s="45">
        <v>1200000</v>
      </c>
      <c r="E5713" s="45"/>
      <c r="F5713" s="13">
        <f t="shared" si="81"/>
        <v>1029729654.5499997</v>
      </c>
    </row>
    <row r="5714" spans="1:6">
      <c r="A5714" s="14">
        <v>45271</v>
      </c>
      <c r="B5714" s="15"/>
      <c r="C5714" s="144" t="s">
        <v>149</v>
      </c>
      <c r="D5714" s="45">
        <v>13200000</v>
      </c>
      <c r="E5714" s="45"/>
      <c r="F5714" s="13">
        <f t="shared" si="81"/>
        <v>1042929654.5499997</v>
      </c>
    </row>
    <row r="5715" spans="1:6">
      <c r="A5715" s="14">
        <v>45271</v>
      </c>
      <c r="B5715" s="15"/>
      <c r="C5715" s="144" t="s">
        <v>147</v>
      </c>
      <c r="D5715" s="45">
        <v>14000000</v>
      </c>
      <c r="E5715" s="45"/>
      <c r="F5715" s="13">
        <f t="shared" si="81"/>
        <v>1056929654.5499997</v>
      </c>
    </row>
    <row r="5716" spans="1:6">
      <c r="A5716" s="14">
        <v>45271</v>
      </c>
      <c r="B5716" s="15"/>
      <c r="C5716" s="144" t="s">
        <v>149</v>
      </c>
      <c r="D5716" s="45">
        <v>13450000</v>
      </c>
      <c r="E5716" s="45"/>
      <c r="F5716" s="13">
        <f t="shared" si="81"/>
        <v>1070379654.5499997</v>
      </c>
    </row>
    <row r="5717" spans="1:6">
      <c r="A5717" s="14">
        <v>45271</v>
      </c>
      <c r="B5717" s="15"/>
      <c r="C5717" s="144" t="s">
        <v>17</v>
      </c>
      <c r="D5717" s="45">
        <v>600000</v>
      </c>
      <c r="E5717" s="45"/>
      <c r="F5717" s="13">
        <f t="shared" si="81"/>
        <v>1070979654.5499997</v>
      </c>
    </row>
    <row r="5718" spans="1:6">
      <c r="A5718" s="14">
        <v>45272</v>
      </c>
      <c r="B5718" s="15"/>
      <c r="C5718" s="144" t="s">
        <v>12</v>
      </c>
      <c r="D5718" s="45">
        <v>585000</v>
      </c>
      <c r="E5718" s="45"/>
      <c r="F5718" s="13">
        <f t="shared" si="81"/>
        <v>1071564654.5499997</v>
      </c>
    </row>
    <row r="5719" spans="1:6">
      <c r="A5719" s="14">
        <v>45272</v>
      </c>
      <c r="B5719" s="15"/>
      <c r="C5719" s="144" t="s">
        <v>12</v>
      </c>
      <c r="D5719" s="45">
        <v>650000</v>
      </c>
      <c r="E5719" s="45"/>
      <c r="F5719" s="13">
        <f t="shared" si="81"/>
        <v>1072214654.5499997</v>
      </c>
    </row>
    <row r="5720" spans="1:6">
      <c r="A5720" s="14">
        <v>45272</v>
      </c>
      <c r="B5720" s="15"/>
      <c r="C5720" s="144" t="s">
        <v>17</v>
      </c>
      <c r="D5720" s="45">
        <v>750000</v>
      </c>
      <c r="E5720" s="45"/>
      <c r="F5720" s="13">
        <f t="shared" si="81"/>
        <v>1072964654.5499997</v>
      </c>
    </row>
    <row r="5721" spans="1:6">
      <c r="A5721" s="14">
        <v>45272</v>
      </c>
      <c r="B5721" s="15"/>
      <c r="C5721" s="144" t="s">
        <v>147</v>
      </c>
      <c r="D5721" s="45">
        <v>13000000</v>
      </c>
      <c r="E5721" s="45"/>
      <c r="F5721" s="13">
        <f t="shared" si="81"/>
        <v>1085964654.5499997</v>
      </c>
    </row>
    <row r="5722" spans="1:6">
      <c r="A5722" s="14">
        <v>45272</v>
      </c>
      <c r="B5722" s="15"/>
      <c r="C5722" s="144" t="s">
        <v>146</v>
      </c>
      <c r="D5722" s="45">
        <v>8700000</v>
      </c>
      <c r="E5722" s="45"/>
      <c r="F5722" s="13">
        <f t="shared" si="81"/>
        <v>1094664654.5499997</v>
      </c>
    </row>
    <row r="5723" spans="1:6">
      <c r="A5723" s="14">
        <v>45272</v>
      </c>
      <c r="B5723" s="15"/>
      <c r="C5723" s="144" t="s">
        <v>12</v>
      </c>
      <c r="D5723" s="45">
        <v>1170000</v>
      </c>
      <c r="E5723" s="45"/>
      <c r="F5723" s="13">
        <f t="shared" si="81"/>
        <v>1095834654.5499997</v>
      </c>
    </row>
    <row r="5724" spans="1:6">
      <c r="A5724" s="14">
        <v>45272</v>
      </c>
      <c r="B5724" s="15"/>
      <c r="C5724" s="144" t="s">
        <v>149</v>
      </c>
      <c r="D5724" s="45">
        <v>11000000</v>
      </c>
      <c r="E5724" s="45"/>
      <c r="F5724" s="13">
        <f t="shared" si="81"/>
        <v>1106834654.5499997</v>
      </c>
    </row>
    <row r="5725" spans="1:6">
      <c r="A5725" s="14">
        <v>45272</v>
      </c>
      <c r="B5725" s="15"/>
      <c r="C5725" s="144" t="s">
        <v>146</v>
      </c>
      <c r="D5725" s="45">
        <v>8700000</v>
      </c>
      <c r="E5725" s="45"/>
      <c r="F5725" s="13">
        <f t="shared" si="81"/>
        <v>1115534654.5499997</v>
      </c>
    </row>
    <row r="5726" spans="1:6">
      <c r="A5726" s="14">
        <v>45272</v>
      </c>
      <c r="B5726" s="15"/>
      <c r="C5726" s="144" t="s">
        <v>30</v>
      </c>
      <c r="D5726" s="45">
        <v>300000</v>
      </c>
      <c r="E5726" s="45"/>
      <c r="F5726" s="13">
        <f t="shared" si="81"/>
        <v>1115834654.5499997</v>
      </c>
    </row>
    <row r="5727" spans="1:6">
      <c r="A5727" s="14">
        <v>45272</v>
      </c>
      <c r="B5727" s="15"/>
      <c r="C5727" s="144" t="s">
        <v>147</v>
      </c>
      <c r="D5727" s="45">
        <v>13000000</v>
      </c>
      <c r="E5727" s="45"/>
      <c r="F5727" s="13">
        <f t="shared" si="81"/>
        <v>1128834654.5499997</v>
      </c>
    </row>
    <row r="5728" spans="1:6">
      <c r="A5728" s="14">
        <v>45272</v>
      </c>
      <c r="B5728" s="15"/>
      <c r="C5728" s="144" t="s">
        <v>476</v>
      </c>
      <c r="D5728" s="45">
        <v>22200000</v>
      </c>
      <c r="E5728" s="45"/>
      <c r="F5728" s="13">
        <f t="shared" si="81"/>
        <v>1151034654.5499997</v>
      </c>
    </row>
    <row r="5729" spans="1:6">
      <c r="A5729" s="14">
        <v>45272</v>
      </c>
      <c r="B5729" s="15"/>
      <c r="C5729" s="144" t="s">
        <v>147</v>
      </c>
      <c r="D5729" s="45">
        <v>13000000</v>
      </c>
      <c r="E5729" s="45"/>
      <c r="F5729" s="13">
        <f t="shared" si="81"/>
        <v>1164034654.5499997</v>
      </c>
    </row>
    <row r="5730" spans="1:6">
      <c r="A5730" s="14">
        <v>45272</v>
      </c>
      <c r="B5730" s="15"/>
      <c r="C5730" s="144" t="s">
        <v>149</v>
      </c>
      <c r="D5730" s="45">
        <v>13200000</v>
      </c>
      <c r="E5730" s="45"/>
      <c r="F5730" s="13">
        <f t="shared" si="81"/>
        <v>1177234654.5499997</v>
      </c>
    </row>
    <row r="5731" spans="1:6">
      <c r="A5731" s="14">
        <v>45272</v>
      </c>
      <c r="B5731" s="15"/>
      <c r="C5731" s="144" t="s">
        <v>147</v>
      </c>
      <c r="D5731" s="45">
        <v>12750000</v>
      </c>
      <c r="E5731" s="45"/>
      <c r="F5731" s="13">
        <f t="shared" si="81"/>
        <v>1189984654.5499997</v>
      </c>
    </row>
    <row r="5732" spans="1:6">
      <c r="A5732" s="14">
        <v>45273</v>
      </c>
      <c r="B5732" s="15"/>
      <c r="C5732" s="144" t="s">
        <v>15</v>
      </c>
      <c r="D5732" s="45">
        <v>1100000</v>
      </c>
      <c r="E5732" s="45"/>
      <c r="F5732" s="13">
        <f t="shared" si="81"/>
        <v>1191084654.5499997</v>
      </c>
    </row>
    <row r="5733" spans="1:6">
      <c r="A5733" s="14">
        <v>45273</v>
      </c>
      <c r="B5733" s="15"/>
      <c r="C5733" s="144" t="s">
        <v>12</v>
      </c>
      <c r="D5733" s="45">
        <v>575000</v>
      </c>
      <c r="E5733" s="45"/>
      <c r="F5733" s="13">
        <f t="shared" si="81"/>
        <v>1191659654.5499997</v>
      </c>
    </row>
    <row r="5734" spans="1:6">
      <c r="A5734" s="14">
        <v>45273</v>
      </c>
      <c r="B5734" s="15"/>
      <c r="C5734" s="144" t="s">
        <v>149</v>
      </c>
      <c r="D5734" s="45">
        <v>14200000</v>
      </c>
      <c r="E5734" s="45"/>
      <c r="F5734" s="13">
        <f t="shared" si="81"/>
        <v>1205859654.5499997</v>
      </c>
    </row>
    <row r="5735" spans="1:6">
      <c r="A5735" s="14">
        <v>45273</v>
      </c>
      <c r="B5735" s="15"/>
      <c r="C5735" s="144" t="s">
        <v>146</v>
      </c>
      <c r="D5735" s="45">
        <v>8700000</v>
      </c>
      <c r="E5735" s="45"/>
      <c r="F5735" s="13">
        <f t="shared" si="81"/>
        <v>1214559654.5499997</v>
      </c>
    </row>
    <row r="5736" spans="1:6">
      <c r="A5736" s="14">
        <v>45273</v>
      </c>
      <c r="B5736" s="15"/>
      <c r="C5736" s="144" t="s">
        <v>147</v>
      </c>
      <c r="D5736" s="45">
        <v>11250000</v>
      </c>
      <c r="E5736" s="45"/>
      <c r="F5736" s="13">
        <f t="shared" si="81"/>
        <v>1225809654.5499997</v>
      </c>
    </row>
    <row r="5737" spans="1:6">
      <c r="A5737" s="14">
        <v>45273</v>
      </c>
      <c r="B5737" s="15"/>
      <c r="C5737" s="144" t="s">
        <v>482</v>
      </c>
      <c r="D5737" s="45">
        <v>50000</v>
      </c>
      <c r="E5737" s="45"/>
      <c r="F5737" s="13">
        <f t="shared" si="81"/>
        <v>1225859654.5499997</v>
      </c>
    </row>
    <row r="5738" spans="1:6">
      <c r="A5738" s="14">
        <v>45273</v>
      </c>
      <c r="B5738" s="15"/>
      <c r="C5738" s="144" t="s">
        <v>147</v>
      </c>
      <c r="D5738" s="45">
        <v>14500000</v>
      </c>
      <c r="E5738" s="45"/>
      <c r="F5738" s="13">
        <f t="shared" si="81"/>
        <v>1240359654.5499997</v>
      </c>
    </row>
    <row r="5739" spans="1:6">
      <c r="A5739" s="14">
        <v>45273</v>
      </c>
      <c r="B5739" s="15"/>
      <c r="C5739" s="144" t="s">
        <v>30</v>
      </c>
      <c r="D5739" s="45">
        <v>350000</v>
      </c>
      <c r="E5739" s="45"/>
      <c r="F5739" s="13">
        <f t="shared" si="81"/>
        <v>1240709654.5499997</v>
      </c>
    </row>
    <row r="5740" spans="1:6">
      <c r="A5740" s="14">
        <v>45273</v>
      </c>
      <c r="B5740" s="15"/>
      <c r="C5740" s="144" t="s">
        <v>17</v>
      </c>
      <c r="D5740" s="45">
        <v>750000</v>
      </c>
      <c r="E5740" s="45"/>
      <c r="F5740" s="13">
        <f t="shared" si="81"/>
        <v>1241459654.5499997</v>
      </c>
    </row>
    <row r="5741" spans="1:6">
      <c r="A5741" s="14">
        <v>45273</v>
      </c>
      <c r="B5741" s="15"/>
      <c r="C5741" s="144" t="s">
        <v>147</v>
      </c>
      <c r="D5741" s="45">
        <v>14000000</v>
      </c>
      <c r="E5741" s="45"/>
      <c r="F5741" s="13">
        <f t="shared" si="81"/>
        <v>1255459654.5499997</v>
      </c>
    </row>
    <row r="5742" spans="1:6">
      <c r="A5742" s="14">
        <v>45274</v>
      </c>
      <c r="B5742" s="15"/>
      <c r="C5742" s="144" t="s">
        <v>20</v>
      </c>
      <c r="D5742" s="45"/>
      <c r="E5742" s="45">
        <v>132492000</v>
      </c>
      <c r="F5742" s="13">
        <f t="shared" si="81"/>
        <v>1122967654.5499997</v>
      </c>
    </row>
    <row r="5743" spans="1:6">
      <c r="A5743" s="14">
        <v>45274</v>
      </c>
      <c r="B5743" s="15"/>
      <c r="C5743" s="144" t="s">
        <v>26</v>
      </c>
      <c r="D5743" s="45"/>
      <c r="E5743" s="45">
        <v>2900</v>
      </c>
      <c r="F5743" s="13">
        <f t="shared" si="81"/>
        <v>1122964754.5499997</v>
      </c>
    </row>
    <row r="5744" spans="1:6">
      <c r="A5744" s="14">
        <v>45275</v>
      </c>
      <c r="B5744" s="15"/>
      <c r="C5744" s="144" t="s">
        <v>79</v>
      </c>
      <c r="D5744" s="45">
        <v>1200000</v>
      </c>
      <c r="E5744" s="45"/>
      <c r="F5744" s="13">
        <f t="shared" si="81"/>
        <v>1124164754.5499997</v>
      </c>
    </row>
    <row r="5745" spans="1:6">
      <c r="A5745" s="14">
        <v>45279</v>
      </c>
      <c r="B5745" s="15"/>
      <c r="C5745" s="144" t="s">
        <v>483</v>
      </c>
      <c r="D5745" s="45">
        <v>550000</v>
      </c>
      <c r="E5745" s="45"/>
      <c r="F5745" s="13">
        <f t="shared" si="81"/>
        <v>1124714754.5499997</v>
      </c>
    </row>
    <row r="5746" spans="1:6">
      <c r="A5746" s="14">
        <v>45273.636504629627</v>
      </c>
      <c r="B5746" s="15"/>
      <c r="C5746" s="144" t="s">
        <v>30</v>
      </c>
      <c r="D5746" s="45">
        <v>350000</v>
      </c>
      <c r="E5746" s="45"/>
      <c r="F5746" s="13">
        <f t="shared" si="81"/>
        <v>1125064754.5499997</v>
      </c>
    </row>
    <row r="5747" spans="1:6">
      <c r="A5747" s="14">
        <v>45273.654560185183</v>
      </c>
      <c r="B5747" s="15"/>
      <c r="C5747" s="144" t="s">
        <v>147</v>
      </c>
      <c r="D5747" s="45">
        <v>14000000</v>
      </c>
      <c r="E5747" s="45"/>
      <c r="F5747" s="13">
        <f t="shared" si="81"/>
        <v>1139064754.5499997</v>
      </c>
    </row>
    <row r="5748" spans="1:6">
      <c r="A5748" s="14">
        <v>45274.339745370373</v>
      </c>
      <c r="B5748" s="15"/>
      <c r="C5748" s="144" t="s">
        <v>12</v>
      </c>
      <c r="D5748" s="45">
        <v>3000000</v>
      </c>
      <c r="E5748" s="45"/>
      <c r="F5748" s="13">
        <f t="shared" si="81"/>
        <v>1142064754.5499997</v>
      </c>
    </row>
    <row r="5749" spans="1:6">
      <c r="A5749" s="14">
        <v>45274.363437499997</v>
      </c>
      <c r="B5749" s="15"/>
      <c r="C5749" s="144" t="s">
        <v>147</v>
      </c>
      <c r="D5749" s="45">
        <v>12750000</v>
      </c>
      <c r="E5749" s="45"/>
      <c r="F5749" s="13">
        <f t="shared" si="81"/>
        <v>1154814754.5499997</v>
      </c>
    </row>
    <row r="5750" spans="1:6">
      <c r="A5750" s="14">
        <v>45274.398576388892</v>
      </c>
      <c r="B5750" s="15"/>
      <c r="C5750" s="144" t="s">
        <v>149</v>
      </c>
      <c r="D5750" s="45">
        <v>11000000</v>
      </c>
      <c r="E5750" s="45"/>
      <c r="F5750" s="13">
        <f t="shared" si="81"/>
        <v>1165814754.5499997</v>
      </c>
    </row>
    <row r="5751" spans="1:6">
      <c r="A5751" s="14">
        <v>45274.445937500001</v>
      </c>
      <c r="B5751" s="15"/>
      <c r="C5751" s="144" t="s">
        <v>147</v>
      </c>
      <c r="D5751" s="45">
        <v>10000000</v>
      </c>
      <c r="E5751" s="45"/>
      <c r="F5751" s="13">
        <f t="shared" si="81"/>
        <v>1175814754.5499997</v>
      </c>
    </row>
    <row r="5752" spans="1:6">
      <c r="A5752" s="14">
        <v>45274.446689814817</v>
      </c>
      <c r="B5752" s="15"/>
      <c r="C5752" s="144" t="s">
        <v>488</v>
      </c>
      <c r="D5752" s="45">
        <v>4250000</v>
      </c>
      <c r="E5752" s="45"/>
      <c r="F5752" s="13">
        <f t="shared" si="81"/>
        <v>1180064754.5499997</v>
      </c>
    </row>
    <row r="5753" spans="1:6">
      <c r="A5753" s="14">
        <v>45274.486724537041</v>
      </c>
      <c r="B5753" s="15"/>
      <c r="C5753" s="144" t="s">
        <v>147</v>
      </c>
      <c r="D5753" s="45">
        <v>12750000</v>
      </c>
      <c r="E5753" s="45"/>
      <c r="F5753" s="13">
        <f t="shared" si="81"/>
        <v>1192814754.5499997</v>
      </c>
    </row>
    <row r="5754" spans="1:6">
      <c r="A5754" s="14">
        <v>45274.487905092596</v>
      </c>
      <c r="B5754" s="15"/>
      <c r="C5754" s="144" t="s">
        <v>12</v>
      </c>
      <c r="D5754" s="45">
        <v>600000</v>
      </c>
      <c r="E5754" s="45"/>
      <c r="F5754" s="13">
        <f t="shared" si="81"/>
        <v>1193414754.5499997</v>
      </c>
    </row>
    <row r="5755" spans="1:6">
      <c r="A5755" s="14">
        <v>45274.488067129627</v>
      </c>
      <c r="B5755" s="15"/>
      <c r="C5755" s="144" t="s">
        <v>147</v>
      </c>
      <c r="D5755" s="45">
        <v>13000000</v>
      </c>
      <c r="E5755" s="45"/>
      <c r="F5755" s="13">
        <f t="shared" si="81"/>
        <v>1206414754.5499997</v>
      </c>
    </row>
    <row r="5756" spans="1:6">
      <c r="A5756" s="14">
        <v>45274.543553240743</v>
      </c>
      <c r="B5756" s="15"/>
      <c r="C5756" s="144" t="s">
        <v>17</v>
      </c>
      <c r="D5756" s="45">
        <v>750000</v>
      </c>
      <c r="E5756" s="45"/>
      <c r="F5756" s="13">
        <f t="shared" si="81"/>
        <v>1207164754.5499997</v>
      </c>
    </row>
    <row r="5757" spans="1:6">
      <c r="A5757" s="14">
        <v>45274.571192129632</v>
      </c>
      <c r="B5757" s="15"/>
      <c r="C5757" s="144" t="s">
        <v>12</v>
      </c>
      <c r="D5757" s="45">
        <v>575000</v>
      </c>
      <c r="E5757" s="45"/>
      <c r="F5757" s="13">
        <f t="shared" si="81"/>
        <v>1207739754.5499997</v>
      </c>
    </row>
    <row r="5758" spans="1:6">
      <c r="A5758" s="14">
        <v>45274.572025462963</v>
      </c>
      <c r="B5758" s="15"/>
      <c r="C5758" s="144" t="s">
        <v>12</v>
      </c>
      <c r="D5758" s="45">
        <v>600000</v>
      </c>
      <c r="E5758" s="45"/>
      <c r="F5758" s="13">
        <f t="shared" si="81"/>
        <v>1208339754.5499997</v>
      </c>
    </row>
    <row r="5759" spans="1:6">
      <c r="A5759" s="14">
        <v>45274.572060185186</v>
      </c>
      <c r="B5759" s="15"/>
      <c r="C5759" s="144" t="s">
        <v>146</v>
      </c>
      <c r="D5759" s="45">
        <v>8700000</v>
      </c>
      <c r="E5759" s="45"/>
      <c r="F5759" s="13">
        <f t="shared" si="81"/>
        <v>1217039754.5499997</v>
      </c>
    </row>
    <row r="5760" spans="1:6">
      <c r="A5760" s="14">
        <v>45275.294432870367</v>
      </c>
      <c r="B5760" s="15"/>
      <c r="C5760" s="144" t="s">
        <v>17</v>
      </c>
      <c r="D5760" s="45">
        <v>700000</v>
      </c>
      <c r="E5760" s="45"/>
      <c r="F5760" s="13">
        <f t="shared" si="81"/>
        <v>1217739754.5499997</v>
      </c>
    </row>
    <row r="5761" spans="1:6">
      <c r="A5761" s="14">
        <v>45275.342847222222</v>
      </c>
      <c r="B5761" s="15"/>
      <c r="C5761" s="144" t="s">
        <v>16</v>
      </c>
      <c r="D5761" s="45">
        <v>702000</v>
      </c>
      <c r="E5761" s="45"/>
      <c r="F5761" s="13">
        <f t="shared" si="81"/>
        <v>1218441754.5499997</v>
      </c>
    </row>
    <row r="5762" spans="1:6">
      <c r="A5762" s="14">
        <v>45275.347083333334</v>
      </c>
      <c r="B5762" s="15"/>
      <c r="C5762" s="144" t="s">
        <v>16</v>
      </c>
      <c r="D5762" s="45">
        <v>850000</v>
      </c>
      <c r="E5762" s="45"/>
      <c r="F5762" s="13">
        <f t="shared" si="81"/>
        <v>1219291754.5499997</v>
      </c>
    </row>
    <row r="5763" spans="1:6">
      <c r="A5763" s="14">
        <v>45275.384826388887</v>
      </c>
      <c r="B5763" s="15"/>
      <c r="C5763" s="144" t="s">
        <v>146</v>
      </c>
      <c r="D5763" s="45">
        <v>9200000</v>
      </c>
      <c r="E5763" s="45"/>
      <c r="F5763" s="13">
        <f t="shared" si="81"/>
        <v>1228491754.5499997</v>
      </c>
    </row>
    <row r="5764" spans="1:6">
      <c r="A5764" s="14">
        <v>45275.385023148148</v>
      </c>
      <c r="B5764" s="15"/>
      <c r="C5764" s="144" t="s">
        <v>145</v>
      </c>
      <c r="D5764" s="45">
        <v>13300000</v>
      </c>
      <c r="E5764" s="45"/>
      <c r="F5764" s="13">
        <f t="shared" si="81"/>
        <v>1241791754.5499997</v>
      </c>
    </row>
    <row r="5765" spans="1:6">
      <c r="A5765" s="14">
        <v>45275.427106481482</v>
      </c>
      <c r="B5765" s="15"/>
      <c r="C5765" s="144" t="s">
        <v>147</v>
      </c>
      <c r="D5765" s="45">
        <v>13500000</v>
      </c>
      <c r="E5765" s="45"/>
      <c r="F5765" s="13">
        <f t="shared" si="81"/>
        <v>1255291754.5499997</v>
      </c>
    </row>
    <row r="5766" spans="1:6">
      <c r="A5766" s="14">
        <v>45275.433946759258</v>
      </c>
      <c r="B5766" s="15"/>
      <c r="C5766" s="144" t="s">
        <v>147</v>
      </c>
      <c r="D5766" s="45">
        <v>13750000</v>
      </c>
      <c r="E5766" s="45"/>
      <c r="F5766" s="13">
        <f t="shared" si="81"/>
        <v>1269041754.5499997</v>
      </c>
    </row>
    <row r="5767" spans="1:6">
      <c r="A5767" s="14">
        <v>45275.437152777777</v>
      </c>
      <c r="B5767" s="15"/>
      <c r="C5767" s="144" t="s">
        <v>476</v>
      </c>
      <c r="D5767" s="45">
        <v>22700000</v>
      </c>
      <c r="E5767" s="45"/>
      <c r="F5767" s="13">
        <f t="shared" si="81"/>
        <v>1291741754.5499997</v>
      </c>
    </row>
    <row r="5768" spans="1:6">
      <c r="A5768" s="14">
        <v>45275.439837962964</v>
      </c>
      <c r="B5768" s="15"/>
      <c r="C5768" s="144" t="s">
        <v>146</v>
      </c>
      <c r="D5768" s="45">
        <v>8950000</v>
      </c>
      <c r="E5768" s="45"/>
      <c r="F5768" s="13">
        <f t="shared" si="81"/>
        <v>1300691754.5499997</v>
      </c>
    </row>
    <row r="5769" spans="1:6">
      <c r="A5769" s="14">
        <v>45275.448923611111</v>
      </c>
      <c r="B5769" s="15"/>
      <c r="C5769" s="144" t="s">
        <v>147</v>
      </c>
      <c r="D5769" s="45">
        <v>14250000</v>
      </c>
      <c r="E5769" s="45"/>
      <c r="F5769" s="13">
        <f t="shared" si="81"/>
        <v>1314941754.5499997</v>
      </c>
    </row>
    <row r="5770" spans="1:6">
      <c r="A5770" s="14">
        <v>45275.479826388888</v>
      </c>
      <c r="B5770" s="15"/>
      <c r="C5770" s="144" t="s">
        <v>147</v>
      </c>
      <c r="D5770" s="45">
        <v>12750000</v>
      </c>
      <c r="E5770" s="45"/>
      <c r="F5770" s="13">
        <f t="shared" si="81"/>
        <v>1327691754.5499997</v>
      </c>
    </row>
    <row r="5771" spans="1:6">
      <c r="A5771" s="14">
        <v>45275.58084490741</v>
      </c>
      <c r="B5771" s="15"/>
      <c r="C5771" s="144" t="s">
        <v>489</v>
      </c>
      <c r="D5771" s="45">
        <v>2725000</v>
      </c>
      <c r="E5771" s="45"/>
      <c r="F5771" s="13">
        <f t="shared" si="81"/>
        <v>1330416754.5499997</v>
      </c>
    </row>
    <row r="5772" spans="1:6">
      <c r="A5772" s="14">
        <v>45275.603888888887</v>
      </c>
      <c r="B5772" s="15"/>
      <c r="C5772" s="144" t="s">
        <v>72</v>
      </c>
      <c r="D5772" s="45">
        <v>1000000</v>
      </c>
      <c r="E5772" s="45"/>
      <c r="F5772" s="13">
        <f t="shared" si="81"/>
        <v>1331416754.5499997</v>
      </c>
    </row>
    <row r="5773" spans="1:6">
      <c r="A5773" s="14">
        <v>45275.605057870373</v>
      </c>
      <c r="B5773" s="15"/>
      <c r="C5773" s="144" t="s">
        <v>12</v>
      </c>
      <c r="D5773" s="45">
        <v>3783000</v>
      </c>
      <c r="E5773" s="45"/>
      <c r="F5773" s="13">
        <f t="shared" si="81"/>
        <v>1335199754.5499997</v>
      </c>
    </row>
    <row r="5774" spans="1:6">
      <c r="A5774" s="14">
        <v>45275.623368055552</v>
      </c>
      <c r="B5774" s="15"/>
      <c r="C5774" s="144" t="s">
        <v>147</v>
      </c>
      <c r="D5774" s="45">
        <v>14500000</v>
      </c>
      <c r="E5774" s="45"/>
      <c r="F5774" s="13">
        <f t="shared" si="81"/>
        <v>1349699754.5499997</v>
      </c>
    </row>
    <row r="5775" spans="1:6">
      <c r="A5775" s="14">
        <v>45276.329930555556</v>
      </c>
      <c r="B5775" s="15"/>
      <c r="C5775" s="144" t="s">
        <v>12</v>
      </c>
      <c r="D5775" s="45">
        <v>575000</v>
      </c>
      <c r="E5775" s="45"/>
      <c r="F5775" s="13">
        <f t="shared" si="81"/>
        <v>1350274754.5499997</v>
      </c>
    </row>
    <row r="5776" spans="1:6">
      <c r="A5776" s="14">
        <v>45276.368252314816</v>
      </c>
      <c r="B5776" s="15"/>
      <c r="C5776" s="144" t="s">
        <v>149</v>
      </c>
      <c r="D5776" s="45">
        <v>14950000</v>
      </c>
      <c r="E5776" s="45"/>
      <c r="F5776" s="13">
        <f t="shared" si="81"/>
        <v>1365224754.5499997</v>
      </c>
    </row>
    <row r="5777" spans="1:6">
      <c r="A5777" s="14">
        <v>45276.395104166666</v>
      </c>
      <c r="B5777" s="15"/>
      <c r="C5777" s="144" t="s">
        <v>12</v>
      </c>
      <c r="D5777" s="45">
        <v>1800000</v>
      </c>
      <c r="E5777" s="45"/>
      <c r="F5777" s="13">
        <f t="shared" si="81"/>
        <v>1367024754.5499997</v>
      </c>
    </row>
    <row r="5778" spans="1:6">
      <c r="A5778" s="14">
        <v>45276.43677083333</v>
      </c>
      <c r="B5778" s="15"/>
      <c r="C5778" s="144" t="s">
        <v>12</v>
      </c>
      <c r="D5778" s="45">
        <v>1800000</v>
      </c>
      <c r="E5778" s="45"/>
      <c r="F5778" s="13">
        <f t="shared" si="81"/>
        <v>1368824754.5499997</v>
      </c>
    </row>
    <row r="5779" spans="1:6">
      <c r="A5779" s="14">
        <v>45276.451527777775</v>
      </c>
      <c r="B5779" s="15"/>
      <c r="C5779" s="144" t="s">
        <v>146</v>
      </c>
      <c r="D5779" s="45">
        <v>8950000</v>
      </c>
      <c r="E5779" s="45"/>
      <c r="F5779" s="13">
        <f t="shared" si="81"/>
        <v>1377774754.5499997</v>
      </c>
    </row>
    <row r="5780" spans="1:6">
      <c r="A5780" s="14">
        <v>45276.465960648151</v>
      </c>
      <c r="B5780" s="15"/>
      <c r="C5780" s="144" t="s">
        <v>146</v>
      </c>
      <c r="D5780" s="45">
        <v>8950000</v>
      </c>
      <c r="E5780" s="45"/>
      <c r="F5780" s="13">
        <f t="shared" si="81"/>
        <v>1386724754.5499997</v>
      </c>
    </row>
    <row r="5781" spans="1:6">
      <c r="A5781" s="14">
        <v>45276.501967592594</v>
      </c>
      <c r="B5781" s="15"/>
      <c r="C5781" s="144" t="s">
        <v>146</v>
      </c>
      <c r="D5781" s="45">
        <v>8700000</v>
      </c>
      <c r="E5781" s="45"/>
      <c r="F5781" s="13">
        <f t="shared" si="81"/>
        <v>1395424754.5499997</v>
      </c>
    </row>
    <row r="5782" spans="1:6">
      <c r="A5782" s="14">
        <v>45277.455659722225</v>
      </c>
      <c r="B5782" s="15"/>
      <c r="C5782" s="144" t="s">
        <v>12</v>
      </c>
      <c r="D5782" s="45">
        <v>585000</v>
      </c>
      <c r="E5782" s="45"/>
      <c r="F5782" s="13">
        <f t="shared" si="81"/>
        <v>1396009754.5499997</v>
      </c>
    </row>
    <row r="5783" spans="1:6">
      <c r="A5783" s="14">
        <v>45277.862430555557</v>
      </c>
      <c r="B5783" s="15"/>
      <c r="C5783" s="144" t="s">
        <v>12</v>
      </c>
      <c r="D5783" s="45">
        <v>575000</v>
      </c>
      <c r="E5783" s="45"/>
      <c r="F5783" s="13">
        <f t="shared" si="81"/>
        <v>1396584754.5499997</v>
      </c>
    </row>
    <row r="5784" spans="1:6">
      <c r="A5784" s="14">
        <v>45278.338506944441</v>
      </c>
      <c r="B5784" s="15"/>
      <c r="C5784" s="144" t="s">
        <v>12</v>
      </c>
      <c r="D5784" s="45">
        <v>600000</v>
      </c>
      <c r="E5784" s="45"/>
      <c r="F5784" s="13">
        <f t="shared" si="81"/>
        <v>1397184754.5499997</v>
      </c>
    </row>
    <row r="5785" spans="1:6">
      <c r="A5785" s="14">
        <v>45278.374745370369</v>
      </c>
      <c r="B5785" s="15"/>
      <c r="C5785" s="144" t="s">
        <v>71</v>
      </c>
      <c r="D5785" s="45">
        <v>10000000</v>
      </c>
      <c r="E5785" s="45"/>
      <c r="F5785" s="13">
        <f t="shared" si="81"/>
        <v>1407184754.5499997</v>
      </c>
    </row>
    <row r="5786" spans="1:6">
      <c r="A5786" s="14">
        <v>45278.376122685186</v>
      </c>
      <c r="B5786" s="15"/>
      <c r="C5786" s="144" t="s">
        <v>30</v>
      </c>
      <c r="D5786" s="45">
        <v>350000</v>
      </c>
      <c r="E5786" s="45"/>
      <c r="F5786" s="13">
        <f t="shared" si="81"/>
        <v>1407534754.5499997</v>
      </c>
    </row>
    <row r="5787" spans="1:6">
      <c r="A5787" s="14">
        <v>45278.39702546296</v>
      </c>
      <c r="B5787" s="15"/>
      <c r="C5787" s="144" t="s">
        <v>12</v>
      </c>
      <c r="D5787" s="45">
        <v>600000</v>
      </c>
      <c r="E5787" s="45"/>
      <c r="F5787" s="13">
        <f t="shared" si="81"/>
        <v>1408134754.5499997</v>
      </c>
    </row>
    <row r="5788" spans="1:6">
      <c r="A5788" s="14">
        <v>45278.42324074074</v>
      </c>
      <c r="B5788" s="15"/>
      <c r="C5788" s="144" t="s">
        <v>17</v>
      </c>
      <c r="D5788" s="45">
        <v>600000</v>
      </c>
      <c r="E5788" s="45"/>
      <c r="F5788" s="13">
        <f t="shared" si="81"/>
        <v>1408734754.5499997</v>
      </c>
    </row>
    <row r="5789" spans="1:6">
      <c r="A5789" s="14">
        <v>45278.426550925928</v>
      </c>
      <c r="B5789" s="15"/>
      <c r="C5789" s="144" t="s">
        <v>17</v>
      </c>
      <c r="D5789" s="45">
        <v>600000</v>
      </c>
      <c r="E5789" s="45"/>
      <c r="F5789" s="13">
        <f t="shared" si="81"/>
        <v>1409334754.5499997</v>
      </c>
    </row>
    <row r="5790" spans="1:6">
      <c r="A5790" s="14">
        <v>45278.450219907405</v>
      </c>
      <c r="B5790" s="15"/>
      <c r="C5790" s="144" t="s">
        <v>17</v>
      </c>
      <c r="D5790" s="45">
        <v>600000</v>
      </c>
      <c r="E5790" s="45"/>
      <c r="F5790" s="13">
        <f t="shared" si="81"/>
        <v>1409934754.5499997</v>
      </c>
    </row>
    <row r="5791" spans="1:6">
      <c r="A5791" s="14">
        <v>45278.502650462964</v>
      </c>
      <c r="B5791" s="15"/>
      <c r="C5791" s="144" t="s">
        <v>147</v>
      </c>
      <c r="D5791" s="45">
        <v>12200000</v>
      </c>
      <c r="E5791" s="45"/>
      <c r="F5791" s="13">
        <f t="shared" si="81"/>
        <v>1422134754.5499997</v>
      </c>
    </row>
    <row r="5792" spans="1:6">
      <c r="A5792" s="14">
        <v>45278.583587962959</v>
      </c>
      <c r="B5792" s="15"/>
      <c r="C5792" s="144" t="s">
        <v>17</v>
      </c>
      <c r="D5792" s="45">
        <v>600000</v>
      </c>
      <c r="E5792" s="45"/>
      <c r="F5792" s="13">
        <f t="shared" si="81"/>
        <v>1422734754.5499997</v>
      </c>
    </row>
    <row r="5793" spans="1:8">
      <c r="A5793" s="14">
        <v>45279.327326388891</v>
      </c>
      <c r="B5793" s="15"/>
      <c r="C5793" s="144" t="s">
        <v>12</v>
      </c>
      <c r="D5793" s="45">
        <v>600000</v>
      </c>
      <c r="E5793" s="45"/>
      <c r="F5793" s="13">
        <f t="shared" si="81"/>
        <v>1423334754.5499997</v>
      </c>
    </row>
    <row r="5794" spans="1:8">
      <c r="A5794" s="14">
        <v>45279.328564814816</v>
      </c>
      <c r="B5794" s="15"/>
      <c r="C5794" s="144" t="s">
        <v>12</v>
      </c>
      <c r="D5794" s="45">
        <v>650000</v>
      </c>
      <c r="E5794" s="45"/>
      <c r="F5794" s="13">
        <f t="shared" si="81"/>
        <v>1423984754.5499997</v>
      </c>
    </row>
    <row r="5795" spans="1:8">
      <c r="A5795" s="14">
        <v>45279.329745370371</v>
      </c>
      <c r="B5795" s="15"/>
      <c r="C5795" s="144" t="s">
        <v>503</v>
      </c>
      <c r="D5795" s="45">
        <v>2750000</v>
      </c>
      <c r="E5795" s="45"/>
      <c r="F5795" s="13">
        <f t="shared" si="81"/>
        <v>1426734754.5499997</v>
      </c>
    </row>
    <row r="5796" spans="1:8">
      <c r="A5796" s="14">
        <v>45279.348773148151</v>
      </c>
      <c r="B5796" s="15"/>
      <c r="C5796" s="144" t="s">
        <v>16</v>
      </c>
      <c r="D5796" s="45">
        <v>850000</v>
      </c>
      <c r="E5796" s="45"/>
      <c r="F5796" s="13">
        <f t="shared" si="81"/>
        <v>1427584754.5499997</v>
      </c>
    </row>
    <row r="5797" spans="1:8">
      <c r="A5797" s="14">
        <v>45279.375856481478</v>
      </c>
      <c r="B5797" s="15"/>
      <c r="C5797" s="144" t="s">
        <v>146</v>
      </c>
      <c r="D5797" s="45">
        <v>7500000</v>
      </c>
      <c r="E5797" s="45"/>
      <c r="F5797" s="13">
        <f t="shared" si="81"/>
        <v>1435084754.5499997</v>
      </c>
      <c r="H5797" s="16"/>
    </row>
    <row r="5798" spans="1:8">
      <c r="A5798" s="17">
        <v>45280</v>
      </c>
      <c r="B5798" s="15"/>
      <c r="C5798" s="144" t="s">
        <v>490</v>
      </c>
      <c r="D5798" s="45">
        <v>1500000</v>
      </c>
      <c r="E5798" s="45"/>
      <c r="F5798" s="13">
        <f t="shared" si="81"/>
        <v>1436584754.5499997</v>
      </c>
    </row>
    <row r="5799" spans="1:8">
      <c r="A5799" s="14">
        <v>45279</v>
      </c>
      <c r="B5799" s="15"/>
      <c r="C5799" s="144" t="s">
        <v>17</v>
      </c>
      <c r="D5799" s="45">
        <v>750000</v>
      </c>
      <c r="E5799" s="45"/>
      <c r="F5799" s="13">
        <f t="shared" si="81"/>
        <v>1437334754.5499997</v>
      </c>
    </row>
    <row r="5800" spans="1:8">
      <c r="A5800" s="14">
        <v>45279</v>
      </c>
      <c r="B5800" s="15"/>
      <c r="C5800" s="144" t="s">
        <v>486</v>
      </c>
      <c r="D5800" s="45">
        <v>350000</v>
      </c>
      <c r="E5800" s="45"/>
      <c r="F5800" s="13">
        <f t="shared" si="81"/>
        <v>1437684754.5499997</v>
      </c>
    </row>
    <row r="5801" spans="1:8">
      <c r="A5801" s="14">
        <v>45279</v>
      </c>
      <c r="B5801" s="15"/>
      <c r="C5801" s="144" t="s">
        <v>145</v>
      </c>
      <c r="D5801" s="45">
        <v>14050000</v>
      </c>
      <c r="E5801" s="45"/>
      <c r="F5801" s="13">
        <f t="shared" si="81"/>
        <v>1451734754.5499997</v>
      </c>
    </row>
    <row r="5802" spans="1:8">
      <c r="A5802" s="14">
        <v>45279</v>
      </c>
      <c r="B5802" s="15"/>
      <c r="C5802" s="144" t="s">
        <v>149</v>
      </c>
      <c r="D5802" s="45">
        <v>14700000</v>
      </c>
      <c r="E5802" s="45"/>
      <c r="F5802" s="13">
        <f t="shared" si="81"/>
        <v>1466434754.5499997</v>
      </c>
    </row>
    <row r="5803" spans="1:8">
      <c r="A5803" s="14">
        <v>45279</v>
      </c>
      <c r="B5803" s="15"/>
      <c r="C5803" s="144" t="s">
        <v>149</v>
      </c>
      <c r="D5803" s="45">
        <v>14950000</v>
      </c>
      <c r="E5803" s="45"/>
      <c r="F5803" s="13">
        <f t="shared" si="81"/>
        <v>1481384754.5499997</v>
      </c>
    </row>
    <row r="5804" spans="1:8">
      <c r="A5804" s="14">
        <v>45279</v>
      </c>
      <c r="B5804" s="15"/>
      <c r="C5804" s="144" t="s">
        <v>149</v>
      </c>
      <c r="D5804" s="45">
        <v>14950000</v>
      </c>
      <c r="E5804" s="45"/>
      <c r="F5804" s="13">
        <f t="shared" si="81"/>
        <v>1496334754.5499997</v>
      </c>
    </row>
    <row r="5805" spans="1:8">
      <c r="A5805" s="14">
        <v>45279</v>
      </c>
      <c r="B5805" s="15"/>
      <c r="C5805" s="144" t="s">
        <v>18</v>
      </c>
      <c r="D5805" s="45">
        <v>1150000</v>
      </c>
      <c r="E5805" s="45"/>
      <c r="F5805" s="13">
        <f t="shared" si="81"/>
        <v>1497484754.5499997</v>
      </c>
    </row>
    <row r="5806" spans="1:8">
      <c r="A5806" s="14">
        <v>45279</v>
      </c>
      <c r="B5806" s="15"/>
      <c r="C5806" s="144" t="s">
        <v>17</v>
      </c>
      <c r="D5806" s="45">
        <v>750000</v>
      </c>
      <c r="E5806" s="45"/>
      <c r="F5806" s="13">
        <f t="shared" si="81"/>
        <v>1498234754.5499997</v>
      </c>
      <c r="H5806" s="16"/>
    </row>
    <row r="5807" spans="1:8">
      <c r="A5807" s="14">
        <v>45279</v>
      </c>
      <c r="B5807" s="15"/>
      <c r="C5807" s="144" t="s">
        <v>6</v>
      </c>
      <c r="D5807" s="45">
        <v>1300000</v>
      </c>
      <c r="E5807" s="45"/>
      <c r="F5807" s="13">
        <f t="shared" si="81"/>
        <v>1499534754.5499997</v>
      </c>
    </row>
    <row r="5808" spans="1:8">
      <c r="A5808" s="14">
        <v>45280</v>
      </c>
      <c r="B5808" s="15"/>
      <c r="C5808" s="144" t="s">
        <v>147</v>
      </c>
      <c r="D5808" s="45">
        <v>13250000</v>
      </c>
      <c r="E5808" s="45"/>
      <c r="F5808" s="13">
        <f t="shared" si="81"/>
        <v>1512784754.5499997</v>
      </c>
    </row>
    <row r="5809" spans="1:8">
      <c r="A5809" s="14">
        <v>45280</v>
      </c>
      <c r="B5809" s="15"/>
      <c r="C5809" s="144" t="s">
        <v>12</v>
      </c>
      <c r="D5809" s="45">
        <v>1100000</v>
      </c>
      <c r="E5809" s="45"/>
      <c r="F5809" s="13">
        <f t="shared" si="81"/>
        <v>1513884754.5499997</v>
      </c>
      <c r="H5809" s="16"/>
    </row>
    <row r="5810" spans="1:8">
      <c r="A5810" s="14">
        <v>45280</v>
      </c>
      <c r="B5810" s="15"/>
      <c r="C5810" s="144"/>
      <c r="D5810" s="45">
        <v>10800000</v>
      </c>
      <c r="E5810" s="45"/>
      <c r="F5810" s="13">
        <f t="shared" si="81"/>
        <v>1524684754.5499997</v>
      </c>
    </row>
    <row r="5811" spans="1:8">
      <c r="A5811" s="14">
        <v>45280</v>
      </c>
      <c r="B5811" s="15"/>
      <c r="C5811" s="144" t="s">
        <v>12</v>
      </c>
      <c r="D5811" s="45">
        <v>600000</v>
      </c>
      <c r="E5811" s="45"/>
      <c r="F5811" s="13">
        <f t="shared" si="81"/>
        <v>1525284754.5499997</v>
      </c>
    </row>
    <row r="5812" spans="1:8">
      <c r="A5812" s="14">
        <v>45280</v>
      </c>
      <c r="B5812" s="15"/>
      <c r="C5812" s="145" t="s">
        <v>491</v>
      </c>
      <c r="D5812" s="108"/>
      <c r="E5812" s="65">
        <v>55300000</v>
      </c>
      <c r="F5812" s="13">
        <f t="shared" si="81"/>
        <v>1469984754.5499997</v>
      </c>
    </row>
    <row r="5813" spans="1:8">
      <c r="A5813" s="14">
        <v>45280</v>
      </c>
      <c r="B5813" s="15"/>
      <c r="C5813" s="145" t="s">
        <v>78</v>
      </c>
      <c r="D5813" s="108"/>
      <c r="E5813" s="65">
        <v>16038000</v>
      </c>
      <c r="F5813" s="13">
        <f t="shared" si="81"/>
        <v>1453946754.5499997</v>
      </c>
    </row>
    <row r="5814" spans="1:8">
      <c r="A5814" s="14">
        <v>45280</v>
      </c>
      <c r="B5814" s="15"/>
      <c r="C5814" s="145" t="s">
        <v>465</v>
      </c>
      <c r="D5814" s="108"/>
      <c r="E5814" s="65">
        <v>131500000</v>
      </c>
      <c r="F5814" s="13">
        <f t="shared" si="81"/>
        <v>1322446754.5499997</v>
      </c>
    </row>
    <row r="5815" spans="1:8">
      <c r="A5815" s="14">
        <v>45280</v>
      </c>
      <c r="B5815" s="15"/>
      <c r="C5815" s="145" t="s">
        <v>231</v>
      </c>
      <c r="D5815" s="108"/>
      <c r="E5815" s="65">
        <v>9855000</v>
      </c>
      <c r="F5815" s="13">
        <f t="shared" si="81"/>
        <v>1312591754.5499997</v>
      </c>
    </row>
    <row r="5816" spans="1:8">
      <c r="A5816" s="14">
        <v>45280</v>
      </c>
      <c r="B5816" s="15"/>
      <c r="C5816" s="145" t="s">
        <v>441</v>
      </c>
      <c r="D5816" s="108"/>
      <c r="E5816" s="65">
        <v>194750000</v>
      </c>
      <c r="F5816" s="13">
        <f t="shared" si="81"/>
        <v>1117841754.5499997</v>
      </c>
    </row>
    <row r="5817" spans="1:8">
      <c r="A5817" s="14">
        <v>45280</v>
      </c>
      <c r="B5817" s="15"/>
      <c r="C5817" s="145" t="s">
        <v>22</v>
      </c>
      <c r="D5817" s="108"/>
      <c r="E5817" s="65">
        <v>131100000</v>
      </c>
      <c r="F5817" s="13">
        <f t="shared" si="81"/>
        <v>986741754.54999971</v>
      </c>
    </row>
    <row r="5818" spans="1:8">
      <c r="A5818" s="14">
        <v>45280</v>
      </c>
      <c r="B5818" s="15"/>
      <c r="C5818" s="145" t="s">
        <v>426</v>
      </c>
      <c r="D5818" s="108"/>
      <c r="E5818" s="65">
        <v>2050000</v>
      </c>
      <c r="F5818" s="13">
        <f t="shared" si="81"/>
        <v>984691754.54999971</v>
      </c>
    </row>
    <row r="5819" spans="1:8">
      <c r="A5819" s="14">
        <v>45280</v>
      </c>
      <c r="B5819" s="15"/>
      <c r="C5819" s="144" t="s">
        <v>492</v>
      </c>
      <c r="D5819" s="45"/>
      <c r="E5819" s="45">
        <v>3000000</v>
      </c>
      <c r="F5819" s="13">
        <f t="shared" si="81"/>
        <v>981691754.54999971</v>
      </c>
    </row>
    <row r="5820" spans="1:8">
      <c r="A5820" s="14">
        <v>45280</v>
      </c>
      <c r="B5820" s="15"/>
      <c r="C5820" s="144" t="s">
        <v>493</v>
      </c>
      <c r="D5820" s="45"/>
      <c r="E5820" s="45">
        <v>33451400</v>
      </c>
      <c r="F5820" s="13">
        <f t="shared" si="81"/>
        <v>948240354.54999971</v>
      </c>
    </row>
    <row r="5821" spans="1:8">
      <c r="A5821" s="14">
        <v>45280</v>
      </c>
      <c r="B5821" s="15"/>
      <c r="C5821" s="144" t="s">
        <v>494</v>
      </c>
      <c r="D5821" s="45"/>
      <c r="E5821" s="45">
        <v>664450000</v>
      </c>
      <c r="F5821" s="13">
        <f t="shared" si="81"/>
        <v>283790354.54999971</v>
      </c>
    </row>
    <row r="5822" spans="1:8">
      <c r="A5822" s="14">
        <v>45280</v>
      </c>
      <c r="B5822" s="15"/>
      <c r="C5822" s="144" t="s">
        <v>255</v>
      </c>
      <c r="D5822" s="45"/>
      <c r="E5822" s="45">
        <f>6*2900</f>
        <v>17400</v>
      </c>
      <c r="F5822" s="13">
        <f t="shared" si="81"/>
        <v>283772954.54999971</v>
      </c>
    </row>
    <row r="5823" spans="1:8">
      <c r="A5823" s="14">
        <v>45280</v>
      </c>
      <c r="B5823" s="15"/>
      <c r="C5823" s="144" t="s">
        <v>395</v>
      </c>
      <c r="D5823" s="45">
        <v>18600000</v>
      </c>
      <c r="E5823" s="45"/>
      <c r="F5823" s="13">
        <f t="shared" si="81"/>
        <v>302372954.54999971</v>
      </c>
    </row>
    <row r="5824" spans="1:8">
      <c r="A5824" s="14">
        <v>45280</v>
      </c>
      <c r="B5824" s="15"/>
      <c r="C5824" s="144" t="s">
        <v>45</v>
      </c>
      <c r="D5824" s="45">
        <v>600000</v>
      </c>
      <c r="E5824" s="45"/>
      <c r="F5824" s="13">
        <f t="shared" si="81"/>
        <v>302972954.54999971</v>
      </c>
    </row>
    <row r="5825" spans="1:6">
      <c r="A5825" s="14">
        <v>45280</v>
      </c>
      <c r="B5825" s="15"/>
      <c r="C5825" s="147" t="s">
        <v>497</v>
      </c>
      <c r="D5825" s="45"/>
      <c r="E5825" s="45">
        <f>9450000+7200000</f>
        <v>16650000</v>
      </c>
      <c r="F5825" s="13">
        <f t="shared" si="81"/>
        <v>286322954.54999971</v>
      </c>
    </row>
    <row r="5826" spans="1:6">
      <c r="A5826" s="14">
        <v>45280</v>
      </c>
      <c r="B5826" s="15"/>
      <c r="C5826" s="144" t="s">
        <v>470</v>
      </c>
      <c r="D5826" s="45">
        <v>33451400</v>
      </c>
      <c r="E5826" s="45"/>
      <c r="F5826" s="13">
        <f t="shared" si="81"/>
        <v>319774354.54999971</v>
      </c>
    </row>
    <row r="5827" spans="1:6">
      <c r="A5827" s="14">
        <v>45280</v>
      </c>
      <c r="B5827" s="15"/>
      <c r="C5827" s="144" t="s">
        <v>498</v>
      </c>
      <c r="D5827" s="45">
        <v>2900</v>
      </c>
      <c r="E5827" s="45"/>
      <c r="F5827" s="13">
        <f t="shared" si="81"/>
        <v>319777254.54999971</v>
      </c>
    </row>
    <row r="5828" spans="1:6">
      <c r="A5828" s="14">
        <v>45281</v>
      </c>
      <c r="B5828" s="15"/>
      <c r="C5828" s="144" t="s">
        <v>499</v>
      </c>
      <c r="D5828" s="45">
        <v>4850000</v>
      </c>
      <c r="E5828" s="45"/>
      <c r="F5828" s="13">
        <f t="shared" si="81"/>
        <v>324627254.54999971</v>
      </c>
    </row>
    <row r="5829" spans="1:6">
      <c r="A5829" s="128">
        <v>45653</v>
      </c>
      <c r="B5829" s="15"/>
      <c r="C5829" s="145" t="s">
        <v>491</v>
      </c>
      <c r="D5829" s="108"/>
      <c r="E5829" s="65">
        <v>3750000</v>
      </c>
      <c r="F5829" s="13">
        <f t="shared" si="81"/>
        <v>320877254.54999971</v>
      </c>
    </row>
    <row r="5830" spans="1:6">
      <c r="A5830" s="128">
        <v>45653</v>
      </c>
      <c r="B5830" s="15"/>
      <c r="C5830" s="145" t="s">
        <v>78</v>
      </c>
      <c r="D5830" s="108"/>
      <c r="E5830" s="65">
        <v>3550000</v>
      </c>
      <c r="F5830" s="13">
        <f t="shared" si="81"/>
        <v>317327254.54999971</v>
      </c>
    </row>
    <row r="5831" spans="1:6">
      <c r="A5831" s="128">
        <v>45653</v>
      </c>
      <c r="B5831" s="15"/>
      <c r="C5831" s="145" t="s">
        <v>465</v>
      </c>
      <c r="D5831" s="108"/>
      <c r="E5831" s="65">
        <v>9800000</v>
      </c>
      <c r="F5831" s="13">
        <f t="shared" si="81"/>
        <v>307527254.54999971</v>
      </c>
    </row>
    <row r="5832" spans="1:6">
      <c r="A5832" s="128">
        <v>45653</v>
      </c>
      <c r="B5832" s="15"/>
      <c r="C5832" s="145" t="s">
        <v>441</v>
      </c>
      <c r="D5832" s="108"/>
      <c r="E5832" s="65">
        <v>15000000</v>
      </c>
      <c r="F5832" s="13">
        <f t="shared" si="81"/>
        <v>292527254.54999971</v>
      </c>
    </row>
    <row r="5833" spans="1:6">
      <c r="A5833" s="128">
        <v>45653</v>
      </c>
      <c r="B5833" s="15"/>
      <c r="C5833" s="145" t="s">
        <v>22</v>
      </c>
      <c r="D5833" s="108"/>
      <c r="E5833" s="65">
        <v>10850000</v>
      </c>
      <c r="F5833" s="13">
        <f t="shared" si="81"/>
        <v>281677254.54999971</v>
      </c>
    </row>
    <row r="5834" spans="1:6">
      <c r="A5834" s="128">
        <v>45653</v>
      </c>
      <c r="B5834" s="15"/>
      <c r="C5834" s="144" t="s">
        <v>493</v>
      </c>
      <c r="D5834" s="45"/>
      <c r="E5834" s="45">
        <v>16801400</v>
      </c>
      <c r="F5834" s="13">
        <f t="shared" si="81"/>
        <v>264875854.54999971</v>
      </c>
    </row>
    <row r="5835" spans="1:6">
      <c r="A5835" s="128">
        <v>45653</v>
      </c>
      <c r="B5835" s="15"/>
      <c r="C5835" s="144" t="s">
        <v>494</v>
      </c>
      <c r="D5835" s="45"/>
      <c r="E5835" s="45">
        <v>32500000</v>
      </c>
      <c r="F5835" s="13">
        <f t="shared" si="81"/>
        <v>232375854.54999971</v>
      </c>
    </row>
    <row r="5836" spans="1:6">
      <c r="A5836" s="128">
        <v>45653</v>
      </c>
      <c r="B5836" s="15"/>
      <c r="C5836" s="144" t="s">
        <v>23</v>
      </c>
      <c r="D5836" s="45"/>
      <c r="E5836" s="45">
        <f>5*2900</f>
        <v>14500</v>
      </c>
      <c r="F5836" s="13">
        <f t="shared" si="81"/>
        <v>232361354.54999971</v>
      </c>
    </row>
    <row r="5837" spans="1:6">
      <c r="A5837" s="128">
        <v>45653</v>
      </c>
      <c r="B5837" s="15"/>
      <c r="C5837" s="144" t="s">
        <v>501</v>
      </c>
      <c r="D5837" s="45"/>
      <c r="E5837" s="45">
        <v>94180500</v>
      </c>
      <c r="F5837" s="13">
        <f t="shared" si="81"/>
        <v>138180854.54999971</v>
      </c>
    </row>
    <row r="5838" spans="1:6">
      <c r="A5838" s="128">
        <v>45653</v>
      </c>
      <c r="B5838" s="15"/>
      <c r="C5838" s="144" t="s">
        <v>395</v>
      </c>
      <c r="D5838" s="45">
        <v>4250000</v>
      </c>
      <c r="E5838" s="45"/>
      <c r="F5838" s="13">
        <f t="shared" si="81"/>
        <v>142430854.54999971</v>
      </c>
    </row>
    <row r="5839" spans="1:6">
      <c r="A5839" s="14">
        <v>45280</v>
      </c>
      <c r="B5839" s="15"/>
      <c r="C5839" s="144" t="s">
        <v>485</v>
      </c>
      <c r="D5839" s="45">
        <v>13750000</v>
      </c>
      <c r="E5839" s="45"/>
      <c r="F5839" s="13">
        <f t="shared" si="81"/>
        <v>156180854.54999971</v>
      </c>
    </row>
    <row r="5840" spans="1:6">
      <c r="A5840" s="14">
        <v>45280</v>
      </c>
      <c r="B5840" s="15"/>
      <c r="C5840" s="144" t="s">
        <v>487</v>
      </c>
      <c r="D5840" s="45">
        <v>14200000</v>
      </c>
      <c r="E5840" s="45"/>
      <c r="F5840" s="13">
        <f t="shared" si="81"/>
        <v>170380854.54999971</v>
      </c>
    </row>
    <row r="5841" spans="1:6">
      <c r="A5841" s="14">
        <v>45280</v>
      </c>
      <c r="B5841" s="15"/>
      <c r="C5841" s="144" t="s">
        <v>12</v>
      </c>
      <c r="D5841" s="45">
        <v>1200000</v>
      </c>
      <c r="E5841" s="45"/>
      <c r="F5841" s="13">
        <f t="shared" si="81"/>
        <v>171580854.54999971</v>
      </c>
    </row>
    <row r="5842" spans="1:6">
      <c r="A5842" s="14">
        <v>45280</v>
      </c>
      <c r="B5842" s="15"/>
      <c r="C5842" s="144"/>
      <c r="D5842" s="45">
        <v>2000000</v>
      </c>
      <c r="E5842" s="45"/>
      <c r="F5842" s="13">
        <f t="shared" si="81"/>
        <v>173580854.54999971</v>
      </c>
    </row>
    <row r="5843" spans="1:6">
      <c r="A5843" s="14">
        <v>45282</v>
      </c>
      <c r="B5843" s="15"/>
      <c r="C5843" s="144" t="s">
        <v>12</v>
      </c>
      <c r="D5843" s="45">
        <v>550000</v>
      </c>
      <c r="E5843" s="45"/>
      <c r="F5843" s="13">
        <f t="shared" si="81"/>
        <v>174130854.54999971</v>
      </c>
    </row>
    <row r="5844" spans="1:6">
      <c r="A5844" s="14">
        <v>45282</v>
      </c>
      <c r="B5844" s="15"/>
      <c r="C5844" s="144" t="s">
        <v>12</v>
      </c>
      <c r="D5844" s="45">
        <v>650000</v>
      </c>
      <c r="E5844" s="45"/>
      <c r="F5844" s="13">
        <f t="shared" si="81"/>
        <v>174780854.54999971</v>
      </c>
    </row>
    <row r="5845" spans="1:6">
      <c r="A5845" s="14">
        <v>45282</v>
      </c>
      <c r="B5845" s="15"/>
      <c r="C5845" s="144" t="s">
        <v>12</v>
      </c>
      <c r="D5845" s="45">
        <v>585000</v>
      </c>
      <c r="E5845" s="45"/>
      <c r="F5845" s="13">
        <f t="shared" si="81"/>
        <v>175365854.54999971</v>
      </c>
    </row>
    <row r="5846" spans="1:6">
      <c r="A5846" s="14">
        <v>45282</v>
      </c>
      <c r="B5846" s="15"/>
      <c r="C5846" s="144" t="s">
        <v>12</v>
      </c>
      <c r="D5846" s="45">
        <v>650000</v>
      </c>
      <c r="E5846" s="45"/>
      <c r="F5846" s="13">
        <f t="shared" si="81"/>
        <v>176015854.54999971</v>
      </c>
    </row>
    <row r="5847" spans="1:6">
      <c r="A5847" s="14">
        <v>45282</v>
      </c>
      <c r="B5847" s="15"/>
      <c r="C5847" s="144" t="s">
        <v>12</v>
      </c>
      <c r="D5847" s="45">
        <v>585000</v>
      </c>
      <c r="E5847" s="45"/>
      <c r="F5847" s="13">
        <f t="shared" ref="F5847:F5866" si="82">F5846+D5847-E5847</f>
        <v>176600854.54999971</v>
      </c>
    </row>
    <row r="5848" spans="1:6">
      <c r="A5848" s="14">
        <v>45282</v>
      </c>
      <c r="B5848" s="15"/>
      <c r="C5848" s="144" t="s">
        <v>12</v>
      </c>
      <c r="D5848" s="45">
        <v>650000</v>
      </c>
      <c r="E5848" s="45"/>
      <c r="F5848" s="13">
        <f t="shared" si="82"/>
        <v>177250854.54999971</v>
      </c>
    </row>
    <row r="5849" spans="1:6">
      <c r="A5849" s="14">
        <v>45283</v>
      </c>
      <c r="B5849" s="15"/>
      <c r="C5849" s="144" t="s">
        <v>12</v>
      </c>
      <c r="D5849" s="45">
        <v>1100000</v>
      </c>
      <c r="E5849" s="45"/>
      <c r="F5849" s="13">
        <f t="shared" si="82"/>
        <v>178350854.54999971</v>
      </c>
    </row>
    <row r="5850" spans="1:6">
      <c r="A5850" s="14">
        <v>45283</v>
      </c>
      <c r="B5850" s="15"/>
      <c r="C5850" s="144" t="s">
        <v>12</v>
      </c>
      <c r="D5850" s="45">
        <v>650000</v>
      </c>
      <c r="E5850" s="45"/>
      <c r="F5850" s="13">
        <f t="shared" si="82"/>
        <v>179000854.54999971</v>
      </c>
    </row>
    <row r="5851" spans="1:6">
      <c r="A5851" s="14">
        <v>45283</v>
      </c>
      <c r="B5851" s="15"/>
      <c r="C5851" s="144" t="s">
        <v>12</v>
      </c>
      <c r="D5851" s="45">
        <v>650000</v>
      </c>
      <c r="E5851" s="45"/>
      <c r="F5851" s="13">
        <f t="shared" si="82"/>
        <v>179650854.54999971</v>
      </c>
    </row>
    <row r="5852" spans="1:6">
      <c r="A5852" s="14">
        <v>45283</v>
      </c>
      <c r="B5852" s="15"/>
      <c r="C5852" s="144" t="s">
        <v>12</v>
      </c>
      <c r="D5852" s="45">
        <v>585000</v>
      </c>
      <c r="E5852" s="45"/>
      <c r="F5852" s="13">
        <f t="shared" si="82"/>
        <v>180235854.54999971</v>
      </c>
    </row>
    <row r="5853" spans="1:6">
      <c r="A5853" s="14">
        <v>45283</v>
      </c>
      <c r="B5853" s="15"/>
      <c r="C5853" s="144" t="s">
        <v>12</v>
      </c>
      <c r="D5853" s="45">
        <v>650000</v>
      </c>
      <c r="E5853" s="45"/>
      <c r="F5853" s="13">
        <f t="shared" si="82"/>
        <v>180885854.54999971</v>
      </c>
    </row>
    <row r="5854" spans="1:6">
      <c r="A5854" s="14">
        <v>45285</v>
      </c>
      <c r="B5854" s="15"/>
      <c r="C5854" s="144" t="s">
        <v>12</v>
      </c>
      <c r="D5854" s="45">
        <v>2600000</v>
      </c>
      <c r="E5854" s="45"/>
      <c r="F5854" s="13">
        <f t="shared" si="82"/>
        <v>183485854.54999971</v>
      </c>
    </row>
    <row r="5855" spans="1:6">
      <c r="A5855" s="14">
        <v>45285</v>
      </c>
      <c r="B5855" s="15"/>
      <c r="C5855" s="144" t="s">
        <v>12</v>
      </c>
      <c r="D5855" s="45">
        <v>650000</v>
      </c>
      <c r="E5855" s="45"/>
      <c r="F5855" s="13">
        <f t="shared" si="82"/>
        <v>184135854.54999971</v>
      </c>
    </row>
    <row r="5856" spans="1:6">
      <c r="A5856" s="14">
        <v>45285</v>
      </c>
      <c r="B5856" s="15"/>
      <c r="C5856" s="144" t="s">
        <v>12</v>
      </c>
      <c r="D5856" s="45">
        <v>585000</v>
      </c>
      <c r="E5856" s="45"/>
      <c r="F5856" s="13">
        <f t="shared" si="82"/>
        <v>184720854.54999971</v>
      </c>
    </row>
    <row r="5857" spans="1:8">
      <c r="A5857" s="14">
        <v>45285</v>
      </c>
      <c r="B5857" s="15"/>
      <c r="C5857" s="144" t="s">
        <v>12</v>
      </c>
      <c r="D5857" s="45">
        <v>600000</v>
      </c>
      <c r="E5857" s="45"/>
      <c r="F5857" s="13">
        <f t="shared" si="82"/>
        <v>185320854.54999971</v>
      </c>
    </row>
    <row r="5858" spans="1:8">
      <c r="A5858" s="14">
        <v>45286</v>
      </c>
      <c r="B5858" s="15"/>
      <c r="C5858" s="144" t="s">
        <v>12</v>
      </c>
      <c r="D5858" s="45">
        <v>650000</v>
      </c>
      <c r="E5858" s="45"/>
      <c r="F5858" s="13">
        <f t="shared" si="82"/>
        <v>185970854.54999971</v>
      </c>
    </row>
    <row r="5859" spans="1:8">
      <c r="A5859" s="14">
        <v>45286</v>
      </c>
      <c r="B5859" s="15"/>
      <c r="C5859" s="144" t="s">
        <v>12</v>
      </c>
      <c r="D5859" s="45">
        <v>585000</v>
      </c>
      <c r="E5859" s="45"/>
      <c r="F5859" s="13">
        <f t="shared" si="82"/>
        <v>186555854.54999971</v>
      </c>
    </row>
    <row r="5860" spans="1:8">
      <c r="A5860" s="14">
        <v>45287</v>
      </c>
      <c r="B5860" s="15"/>
      <c r="C5860" s="144" t="s">
        <v>12</v>
      </c>
      <c r="D5860" s="45">
        <v>1185000</v>
      </c>
      <c r="E5860" s="45"/>
      <c r="F5860" s="13">
        <f t="shared" si="82"/>
        <v>187740854.54999971</v>
      </c>
    </row>
    <row r="5861" spans="1:8">
      <c r="A5861" s="14">
        <v>45287</v>
      </c>
      <c r="B5861" s="15"/>
      <c r="C5861" s="144" t="s">
        <v>12</v>
      </c>
      <c r="D5861" s="45">
        <v>1050000</v>
      </c>
      <c r="E5861" s="45"/>
      <c r="F5861" s="13">
        <f t="shared" si="82"/>
        <v>188790854.54999971</v>
      </c>
    </row>
    <row r="5862" spans="1:8">
      <c r="A5862" s="14">
        <v>45288</v>
      </c>
      <c r="B5862" s="15"/>
      <c r="C5862" s="144" t="s">
        <v>12</v>
      </c>
      <c r="D5862" s="45">
        <v>465000</v>
      </c>
      <c r="E5862" s="45"/>
      <c r="F5862" s="13">
        <f t="shared" si="82"/>
        <v>189255854.54999971</v>
      </c>
    </row>
    <row r="5863" spans="1:8">
      <c r="A5863" s="14">
        <v>45291</v>
      </c>
      <c r="B5863" s="15"/>
      <c r="C5863" s="144" t="s">
        <v>12</v>
      </c>
      <c r="D5863" s="45">
        <v>585000</v>
      </c>
      <c r="E5863" s="45"/>
      <c r="F5863" s="13">
        <f t="shared" si="82"/>
        <v>189840854.54999971</v>
      </c>
    </row>
    <row r="5864" spans="1:8">
      <c r="A5864" s="14">
        <v>45657</v>
      </c>
      <c r="B5864" s="15"/>
      <c r="C5864" s="144" t="s">
        <v>36</v>
      </c>
      <c r="D5864" s="15"/>
      <c r="E5864" s="45">
        <v>25000</v>
      </c>
      <c r="F5864" s="13">
        <f t="shared" si="82"/>
        <v>189815854.54999971</v>
      </c>
    </row>
    <row r="5865" spans="1:8">
      <c r="A5865" s="14">
        <v>45291</v>
      </c>
      <c r="B5865" s="15"/>
      <c r="C5865" s="144" t="s">
        <v>37</v>
      </c>
      <c r="D5865" s="45">
        <v>1057315.42</v>
      </c>
      <c r="E5865" s="15"/>
      <c r="F5865" s="13">
        <f t="shared" si="82"/>
        <v>190873169.9699997</v>
      </c>
    </row>
    <row r="5866" spans="1:8">
      <c r="A5866" s="14">
        <v>45291</v>
      </c>
      <c r="B5866" s="15"/>
      <c r="C5866" s="144" t="s">
        <v>38</v>
      </c>
      <c r="D5866" s="15"/>
      <c r="E5866" s="45">
        <v>211463.08</v>
      </c>
      <c r="F5866" s="13">
        <f t="shared" si="82"/>
        <v>190661706.88999969</v>
      </c>
      <c r="H5866" s="16"/>
    </row>
    <row r="5867" spans="1:8">
      <c r="A5867" s="137"/>
      <c r="B5867" s="137"/>
      <c r="C5867" s="149" t="s">
        <v>34</v>
      </c>
      <c r="D5867" s="83">
        <f>SUM(D5294:D5866)</f>
        <v>1783190615.4200001</v>
      </c>
      <c r="E5867" s="83">
        <f>SUM(E5294:E5866)</f>
        <v>2046589063.0799999</v>
      </c>
      <c r="F5867" s="138"/>
    </row>
    <row r="5868" spans="1:8">
      <c r="A5868" s="15"/>
      <c r="B5868" s="250" t="s">
        <v>5</v>
      </c>
      <c r="C5868" s="251"/>
      <c r="D5868" s="33"/>
      <c r="E5868" s="45"/>
      <c r="F5868" s="84">
        <v>190661706.88999969</v>
      </c>
    </row>
    <row r="5869" spans="1:8">
      <c r="A5869" s="14">
        <v>45292</v>
      </c>
      <c r="B5869" s="93"/>
      <c r="C5869" s="147" t="s">
        <v>12</v>
      </c>
      <c r="D5869" s="67">
        <v>1735000</v>
      </c>
      <c r="E5869" s="45"/>
      <c r="F5869" s="13">
        <f t="shared" ref="F5869:F5932" si="83">F5868+D5869-E5869</f>
        <v>192396706.88999969</v>
      </c>
    </row>
    <row r="5870" spans="1:8">
      <c r="A5870" s="14">
        <v>45292</v>
      </c>
      <c r="B5870" s="93"/>
      <c r="C5870" s="147" t="s">
        <v>12</v>
      </c>
      <c r="D5870" s="67">
        <v>600000</v>
      </c>
      <c r="E5870" s="45"/>
      <c r="F5870" s="13">
        <f t="shared" si="83"/>
        <v>192996706.88999969</v>
      </c>
    </row>
    <row r="5871" spans="1:8">
      <c r="A5871" s="14">
        <v>45292</v>
      </c>
      <c r="B5871" s="15"/>
      <c r="C5871" s="147" t="s">
        <v>12</v>
      </c>
      <c r="D5871" s="67">
        <v>585000</v>
      </c>
      <c r="E5871" s="45"/>
      <c r="F5871" s="13">
        <f t="shared" si="83"/>
        <v>193581706.88999969</v>
      </c>
    </row>
    <row r="5872" spans="1:8">
      <c r="A5872" s="14">
        <v>45292</v>
      </c>
      <c r="B5872" s="93"/>
      <c r="C5872" s="144" t="s">
        <v>12</v>
      </c>
      <c r="D5872" s="67">
        <v>650000</v>
      </c>
      <c r="E5872" s="45"/>
      <c r="F5872" s="13">
        <f t="shared" si="83"/>
        <v>194231706.88999969</v>
      </c>
    </row>
    <row r="5873" spans="1:6">
      <c r="A5873" s="14">
        <v>45292</v>
      </c>
      <c r="B5873" s="93"/>
      <c r="C5873" s="144" t="s">
        <v>12</v>
      </c>
      <c r="D5873" s="67">
        <v>650000</v>
      </c>
      <c r="E5873" s="45"/>
      <c r="F5873" s="13">
        <f t="shared" si="83"/>
        <v>194881706.88999969</v>
      </c>
    </row>
    <row r="5874" spans="1:6">
      <c r="A5874" s="14">
        <v>45292</v>
      </c>
      <c r="B5874" s="15"/>
      <c r="C5874" s="144" t="s">
        <v>12</v>
      </c>
      <c r="D5874" s="67">
        <v>650000</v>
      </c>
      <c r="E5874" s="45"/>
      <c r="F5874" s="13">
        <f t="shared" si="83"/>
        <v>195531706.88999969</v>
      </c>
    </row>
    <row r="5875" spans="1:6">
      <c r="A5875" s="14">
        <v>45292</v>
      </c>
      <c r="B5875" s="93"/>
      <c r="C5875" s="144" t="s">
        <v>12</v>
      </c>
      <c r="D5875" s="67">
        <v>600000</v>
      </c>
      <c r="E5875" s="45"/>
      <c r="F5875" s="13">
        <f t="shared" si="83"/>
        <v>196131706.88999969</v>
      </c>
    </row>
    <row r="5876" spans="1:6">
      <c r="A5876" s="14">
        <v>45292</v>
      </c>
      <c r="B5876" s="93"/>
      <c r="C5876" s="144" t="s">
        <v>12</v>
      </c>
      <c r="D5876" s="67">
        <v>600000</v>
      </c>
      <c r="E5876" s="45"/>
      <c r="F5876" s="13">
        <f t="shared" si="83"/>
        <v>196731706.88999969</v>
      </c>
    </row>
    <row r="5877" spans="1:6">
      <c r="A5877" s="14">
        <v>45292</v>
      </c>
      <c r="B5877" s="15"/>
      <c r="C5877" s="144" t="s">
        <v>12</v>
      </c>
      <c r="D5877" s="33">
        <v>600000</v>
      </c>
      <c r="E5877" s="45"/>
      <c r="F5877" s="13">
        <f t="shared" si="83"/>
        <v>197331706.88999969</v>
      </c>
    </row>
    <row r="5878" spans="1:6">
      <c r="A5878" s="14">
        <v>45292</v>
      </c>
      <c r="B5878" s="15"/>
      <c r="C5878" s="144" t="s">
        <v>12</v>
      </c>
      <c r="D5878" s="33">
        <v>600000</v>
      </c>
      <c r="E5878" s="45"/>
      <c r="F5878" s="13">
        <f t="shared" si="83"/>
        <v>197931706.88999969</v>
      </c>
    </row>
    <row r="5879" spans="1:6">
      <c r="A5879" s="14">
        <v>45292</v>
      </c>
      <c r="B5879" s="15"/>
      <c r="C5879" s="144" t="s">
        <v>12</v>
      </c>
      <c r="D5879" s="33">
        <v>1170000</v>
      </c>
      <c r="E5879" s="45"/>
      <c r="F5879" s="13">
        <f t="shared" si="83"/>
        <v>199101706.88999969</v>
      </c>
    </row>
    <row r="5880" spans="1:6">
      <c r="A5880" s="14">
        <v>45293</v>
      </c>
      <c r="B5880" s="15"/>
      <c r="C5880" s="144" t="s">
        <v>12</v>
      </c>
      <c r="D5880" s="33">
        <v>650000</v>
      </c>
      <c r="E5880" s="45"/>
      <c r="F5880" s="13">
        <f t="shared" si="83"/>
        <v>199751706.88999969</v>
      </c>
    </row>
    <row r="5881" spans="1:6">
      <c r="A5881" s="14">
        <v>45293</v>
      </c>
      <c r="B5881" s="15"/>
      <c r="C5881" s="144" t="s">
        <v>12</v>
      </c>
      <c r="D5881" s="33">
        <v>585000</v>
      </c>
      <c r="E5881" s="45"/>
      <c r="F5881" s="13">
        <f t="shared" si="83"/>
        <v>200336706.88999969</v>
      </c>
    </row>
    <row r="5882" spans="1:6">
      <c r="A5882" s="14">
        <v>45293</v>
      </c>
      <c r="B5882" s="15"/>
      <c r="C5882" s="144" t="s">
        <v>12</v>
      </c>
      <c r="D5882" s="33">
        <v>600000</v>
      </c>
      <c r="E5882" s="45"/>
      <c r="F5882" s="13">
        <f t="shared" si="83"/>
        <v>200936706.88999969</v>
      </c>
    </row>
    <row r="5883" spans="1:6">
      <c r="A5883" s="14">
        <v>45293</v>
      </c>
      <c r="B5883" s="15"/>
      <c r="C5883" s="144" t="s">
        <v>12</v>
      </c>
      <c r="D5883" s="33">
        <v>600000</v>
      </c>
      <c r="E5883" s="45"/>
      <c r="F5883" s="13">
        <f t="shared" si="83"/>
        <v>201536706.88999969</v>
      </c>
    </row>
    <row r="5884" spans="1:6">
      <c r="A5884" s="14">
        <v>45293</v>
      </c>
      <c r="B5884" s="15"/>
      <c r="C5884" s="144" t="s">
        <v>12</v>
      </c>
      <c r="D5884" s="33">
        <v>600000</v>
      </c>
      <c r="E5884" s="45"/>
      <c r="F5884" s="13">
        <f t="shared" si="83"/>
        <v>202136706.88999969</v>
      </c>
    </row>
    <row r="5885" spans="1:6">
      <c r="A5885" s="14">
        <v>45293</v>
      </c>
      <c r="B5885" s="93"/>
      <c r="C5885" s="144" t="s">
        <v>12</v>
      </c>
      <c r="D5885" s="67">
        <v>600000</v>
      </c>
      <c r="E5885" s="45"/>
      <c r="F5885" s="13">
        <f t="shared" si="83"/>
        <v>202736706.88999969</v>
      </c>
    </row>
    <row r="5886" spans="1:6">
      <c r="A5886" s="14">
        <v>45293</v>
      </c>
      <c r="B5886" s="93"/>
      <c r="C5886" s="144" t="s">
        <v>12</v>
      </c>
      <c r="D5886" s="67">
        <v>600000</v>
      </c>
      <c r="E5886" s="45"/>
      <c r="F5886" s="13">
        <f t="shared" si="83"/>
        <v>203336706.88999969</v>
      </c>
    </row>
    <row r="5887" spans="1:6">
      <c r="A5887" s="14">
        <v>45293</v>
      </c>
      <c r="B5887" s="93"/>
      <c r="C5887" s="144" t="s">
        <v>12</v>
      </c>
      <c r="D5887" s="67">
        <v>585000</v>
      </c>
      <c r="E5887" s="45"/>
      <c r="F5887" s="13">
        <f t="shared" si="83"/>
        <v>203921706.88999969</v>
      </c>
    </row>
    <row r="5888" spans="1:6">
      <c r="A5888" s="14">
        <v>45293</v>
      </c>
      <c r="B5888" s="93"/>
      <c r="C5888" s="144" t="s">
        <v>12</v>
      </c>
      <c r="D5888" s="67">
        <v>585000</v>
      </c>
      <c r="E5888" s="45"/>
      <c r="F5888" s="13">
        <f t="shared" si="83"/>
        <v>204506706.88999969</v>
      </c>
    </row>
    <row r="5889" spans="1:6">
      <c r="A5889" s="14">
        <v>45293</v>
      </c>
      <c r="B5889" s="15"/>
      <c r="C5889" s="144" t="s">
        <v>12</v>
      </c>
      <c r="D5889" s="67">
        <v>650000</v>
      </c>
      <c r="E5889" s="45"/>
      <c r="F5889" s="13">
        <f t="shared" si="83"/>
        <v>205156706.88999969</v>
      </c>
    </row>
    <row r="5890" spans="1:6">
      <c r="A5890" s="14">
        <v>45293</v>
      </c>
      <c r="B5890" s="15"/>
      <c r="C5890" s="144" t="s">
        <v>12</v>
      </c>
      <c r="D5890" s="67">
        <v>585000</v>
      </c>
      <c r="E5890" s="45"/>
      <c r="F5890" s="13">
        <f t="shared" si="83"/>
        <v>205741706.88999969</v>
      </c>
    </row>
    <row r="5891" spans="1:6">
      <c r="A5891" s="14">
        <v>45293</v>
      </c>
      <c r="B5891" s="15"/>
      <c r="C5891" s="147" t="s">
        <v>512</v>
      </c>
      <c r="D5891" s="67"/>
      <c r="E5891" s="45">
        <v>70000000</v>
      </c>
      <c r="F5891" s="13">
        <f t="shared" si="83"/>
        <v>135741706.88999969</v>
      </c>
    </row>
    <row r="5892" spans="1:6">
      <c r="A5892" s="14">
        <v>45293</v>
      </c>
      <c r="B5892" s="15"/>
      <c r="C5892" s="147" t="s">
        <v>504</v>
      </c>
      <c r="D5892" s="67"/>
      <c r="E5892" s="45">
        <v>50000000</v>
      </c>
      <c r="F5892" s="13">
        <f t="shared" si="83"/>
        <v>85741706.889999688</v>
      </c>
    </row>
    <row r="5893" spans="1:6">
      <c r="A5893" s="14">
        <v>45293</v>
      </c>
      <c r="B5893" s="15"/>
      <c r="C5893" s="144" t="s">
        <v>12</v>
      </c>
      <c r="D5893" s="67">
        <v>600000</v>
      </c>
      <c r="E5893" s="45"/>
      <c r="F5893" s="13">
        <f t="shared" si="83"/>
        <v>86341706.889999688</v>
      </c>
    </row>
    <row r="5894" spans="1:6">
      <c r="A5894" s="14">
        <v>45293</v>
      </c>
      <c r="B5894" s="15"/>
      <c r="C5894" s="144" t="s">
        <v>12</v>
      </c>
      <c r="D5894" s="67">
        <v>585000</v>
      </c>
      <c r="E5894" s="45"/>
      <c r="F5894" s="13">
        <f t="shared" si="83"/>
        <v>86926706.889999688</v>
      </c>
    </row>
    <row r="5895" spans="1:6">
      <c r="A5895" s="14">
        <v>45293</v>
      </c>
      <c r="B5895" s="15"/>
      <c r="C5895" s="144" t="s">
        <v>12</v>
      </c>
      <c r="D5895" s="67">
        <v>585000</v>
      </c>
      <c r="E5895" s="45"/>
      <c r="F5895" s="13">
        <f t="shared" si="83"/>
        <v>87511706.889999688</v>
      </c>
    </row>
    <row r="5896" spans="1:6">
      <c r="A5896" s="14">
        <v>45293</v>
      </c>
      <c r="B5896" s="15"/>
      <c r="C5896" s="144" t="s">
        <v>12</v>
      </c>
      <c r="D5896" s="67">
        <v>585000</v>
      </c>
      <c r="E5896" s="45"/>
      <c r="F5896" s="13">
        <f t="shared" si="83"/>
        <v>88096706.889999688</v>
      </c>
    </row>
    <row r="5897" spans="1:6">
      <c r="A5897" s="14">
        <v>45294</v>
      </c>
      <c r="B5897" s="15"/>
      <c r="C5897" s="144" t="s">
        <v>12</v>
      </c>
      <c r="D5897" s="67">
        <v>1200000</v>
      </c>
      <c r="E5897" s="45"/>
      <c r="F5897" s="13">
        <f t="shared" si="83"/>
        <v>89296706.889999688</v>
      </c>
    </row>
    <row r="5898" spans="1:6">
      <c r="A5898" s="14">
        <v>45299</v>
      </c>
      <c r="B5898" s="15"/>
      <c r="C5898" s="144" t="s">
        <v>421</v>
      </c>
      <c r="D5898" s="67">
        <v>2500000</v>
      </c>
      <c r="E5898" s="45"/>
      <c r="F5898" s="13">
        <f t="shared" si="83"/>
        <v>91796706.889999688</v>
      </c>
    </row>
    <row r="5899" spans="1:6" ht="14.5">
      <c r="A5899" s="122">
        <v>45294</v>
      </c>
      <c r="B5899" s="15"/>
      <c r="C5899" s="144" t="s">
        <v>12</v>
      </c>
      <c r="D5899" s="67">
        <v>1900000</v>
      </c>
      <c r="E5899" s="45"/>
      <c r="F5899" s="13">
        <f t="shared" si="83"/>
        <v>93696706.889999688</v>
      </c>
    </row>
    <row r="5900" spans="1:6" ht="14.5">
      <c r="A5900" s="122">
        <v>45294</v>
      </c>
      <c r="B5900" s="77"/>
      <c r="C5900" s="182" t="s">
        <v>12</v>
      </c>
      <c r="D5900" s="183">
        <v>650000</v>
      </c>
      <c r="E5900" s="184"/>
      <c r="F5900" s="13">
        <f t="shared" si="83"/>
        <v>94346706.889999688</v>
      </c>
    </row>
    <row r="5901" spans="1:6">
      <c r="A5901" s="14">
        <v>45294</v>
      </c>
      <c r="B5901" s="15"/>
      <c r="C5901" s="144" t="s">
        <v>12</v>
      </c>
      <c r="D5901" s="67">
        <v>585000</v>
      </c>
      <c r="E5901" s="45"/>
      <c r="F5901" s="13">
        <f t="shared" si="83"/>
        <v>94931706.889999688</v>
      </c>
    </row>
    <row r="5902" spans="1:6">
      <c r="A5902" s="14">
        <v>45294</v>
      </c>
      <c r="B5902" s="15"/>
      <c r="C5902" s="144" t="s">
        <v>30</v>
      </c>
      <c r="D5902" s="67">
        <v>600000</v>
      </c>
      <c r="E5902" s="45"/>
      <c r="F5902" s="13">
        <f t="shared" si="83"/>
        <v>95531706.889999688</v>
      </c>
    </row>
    <row r="5903" spans="1:6">
      <c r="A5903" s="14">
        <v>45294</v>
      </c>
      <c r="B5903" s="15"/>
      <c r="C5903" s="144" t="s">
        <v>12</v>
      </c>
      <c r="D5903" s="67">
        <v>585000</v>
      </c>
      <c r="E5903" s="45"/>
      <c r="F5903" s="13">
        <f t="shared" si="83"/>
        <v>96116706.889999688</v>
      </c>
    </row>
    <row r="5904" spans="1:6">
      <c r="A5904" s="14">
        <v>45294</v>
      </c>
      <c r="B5904" s="15"/>
      <c r="C5904" s="144" t="s">
        <v>12</v>
      </c>
      <c r="D5904" s="33">
        <v>600000</v>
      </c>
      <c r="E5904" s="45"/>
      <c r="F5904" s="13">
        <f t="shared" si="83"/>
        <v>96716706.889999688</v>
      </c>
    </row>
    <row r="5905" spans="1:6">
      <c r="A5905" s="14">
        <v>45294</v>
      </c>
      <c r="B5905" s="15"/>
      <c r="C5905" s="144" t="s">
        <v>12</v>
      </c>
      <c r="D5905" s="33">
        <v>600000</v>
      </c>
      <c r="E5905" s="45"/>
      <c r="F5905" s="13">
        <f t="shared" si="83"/>
        <v>97316706.889999688</v>
      </c>
    </row>
    <row r="5906" spans="1:6">
      <c r="A5906" s="14">
        <v>45294</v>
      </c>
      <c r="B5906" s="15"/>
      <c r="C5906" s="144" t="s">
        <v>12</v>
      </c>
      <c r="D5906" s="33">
        <v>650000</v>
      </c>
      <c r="E5906" s="45"/>
      <c r="F5906" s="13">
        <f t="shared" si="83"/>
        <v>97966706.889999688</v>
      </c>
    </row>
    <row r="5907" spans="1:6">
      <c r="A5907" s="14">
        <v>45294</v>
      </c>
      <c r="B5907" s="15"/>
      <c r="C5907" s="144" t="s">
        <v>12</v>
      </c>
      <c r="D5907" s="33">
        <v>600000</v>
      </c>
      <c r="E5907" s="45"/>
      <c r="F5907" s="13">
        <f t="shared" si="83"/>
        <v>98566706.889999688</v>
      </c>
    </row>
    <row r="5908" spans="1:6">
      <c r="A5908" s="14">
        <v>45294</v>
      </c>
      <c r="B5908" s="15"/>
      <c r="C5908" s="144" t="s">
        <v>12</v>
      </c>
      <c r="D5908" s="33">
        <v>650000</v>
      </c>
      <c r="E5908" s="45"/>
      <c r="F5908" s="13">
        <f t="shared" si="83"/>
        <v>99216706.889999688</v>
      </c>
    </row>
    <row r="5909" spans="1:6">
      <c r="A5909" s="14">
        <v>45294</v>
      </c>
      <c r="B5909" s="15"/>
      <c r="C5909" s="144" t="s">
        <v>12</v>
      </c>
      <c r="D5909" s="33">
        <v>650000</v>
      </c>
      <c r="E5909" s="45"/>
      <c r="F5909" s="13">
        <f t="shared" si="83"/>
        <v>99866706.889999688</v>
      </c>
    </row>
    <row r="5910" spans="1:6">
      <c r="A5910" s="14">
        <v>45294</v>
      </c>
      <c r="B5910" s="15"/>
      <c r="C5910" s="144" t="s">
        <v>12</v>
      </c>
      <c r="D5910" s="33">
        <v>1235000</v>
      </c>
      <c r="E5910" s="45"/>
      <c r="F5910" s="13">
        <f t="shared" si="83"/>
        <v>101101706.88999969</v>
      </c>
    </row>
    <row r="5911" spans="1:6">
      <c r="A5911" s="14">
        <v>45294</v>
      </c>
      <c r="B5911" s="15"/>
      <c r="C5911" s="144" t="s">
        <v>12</v>
      </c>
      <c r="D5911" s="33">
        <v>585000</v>
      </c>
      <c r="E5911" s="45"/>
      <c r="F5911" s="13">
        <f t="shared" si="83"/>
        <v>101686706.88999969</v>
      </c>
    </row>
    <row r="5912" spans="1:6">
      <c r="A5912" s="14">
        <v>45294</v>
      </c>
      <c r="B5912" s="15"/>
      <c r="C5912" s="144" t="s">
        <v>12</v>
      </c>
      <c r="D5912" s="33">
        <v>650000</v>
      </c>
      <c r="E5912" s="45"/>
      <c r="F5912" s="13">
        <f t="shared" si="83"/>
        <v>102336706.88999969</v>
      </c>
    </row>
    <row r="5913" spans="1:6">
      <c r="A5913" s="14">
        <v>45294</v>
      </c>
      <c r="B5913" s="15"/>
      <c r="C5913" s="144" t="s">
        <v>12</v>
      </c>
      <c r="D5913" s="33">
        <v>1185000</v>
      </c>
      <c r="E5913" s="45"/>
      <c r="F5913" s="13">
        <f t="shared" si="83"/>
        <v>103521706.88999969</v>
      </c>
    </row>
    <row r="5914" spans="1:6">
      <c r="A5914" s="14">
        <v>45294</v>
      </c>
      <c r="B5914" s="15"/>
      <c r="C5914" s="144" t="s">
        <v>12</v>
      </c>
      <c r="D5914" s="33">
        <v>1235000</v>
      </c>
      <c r="E5914" s="45"/>
      <c r="F5914" s="13">
        <f t="shared" si="83"/>
        <v>104756706.88999969</v>
      </c>
    </row>
    <row r="5915" spans="1:6">
      <c r="A5915" s="14">
        <v>45294</v>
      </c>
      <c r="B5915" s="15"/>
      <c r="C5915" s="144" t="s">
        <v>12</v>
      </c>
      <c r="D5915" s="33">
        <v>585000</v>
      </c>
      <c r="E5915" s="45"/>
      <c r="F5915" s="13">
        <f t="shared" si="83"/>
        <v>105341706.88999969</v>
      </c>
    </row>
    <row r="5916" spans="1:6">
      <c r="A5916" s="14">
        <v>45295</v>
      </c>
      <c r="B5916" s="15"/>
      <c r="C5916" s="144" t="s">
        <v>12</v>
      </c>
      <c r="D5916" s="33">
        <v>585000</v>
      </c>
      <c r="E5916" s="45"/>
      <c r="F5916" s="13">
        <f t="shared" si="83"/>
        <v>105926706.88999969</v>
      </c>
    </row>
    <row r="5917" spans="1:6">
      <c r="A5917" s="14">
        <v>45295</v>
      </c>
      <c r="B5917" s="15"/>
      <c r="C5917" s="144" t="s">
        <v>12</v>
      </c>
      <c r="D5917" s="33">
        <v>650000</v>
      </c>
      <c r="E5917" s="45"/>
      <c r="F5917" s="13">
        <f t="shared" si="83"/>
        <v>106576706.88999969</v>
      </c>
    </row>
    <row r="5918" spans="1:6">
      <c r="A5918" s="14">
        <v>45295</v>
      </c>
      <c r="B5918" s="15"/>
      <c r="C5918" s="144" t="s">
        <v>149</v>
      </c>
      <c r="D5918" s="33">
        <v>14950000</v>
      </c>
      <c r="E5918" s="45"/>
      <c r="F5918" s="13">
        <f t="shared" si="83"/>
        <v>121526706.88999969</v>
      </c>
    </row>
    <row r="5919" spans="1:6">
      <c r="A5919" s="14">
        <v>45295</v>
      </c>
      <c r="B5919" s="15"/>
      <c r="C5919" s="144" t="s">
        <v>12</v>
      </c>
      <c r="D5919" s="33">
        <v>465000</v>
      </c>
      <c r="E5919" s="45"/>
      <c r="F5919" s="13">
        <f t="shared" si="83"/>
        <v>121991706.88999969</v>
      </c>
    </row>
    <row r="5920" spans="1:6">
      <c r="A5920" s="14">
        <v>45295</v>
      </c>
      <c r="B5920" s="15"/>
      <c r="C5920" s="144" t="s">
        <v>12</v>
      </c>
      <c r="D5920" s="33">
        <v>1745000</v>
      </c>
      <c r="E5920" s="45"/>
      <c r="F5920" s="13">
        <f t="shared" si="83"/>
        <v>123736706.88999969</v>
      </c>
    </row>
    <row r="5921" spans="1:6">
      <c r="A5921" s="14">
        <v>45295</v>
      </c>
      <c r="B5921" s="15"/>
      <c r="C5921" s="144" t="s">
        <v>149</v>
      </c>
      <c r="D5921" s="33">
        <v>12875000</v>
      </c>
      <c r="E5921" s="45"/>
      <c r="F5921" s="13">
        <f t="shared" si="83"/>
        <v>136611706.88999969</v>
      </c>
    </row>
    <row r="5922" spans="1:6">
      <c r="A5922" s="14">
        <v>45295</v>
      </c>
      <c r="B5922" s="15"/>
      <c r="C5922" s="144" t="s">
        <v>12</v>
      </c>
      <c r="D5922" s="33">
        <v>650000</v>
      </c>
      <c r="E5922" s="45"/>
      <c r="F5922" s="13">
        <f t="shared" si="83"/>
        <v>137261706.88999969</v>
      </c>
    </row>
    <row r="5923" spans="1:6">
      <c r="A5923" s="14">
        <v>45295</v>
      </c>
      <c r="B5923" s="15"/>
      <c r="C5923" s="144" t="s">
        <v>12</v>
      </c>
      <c r="D5923" s="33">
        <v>600000</v>
      </c>
      <c r="E5923" s="45"/>
      <c r="F5923" s="13">
        <f t="shared" si="83"/>
        <v>137861706.88999969</v>
      </c>
    </row>
    <row r="5924" spans="1:6">
      <c r="A5924" s="14">
        <v>45295</v>
      </c>
      <c r="B5924" s="15"/>
      <c r="C5924" s="144" t="s">
        <v>12</v>
      </c>
      <c r="D5924" s="33">
        <v>1135000</v>
      </c>
      <c r="E5924" s="45"/>
      <c r="F5924" s="13">
        <f t="shared" si="83"/>
        <v>138996706.88999969</v>
      </c>
    </row>
    <row r="5925" spans="1:6">
      <c r="A5925" s="14">
        <v>45295</v>
      </c>
      <c r="B5925" s="15"/>
      <c r="C5925" s="144" t="s">
        <v>145</v>
      </c>
      <c r="D5925" s="33">
        <v>14300000</v>
      </c>
      <c r="E5925" s="45"/>
      <c r="F5925" s="13">
        <f t="shared" si="83"/>
        <v>153296706.88999969</v>
      </c>
    </row>
    <row r="5926" spans="1:6">
      <c r="A5926" s="14">
        <v>45295</v>
      </c>
      <c r="B5926" s="15"/>
      <c r="C5926" s="144" t="s">
        <v>16</v>
      </c>
      <c r="D5926" s="33">
        <v>1490000</v>
      </c>
      <c r="E5926" s="45"/>
      <c r="F5926" s="13">
        <f t="shared" si="83"/>
        <v>154786706.88999969</v>
      </c>
    </row>
    <row r="5927" spans="1:6">
      <c r="A5927" s="14">
        <v>45295</v>
      </c>
      <c r="B5927" s="15"/>
      <c r="C5927" s="144" t="s">
        <v>12</v>
      </c>
      <c r="D5927" s="33">
        <v>600000</v>
      </c>
      <c r="E5927" s="45"/>
      <c r="F5927" s="13">
        <f t="shared" si="83"/>
        <v>155386706.88999969</v>
      </c>
    </row>
    <row r="5928" spans="1:6">
      <c r="A5928" s="14">
        <v>45295</v>
      </c>
      <c r="B5928" s="15"/>
      <c r="C5928" s="144" t="s">
        <v>12</v>
      </c>
      <c r="D5928" s="33">
        <v>3660000</v>
      </c>
      <c r="E5928" s="45"/>
      <c r="F5928" s="13">
        <f t="shared" si="83"/>
        <v>159046706.88999969</v>
      </c>
    </row>
    <row r="5929" spans="1:6">
      <c r="A5929" s="14">
        <v>45295</v>
      </c>
      <c r="B5929" s="15"/>
      <c r="C5929" s="144" t="s">
        <v>12</v>
      </c>
      <c r="D5929" s="33">
        <v>1050000</v>
      </c>
      <c r="E5929" s="45"/>
      <c r="F5929" s="13">
        <f t="shared" si="83"/>
        <v>160096706.88999969</v>
      </c>
    </row>
    <row r="5930" spans="1:6">
      <c r="A5930" s="14">
        <v>45295</v>
      </c>
      <c r="B5930" s="15"/>
      <c r="C5930" s="144" t="s">
        <v>522</v>
      </c>
      <c r="D5930" s="33">
        <v>10000000</v>
      </c>
      <c r="E5930" s="45"/>
      <c r="F5930" s="13">
        <f t="shared" si="83"/>
        <v>170096706.88999969</v>
      </c>
    </row>
    <row r="5931" spans="1:6">
      <c r="A5931" s="14">
        <v>45295</v>
      </c>
      <c r="B5931" s="15"/>
      <c r="C5931" s="144" t="s">
        <v>523</v>
      </c>
      <c r="D5931" s="33">
        <v>3950000</v>
      </c>
      <c r="E5931" s="45"/>
      <c r="F5931" s="13">
        <f t="shared" si="83"/>
        <v>174046706.88999969</v>
      </c>
    </row>
    <row r="5932" spans="1:6">
      <c r="A5932" s="14">
        <v>45295</v>
      </c>
      <c r="B5932" s="15"/>
      <c r="C5932" s="144" t="s">
        <v>12</v>
      </c>
      <c r="D5932" s="33">
        <v>600000</v>
      </c>
      <c r="E5932" s="45"/>
      <c r="F5932" s="13">
        <f t="shared" si="83"/>
        <v>174646706.88999969</v>
      </c>
    </row>
    <row r="5933" spans="1:6">
      <c r="A5933" s="14">
        <v>45295</v>
      </c>
      <c r="B5933" s="15"/>
      <c r="C5933" s="144" t="s">
        <v>149</v>
      </c>
      <c r="D5933" s="33">
        <v>7950000</v>
      </c>
      <c r="E5933" s="45"/>
      <c r="F5933" s="13">
        <f t="shared" ref="F5933:F5996" si="84">F5932+D5933-E5933</f>
        <v>182596706.88999969</v>
      </c>
    </row>
    <row r="5934" spans="1:6">
      <c r="A5934" s="14">
        <v>45295</v>
      </c>
      <c r="B5934" s="15"/>
      <c r="C5934" s="144" t="s">
        <v>12</v>
      </c>
      <c r="D5934" s="33">
        <v>585000</v>
      </c>
      <c r="E5934" s="45"/>
      <c r="F5934" s="13">
        <f t="shared" si="84"/>
        <v>183181706.88999969</v>
      </c>
    </row>
    <row r="5935" spans="1:6">
      <c r="A5935" s="14">
        <v>45295</v>
      </c>
      <c r="B5935" s="15"/>
      <c r="C5935" s="144" t="s">
        <v>12</v>
      </c>
      <c r="D5935" s="33">
        <v>575000</v>
      </c>
      <c r="E5935" s="45"/>
      <c r="F5935" s="13">
        <f t="shared" si="84"/>
        <v>183756706.88999969</v>
      </c>
    </row>
    <row r="5936" spans="1:6">
      <c r="A5936" s="14">
        <v>45295</v>
      </c>
      <c r="B5936" s="15"/>
      <c r="C5936" s="144" t="s">
        <v>12</v>
      </c>
      <c r="D5936" s="33">
        <v>650000</v>
      </c>
      <c r="E5936" s="45"/>
      <c r="F5936" s="13">
        <f t="shared" si="84"/>
        <v>184406706.88999969</v>
      </c>
    </row>
    <row r="5937" spans="1:6">
      <c r="A5937" s="14">
        <v>45295</v>
      </c>
      <c r="B5937" s="15"/>
      <c r="C5937" s="144" t="s">
        <v>12</v>
      </c>
      <c r="D5937" s="33">
        <v>600000</v>
      </c>
      <c r="E5937" s="45"/>
      <c r="F5937" s="13">
        <f t="shared" si="84"/>
        <v>185006706.88999969</v>
      </c>
    </row>
    <row r="5938" spans="1:6">
      <c r="A5938" s="14">
        <v>45295</v>
      </c>
      <c r="B5938" s="15"/>
      <c r="C5938" s="144" t="s">
        <v>12</v>
      </c>
      <c r="D5938" s="33">
        <v>600000</v>
      </c>
      <c r="E5938" s="45"/>
      <c r="F5938" s="13">
        <f t="shared" si="84"/>
        <v>185606706.88999969</v>
      </c>
    </row>
    <row r="5939" spans="1:6">
      <c r="A5939" s="14">
        <v>45295</v>
      </c>
      <c r="B5939" s="15"/>
      <c r="C5939" s="144" t="s">
        <v>12</v>
      </c>
      <c r="D5939" s="33">
        <v>550000</v>
      </c>
      <c r="E5939" s="45"/>
      <c r="F5939" s="13">
        <f t="shared" si="84"/>
        <v>186156706.88999969</v>
      </c>
    </row>
    <row r="5940" spans="1:6">
      <c r="A5940" s="14">
        <v>45295</v>
      </c>
      <c r="B5940" s="15"/>
      <c r="C5940" s="144" t="s">
        <v>12</v>
      </c>
      <c r="D5940" s="33">
        <v>1170000</v>
      </c>
      <c r="E5940" s="45"/>
      <c r="F5940" s="13">
        <f t="shared" si="84"/>
        <v>187326706.88999969</v>
      </c>
    </row>
    <row r="5941" spans="1:6">
      <c r="A5941" s="14">
        <v>45295</v>
      </c>
      <c r="B5941" s="15"/>
      <c r="C5941" s="144" t="s">
        <v>12</v>
      </c>
      <c r="D5941" s="33">
        <v>600000</v>
      </c>
      <c r="E5941" s="45"/>
      <c r="F5941" s="13">
        <f t="shared" si="84"/>
        <v>187926706.88999969</v>
      </c>
    </row>
    <row r="5942" spans="1:6">
      <c r="A5942" s="14">
        <v>45295</v>
      </c>
      <c r="B5942" s="15"/>
      <c r="C5942" s="144" t="s">
        <v>12</v>
      </c>
      <c r="D5942" s="33">
        <v>585000</v>
      </c>
      <c r="E5942" s="45"/>
      <c r="F5942" s="13">
        <f t="shared" si="84"/>
        <v>188511706.88999969</v>
      </c>
    </row>
    <row r="5943" spans="1:6">
      <c r="A5943" s="14">
        <v>45295</v>
      </c>
      <c r="B5943" s="15"/>
      <c r="C5943" s="144" t="s">
        <v>12</v>
      </c>
      <c r="D5943" s="33">
        <v>1170000</v>
      </c>
      <c r="E5943" s="45"/>
      <c r="F5943" s="13">
        <f t="shared" si="84"/>
        <v>189681706.88999969</v>
      </c>
    </row>
    <row r="5944" spans="1:6">
      <c r="A5944" s="14">
        <v>45295</v>
      </c>
      <c r="B5944" s="15"/>
      <c r="C5944" s="144" t="s">
        <v>12</v>
      </c>
      <c r="D5944" s="33">
        <v>585000</v>
      </c>
      <c r="E5944" s="45"/>
      <c r="F5944" s="13">
        <f t="shared" si="84"/>
        <v>190266706.88999969</v>
      </c>
    </row>
    <row r="5945" spans="1:6">
      <c r="A5945" s="14">
        <v>45295</v>
      </c>
      <c r="B5945" s="15"/>
      <c r="C5945" s="144" t="s">
        <v>149</v>
      </c>
      <c r="D5945" s="33">
        <v>12875000</v>
      </c>
      <c r="E5945" s="45"/>
      <c r="F5945" s="13">
        <f t="shared" si="84"/>
        <v>203141706.88999969</v>
      </c>
    </row>
    <row r="5946" spans="1:6">
      <c r="A5946" s="14">
        <v>45295</v>
      </c>
      <c r="B5946" s="15"/>
      <c r="C5946" s="144" t="s">
        <v>16</v>
      </c>
      <c r="D5946" s="33">
        <v>1490000</v>
      </c>
      <c r="E5946" s="45"/>
      <c r="F5946" s="13">
        <f t="shared" si="84"/>
        <v>204631706.88999969</v>
      </c>
    </row>
    <row r="5947" spans="1:6">
      <c r="A5947" s="14">
        <v>45295</v>
      </c>
      <c r="B5947" s="15"/>
      <c r="C5947" s="144" t="s">
        <v>18</v>
      </c>
      <c r="D5947" s="33">
        <v>2335000</v>
      </c>
      <c r="E5947" s="45"/>
      <c r="F5947" s="13">
        <f t="shared" si="84"/>
        <v>206966706.88999969</v>
      </c>
    </row>
    <row r="5948" spans="1:6">
      <c r="A5948" s="14">
        <v>45295</v>
      </c>
      <c r="B5948" s="15"/>
      <c r="C5948" s="144" t="s">
        <v>12</v>
      </c>
      <c r="D5948" s="33">
        <v>650000</v>
      </c>
      <c r="E5948" s="45"/>
      <c r="F5948" s="13">
        <f t="shared" si="84"/>
        <v>207616706.88999969</v>
      </c>
    </row>
    <row r="5949" spans="1:6">
      <c r="A5949" s="14">
        <v>45295</v>
      </c>
      <c r="B5949" s="15"/>
      <c r="C5949" s="144" t="s">
        <v>12</v>
      </c>
      <c r="D5949" s="33">
        <v>465000</v>
      </c>
      <c r="E5949" s="45"/>
      <c r="F5949" s="13">
        <f t="shared" si="84"/>
        <v>208081706.88999969</v>
      </c>
    </row>
    <row r="5950" spans="1:6">
      <c r="A5950" s="14">
        <v>45295</v>
      </c>
      <c r="B5950" s="15"/>
      <c r="C5950" s="144" t="s">
        <v>12</v>
      </c>
      <c r="D5950" s="33">
        <v>600000</v>
      </c>
      <c r="E5950" s="45"/>
      <c r="F5950" s="13">
        <f t="shared" si="84"/>
        <v>208681706.88999969</v>
      </c>
    </row>
    <row r="5951" spans="1:6">
      <c r="A5951" s="14">
        <v>45295</v>
      </c>
      <c r="B5951" s="15"/>
      <c r="C5951" s="144" t="s">
        <v>12</v>
      </c>
      <c r="D5951" s="33">
        <v>3404700</v>
      </c>
      <c r="E5951" s="45"/>
      <c r="F5951" s="13">
        <f t="shared" si="84"/>
        <v>212086406.88999969</v>
      </c>
    </row>
    <row r="5952" spans="1:6">
      <c r="A5952" s="14">
        <v>45295</v>
      </c>
      <c r="B5952" s="15"/>
      <c r="C5952" s="144" t="s">
        <v>12</v>
      </c>
      <c r="D5952" s="33">
        <v>1185000</v>
      </c>
      <c r="E5952" s="45"/>
      <c r="F5952" s="13">
        <f t="shared" si="84"/>
        <v>213271406.88999969</v>
      </c>
    </row>
    <row r="5953" spans="1:6">
      <c r="A5953" s="14">
        <v>45295</v>
      </c>
      <c r="B5953" s="15"/>
      <c r="C5953" s="144" t="s">
        <v>12</v>
      </c>
      <c r="D5953" s="33">
        <v>1235000</v>
      </c>
      <c r="E5953" s="45"/>
      <c r="F5953" s="13">
        <f t="shared" si="84"/>
        <v>214506406.88999969</v>
      </c>
    </row>
    <row r="5954" spans="1:6">
      <c r="A5954" s="14">
        <v>45295</v>
      </c>
      <c r="B5954" s="15"/>
      <c r="C5954" s="144" t="s">
        <v>12</v>
      </c>
      <c r="D5954" s="33">
        <v>575000</v>
      </c>
      <c r="E5954" s="45"/>
      <c r="F5954" s="13">
        <f t="shared" si="84"/>
        <v>215081406.88999969</v>
      </c>
    </row>
    <row r="5955" spans="1:6">
      <c r="A5955" s="14">
        <v>45295</v>
      </c>
      <c r="B5955" s="15"/>
      <c r="C5955" s="144" t="s">
        <v>12</v>
      </c>
      <c r="D5955" s="33">
        <v>600000</v>
      </c>
      <c r="E5955" s="45"/>
      <c r="F5955" s="13">
        <f t="shared" si="84"/>
        <v>215681406.88999969</v>
      </c>
    </row>
    <row r="5956" spans="1:6">
      <c r="A5956" s="14">
        <v>45295</v>
      </c>
      <c r="B5956" s="15"/>
      <c r="C5956" s="144" t="s">
        <v>12</v>
      </c>
      <c r="D5956" s="33">
        <v>585000</v>
      </c>
      <c r="E5956" s="45"/>
      <c r="F5956" s="13">
        <f t="shared" si="84"/>
        <v>216266406.88999969</v>
      </c>
    </row>
    <row r="5957" spans="1:6">
      <c r="A5957" s="14">
        <v>45295</v>
      </c>
      <c r="B5957" s="15"/>
      <c r="C5957" s="144" t="s">
        <v>12</v>
      </c>
      <c r="D5957" s="33">
        <v>1250000</v>
      </c>
      <c r="E5957" s="45"/>
      <c r="F5957" s="13">
        <f t="shared" si="84"/>
        <v>217516406.88999969</v>
      </c>
    </row>
    <row r="5958" spans="1:6">
      <c r="A5958" s="14">
        <v>45295</v>
      </c>
      <c r="B5958" s="15"/>
      <c r="C5958" s="144" t="s">
        <v>12</v>
      </c>
      <c r="D5958" s="33">
        <v>650000</v>
      </c>
      <c r="E5958" s="45"/>
      <c r="F5958" s="13">
        <f t="shared" si="84"/>
        <v>218166406.88999969</v>
      </c>
    </row>
    <row r="5959" spans="1:6">
      <c r="A5959" s="14">
        <v>45295</v>
      </c>
      <c r="B5959" s="15"/>
      <c r="C5959" s="144" t="s">
        <v>12</v>
      </c>
      <c r="D5959" s="33">
        <v>1200000</v>
      </c>
      <c r="E5959" s="45"/>
      <c r="F5959" s="13">
        <f t="shared" si="84"/>
        <v>219366406.88999969</v>
      </c>
    </row>
    <row r="5960" spans="1:6">
      <c r="A5960" s="14">
        <v>45295</v>
      </c>
      <c r="B5960" s="15"/>
      <c r="C5960" s="144" t="s">
        <v>12</v>
      </c>
      <c r="D5960" s="33">
        <v>575000</v>
      </c>
      <c r="E5960" s="45"/>
      <c r="F5960" s="13">
        <f t="shared" si="84"/>
        <v>219941406.88999969</v>
      </c>
    </row>
    <row r="5961" spans="1:6">
      <c r="A5961" s="14">
        <v>45295</v>
      </c>
      <c r="B5961" s="15"/>
      <c r="C5961" s="144" t="s">
        <v>12</v>
      </c>
      <c r="D5961" s="33">
        <v>585000</v>
      </c>
      <c r="E5961" s="45"/>
      <c r="F5961" s="13">
        <f t="shared" si="84"/>
        <v>220526406.88999969</v>
      </c>
    </row>
    <row r="5962" spans="1:6">
      <c r="A5962" s="14">
        <v>45295</v>
      </c>
      <c r="B5962" s="15"/>
      <c r="C5962" s="144" t="s">
        <v>12</v>
      </c>
      <c r="D5962" s="33">
        <v>585000</v>
      </c>
      <c r="E5962" s="45"/>
      <c r="F5962" s="13">
        <f t="shared" si="84"/>
        <v>221111406.88999969</v>
      </c>
    </row>
    <row r="5963" spans="1:6">
      <c r="A5963" s="14">
        <v>45295</v>
      </c>
      <c r="B5963" s="15"/>
      <c r="C5963" s="144" t="s">
        <v>12</v>
      </c>
      <c r="D5963" s="33">
        <v>600000</v>
      </c>
      <c r="E5963" s="45"/>
      <c r="F5963" s="13">
        <f t="shared" si="84"/>
        <v>221711406.88999969</v>
      </c>
    </row>
    <row r="5964" spans="1:6">
      <c r="A5964" s="14">
        <v>45295</v>
      </c>
      <c r="B5964" s="15"/>
      <c r="C5964" s="144" t="s">
        <v>12</v>
      </c>
      <c r="D5964" s="33">
        <v>650000</v>
      </c>
      <c r="E5964" s="45"/>
      <c r="F5964" s="13">
        <f t="shared" si="84"/>
        <v>222361406.88999969</v>
      </c>
    </row>
    <row r="5965" spans="1:6">
      <c r="A5965" s="14">
        <v>45296</v>
      </c>
      <c r="B5965" s="15"/>
      <c r="C5965" s="144" t="s">
        <v>12</v>
      </c>
      <c r="D5965" s="33">
        <v>550000</v>
      </c>
      <c r="E5965" s="45"/>
      <c r="F5965" s="13">
        <f t="shared" si="84"/>
        <v>222911406.88999969</v>
      </c>
    </row>
    <row r="5966" spans="1:6">
      <c r="A5966" s="14">
        <v>45296</v>
      </c>
      <c r="B5966" s="15"/>
      <c r="C5966" s="144" t="s">
        <v>12</v>
      </c>
      <c r="D5966" s="33">
        <v>1150000</v>
      </c>
      <c r="E5966" s="45"/>
      <c r="F5966" s="13">
        <f t="shared" si="84"/>
        <v>224061406.88999969</v>
      </c>
    </row>
    <row r="5967" spans="1:6">
      <c r="A5967" s="14">
        <v>45296</v>
      </c>
      <c r="B5967" s="15"/>
      <c r="C5967" s="144" t="s">
        <v>12</v>
      </c>
      <c r="D5967" s="33">
        <v>600000</v>
      </c>
      <c r="E5967" s="45"/>
      <c r="F5967" s="13">
        <f t="shared" si="84"/>
        <v>224661406.88999969</v>
      </c>
    </row>
    <row r="5968" spans="1:6">
      <c r="A5968" s="14">
        <v>45296</v>
      </c>
      <c r="B5968" s="15"/>
      <c r="C5968" s="144" t="s">
        <v>12</v>
      </c>
      <c r="D5968" s="33">
        <v>600000</v>
      </c>
      <c r="E5968" s="45"/>
      <c r="F5968" s="13">
        <f t="shared" si="84"/>
        <v>225261406.88999969</v>
      </c>
    </row>
    <row r="5969" spans="1:6">
      <c r="A5969" s="14">
        <v>45296</v>
      </c>
      <c r="B5969" s="15"/>
      <c r="C5969" s="144" t="s">
        <v>290</v>
      </c>
      <c r="D5969" s="33">
        <v>11950000</v>
      </c>
      <c r="E5969" s="45"/>
      <c r="F5969" s="13">
        <f t="shared" si="84"/>
        <v>237211406.88999969</v>
      </c>
    </row>
    <row r="5970" spans="1:6">
      <c r="A5970" s="14">
        <v>45296</v>
      </c>
      <c r="B5970" s="15"/>
      <c r="C5970" s="144" t="s">
        <v>12</v>
      </c>
      <c r="D5970" s="33">
        <v>550000</v>
      </c>
      <c r="E5970" s="45"/>
      <c r="F5970" s="13">
        <f t="shared" si="84"/>
        <v>237761406.88999969</v>
      </c>
    </row>
    <row r="5971" spans="1:6">
      <c r="A5971" s="14">
        <v>45296</v>
      </c>
      <c r="B5971" s="15"/>
      <c r="C5971" s="144" t="s">
        <v>16</v>
      </c>
      <c r="D5971" s="33">
        <v>1240000</v>
      </c>
      <c r="E5971" s="45"/>
      <c r="F5971" s="13">
        <f t="shared" si="84"/>
        <v>239001406.88999969</v>
      </c>
    </row>
    <row r="5972" spans="1:6">
      <c r="A5972" s="14">
        <v>45296</v>
      </c>
      <c r="B5972" s="15"/>
      <c r="C5972" s="144" t="s">
        <v>12</v>
      </c>
      <c r="D5972" s="33">
        <v>585000</v>
      </c>
      <c r="E5972" s="45"/>
      <c r="F5972" s="13">
        <f t="shared" si="84"/>
        <v>239586406.88999969</v>
      </c>
    </row>
    <row r="5973" spans="1:6">
      <c r="A5973" s="14">
        <v>45296</v>
      </c>
      <c r="B5973" s="15"/>
      <c r="C5973" s="144" t="s">
        <v>12</v>
      </c>
      <c r="D5973" s="33">
        <v>600000</v>
      </c>
      <c r="E5973" s="45"/>
      <c r="F5973" s="13">
        <f t="shared" si="84"/>
        <v>240186406.88999969</v>
      </c>
    </row>
    <row r="5974" spans="1:6">
      <c r="A5974" s="14">
        <v>45296</v>
      </c>
      <c r="B5974" s="15"/>
      <c r="C5974" s="144" t="s">
        <v>12</v>
      </c>
      <c r="D5974" s="33">
        <v>465000</v>
      </c>
      <c r="E5974" s="45"/>
      <c r="F5974" s="13">
        <f t="shared" si="84"/>
        <v>240651406.88999969</v>
      </c>
    </row>
    <row r="5975" spans="1:6">
      <c r="A5975" s="14">
        <v>45296</v>
      </c>
      <c r="B5975" s="15"/>
      <c r="C5975" s="144" t="s">
        <v>12</v>
      </c>
      <c r="D5975" s="33">
        <v>585000</v>
      </c>
      <c r="E5975" s="45"/>
      <c r="F5975" s="13">
        <f t="shared" si="84"/>
        <v>241236406.88999969</v>
      </c>
    </row>
    <row r="5976" spans="1:6">
      <c r="A5976" s="14">
        <v>45296</v>
      </c>
      <c r="B5976" s="15"/>
      <c r="C5976" s="144" t="s">
        <v>12</v>
      </c>
      <c r="D5976" s="33">
        <v>1950000</v>
      </c>
      <c r="E5976" s="45"/>
      <c r="F5976" s="13">
        <f t="shared" si="84"/>
        <v>243186406.88999969</v>
      </c>
    </row>
    <row r="5977" spans="1:6">
      <c r="A5977" s="14">
        <v>45296</v>
      </c>
      <c r="B5977" s="15"/>
      <c r="C5977" s="144" t="s">
        <v>12</v>
      </c>
      <c r="D5977" s="33">
        <v>650000</v>
      </c>
      <c r="E5977" s="45"/>
      <c r="F5977" s="13">
        <f t="shared" si="84"/>
        <v>243836406.88999969</v>
      </c>
    </row>
    <row r="5978" spans="1:6">
      <c r="A5978" s="14">
        <v>45296</v>
      </c>
      <c r="B5978" s="15"/>
      <c r="C5978" s="144" t="s">
        <v>12</v>
      </c>
      <c r="D5978" s="33">
        <v>1810000</v>
      </c>
      <c r="E5978" s="45"/>
      <c r="F5978" s="13">
        <f t="shared" si="84"/>
        <v>245646406.88999969</v>
      </c>
    </row>
    <row r="5979" spans="1:6">
      <c r="A5979" s="14">
        <v>45296</v>
      </c>
      <c r="B5979" s="15"/>
      <c r="C5979" s="144" t="s">
        <v>147</v>
      </c>
      <c r="D5979" s="33">
        <v>12200000</v>
      </c>
      <c r="E5979" s="45"/>
      <c r="F5979" s="13">
        <f t="shared" si="84"/>
        <v>257846406.88999969</v>
      </c>
    </row>
    <row r="5980" spans="1:6">
      <c r="A5980" s="14">
        <v>45296</v>
      </c>
      <c r="B5980" s="15"/>
      <c r="C5980" s="144" t="s">
        <v>12</v>
      </c>
      <c r="D5980" s="33">
        <v>1185000</v>
      </c>
      <c r="E5980" s="45"/>
      <c r="F5980" s="13">
        <f t="shared" si="84"/>
        <v>259031406.88999969</v>
      </c>
    </row>
    <row r="5981" spans="1:6">
      <c r="A5981" s="14">
        <v>45296</v>
      </c>
      <c r="B5981" s="15"/>
      <c r="C5981" s="144" t="s">
        <v>12</v>
      </c>
      <c r="D5981" s="33">
        <v>600000</v>
      </c>
      <c r="E5981" s="45"/>
      <c r="F5981" s="13">
        <f t="shared" si="84"/>
        <v>259631406.88999969</v>
      </c>
    </row>
    <row r="5982" spans="1:6">
      <c r="A5982" s="14">
        <v>45296</v>
      </c>
      <c r="B5982" s="15"/>
      <c r="C5982" s="144" t="s">
        <v>12</v>
      </c>
      <c r="D5982" s="33">
        <v>650000</v>
      </c>
      <c r="E5982" s="45"/>
      <c r="F5982" s="13">
        <f t="shared" si="84"/>
        <v>260281406.88999969</v>
      </c>
    </row>
    <row r="5983" spans="1:6">
      <c r="A5983" s="14">
        <v>45296</v>
      </c>
      <c r="B5983" s="15"/>
      <c r="C5983" s="144" t="s">
        <v>12</v>
      </c>
      <c r="D5983" s="33">
        <v>550000</v>
      </c>
      <c r="E5983" s="45"/>
      <c r="F5983" s="13">
        <f t="shared" si="84"/>
        <v>260831406.88999969</v>
      </c>
    </row>
    <row r="5984" spans="1:6">
      <c r="A5984" s="14">
        <v>45296</v>
      </c>
      <c r="B5984" s="15"/>
      <c r="C5984" s="144" t="s">
        <v>12</v>
      </c>
      <c r="D5984" s="33">
        <v>585000</v>
      </c>
      <c r="E5984" s="45"/>
      <c r="F5984" s="13">
        <f t="shared" si="84"/>
        <v>261416406.88999969</v>
      </c>
    </row>
    <row r="5985" spans="1:6">
      <c r="A5985" s="14">
        <v>45296</v>
      </c>
      <c r="B5985" s="15"/>
      <c r="C5985" s="144" t="s">
        <v>149</v>
      </c>
      <c r="D5985" s="33">
        <v>14700000</v>
      </c>
      <c r="E5985" s="45"/>
      <c r="F5985" s="13">
        <f t="shared" si="84"/>
        <v>276116406.88999969</v>
      </c>
    </row>
    <row r="5986" spans="1:6">
      <c r="A5986" s="14">
        <v>45296</v>
      </c>
      <c r="B5986" s="15"/>
      <c r="C5986" s="144" t="s">
        <v>12</v>
      </c>
      <c r="D5986" s="33">
        <v>585000</v>
      </c>
      <c r="E5986" s="45"/>
      <c r="F5986" s="13">
        <f t="shared" si="84"/>
        <v>276701406.88999969</v>
      </c>
    </row>
    <row r="5987" spans="1:6">
      <c r="A5987" s="14">
        <v>45296</v>
      </c>
      <c r="B5987" s="15"/>
      <c r="C5987" s="144" t="s">
        <v>12</v>
      </c>
      <c r="D5987" s="33">
        <v>575000</v>
      </c>
      <c r="E5987" s="45"/>
      <c r="F5987" s="13">
        <f t="shared" si="84"/>
        <v>277276406.88999969</v>
      </c>
    </row>
    <row r="5988" spans="1:6">
      <c r="A5988" s="14">
        <v>45296</v>
      </c>
      <c r="B5988" s="15"/>
      <c r="C5988" s="144" t="s">
        <v>12</v>
      </c>
      <c r="D5988" s="33">
        <v>1750000</v>
      </c>
      <c r="E5988" s="45"/>
      <c r="F5988" s="13">
        <f t="shared" si="84"/>
        <v>279026406.88999969</v>
      </c>
    </row>
    <row r="5989" spans="1:6">
      <c r="A5989" s="14">
        <v>45296</v>
      </c>
      <c r="B5989" s="15"/>
      <c r="C5989" s="144" t="s">
        <v>12</v>
      </c>
      <c r="D5989" s="33">
        <v>585000</v>
      </c>
      <c r="E5989" s="45"/>
      <c r="F5989" s="13">
        <f t="shared" si="84"/>
        <v>279611406.88999969</v>
      </c>
    </row>
    <row r="5990" spans="1:6">
      <c r="A5990" s="14">
        <v>45296</v>
      </c>
      <c r="B5990" s="15"/>
      <c r="C5990" s="144" t="s">
        <v>12</v>
      </c>
      <c r="D5990" s="33">
        <v>1235000</v>
      </c>
      <c r="E5990" s="45"/>
      <c r="F5990" s="13">
        <f t="shared" si="84"/>
        <v>280846406.88999969</v>
      </c>
    </row>
    <row r="5991" spans="1:6">
      <c r="A5991" s="14">
        <v>45296</v>
      </c>
      <c r="B5991" s="15"/>
      <c r="C5991" s="144" t="s">
        <v>12</v>
      </c>
      <c r="D5991" s="33">
        <v>600000</v>
      </c>
      <c r="E5991" s="45"/>
      <c r="F5991" s="13">
        <f t="shared" si="84"/>
        <v>281446406.88999969</v>
      </c>
    </row>
    <row r="5992" spans="1:6">
      <c r="A5992" s="14">
        <v>45296</v>
      </c>
      <c r="B5992" s="15"/>
      <c r="C5992" s="144" t="s">
        <v>18</v>
      </c>
      <c r="D5992" s="33">
        <v>1185000</v>
      </c>
      <c r="E5992" s="45"/>
      <c r="F5992" s="13">
        <f t="shared" si="84"/>
        <v>282631406.88999969</v>
      </c>
    </row>
    <row r="5993" spans="1:6">
      <c r="A5993" s="14">
        <v>45296</v>
      </c>
      <c r="B5993" s="15"/>
      <c r="C5993" s="144" t="s">
        <v>12</v>
      </c>
      <c r="D5993" s="33">
        <v>600000</v>
      </c>
      <c r="E5993" s="45"/>
      <c r="F5993" s="13">
        <f t="shared" si="84"/>
        <v>283231406.88999969</v>
      </c>
    </row>
    <row r="5994" spans="1:6">
      <c r="A5994" s="14">
        <v>45296</v>
      </c>
      <c r="B5994" s="15"/>
      <c r="C5994" s="144" t="s">
        <v>12</v>
      </c>
      <c r="D5994" s="33">
        <v>1170000</v>
      </c>
      <c r="E5994" s="45"/>
      <c r="F5994" s="13">
        <f t="shared" si="84"/>
        <v>284401406.88999969</v>
      </c>
    </row>
    <row r="5995" spans="1:6">
      <c r="A5995" s="14">
        <v>45297</v>
      </c>
      <c r="B5995" s="15"/>
      <c r="C5995" s="144" t="s">
        <v>12</v>
      </c>
      <c r="D5995" s="33">
        <v>585000</v>
      </c>
      <c r="E5995" s="45"/>
      <c r="F5995" s="13">
        <f t="shared" si="84"/>
        <v>284986406.88999969</v>
      </c>
    </row>
    <row r="5996" spans="1:6">
      <c r="A5996" s="14">
        <v>45297</v>
      </c>
      <c r="B5996" s="15"/>
      <c r="C5996" s="144" t="s">
        <v>12</v>
      </c>
      <c r="D5996" s="33">
        <v>585000</v>
      </c>
      <c r="E5996" s="45"/>
      <c r="F5996" s="13">
        <f t="shared" si="84"/>
        <v>285571406.88999969</v>
      </c>
    </row>
    <row r="5997" spans="1:6">
      <c r="A5997" s="14">
        <v>45297</v>
      </c>
      <c r="B5997" s="15"/>
      <c r="C5997" s="144" t="s">
        <v>12</v>
      </c>
      <c r="D5997" s="33">
        <v>600000</v>
      </c>
      <c r="E5997" s="45"/>
      <c r="F5997" s="13">
        <f t="shared" ref="F5997:F6018" si="85">F5996+D5997-E5997</f>
        <v>286171406.88999969</v>
      </c>
    </row>
    <row r="5998" spans="1:6">
      <c r="A5998" s="14">
        <v>45297</v>
      </c>
      <c r="B5998" s="15"/>
      <c r="C5998" s="144" t="s">
        <v>149</v>
      </c>
      <c r="D5998" s="33">
        <v>14950000</v>
      </c>
      <c r="E5998" s="45"/>
      <c r="F5998" s="13">
        <f t="shared" si="85"/>
        <v>301121406.88999969</v>
      </c>
    </row>
    <row r="5999" spans="1:6">
      <c r="A5999" s="14">
        <v>45297</v>
      </c>
      <c r="B5999" s="15"/>
      <c r="C5999" s="144" t="s">
        <v>12</v>
      </c>
      <c r="D5999" s="33">
        <v>550000</v>
      </c>
      <c r="E5999" s="45"/>
      <c r="F5999" s="13">
        <f t="shared" si="85"/>
        <v>301671406.88999969</v>
      </c>
    </row>
    <row r="6000" spans="1:6">
      <c r="A6000" s="14">
        <v>45297</v>
      </c>
      <c r="B6000" s="15"/>
      <c r="C6000" s="144" t="s">
        <v>146</v>
      </c>
      <c r="D6000" s="33">
        <v>8950000</v>
      </c>
      <c r="E6000" s="45"/>
      <c r="F6000" s="13">
        <f t="shared" si="85"/>
        <v>310621406.88999969</v>
      </c>
    </row>
    <row r="6001" spans="1:6">
      <c r="A6001" s="14">
        <v>45297</v>
      </c>
      <c r="B6001" s="15"/>
      <c r="C6001" s="144" t="s">
        <v>12</v>
      </c>
      <c r="D6001" s="33">
        <v>650000</v>
      </c>
      <c r="E6001" s="45"/>
      <c r="F6001" s="13">
        <f t="shared" si="85"/>
        <v>311271406.88999969</v>
      </c>
    </row>
    <row r="6002" spans="1:6">
      <c r="A6002" s="14">
        <v>45297</v>
      </c>
      <c r="B6002" s="15"/>
      <c r="C6002" s="144" t="s">
        <v>12</v>
      </c>
      <c r="D6002" s="33">
        <v>1150000</v>
      </c>
      <c r="E6002" s="45"/>
      <c r="F6002" s="13">
        <f t="shared" si="85"/>
        <v>312421406.88999969</v>
      </c>
    </row>
    <row r="6003" spans="1:6">
      <c r="A6003" s="14">
        <v>45297</v>
      </c>
      <c r="B6003" s="15"/>
      <c r="C6003" s="144" t="s">
        <v>30</v>
      </c>
      <c r="D6003" s="33">
        <v>350000</v>
      </c>
      <c r="E6003" s="45"/>
      <c r="F6003" s="13">
        <f t="shared" si="85"/>
        <v>312771406.88999969</v>
      </c>
    </row>
    <row r="6004" spans="1:6">
      <c r="A6004" s="14">
        <v>45297</v>
      </c>
      <c r="B6004" s="15"/>
      <c r="C6004" s="144" t="s">
        <v>12</v>
      </c>
      <c r="D6004" s="33">
        <v>1800000</v>
      </c>
      <c r="E6004" s="45"/>
      <c r="F6004" s="13">
        <f t="shared" si="85"/>
        <v>314571406.88999969</v>
      </c>
    </row>
    <row r="6005" spans="1:6">
      <c r="A6005" s="14">
        <v>45298</v>
      </c>
      <c r="B6005" s="15"/>
      <c r="C6005" s="144" t="s">
        <v>12</v>
      </c>
      <c r="D6005" s="33">
        <v>585000</v>
      </c>
      <c r="E6005" s="45"/>
      <c r="F6005" s="13">
        <f t="shared" si="85"/>
        <v>315156406.88999969</v>
      </c>
    </row>
    <row r="6006" spans="1:6">
      <c r="A6006" s="14">
        <v>45298</v>
      </c>
      <c r="B6006" s="15"/>
      <c r="C6006" s="144" t="s">
        <v>12</v>
      </c>
      <c r="D6006" s="33">
        <v>585000</v>
      </c>
      <c r="E6006" s="45"/>
      <c r="F6006" s="13">
        <f t="shared" si="85"/>
        <v>315741406.88999969</v>
      </c>
    </row>
    <row r="6007" spans="1:6">
      <c r="A6007" s="14">
        <v>45298</v>
      </c>
      <c r="B6007" s="15"/>
      <c r="C6007" s="144" t="s">
        <v>12</v>
      </c>
      <c r="D6007" s="33">
        <v>600000</v>
      </c>
      <c r="E6007" s="45"/>
      <c r="F6007" s="13">
        <f t="shared" si="85"/>
        <v>316341406.88999969</v>
      </c>
    </row>
    <row r="6008" spans="1:6">
      <c r="A6008" s="14">
        <v>45298</v>
      </c>
      <c r="B6008" s="15"/>
      <c r="C6008" s="144" t="s">
        <v>12</v>
      </c>
      <c r="D6008" s="33">
        <v>585000</v>
      </c>
      <c r="E6008" s="45"/>
      <c r="F6008" s="13">
        <f t="shared" si="85"/>
        <v>316926406.88999969</v>
      </c>
    </row>
    <row r="6009" spans="1:6">
      <c r="A6009" s="14">
        <v>45298</v>
      </c>
      <c r="B6009" s="15"/>
      <c r="C6009" s="144" t="s">
        <v>12</v>
      </c>
      <c r="D6009" s="33">
        <v>465000</v>
      </c>
      <c r="E6009" s="45"/>
      <c r="F6009" s="13">
        <f t="shared" si="85"/>
        <v>317391406.88999969</v>
      </c>
    </row>
    <row r="6010" spans="1:6">
      <c r="A6010" s="14">
        <v>45298</v>
      </c>
      <c r="B6010" s="15"/>
      <c r="C6010" s="144" t="s">
        <v>12</v>
      </c>
      <c r="D6010" s="33">
        <v>585000</v>
      </c>
      <c r="E6010" s="45"/>
      <c r="F6010" s="13">
        <f t="shared" si="85"/>
        <v>317976406.88999969</v>
      </c>
    </row>
    <row r="6011" spans="1:6">
      <c r="A6011" s="14">
        <v>45298</v>
      </c>
      <c r="B6011" s="15"/>
      <c r="C6011" s="144" t="s">
        <v>12</v>
      </c>
      <c r="D6011" s="33">
        <v>1200000</v>
      </c>
      <c r="E6011" s="45"/>
      <c r="F6011" s="13">
        <f t="shared" si="85"/>
        <v>319176406.88999969</v>
      </c>
    </row>
    <row r="6012" spans="1:6">
      <c r="A6012" s="14">
        <v>45298</v>
      </c>
      <c r="B6012" s="15"/>
      <c r="C6012" s="144" t="s">
        <v>12</v>
      </c>
      <c r="D6012" s="33">
        <v>600000</v>
      </c>
      <c r="E6012" s="45"/>
      <c r="F6012" s="13">
        <f t="shared" si="85"/>
        <v>319776406.88999969</v>
      </c>
    </row>
    <row r="6013" spans="1:6">
      <c r="A6013" s="14">
        <v>45299</v>
      </c>
      <c r="B6013" s="15"/>
      <c r="C6013" s="144" t="s">
        <v>12</v>
      </c>
      <c r="D6013" s="33">
        <v>1170000</v>
      </c>
      <c r="E6013" s="45"/>
      <c r="F6013" s="13">
        <f t="shared" si="85"/>
        <v>320946406.88999969</v>
      </c>
    </row>
    <row r="6014" spans="1:6">
      <c r="A6014" s="14">
        <v>45299</v>
      </c>
      <c r="B6014" s="15"/>
      <c r="C6014" s="144" t="s">
        <v>12</v>
      </c>
      <c r="D6014" s="33">
        <v>1170000</v>
      </c>
      <c r="E6014" s="45"/>
      <c r="F6014" s="13">
        <f t="shared" si="85"/>
        <v>322116406.88999969</v>
      </c>
    </row>
    <row r="6015" spans="1:6">
      <c r="A6015" s="14">
        <v>45299</v>
      </c>
      <c r="B6015" s="15"/>
      <c r="C6015" s="144" t="s">
        <v>6</v>
      </c>
      <c r="D6015" s="33">
        <v>1200000</v>
      </c>
      <c r="E6015" s="45"/>
      <c r="F6015" s="13">
        <f t="shared" si="85"/>
        <v>323316406.88999969</v>
      </c>
    </row>
    <row r="6016" spans="1:6">
      <c r="A6016" s="14">
        <v>45299</v>
      </c>
      <c r="B6016" s="15"/>
      <c r="C6016" s="144" t="s">
        <v>12</v>
      </c>
      <c r="D6016" s="33">
        <v>650000</v>
      </c>
      <c r="E6016" s="45"/>
      <c r="F6016" s="13">
        <f t="shared" si="85"/>
        <v>323966406.88999969</v>
      </c>
    </row>
    <row r="6017" spans="1:8">
      <c r="A6017" s="14">
        <v>45299</v>
      </c>
      <c r="B6017" s="15"/>
      <c r="C6017" s="144" t="s">
        <v>12</v>
      </c>
      <c r="D6017" s="33">
        <v>600000</v>
      </c>
      <c r="E6017" s="45"/>
      <c r="F6017" s="13">
        <f t="shared" si="85"/>
        <v>324566406.88999969</v>
      </c>
    </row>
    <row r="6018" spans="1:8">
      <c r="A6018" s="14">
        <v>45299</v>
      </c>
      <c r="B6018" s="15"/>
      <c r="C6018" s="144" t="s">
        <v>12</v>
      </c>
      <c r="D6018" s="33">
        <v>585000</v>
      </c>
      <c r="E6018" s="45"/>
      <c r="F6018" s="13">
        <f t="shared" si="85"/>
        <v>325151406.88999969</v>
      </c>
    </row>
    <row r="6019" spans="1:8">
      <c r="A6019" s="14">
        <v>45300</v>
      </c>
      <c r="B6019" s="15"/>
      <c r="C6019" s="144" t="s">
        <v>116</v>
      </c>
      <c r="D6019" s="33"/>
      <c r="E6019" s="45">
        <v>125429700</v>
      </c>
      <c r="F6019" s="13">
        <f t="shared" ref="F6019:F6020" si="86">F6018+D6019-E6019</f>
        <v>199721706.88999969</v>
      </c>
    </row>
    <row r="6020" spans="1:8">
      <c r="A6020" s="14">
        <v>45300</v>
      </c>
      <c r="B6020" s="15"/>
      <c r="C6020" s="144" t="s">
        <v>32</v>
      </c>
      <c r="D6020" s="33"/>
      <c r="E6020" s="45">
        <v>2900</v>
      </c>
      <c r="F6020" s="13">
        <f t="shared" si="86"/>
        <v>199718806.88999969</v>
      </c>
      <c r="H6020" s="16"/>
    </row>
    <row r="6021" spans="1:8">
      <c r="A6021" s="14">
        <v>45301</v>
      </c>
      <c r="B6021" s="15"/>
      <c r="C6021" s="144" t="s">
        <v>535</v>
      </c>
      <c r="D6021" s="33">
        <v>1900000</v>
      </c>
      <c r="E6021" s="45"/>
      <c r="F6021" s="13">
        <f t="shared" ref="F6021" si="87">F6020+D6021-E6021</f>
        <v>201618806.88999969</v>
      </c>
    </row>
    <row r="6022" spans="1:8">
      <c r="A6022" s="14">
        <v>45301</v>
      </c>
      <c r="B6022" s="15"/>
      <c r="C6022" s="144" t="s">
        <v>538</v>
      </c>
      <c r="D6022" s="33"/>
      <c r="E6022" s="45">
        <v>4699570</v>
      </c>
      <c r="F6022" s="13">
        <f t="shared" ref="F6022:F6085" si="88">F6021+D6022-E6022</f>
        <v>196919236.88999969</v>
      </c>
    </row>
    <row r="6023" spans="1:8">
      <c r="A6023" s="14">
        <v>45301</v>
      </c>
      <c r="B6023" s="15"/>
      <c r="C6023" s="144" t="s">
        <v>539</v>
      </c>
      <c r="D6023" s="33"/>
      <c r="E6023" s="45">
        <v>2513700</v>
      </c>
      <c r="F6023" s="13">
        <f t="shared" si="88"/>
        <v>194405536.88999969</v>
      </c>
    </row>
    <row r="6024" spans="1:8">
      <c r="A6024" s="14">
        <v>45301</v>
      </c>
      <c r="B6024" s="15"/>
      <c r="C6024" s="144" t="s">
        <v>540</v>
      </c>
      <c r="D6024" s="33"/>
      <c r="E6024" s="45">
        <v>1354671</v>
      </c>
      <c r="F6024" s="13">
        <f t="shared" si="88"/>
        <v>193050865.88999969</v>
      </c>
    </row>
    <row r="6025" spans="1:8">
      <c r="A6025" s="14">
        <v>45301</v>
      </c>
      <c r="B6025" s="15"/>
      <c r="C6025" s="144" t="s">
        <v>427</v>
      </c>
      <c r="D6025" s="33"/>
      <c r="E6025" s="45">
        <f>2500*3</f>
        <v>7500</v>
      </c>
      <c r="F6025" s="13">
        <f t="shared" si="88"/>
        <v>193043365.88999969</v>
      </c>
    </row>
    <row r="6026" spans="1:8">
      <c r="A6026" s="14">
        <v>45303</v>
      </c>
      <c r="B6026" s="15"/>
      <c r="C6026" s="144" t="s">
        <v>535</v>
      </c>
      <c r="D6026" s="33">
        <v>1950000</v>
      </c>
      <c r="E6026" s="45"/>
      <c r="F6026" s="13">
        <f t="shared" si="88"/>
        <v>194993365.88999969</v>
      </c>
    </row>
    <row r="6027" spans="1:8">
      <c r="A6027" s="14">
        <v>45299</v>
      </c>
      <c r="B6027" s="15"/>
      <c r="C6027" s="144" t="s">
        <v>12</v>
      </c>
      <c r="D6027" s="33">
        <v>600000</v>
      </c>
      <c r="E6027" s="45"/>
      <c r="F6027" s="13">
        <f t="shared" si="88"/>
        <v>195593365.88999969</v>
      </c>
    </row>
    <row r="6028" spans="1:8">
      <c r="A6028" s="14">
        <v>45299</v>
      </c>
      <c r="B6028" s="15"/>
      <c r="C6028" s="144" t="s">
        <v>12</v>
      </c>
      <c r="D6028" s="33">
        <v>1200000</v>
      </c>
      <c r="E6028" s="45"/>
      <c r="F6028" s="13">
        <f t="shared" si="88"/>
        <v>196793365.88999969</v>
      </c>
    </row>
    <row r="6029" spans="1:8">
      <c r="A6029" s="14">
        <v>45299</v>
      </c>
      <c r="B6029" s="15"/>
      <c r="C6029" s="144" t="s">
        <v>13</v>
      </c>
      <c r="D6029" s="33">
        <v>50000</v>
      </c>
      <c r="E6029" s="45"/>
      <c r="F6029" s="13">
        <f t="shared" si="88"/>
        <v>196843365.88999969</v>
      </c>
    </row>
    <row r="6030" spans="1:8">
      <c r="A6030" s="14">
        <v>45299</v>
      </c>
      <c r="B6030" s="15"/>
      <c r="C6030" s="144" t="s">
        <v>12</v>
      </c>
      <c r="D6030" s="33">
        <v>575000</v>
      </c>
      <c r="E6030" s="45"/>
      <c r="F6030" s="13">
        <f t="shared" si="88"/>
        <v>197418365.88999969</v>
      </c>
    </row>
    <row r="6031" spans="1:8">
      <c r="A6031" s="14">
        <v>45299</v>
      </c>
      <c r="B6031" s="15"/>
      <c r="C6031" s="144" t="s">
        <v>16</v>
      </c>
      <c r="D6031" s="33">
        <v>1360500</v>
      </c>
      <c r="E6031" s="45"/>
      <c r="F6031" s="13">
        <f t="shared" si="88"/>
        <v>198778865.88999969</v>
      </c>
    </row>
    <row r="6032" spans="1:8">
      <c r="A6032" s="14">
        <v>45299</v>
      </c>
      <c r="B6032" s="15"/>
      <c r="C6032" s="144" t="s">
        <v>18</v>
      </c>
      <c r="D6032" s="33">
        <v>3620000</v>
      </c>
      <c r="E6032" s="45"/>
      <c r="F6032" s="13">
        <f t="shared" si="88"/>
        <v>202398865.88999969</v>
      </c>
    </row>
    <row r="6033" spans="1:6">
      <c r="A6033" s="14">
        <v>45299</v>
      </c>
      <c r="B6033" s="15"/>
      <c r="C6033" s="144" t="s">
        <v>12</v>
      </c>
      <c r="D6033" s="33">
        <v>600000</v>
      </c>
      <c r="E6033" s="45"/>
      <c r="F6033" s="13">
        <f t="shared" si="88"/>
        <v>202998865.88999969</v>
      </c>
    </row>
    <row r="6034" spans="1:6">
      <c r="A6034" s="14">
        <v>45299</v>
      </c>
      <c r="B6034" s="15"/>
      <c r="C6034" s="144" t="s">
        <v>12</v>
      </c>
      <c r="D6034" s="33">
        <v>650000</v>
      </c>
      <c r="E6034" s="45"/>
      <c r="F6034" s="13">
        <f t="shared" si="88"/>
        <v>203648865.88999969</v>
      </c>
    </row>
    <row r="6035" spans="1:6">
      <c r="A6035" s="14">
        <v>45299</v>
      </c>
      <c r="B6035" s="15"/>
      <c r="C6035" s="144" t="s">
        <v>12</v>
      </c>
      <c r="D6035" s="33">
        <v>650000</v>
      </c>
      <c r="E6035" s="45"/>
      <c r="F6035" s="13">
        <f t="shared" si="88"/>
        <v>204298865.88999969</v>
      </c>
    </row>
    <row r="6036" spans="1:6">
      <c r="A6036" s="14">
        <v>45299</v>
      </c>
      <c r="B6036" s="15"/>
      <c r="C6036" s="144" t="s">
        <v>12</v>
      </c>
      <c r="D6036" s="33">
        <v>585000</v>
      </c>
      <c r="E6036" s="45"/>
      <c r="F6036" s="13">
        <f t="shared" si="88"/>
        <v>204883865.88999969</v>
      </c>
    </row>
    <row r="6037" spans="1:6">
      <c r="A6037" s="14">
        <v>45299</v>
      </c>
      <c r="B6037" s="15"/>
      <c r="C6037" s="144" t="s">
        <v>17</v>
      </c>
      <c r="D6037" s="33">
        <v>600000</v>
      </c>
      <c r="E6037" s="45"/>
      <c r="F6037" s="13">
        <f t="shared" si="88"/>
        <v>205483865.88999969</v>
      </c>
    </row>
    <row r="6038" spans="1:6">
      <c r="A6038" s="14">
        <v>45299</v>
      </c>
      <c r="B6038" s="15"/>
      <c r="C6038" s="144" t="s">
        <v>17</v>
      </c>
      <c r="D6038" s="33">
        <v>600000</v>
      </c>
      <c r="E6038" s="45"/>
      <c r="F6038" s="13">
        <f t="shared" si="88"/>
        <v>206083865.88999969</v>
      </c>
    </row>
    <row r="6039" spans="1:6">
      <c r="A6039" s="14">
        <v>45299</v>
      </c>
      <c r="B6039" s="15"/>
      <c r="C6039" s="144" t="s">
        <v>12</v>
      </c>
      <c r="D6039" s="33">
        <v>650000</v>
      </c>
      <c r="E6039" s="45"/>
      <c r="F6039" s="13">
        <f t="shared" si="88"/>
        <v>206733865.88999969</v>
      </c>
    </row>
    <row r="6040" spans="1:6">
      <c r="A6040" s="14">
        <v>45299</v>
      </c>
      <c r="B6040" s="15"/>
      <c r="C6040" s="144" t="s">
        <v>12</v>
      </c>
      <c r="D6040" s="33">
        <v>1250000</v>
      </c>
      <c r="E6040" s="45"/>
      <c r="F6040" s="13">
        <f t="shared" si="88"/>
        <v>207983865.88999969</v>
      </c>
    </row>
    <row r="6041" spans="1:6">
      <c r="A6041" s="14">
        <v>45299</v>
      </c>
      <c r="B6041" s="15"/>
      <c r="C6041" s="144" t="s">
        <v>12</v>
      </c>
      <c r="D6041" s="33">
        <v>650000</v>
      </c>
      <c r="E6041" s="45"/>
      <c r="F6041" s="13">
        <f t="shared" si="88"/>
        <v>208633865.88999969</v>
      </c>
    </row>
    <row r="6042" spans="1:6">
      <c r="A6042" s="14">
        <v>45299</v>
      </c>
      <c r="B6042" s="15"/>
      <c r="C6042" s="144" t="s">
        <v>12</v>
      </c>
      <c r="D6042" s="33">
        <v>585000</v>
      </c>
      <c r="E6042" s="45"/>
      <c r="F6042" s="13">
        <f t="shared" si="88"/>
        <v>209218865.88999969</v>
      </c>
    </row>
    <row r="6043" spans="1:6">
      <c r="A6043" s="14">
        <v>45299</v>
      </c>
      <c r="B6043" s="15"/>
      <c r="C6043" s="144" t="s">
        <v>18</v>
      </c>
      <c r="D6043" s="33">
        <v>1835000</v>
      </c>
      <c r="E6043" s="45"/>
      <c r="F6043" s="13">
        <f t="shared" si="88"/>
        <v>211053865.88999969</v>
      </c>
    </row>
    <row r="6044" spans="1:6">
      <c r="A6044" s="14">
        <v>45299</v>
      </c>
      <c r="B6044" s="15"/>
      <c r="C6044" s="144" t="s">
        <v>12</v>
      </c>
      <c r="D6044" s="33">
        <v>1170000</v>
      </c>
      <c r="E6044" s="45"/>
      <c r="F6044" s="13">
        <f t="shared" si="88"/>
        <v>212223865.88999969</v>
      </c>
    </row>
    <row r="6045" spans="1:6">
      <c r="A6045" s="14">
        <v>45299</v>
      </c>
      <c r="B6045" s="15"/>
      <c r="C6045" s="144" t="s">
        <v>17</v>
      </c>
      <c r="D6045" s="33">
        <v>600000</v>
      </c>
      <c r="E6045" s="45"/>
      <c r="F6045" s="13">
        <f t="shared" si="88"/>
        <v>212823865.88999969</v>
      </c>
    </row>
    <row r="6046" spans="1:6">
      <c r="A6046" s="14">
        <v>45299</v>
      </c>
      <c r="B6046" s="15"/>
      <c r="C6046" s="144" t="s">
        <v>12</v>
      </c>
      <c r="D6046" s="33">
        <v>1235000</v>
      </c>
      <c r="E6046" s="45"/>
      <c r="F6046" s="13">
        <f t="shared" si="88"/>
        <v>214058865.88999969</v>
      </c>
    </row>
    <row r="6047" spans="1:6">
      <c r="A6047" s="14">
        <v>45299</v>
      </c>
      <c r="B6047" s="15"/>
      <c r="C6047" s="144" t="s">
        <v>12</v>
      </c>
      <c r="D6047" s="33">
        <v>600000</v>
      </c>
      <c r="E6047" s="45"/>
      <c r="F6047" s="13">
        <f t="shared" si="88"/>
        <v>214658865.88999969</v>
      </c>
    </row>
    <row r="6048" spans="1:6">
      <c r="A6048" s="14">
        <v>45299</v>
      </c>
      <c r="B6048" s="15"/>
      <c r="C6048" s="144" t="s">
        <v>12</v>
      </c>
      <c r="D6048" s="33">
        <v>650000</v>
      </c>
      <c r="E6048" s="45"/>
      <c r="F6048" s="13">
        <f t="shared" si="88"/>
        <v>215308865.88999969</v>
      </c>
    </row>
    <row r="6049" spans="1:6">
      <c r="A6049" s="14">
        <v>45299</v>
      </c>
      <c r="B6049" s="15"/>
      <c r="C6049" s="144" t="s">
        <v>12</v>
      </c>
      <c r="D6049" s="33">
        <v>650000</v>
      </c>
      <c r="E6049" s="45"/>
      <c r="F6049" s="13">
        <f t="shared" si="88"/>
        <v>215958865.88999969</v>
      </c>
    </row>
    <row r="6050" spans="1:6">
      <c r="A6050" s="14">
        <v>45300</v>
      </c>
      <c r="B6050" s="15"/>
      <c r="C6050" s="144" t="s">
        <v>12</v>
      </c>
      <c r="D6050" s="33">
        <v>650000</v>
      </c>
      <c r="E6050" s="45"/>
      <c r="F6050" s="13">
        <f t="shared" si="88"/>
        <v>216608865.88999969</v>
      </c>
    </row>
    <row r="6051" spans="1:6">
      <c r="A6051" s="14">
        <v>45300</v>
      </c>
      <c r="B6051" s="15"/>
      <c r="C6051" s="144" t="s">
        <v>12</v>
      </c>
      <c r="D6051" s="33">
        <v>585000</v>
      </c>
      <c r="E6051" s="45"/>
      <c r="F6051" s="13">
        <f t="shared" si="88"/>
        <v>217193865.88999969</v>
      </c>
    </row>
    <row r="6052" spans="1:6">
      <c r="A6052" s="14">
        <v>45300</v>
      </c>
      <c r="B6052" s="15"/>
      <c r="C6052" s="144" t="s">
        <v>12</v>
      </c>
      <c r="D6052" s="33">
        <v>1160000</v>
      </c>
      <c r="E6052" s="45"/>
      <c r="F6052" s="13">
        <f t="shared" si="88"/>
        <v>218353865.88999969</v>
      </c>
    </row>
    <row r="6053" spans="1:6">
      <c r="A6053" s="14">
        <v>45300</v>
      </c>
      <c r="B6053" s="15"/>
      <c r="C6053" s="144" t="s">
        <v>12</v>
      </c>
      <c r="D6053" s="33">
        <v>600000</v>
      </c>
      <c r="E6053" s="45"/>
      <c r="F6053" s="13">
        <f t="shared" si="88"/>
        <v>218953865.88999969</v>
      </c>
    </row>
    <row r="6054" spans="1:6">
      <c r="A6054" s="14">
        <v>45300</v>
      </c>
      <c r="B6054" s="15"/>
      <c r="C6054" s="144" t="s">
        <v>12</v>
      </c>
      <c r="D6054" s="33">
        <v>600000</v>
      </c>
      <c r="E6054" s="45"/>
      <c r="F6054" s="13">
        <f t="shared" si="88"/>
        <v>219553865.88999969</v>
      </c>
    </row>
    <row r="6055" spans="1:6">
      <c r="A6055" s="14">
        <v>45300</v>
      </c>
      <c r="B6055" s="15"/>
      <c r="C6055" s="144" t="s">
        <v>12</v>
      </c>
      <c r="D6055" s="33">
        <v>600000</v>
      </c>
      <c r="E6055" s="45"/>
      <c r="F6055" s="13">
        <f t="shared" si="88"/>
        <v>220153865.88999969</v>
      </c>
    </row>
    <row r="6056" spans="1:6">
      <c r="A6056" s="14">
        <v>45300</v>
      </c>
      <c r="B6056" s="15"/>
      <c r="C6056" s="144" t="s">
        <v>12</v>
      </c>
      <c r="D6056" s="33">
        <v>600000</v>
      </c>
      <c r="E6056" s="45"/>
      <c r="F6056" s="13">
        <f t="shared" si="88"/>
        <v>220753865.88999969</v>
      </c>
    </row>
    <row r="6057" spans="1:6">
      <c r="A6057" s="14">
        <v>45300</v>
      </c>
      <c r="B6057" s="15"/>
      <c r="C6057" s="144" t="s">
        <v>145</v>
      </c>
      <c r="D6057" s="33">
        <v>14400000</v>
      </c>
      <c r="E6057" s="45"/>
      <c r="F6057" s="13">
        <f t="shared" si="88"/>
        <v>235153865.88999969</v>
      </c>
    </row>
    <row r="6058" spans="1:6">
      <c r="A6058" s="14">
        <v>45300</v>
      </c>
      <c r="B6058" s="15"/>
      <c r="C6058" s="144" t="s">
        <v>12</v>
      </c>
      <c r="D6058" s="33">
        <v>585000</v>
      </c>
      <c r="E6058" s="45"/>
      <c r="F6058" s="13">
        <f t="shared" si="88"/>
        <v>235738865.88999969</v>
      </c>
    </row>
    <row r="6059" spans="1:6">
      <c r="A6059" s="14">
        <v>45300</v>
      </c>
      <c r="B6059" s="15"/>
      <c r="C6059" s="144" t="s">
        <v>12</v>
      </c>
      <c r="D6059" s="33">
        <v>550000</v>
      </c>
      <c r="E6059" s="45"/>
      <c r="F6059" s="13">
        <f t="shared" si="88"/>
        <v>236288865.88999969</v>
      </c>
    </row>
    <row r="6060" spans="1:6">
      <c r="A6060" s="14">
        <v>45300</v>
      </c>
      <c r="B6060" s="15"/>
      <c r="C6060" s="144" t="s">
        <v>12</v>
      </c>
      <c r="D6060" s="33">
        <v>585000</v>
      </c>
      <c r="E6060" s="45"/>
      <c r="F6060" s="13">
        <f t="shared" si="88"/>
        <v>236873865.88999969</v>
      </c>
    </row>
    <row r="6061" spans="1:6">
      <c r="A6061" s="14">
        <v>45300</v>
      </c>
      <c r="B6061" s="15"/>
      <c r="C6061" s="144" t="s">
        <v>12</v>
      </c>
      <c r="D6061" s="33">
        <v>600000</v>
      </c>
      <c r="E6061" s="45"/>
      <c r="F6061" s="13">
        <f t="shared" si="88"/>
        <v>237473865.88999969</v>
      </c>
    </row>
    <row r="6062" spans="1:6">
      <c r="A6062" s="14">
        <v>45300</v>
      </c>
      <c r="B6062" s="15"/>
      <c r="C6062" s="144" t="s">
        <v>12</v>
      </c>
      <c r="D6062" s="33">
        <v>550000</v>
      </c>
      <c r="E6062" s="45"/>
      <c r="F6062" s="13">
        <f t="shared" si="88"/>
        <v>238023865.88999969</v>
      </c>
    </row>
    <row r="6063" spans="1:6">
      <c r="A6063" s="14">
        <v>45300</v>
      </c>
      <c r="B6063" s="15"/>
      <c r="C6063" s="144" t="s">
        <v>12</v>
      </c>
      <c r="D6063" s="33">
        <v>1065000</v>
      </c>
      <c r="E6063" s="45"/>
      <c r="F6063" s="13">
        <f t="shared" si="88"/>
        <v>239088865.88999969</v>
      </c>
    </row>
    <row r="6064" spans="1:6">
      <c r="A6064" s="14">
        <v>45300</v>
      </c>
      <c r="B6064" s="15"/>
      <c r="C6064" s="144" t="s">
        <v>12</v>
      </c>
      <c r="D6064" s="33">
        <v>600000</v>
      </c>
      <c r="E6064" s="45"/>
      <c r="F6064" s="13">
        <f t="shared" si="88"/>
        <v>239688865.88999969</v>
      </c>
    </row>
    <row r="6065" spans="1:6">
      <c r="A6065" s="14">
        <v>45300</v>
      </c>
      <c r="B6065" s="15"/>
      <c r="C6065" s="144" t="s">
        <v>12</v>
      </c>
      <c r="D6065" s="33">
        <v>1235000</v>
      </c>
      <c r="E6065" s="45"/>
      <c r="F6065" s="13">
        <f t="shared" si="88"/>
        <v>240923865.88999969</v>
      </c>
    </row>
    <row r="6066" spans="1:6">
      <c r="A6066" s="14">
        <v>45300</v>
      </c>
      <c r="B6066" s="15"/>
      <c r="C6066" s="144" t="s">
        <v>12</v>
      </c>
      <c r="D6066" s="33">
        <v>1250000</v>
      </c>
      <c r="E6066" s="45"/>
      <c r="F6066" s="13">
        <f t="shared" si="88"/>
        <v>242173865.88999969</v>
      </c>
    </row>
    <row r="6067" spans="1:6">
      <c r="A6067" s="14">
        <v>45300</v>
      </c>
      <c r="B6067" s="15"/>
      <c r="C6067" s="144" t="s">
        <v>12</v>
      </c>
      <c r="D6067" s="33">
        <v>1710000</v>
      </c>
      <c r="E6067" s="45"/>
      <c r="F6067" s="13">
        <f t="shared" si="88"/>
        <v>243883865.88999969</v>
      </c>
    </row>
    <row r="6068" spans="1:6">
      <c r="A6068" s="14">
        <v>45300</v>
      </c>
      <c r="B6068" s="15"/>
      <c r="C6068" s="144" t="s">
        <v>12</v>
      </c>
      <c r="D6068" s="33">
        <v>600000</v>
      </c>
      <c r="E6068" s="45"/>
      <c r="F6068" s="13">
        <f t="shared" si="88"/>
        <v>244483865.88999969</v>
      </c>
    </row>
    <row r="6069" spans="1:6">
      <c r="A6069" s="14">
        <v>45300</v>
      </c>
      <c r="B6069" s="15"/>
      <c r="C6069" s="144" t="s">
        <v>30</v>
      </c>
      <c r="D6069" s="33">
        <v>350000</v>
      </c>
      <c r="E6069" s="45"/>
      <c r="F6069" s="13">
        <f t="shared" si="88"/>
        <v>244833865.88999969</v>
      </c>
    </row>
    <row r="6070" spans="1:6">
      <c r="A6070" s="14">
        <v>45300</v>
      </c>
      <c r="B6070" s="15"/>
      <c r="C6070" s="144" t="s">
        <v>12</v>
      </c>
      <c r="D6070" s="33">
        <v>585000</v>
      </c>
      <c r="E6070" s="45"/>
      <c r="F6070" s="13">
        <f t="shared" si="88"/>
        <v>245418865.88999969</v>
      </c>
    </row>
    <row r="6071" spans="1:6">
      <c r="A6071" s="14">
        <v>45300</v>
      </c>
      <c r="B6071" s="15"/>
      <c r="C6071" s="144" t="s">
        <v>12</v>
      </c>
      <c r="D6071" s="33">
        <v>1185000</v>
      </c>
      <c r="E6071" s="45"/>
      <c r="F6071" s="13">
        <f t="shared" si="88"/>
        <v>246603865.88999969</v>
      </c>
    </row>
    <row r="6072" spans="1:6">
      <c r="A6072" s="14">
        <v>45300</v>
      </c>
      <c r="B6072" s="15"/>
      <c r="C6072" s="144" t="s">
        <v>18</v>
      </c>
      <c r="D6072" s="33">
        <v>2365000</v>
      </c>
      <c r="E6072" s="45"/>
      <c r="F6072" s="13">
        <f t="shared" si="88"/>
        <v>248968865.88999969</v>
      </c>
    </row>
    <row r="6073" spans="1:6">
      <c r="A6073" s="14">
        <v>45300</v>
      </c>
      <c r="B6073" s="15"/>
      <c r="C6073" s="144" t="s">
        <v>18</v>
      </c>
      <c r="D6073" s="33">
        <v>1185000</v>
      </c>
      <c r="E6073" s="45"/>
      <c r="F6073" s="13">
        <f t="shared" si="88"/>
        <v>250153865.88999969</v>
      </c>
    </row>
    <row r="6074" spans="1:6">
      <c r="A6074" s="14">
        <v>45300</v>
      </c>
      <c r="B6074" s="15"/>
      <c r="C6074" s="144" t="s">
        <v>12</v>
      </c>
      <c r="D6074" s="33">
        <v>585000</v>
      </c>
      <c r="E6074" s="45"/>
      <c r="F6074" s="13">
        <f t="shared" si="88"/>
        <v>250738865.88999969</v>
      </c>
    </row>
    <row r="6075" spans="1:6">
      <c r="A6075" s="14">
        <v>45301</v>
      </c>
      <c r="B6075" s="15"/>
      <c r="C6075" s="144" t="s">
        <v>12</v>
      </c>
      <c r="D6075" s="33">
        <v>585000</v>
      </c>
      <c r="E6075" s="45"/>
      <c r="F6075" s="13">
        <f t="shared" si="88"/>
        <v>251323865.88999969</v>
      </c>
    </row>
    <row r="6076" spans="1:6">
      <c r="A6076" s="14">
        <v>45301</v>
      </c>
      <c r="B6076" s="15"/>
      <c r="C6076" s="144" t="s">
        <v>12</v>
      </c>
      <c r="D6076" s="33">
        <v>2335000</v>
      </c>
      <c r="E6076" s="45"/>
      <c r="F6076" s="13">
        <f t="shared" si="88"/>
        <v>253658865.88999969</v>
      </c>
    </row>
    <row r="6077" spans="1:6">
      <c r="A6077" s="14">
        <v>45301</v>
      </c>
      <c r="B6077" s="15"/>
      <c r="C6077" s="144" t="s">
        <v>12</v>
      </c>
      <c r="D6077" s="33">
        <v>1235000</v>
      </c>
      <c r="E6077" s="45"/>
      <c r="F6077" s="13">
        <f t="shared" si="88"/>
        <v>254893865.88999969</v>
      </c>
    </row>
    <row r="6078" spans="1:6">
      <c r="A6078" s="14">
        <v>45301</v>
      </c>
      <c r="B6078" s="15"/>
      <c r="C6078" s="144" t="s">
        <v>12</v>
      </c>
      <c r="D6078" s="33">
        <v>650000</v>
      </c>
      <c r="E6078" s="45"/>
      <c r="F6078" s="13">
        <f t="shared" si="88"/>
        <v>255543865.88999969</v>
      </c>
    </row>
    <row r="6079" spans="1:6">
      <c r="A6079" s="14">
        <v>45301</v>
      </c>
      <c r="B6079" s="15"/>
      <c r="C6079" s="144" t="s">
        <v>12</v>
      </c>
      <c r="D6079" s="33">
        <v>650000</v>
      </c>
      <c r="E6079" s="45"/>
      <c r="F6079" s="13">
        <f t="shared" si="88"/>
        <v>256193865.88999969</v>
      </c>
    </row>
    <row r="6080" spans="1:6">
      <c r="A6080" s="14">
        <v>45301</v>
      </c>
      <c r="B6080" s="15"/>
      <c r="C6080" s="144" t="s">
        <v>12</v>
      </c>
      <c r="D6080" s="33">
        <v>585000</v>
      </c>
      <c r="E6080" s="45"/>
      <c r="F6080" s="13">
        <f t="shared" si="88"/>
        <v>256778865.88999969</v>
      </c>
    </row>
    <row r="6081" spans="1:6">
      <c r="A6081" s="14">
        <v>45301</v>
      </c>
      <c r="B6081" s="15"/>
      <c r="C6081" s="144" t="s">
        <v>12</v>
      </c>
      <c r="D6081" s="33">
        <v>1810000</v>
      </c>
      <c r="E6081" s="45"/>
      <c r="F6081" s="13">
        <f t="shared" si="88"/>
        <v>258588865.88999969</v>
      </c>
    </row>
    <row r="6082" spans="1:6">
      <c r="A6082" s="14">
        <v>45301</v>
      </c>
      <c r="B6082" s="15"/>
      <c r="C6082" s="144" t="s">
        <v>12</v>
      </c>
      <c r="D6082" s="33">
        <v>650000</v>
      </c>
      <c r="E6082" s="45"/>
      <c r="F6082" s="13">
        <f t="shared" si="88"/>
        <v>259238865.88999969</v>
      </c>
    </row>
    <row r="6083" spans="1:6">
      <c r="A6083" s="14">
        <v>45301</v>
      </c>
      <c r="B6083" s="15"/>
      <c r="C6083" s="144" t="s">
        <v>12</v>
      </c>
      <c r="D6083" s="33">
        <v>1170000</v>
      </c>
      <c r="E6083" s="45"/>
      <c r="F6083" s="13">
        <f t="shared" si="88"/>
        <v>260408865.88999969</v>
      </c>
    </row>
    <row r="6084" spans="1:6">
      <c r="A6084" s="14">
        <v>45301</v>
      </c>
      <c r="B6084" s="15"/>
      <c r="C6084" s="144" t="s">
        <v>12</v>
      </c>
      <c r="D6084" s="33">
        <v>650000</v>
      </c>
      <c r="E6084" s="45"/>
      <c r="F6084" s="13">
        <f t="shared" si="88"/>
        <v>261058865.88999969</v>
      </c>
    </row>
    <row r="6085" spans="1:6">
      <c r="A6085" s="14">
        <v>45301</v>
      </c>
      <c r="B6085" s="15"/>
      <c r="C6085" s="144" t="s">
        <v>543</v>
      </c>
      <c r="D6085" s="33">
        <v>13462000</v>
      </c>
      <c r="E6085" s="45"/>
      <c r="F6085" s="13">
        <f t="shared" si="88"/>
        <v>274520865.88999969</v>
      </c>
    </row>
    <row r="6086" spans="1:6">
      <c r="A6086" s="14">
        <v>45301</v>
      </c>
      <c r="B6086" s="15"/>
      <c r="C6086" s="144" t="s">
        <v>12</v>
      </c>
      <c r="D6086" s="33">
        <v>550000</v>
      </c>
      <c r="E6086" s="45"/>
      <c r="F6086" s="13">
        <f t="shared" ref="F6086:F6107" si="89">F6085+D6086-E6086</f>
        <v>275070865.88999969</v>
      </c>
    </row>
    <row r="6087" spans="1:6">
      <c r="A6087" s="14">
        <v>45301</v>
      </c>
      <c r="B6087" s="15"/>
      <c r="C6087" s="144" t="s">
        <v>12</v>
      </c>
      <c r="D6087" s="33">
        <v>650000</v>
      </c>
      <c r="E6087" s="45"/>
      <c r="F6087" s="13">
        <f t="shared" si="89"/>
        <v>275720865.88999969</v>
      </c>
    </row>
    <row r="6088" spans="1:6">
      <c r="A6088" s="14">
        <v>45301</v>
      </c>
      <c r="B6088" s="15"/>
      <c r="C6088" s="144" t="s">
        <v>12</v>
      </c>
      <c r="D6088" s="33">
        <v>650000</v>
      </c>
      <c r="E6088" s="45"/>
      <c r="F6088" s="13">
        <f t="shared" si="89"/>
        <v>276370865.88999969</v>
      </c>
    </row>
    <row r="6089" spans="1:6">
      <c r="A6089" s="14">
        <v>45301</v>
      </c>
      <c r="B6089" s="15"/>
      <c r="C6089" s="144" t="s">
        <v>544</v>
      </c>
      <c r="D6089" s="33">
        <v>150000</v>
      </c>
      <c r="E6089" s="45"/>
      <c r="F6089" s="13">
        <f t="shared" si="89"/>
        <v>276520865.88999969</v>
      </c>
    </row>
    <row r="6090" spans="1:6">
      <c r="A6090" s="14">
        <v>45301</v>
      </c>
      <c r="B6090" s="15"/>
      <c r="C6090" s="144" t="s">
        <v>12</v>
      </c>
      <c r="D6090" s="33">
        <v>600000</v>
      </c>
      <c r="E6090" s="45"/>
      <c r="F6090" s="13">
        <f t="shared" si="89"/>
        <v>277120865.88999969</v>
      </c>
    </row>
    <row r="6091" spans="1:6">
      <c r="A6091" s="14">
        <v>45301</v>
      </c>
      <c r="B6091" s="15"/>
      <c r="C6091" s="144" t="s">
        <v>12</v>
      </c>
      <c r="D6091" s="33">
        <v>600000</v>
      </c>
      <c r="E6091" s="45"/>
      <c r="F6091" s="13">
        <f t="shared" si="89"/>
        <v>277720865.88999969</v>
      </c>
    </row>
    <row r="6092" spans="1:6">
      <c r="A6092" s="14">
        <v>45301</v>
      </c>
      <c r="B6092" s="15"/>
      <c r="C6092" s="144" t="s">
        <v>12</v>
      </c>
      <c r="D6092" s="33">
        <v>585000</v>
      </c>
      <c r="E6092" s="45"/>
      <c r="F6092" s="13">
        <f t="shared" si="89"/>
        <v>278305865.88999969</v>
      </c>
    </row>
    <row r="6093" spans="1:6">
      <c r="A6093" s="14">
        <v>45301</v>
      </c>
      <c r="B6093" s="15"/>
      <c r="C6093" s="144" t="s">
        <v>12</v>
      </c>
      <c r="D6093" s="33">
        <v>600000</v>
      </c>
      <c r="E6093" s="45"/>
      <c r="F6093" s="13">
        <f t="shared" si="89"/>
        <v>278905865.88999969</v>
      </c>
    </row>
    <row r="6094" spans="1:6">
      <c r="A6094" s="14">
        <v>45301</v>
      </c>
      <c r="B6094" s="15"/>
      <c r="C6094" s="144" t="s">
        <v>30</v>
      </c>
      <c r="D6094" s="33">
        <v>350000</v>
      </c>
      <c r="E6094" s="45"/>
      <c r="F6094" s="13">
        <f t="shared" si="89"/>
        <v>279255865.88999969</v>
      </c>
    </row>
    <row r="6095" spans="1:6">
      <c r="A6095" s="14">
        <v>45301</v>
      </c>
      <c r="B6095" s="15"/>
      <c r="C6095" s="144" t="s">
        <v>12</v>
      </c>
      <c r="D6095" s="33">
        <v>585000</v>
      </c>
      <c r="E6095" s="45"/>
      <c r="F6095" s="13">
        <f t="shared" si="89"/>
        <v>279840865.88999969</v>
      </c>
    </row>
    <row r="6096" spans="1:6">
      <c r="A6096" s="14">
        <v>45301</v>
      </c>
      <c r="B6096" s="15"/>
      <c r="C6096" s="144" t="s">
        <v>12</v>
      </c>
      <c r="D6096" s="33">
        <v>465000</v>
      </c>
      <c r="E6096" s="45"/>
      <c r="F6096" s="13">
        <f t="shared" si="89"/>
        <v>280305865.88999969</v>
      </c>
    </row>
    <row r="6097" spans="1:8">
      <c r="A6097" s="14">
        <v>45301</v>
      </c>
      <c r="B6097" s="15"/>
      <c r="C6097" s="144" t="s">
        <v>12</v>
      </c>
      <c r="D6097" s="33">
        <v>585000</v>
      </c>
      <c r="E6097" s="45"/>
      <c r="F6097" s="13">
        <f t="shared" si="89"/>
        <v>280890865.88999969</v>
      </c>
    </row>
    <row r="6098" spans="1:8">
      <c r="A6098" s="14">
        <v>45301</v>
      </c>
      <c r="B6098" s="15"/>
      <c r="C6098" s="144" t="s">
        <v>12</v>
      </c>
      <c r="D6098" s="33">
        <v>650000</v>
      </c>
      <c r="E6098" s="45"/>
      <c r="F6098" s="13">
        <f t="shared" si="89"/>
        <v>281540865.88999969</v>
      </c>
    </row>
    <row r="6099" spans="1:8">
      <c r="A6099" s="14">
        <v>45301</v>
      </c>
      <c r="B6099" s="15"/>
      <c r="C6099" s="144" t="s">
        <v>12</v>
      </c>
      <c r="D6099" s="33">
        <v>600000</v>
      </c>
      <c r="E6099" s="45"/>
      <c r="F6099" s="13">
        <f t="shared" si="89"/>
        <v>282140865.88999969</v>
      </c>
    </row>
    <row r="6100" spans="1:8">
      <c r="A6100" s="14">
        <v>45302</v>
      </c>
      <c r="B6100" s="15"/>
      <c r="C6100" s="144" t="s">
        <v>12</v>
      </c>
      <c r="D6100" s="33">
        <v>1250000</v>
      </c>
      <c r="E6100" s="45"/>
      <c r="F6100" s="13">
        <f t="shared" si="89"/>
        <v>283390865.88999969</v>
      </c>
    </row>
    <row r="6101" spans="1:8">
      <c r="A6101" s="14">
        <v>45302</v>
      </c>
      <c r="B6101" s="15"/>
      <c r="C6101" s="144" t="s">
        <v>12</v>
      </c>
      <c r="D6101" s="33">
        <v>1775000</v>
      </c>
      <c r="E6101" s="45"/>
      <c r="F6101" s="13">
        <f t="shared" si="89"/>
        <v>285165865.88999969</v>
      </c>
    </row>
    <row r="6102" spans="1:8">
      <c r="A6102" s="14">
        <v>45302</v>
      </c>
      <c r="B6102" s="15"/>
      <c r="C6102" s="144" t="s">
        <v>12</v>
      </c>
      <c r="D6102" s="33">
        <v>600000</v>
      </c>
      <c r="E6102" s="45"/>
      <c r="F6102" s="13">
        <f t="shared" si="89"/>
        <v>285765865.88999969</v>
      </c>
    </row>
    <row r="6103" spans="1:8">
      <c r="A6103" s="14">
        <v>45302</v>
      </c>
      <c r="B6103" s="15"/>
      <c r="C6103" s="144" t="s">
        <v>30</v>
      </c>
      <c r="D6103" s="33">
        <v>350000</v>
      </c>
      <c r="E6103" s="45"/>
      <c r="F6103" s="13">
        <f t="shared" si="89"/>
        <v>286115865.88999969</v>
      </c>
    </row>
    <row r="6104" spans="1:8">
      <c r="A6104" s="14">
        <v>45302</v>
      </c>
      <c r="B6104" s="15"/>
      <c r="C6104" s="144" t="s">
        <v>12</v>
      </c>
      <c r="D6104" s="33">
        <v>650000</v>
      </c>
      <c r="E6104" s="45"/>
      <c r="F6104" s="13">
        <f t="shared" si="89"/>
        <v>286765865.88999969</v>
      </c>
    </row>
    <row r="6105" spans="1:8">
      <c r="A6105" s="14">
        <v>45302</v>
      </c>
      <c r="B6105" s="15"/>
      <c r="C6105" s="144" t="s">
        <v>12</v>
      </c>
      <c r="D6105" s="33">
        <v>600000</v>
      </c>
      <c r="E6105" s="45"/>
      <c r="F6105" s="13">
        <f t="shared" si="89"/>
        <v>287365865.88999969</v>
      </c>
    </row>
    <row r="6106" spans="1:8">
      <c r="A6106" s="14">
        <v>45302</v>
      </c>
      <c r="B6106" s="15"/>
      <c r="C6106" s="144" t="s">
        <v>12</v>
      </c>
      <c r="D6106" s="33">
        <v>1185000</v>
      </c>
      <c r="E6106" s="45"/>
      <c r="F6106" s="13">
        <f t="shared" si="89"/>
        <v>288550865.88999969</v>
      </c>
    </row>
    <row r="6107" spans="1:8">
      <c r="A6107" s="14">
        <v>45302</v>
      </c>
      <c r="B6107" s="15"/>
      <c r="C6107" s="144" t="s">
        <v>12</v>
      </c>
      <c r="D6107" s="33">
        <v>1050000</v>
      </c>
      <c r="E6107" s="45"/>
      <c r="F6107" s="13">
        <f t="shared" si="89"/>
        <v>289600865.88999969</v>
      </c>
    </row>
    <row r="6108" spans="1:8">
      <c r="A6108" s="14">
        <v>45306</v>
      </c>
      <c r="B6108" s="15"/>
      <c r="C6108" s="144" t="s">
        <v>421</v>
      </c>
      <c r="D6108" s="33">
        <v>2450000</v>
      </c>
      <c r="E6108" s="45"/>
      <c r="F6108" s="13">
        <f t="shared" ref="F6108:F6171" si="90">F6107+D6108-E6108</f>
        <v>292050865.88999969</v>
      </c>
    </row>
    <row r="6109" spans="1:8">
      <c r="A6109" s="14">
        <v>45307</v>
      </c>
      <c r="B6109" s="15"/>
      <c r="C6109" s="144" t="s">
        <v>551</v>
      </c>
      <c r="D6109" s="33">
        <v>2250000</v>
      </c>
      <c r="E6109" s="45"/>
      <c r="F6109" s="13">
        <f t="shared" si="90"/>
        <v>294300865.88999969</v>
      </c>
      <c r="H6109" s="16"/>
    </row>
    <row r="6110" spans="1:8">
      <c r="A6110" s="14">
        <v>45302</v>
      </c>
      <c r="B6110" s="15"/>
      <c r="C6110" s="144" t="s">
        <v>18</v>
      </c>
      <c r="D6110" s="33">
        <v>2200000</v>
      </c>
      <c r="E6110" s="45"/>
      <c r="F6110" s="13">
        <f t="shared" si="90"/>
        <v>296500865.88999969</v>
      </c>
      <c r="H6110" s="16"/>
    </row>
    <row r="6111" spans="1:8">
      <c r="A6111" s="14">
        <v>45302</v>
      </c>
      <c r="B6111" s="15"/>
      <c r="C6111" s="144" t="s">
        <v>12</v>
      </c>
      <c r="D6111" s="33">
        <v>575000</v>
      </c>
      <c r="E6111" s="45"/>
      <c r="F6111" s="13">
        <f t="shared" si="90"/>
        <v>297075865.88999969</v>
      </c>
    </row>
    <row r="6112" spans="1:8">
      <c r="A6112" s="14">
        <v>45302</v>
      </c>
      <c r="B6112" s="15"/>
      <c r="C6112" s="144" t="s">
        <v>12</v>
      </c>
      <c r="D6112" s="33">
        <v>600000</v>
      </c>
      <c r="E6112" s="45"/>
      <c r="F6112" s="13">
        <f t="shared" si="90"/>
        <v>297675865.88999969</v>
      </c>
    </row>
    <row r="6113" spans="1:6">
      <c r="A6113" s="14">
        <v>45302</v>
      </c>
      <c r="B6113" s="15"/>
      <c r="C6113" s="144" t="s">
        <v>18</v>
      </c>
      <c r="D6113" s="33">
        <v>1785000</v>
      </c>
      <c r="E6113" s="45"/>
      <c r="F6113" s="13">
        <f t="shared" si="90"/>
        <v>299460865.88999969</v>
      </c>
    </row>
    <row r="6114" spans="1:6">
      <c r="A6114" s="14">
        <v>45302</v>
      </c>
      <c r="B6114" s="15"/>
      <c r="C6114" s="144" t="s">
        <v>12</v>
      </c>
      <c r="D6114" s="33">
        <v>585000</v>
      </c>
      <c r="E6114" s="45"/>
      <c r="F6114" s="13">
        <f t="shared" si="90"/>
        <v>300045865.88999969</v>
      </c>
    </row>
    <row r="6115" spans="1:6">
      <c r="A6115" s="14">
        <v>45302</v>
      </c>
      <c r="B6115" s="15"/>
      <c r="C6115" s="144" t="s">
        <v>12</v>
      </c>
      <c r="D6115" s="33">
        <v>650000</v>
      </c>
      <c r="E6115" s="45"/>
      <c r="F6115" s="13">
        <f t="shared" si="90"/>
        <v>300695865.88999969</v>
      </c>
    </row>
    <row r="6116" spans="1:6">
      <c r="A6116" s="14">
        <v>45302</v>
      </c>
      <c r="B6116" s="15"/>
      <c r="C6116" s="144" t="s">
        <v>30</v>
      </c>
      <c r="D6116" s="33">
        <v>350000</v>
      </c>
      <c r="E6116" s="45"/>
      <c r="F6116" s="13">
        <f t="shared" si="90"/>
        <v>301045865.88999969</v>
      </c>
    </row>
    <row r="6117" spans="1:6">
      <c r="A6117" s="14">
        <v>45302</v>
      </c>
      <c r="B6117" s="15"/>
      <c r="C6117" s="144" t="s">
        <v>17</v>
      </c>
      <c r="D6117" s="33">
        <v>1950000</v>
      </c>
      <c r="E6117" s="45"/>
      <c r="F6117" s="13">
        <f t="shared" si="90"/>
        <v>302995865.88999969</v>
      </c>
    </row>
    <row r="6118" spans="1:6">
      <c r="A6118" s="14">
        <v>45302</v>
      </c>
      <c r="B6118" s="15"/>
      <c r="C6118" s="144" t="s">
        <v>12</v>
      </c>
      <c r="D6118" s="33">
        <v>550000</v>
      </c>
      <c r="E6118" s="45"/>
      <c r="F6118" s="13">
        <f t="shared" si="90"/>
        <v>303545865.88999969</v>
      </c>
    </row>
    <row r="6119" spans="1:6">
      <c r="A6119" s="14">
        <v>45302</v>
      </c>
      <c r="B6119" s="15"/>
      <c r="C6119" s="144" t="s">
        <v>12</v>
      </c>
      <c r="D6119" s="33">
        <v>650000</v>
      </c>
      <c r="E6119" s="45"/>
      <c r="F6119" s="13">
        <f t="shared" si="90"/>
        <v>304195865.88999969</v>
      </c>
    </row>
    <row r="6120" spans="1:6">
      <c r="A6120" s="14">
        <v>45302</v>
      </c>
      <c r="B6120" s="15"/>
      <c r="C6120" s="144" t="s">
        <v>12</v>
      </c>
      <c r="D6120" s="33">
        <v>1200000</v>
      </c>
      <c r="E6120" s="45"/>
      <c r="F6120" s="13">
        <f t="shared" si="90"/>
        <v>305395865.88999969</v>
      </c>
    </row>
    <row r="6121" spans="1:6">
      <c r="A6121" s="14">
        <v>45303</v>
      </c>
      <c r="B6121" s="15"/>
      <c r="C6121" s="144" t="s">
        <v>12</v>
      </c>
      <c r="D6121" s="33">
        <v>575000</v>
      </c>
      <c r="E6121" s="45"/>
      <c r="F6121" s="13">
        <f t="shared" si="90"/>
        <v>305970865.88999969</v>
      </c>
    </row>
    <row r="6122" spans="1:6">
      <c r="A6122" s="14">
        <v>45303</v>
      </c>
      <c r="B6122" s="15"/>
      <c r="C6122" s="144" t="s">
        <v>12</v>
      </c>
      <c r="D6122" s="33">
        <v>550000</v>
      </c>
      <c r="E6122" s="45"/>
      <c r="F6122" s="13">
        <f t="shared" si="90"/>
        <v>306520865.88999969</v>
      </c>
    </row>
    <row r="6123" spans="1:6">
      <c r="A6123" s="14">
        <v>45303</v>
      </c>
      <c r="B6123" s="15"/>
      <c r="C6123" s="144" t="s">
        <v>12</v>
      </c>
      <c r="D6123" s="33">
        <v>585000</v>
      </c>
      <c r="E6123" s="45"/>
      <c r="F6123" s="13">
        <f t="shared" si="90"/>
        <v>307105865.88999969</v>
      </c>
    </row>
    <row r="6124" spans="1:6">
      <c r="A6124" s="14">
        <v>45303</v>
      </c>
      <c r="B6124" s="15"/>
      <c r="C6124" s="144" t="s">
        <v>12</v>
      </c>
      <c r="D6124" s="33">
        <v>585000</v>
      </c>
      <c r="E6124" s="45"/>
      <c r="F6124" s="13">
        <f t="shared" si="90"/>
        <v>307690865.88999969</v>
      </c>
    </row>
    <row r="6125" spans="1:6">
      <c r="A6125" s="14">
        <v>45303</v>
      </c>
      <c r="B6125" s="15"/>
      <c r="C6125" s="144" t="s">
        <v>12</v>
      </c>
      <c r="D6125" s="33">
        <v>585000</v>
      </c>
      <c r="E6125" s="45"/>
      <c r="F6125" s="13">
        <f t="shared" si="90"/>
        <v>308275865.88999969</v>
      </c>
    </row>
    <row r="6126" spans="1:6">
      <c r="A6126" s="14">
        <v>45303</v>
      </c>
      <c r="B6126" s="15"/>
      <c r="C6126" s="144" t="s">
        <v>12</v>
      </c>
      <c r="D6126" s="33">
        <v>1800000</v>
      </c>
      <c r="E6126" s="45"/>
      <c r="F6126" s="13">
        <f t="shared" si="90"/>
        <v>310075865.88999969</v>
      </c>
    </row>
    <row r="6127" spans="1:6">
      <c r="A6127" s="14">
        <v>45303</v>
      </c>
      <c r="B6127" s="15"/>
      <c r="C6127" s="144" t="s">
        <v>12</v>
      </c>
      <c r="D6127" s="33">
        <v>465000</v>
      </c>
      <c r="E6127" s="45"/>
      <c r="F6127" s="13">
        <f t="shared" si="90"/>
        <v>310540865.88999969</v>
      </c>
    </row>
    <row r="6128" spans="1:6">
      <c r="A6128" s="14">
        <v>45303</v>
      </c>
      <c r="B6128" s="15"/>
      <c r="C6128" s="144" t="s">
        <v>12</v>
      </c>
      <c r="D6128" s="33">
        <v>585000</v>
      </c>
      <c r="E6128" s="45"/>
      <c r="F6128" s="13">
        <f t="shared" si="90"/>
        <v>311125865.88999969</v>
      </c>
    </row>
    <row r="6129" spans="1:6">
      <c r="A6129" s="14">
        <v>45303</v>
      </c>
      <c r="B6129" s="15"/>
      <c r="C6129" s="144" t="s">
        <v>12</v>
      </c>
      <c r="D6129" s="33">
        <v>1185000</v>
      </c>
      <c r="E6129" s="45"/>
      <c r="F6129" s="13">
        <f t="shared" si="90"/>
        <v>312310865.88999969</v>
      </c>
    </row>
    <row r="6130" spans="1:6">
      <c r="A6130" s="14">
        <v>45303</v>
      </c>
      <c r="B6130" s="15"/>
      <c r="C6130" s="144" t="s">
        <v>16</v>
      </c>
      <c r="D6130" s="33">
        <v>1305000</v>
      </c>
      <c r="E6130" s="45"/>
      <c r="F6130" s="13">
        <f t="shared" si="90"/>
        <v>313615865.88999969</v>
      </c>
    </row>
    <row r="6131" spans="1:6">
      <c r="A6131" s="14">
        <v>45303</v>
      </c>
      <c r="B6131" s="15"/>
      <c r="C6131" s="144" t="s">
        <v>12</v>
      </c>
      <c r="D6131" s="33">
        <v>1235000</v>
      </c>
      <c r="E6131" s="45"/>
      <c r="F6131" s="13">
        <f t="shared" si="90"/>
        <v>314850865.88999969</v>
      </c>
    </row>
    <row r="6132" spans="1:6">
      <c r="A6132" s="14">
        <v>45303</v>
      </c>
      <c r="B6132" s="15"/>
      <c r="C6132" s="144" t="s">
        <v>12</v>
      </c>
      <c r="D6132" s="33">
        <v>2130000</v>
      </c>
      <c r="E6132" s="45"/>
      <c r="F6132" s="13">
        <f t="shared" si="90"/>
        <v>316980865.88999969</v>
      </c>
    </row>
    <row r="6133" spans="1:6">
      <c r="A6133" s="14">
        <v>45303</v>
      </c>
      <c r="B6133" s="15"/>
      <c r="C6133" s="144" t="s">
        <v>149</v>
      </c>
      <c r="D6133" s="33">
        <v>13700000</v>
      </c>
      <c r="E6133" s="45"/>
      <c r="F6133" s="13">
        <f t="shared" si="90"/>
        <v>330680865.88999969</v>
      </c>
    </row>
    <row r="6134" spans="1:6">
      <c r="A6134" s="14">
        <v>45303</v>
      </c>
      <c r="B6134" s="15"/>
      <c r="C6134" s="144" t="s">
        <v>12</v>
      </c>
      <c r="D6134" s="33">
        <v>600000</v>
      </c>
      <c r="E6134" s="45"/>
      <c r="F6134" s="13">
        <f t="shared" si="90"/>
        <v>331280865.88999969</v>
      </c>
    </row>
    <row r="6135" spans="1:6">
      <c r="A6135" s="14">
        <v>45303</v>
      </c>
      <c r="B6135" s="15"/>
      <c r="C6135" s="144" t="s">
        <v>12</v>
      </c>
      <c r="D6135" s="33">
        <v>1300000</v>
      </c>
      <c r="E6135" s="45"/>
      <c r="F6135" s="13">
        <f t="shared" si="90"/>
        <v>332580865.88999969</v>
      </c>
    </row>
    <row r="6136" spans="1:6">
      <c r="A6136" s="14">
        <v>45303</v>
      </c>
      <c r="B6136" s="15"/>
      <c r="C6136" s="144" t="s">
        <v>12</v>
      </c>
      <c r="D6136" s="33">
        <v>650000</v>
      </c>
      <c r="E6136" s="45"/>
      <c r="F6136" s="13">
        <f t="shared" si="90"/>
        <v>333230865.88999969</v>
      </c>
    </row>
    <row r="6137" spans="1:6">
      <c r="A6137" s="14">
        <v>45303</v>
      </c>
      <c r="B6137" s="15"/>
      <c r="C6137" s="144" t="s">
        <v>12</v>
      </c>
      <c r="D6137" s="33">
        <v>650000</v>
      </c>
      <c r="E6137" s="45"/>
      <c r="F6137" s="13">
        <f t="shared" si="90"/>
        <v>333880865.88999969</v>
      </c>
    </row>
    <row r="6138" spans="1:6">
      <c r="A6138" s="14">
        <v>45304</v>
      </c>
      <c r="B6138" s="15"/>
      <c r="C6138" s="144" t="s">
        <v>146</v>
      </c>
      <c r="D6138" s="33">
        <v>9200000</v>
      </c>
      <c r="E6138" s="45"/>
      <c r="F6138" s="13">
        <f t="shared" si="90"/>
        <v>343080865.88999969</v>
      </c>
    </row>
    <row r="6139" spans="1:6">
      <c r="A6139" s="14">
        <v>45304</v>
      </c>
      <c r="B6139" s="15"/>
      <c r="C6139" s="144" t="s">
        <v>146</v>
      </c>
      <c r="D6139" s="33">
        <v>9700000</v>
      </c>
      <c r="E6139" s="45"/>
      <c r="F6139" s="13">
        <f t="shared" si="90"/>
        <v>352780865.88999969</v>
      </c>
    </row>
    <row r="6140" spans="1:6">
      <c r="A6140" s="14">
        <v>45304</v>
      </c>
      <c r="B6140" s="15"/>
      <c r="C6140" s="144" t="s">
        <v>146</v>
      </c>
      <c r="D6140" s="33">
        <v>9200000</v>
      </c>
      <c r="E6140" s="45"/>
      <c r="F6140" s="13">
        <f t="shared" si="90"/>
        <v>361980865.88999969</v>
      </c>
    </row>
    <row r="6141" spans="1:6">
      <c r="A6141" s="14">
        <v>45304</v>
      </c>
      <c r="B6141" s="15"/>
      <c r="C6141" s="144" t="s">
        <v>146</v>
      </c>
      <c r="D6141" s="33">
        <v>9200000</v>
      </c>
      <c r="E6141" s="45"/>
      <c r="F6141" s="13">
        <f t="shared" si="90"/>
        <v>371180865.88999969</v>
      </c>
    </row>
    <row r="6142" spans="1:6">
      <c r="A6142" s="14">
        <v>45304</v>
      </c>
      <c r="B6142" s="15"/>
      <c r="C6142" s="144" t="s">
        <v>12</v>
      </c>
      <c r="D6142" s="33">
        <v>585000</v>
      </c>
      <c r="E6142" s="45"/>
      <c r="F6142" s="13">
        <f t="shared" si="90"/>
        <v>371765865.88999969</v>
      </c>
    </row>
    <row r="6143" spans="1:6">
      <c r="A6143" s="14">
        <v>45304</v>
      </c>
      <c r="B6143" s="15"/>
      <c r="C6143" s="144" t="s">
        <v>147</v>
      </c>
      <c r="D6143" s="33">
        <v>11800000</v>
      </c>
      <c r="E6143" s="45"/>
      <c r="F6143" s="13">
        <f t="shared" si="90"/>
        <v>383565865.88999969</v>
      </c>
    </row>
    <row r="6144" spans="1:6">
      <c r="A6144" s="14">
        <v>45304</v>
      </c>
      <c r="B6144" s="15"/>
      <c r="C6144" s="144"/>
      <c r="D6144" s="33">
        <v>10000000</v>
      </c>
      <c r="E6144" s="45"/>
      <c r="F6144" s="13">
        <f t="shared" si="90"/>
        <v>393565865.88999969</v>
      </c>
    </row>
    <row r="6145" spans="1:6">
      <c r="A6145" s="14">
        <v>45304</v>
      </c>
      <c r="B6145" s="15"/>
      <c r="C6145" s="144"/>
      <c r="D6145" s="33">
        <v>3550000</v>
      </c>
      <c r="E6145" s="45"/>
      <c r="F6145" s="13">
        <f t="shared" si="90"/>
        <v>397115865.88999969</v>
      </c>
    </row>
    <row r="6146" spans="1:6">
      <c r="A6146" s="14">
        <v>45304</v>
      </c>
      <c r="B6146" s="15"/>
      <c r="C6146" s="144" t="s">
        <v>12</v>
      </c>
      <c r="D6146" s="33">
        <v>585000</v>
      </c>
      <c r="E6146" s="45"/>
      <c r="F6146" s="13">
        <f t="shared" si="90"/>
        <v>397700865.88999969</v>
      </c>
    </row>
    <row r="6147" spans="1:6">
      <c r="A6147" s="14">
        <v>45305</v>
      </c>
      <c r="B6147" s="15"/>
      <c r="C6147" s="144" t="s">
        <v>12</v>
      </c>
      <c r="D6147" s="33">
        <v>600000</v>
      </c>
      <c r="E6147" s="45"/>
      <c r="F6147" s="13">
        <f t="shared" si="90"/>
        <v>398300865.88999969</v>
      </c>
    </row>
    <row r="6148" spans="1:6">
      <c r="A6148" s="14">
        <v>45305</v>
      </c>
      <c r="B6148" s="15"/>
      <c r="C6148" s="144" t="s">
        <v>16</v>
      </c>
      <c r="D6148" s="33">
        <v>955000</v>
      </c>
      <c r="E6148" s="45"/>
      <c r="F6148" s="13">
        <f t="shared" si="90"/>
        <v>399255865.88999969</v>
      </c>
    </row>
    <row r="6149" spans="1:6">
      <c r="A6149" s="14">
        <v>45305</v>
      </c>
      <c r="B6149" s="15"/>
      <c r="C6149" s="144" t="s">
        <v>12</v>
      </c>
      <c r="D6149" s="33">
        <v>650000</v>
      </c>
      <c r="E6149" s="45"/>
      <c r="F6149" s="13">
        <f t="shared" si="90"/>
        <v>399905865.88999969</v>
      </c>
    </row>
    <row r="6150" spans="1:6">
      <c r="A6150" s="14">
        <v>45306</v>
      </c>
      <c r="B6150" s="15"/>
      <c r="C6150" s="144" t="s">
        <v>12</v>
      </c>
      <c r="D6150" s="33">
        <v>600000</v>
      </c>
      <c r="E6150" s="45"/>
      <c r="F6150" s="13">
        <f t="shared" si="90"/>
        <v>400505865.88999969</v>
      </c>
    </row>
    <row r="6151" spans="1:6">
      <c r="A6151" s="14">
        <v>45306</v>
      </c>
      <c r="B6151" s="15"/>
      <c r="C6151" s="144" t="s">
        <v>12</v>
      </c>
      <c r="D6151" s="33">
        <v>550000</v>
      </c>
      <c r="E6151" s="45"/>
      <c r="F6151" s="13">
        <f t="shared" si="90"/>
        <v>401055865.88999969</v>
      </c>
    </row>
    <row r="6152" spans="1:6">
      <c r="A6152" s="14">
        <v>45306</v>
      </c>
      <c r="B6152" s="15"/>
      <c r="C6152" s="144" t="s">
        <v>12</v>
      </c>
      <c r="D6152" s="33">
        <v>1770000</v>
      </c>
      <c r="E6152" s="45"/>
      <c r="F6152" s="13">
        <f t="shared" si="90"/>
        <v>402825865.88999969</v>
      </c>
    </row>
    <row r="6153" spans="1:6">
      <c r="A6153" s="14">
        <v>45306</v>
      </c>
      <c r="B6153" s="15"/>
      <c r="C6153" s="144" t="s">
        <v>12</v>
      </c>
      <c r="D6153" s="33">
        <v>600000</v>
      </c>
      <c r="E6153" s="45"/>
      <c r="F6153" s="13">
        <f t="shared" si="90"/>
        <v>403425865.88999969</v>
      </c>
    </row>
    <row r="6154" spans="1:6">
      <c r="A6154" s="14">
        <v>45306</v>
      </c>
      <c r="B6154" s="15"/>
      <c r="C6154" s="144" t="s">
        <v>12</v>
      </c>
      <c r="D6154" s="33">
        <v>585000</v>
      </c>
      <c r="E6154" s="45"/>
      <c r="F6154" s="13">
        <f t="shared" si="90"/>
        <v>404010865.88999969</v>
      </c>
    </row>
    <row r="6155" spans="1:6">
      <c r="A6155" s="14">
        <v>45306</v>
      </c>
      <c r="B6155" s="15"/>
      <c r="C6155" s="144" t="s">
        <v>12</v>
      </c>
      <c r="D6155" s="33">
        <v>650000</v>
      </c>
      <c r="E6155" s="45"/>
      <c r="F6155" s="13">
        <f t="shared" si="90"/>
        <v>404660865.88999969</v>
      </c>
    </row>
    <row r="6156" spans="1:6">
      <c r="A6156" s="14">
        <v>45306</v>
      </c>
      <c r="B6156" s="15"/>
      <c r="C6156" s="144" t="s">
        <v>12</v>
      </c>
      <c r="D6156" s="33">
        <v>650000</v>
      </c>
      <c r="E6156" s="45"/>
      <c r="F6156" s="13">
        <f t="shared" si="90"/>
        <v>405310865.88999969</v>
      </c>
    </row>
    <row r="6157" spans="1:6">
      <c r="A6157" s="14">
        <v>45306</v>
      </c>
      <c r="B6157" s="15"/>
      <c r="C6157" s="144" t="s">
        <v>12</v>
      </c>
      <c r="D6157" s="33">
        <v>550000</v>
      </c>
      <c r="E6157" s="45"/>
      <c r="F6157" s="13">
        <f t="shared" si="90"/>
        <v>405860865.88999969</v>
      </c>
    </row>
    <row r="6158" spans="1:6">
      <c r="A6158" s="14">
        <v>45306</v>
      </c>
      <c r="B6158" s="15"/>
      <c r="C6158" s="144" t="s">
        <v>12</v>
      </c>
      <c r="D6158" s="33">
        <v>650000</v>
      </c>
      <c r="E6158" s="45"/>
      <c r="F6158" s="13">
        <f t="shared" si="90"/>
        <v>406510865.88999969</v>
      </c>
    </row>
    <row r="6159" spans="1:6">
      <c r="A6159" s="14">
        <v>45306</v>
      </c>
      <c r="B6159" s="15"/>
      <c r="C6159" s="144" t="s">
        <v>12</v>
      </c>
      <c r="D6159" s="33">
        <v>3492000</v>
      </c>
      <c r="E6159" s="45"/>
      <c r="F6159" s="13">
        <f t="shared" si="90"/>
        <v>410002865.88999969</v>
      </c>
    </row>
    <row r="6160" spans="1:6">
      <c r="A6160" s="14">
        <v>45306</v>
      </c>
      <c r="B6160" s="15"/>
      <c r="C6160" s="144" t="s">
        <v>12</v>
      </c>
      <c r="D6160" s="33">
        <v>600000</v>
      </c>
      <c r="E6160" s="45"/>
      <c r="F6160" s="13">
        <f t="shared" si="90"/>
        <v>410602865.88999969</v>
      </c>
    </row>
    <row r="6161" spans="1:6">
      <c r="A6161" s="14">
        <v>45306</v>
      </c>
      <c r="B6161" s="15"/>
      <c r="C6161" s="144" t="s">
        <v>12</v>
      </c>
      <c r="D6161" s="33">
        <v>465000</v>
      </c>
      <c r="E6161" s="45"/>
      <c r="F6161" s="13">
        <f t="shared" si="90"/>
        <v>411067865.88999969</v>
      </c>
    </row>
    <row r="6162" spans="1:6">
      <c r="A6162" s="14">
        <v>45306</v>
      </c>
      <c r="B6162" s="15"/>
      <c r="C6162" s="144" t="s">
        <v>12</v>
      </c>
      <c r="D6162" s="33">
        <v>600000</v>
      </c>
      <c r="E6162" s="45"/>
      <c r="F6162" s="13">
        <f t="shared" si="90"/>
        <v>411667865.88999969</v>
      </c>
    </row>
    <row r="6163" spans="1:6">
      <c r="A6163" s="14">
        <v>45306</v>
      </c>
      <c r="B6163" s="15"/>
      <c r="C6163" s="144" t="s">
        <v>17</v>
      </c>
      <c r="D6163" s="33">
        <v>600000</v>
      </c>
      <c r="E6163" s="45"/>
      <c r="F6163" s="13">
        <f t="shared" si="90"/>
        <v>412267865.88999969</v>
      </c>
    </row>
    <row r="6164" spans="1:6">
      <c r="A6164" s="14">
        <v>45306</v>
      </c>
      <c r="B6164" s="15"/>
      <c r="C6164" s="144" t="s">
        <v>12</v>
      </c>
      <c r="D6164" s="33">
        <v>1300000</v>
      </c>
      <c r="E6164" s="45"/>
      <c r="F6164" s="13">
        <f t="shared" si="90"/>
        <v>413567865.88999969</v>
      </c>
    </row>
    <row r="6165" spans="1:6">
      <c r="A6165" s="14">
        <v>45306</v>
      </c>
      <c r="B6165" s="15"/>
      <c r="C6165" s="144" t="s">
        <v>12</v>
      </c>
      <c r="D6165" s="33">
        <v>575000</v>
      </c>
      <c r="E6165" s="45"/>
      <c r="F6165" s="13">
        <f t="shared" si="90"/>
        <v>414142865.88999969</v>
      </c>
    </row>
    <row r="6166" spans="1:6">
      <c r="A6166" s="14">
        <v>45306</v>
      </c>
      <c r="B6166" s="15"/>
      <c r="C6166" s="144" t="s">
        <v>12</v>
      </c>
      <c r="D6166" s="33">
        <v>650000</v>
      </c>
      <c r="E6166" s="45"/>
      <c r="F6166" s="13">
        <f t="shared" si="90"/>
        <v>414792865.88999969</v>
      </c>
    </row>
    <row r="6167" spans="1:6">
      <c r="A6167" s="14">
        <v>45306</v>
      </c>
      <c r="B6167" s="15"/>
      <c r="C6167" s="144" t="s">
        <v>12</v>
      </c>
      <c r="D6167" s="33">
        <v>585000</v>
      </c>
      <c r="E6167" s="45"/>
      <c r="F6167" s="13">
        <f t="shared" si="90"/>
        <v>415377865.88999969</v>
      </c>
    </row>
    <row r="6168" spans="1:6">
      <c r="A6168" s="14">
        <v>45306</v>
      </c>
      <c r="B6168" s="15"/>
      <c r="C6168" s="144" t="s">
        <v>30</v>
      </c>
      <c r="D6168" s="33">
        <v>350000</v>
      </c>
      <c r="E6168" s="45"/>
      <c r="F6168" s="13">
        <f t="shared" si="90"/>
        <v>415727865.88999969</v>
      </c>
    </row>
    <row r="6169" spans="1:6">
      <c r="A6169" s="14">
        <v>45306</v>
      </c>
      <c r="B6169" s="15"/>
      <c r="C6169" s="144" t="s">
        <v>12</v>
      </c>
      <c r="D6169" s="33">
        <v>1160000</v>
      </c>
      <c r="E6169" s="45"/>
      <c r="F6169" s="13">
        <f t="shared" si="90"/>
        <v>416887865.88999969</v>
      </c>
    </row>
    <row r="6170" spans="1:6">
      <c r="A6170" s="14">
        <v>45306</v>
      </c>
      <c r="B6170" s="15"/>
      <c r="C6170" s="144" t="s">
        <v>12</v>
      </c>
      <c r="D6170" s="33">
        <v>585000</v>
      </c>
      <c r="E6170" s="45"/>
      <c r="F6170" s="13">
        <f t="shared" si="90"/>
        <v>417472865.88999969</v>
      </c>
    </row>
    <row r="6171" spans="1:6">
      <c r="A6171" s="14">
        <v>45306</v>
      </c>
      <c r="B6171" s="15"/>
      <c r="C6171" s="144" t="s">
        <v>12</v>
      </c>
      <c r="D6171" s="33">
        <v>575000</v>
      </c>
      <c r="E6171" s="45"/>
      <c r="F6171" s="13">
        <f t="shared" si="90"/>
        <v>418047865.88999969</v>
      </c>
    </row>
    <row r="6172" spans="1:6">
      <c r="A6172" s="14">
        <v>45306</v>
      </c>
      <c r="B6172" s="15"/>
      <c r="C6172" s="144"/>
      <c r="D6172" s="33">
        <v>3900000</v>
      </c>
      <c r="E6172" s="45"/>
      <c r="F6172" s="13">
        <f t="shared" ref="F6172:F6236" si="91">F6171+D6172-E6172</f>
        <v>421947865.88999969</v>
      </c>
    </row>
    <row r="6173" spans="1:6">
      <c r="A6173" s="14">
        <v>45307</v>
      </c>
      <c r="B6173" s="15"/>
      <c r="C6173" s="144" t="s">
        <v>12</v>
      </c>
      <c r="D6173" s="33">
        <v>580000</v>
      </c>
      <c r="E6173" s="45"/>
      <c r="F6173" s="13">
        <f t="shared" si="91"/>
        <v>422527865.88999969</v>
      </c>
    </row>
    <row r="6174" spans="1:6">
      <c r="A6174" s="14">
        <v>45307</v>
      </c>
      <c r="B6174" s="15"/>
      <c r="C6174" s="144" t="s">
        <v>552</v>
      </c>
      <c r="D6174" s="33">
        <v>5000</v>
      </c>
      <c r="E6174" s="45"/>
      <c r="F6174" s="13">
        <f t="shared" si="91"/>
        <v>422532865.88999969</v>
      </c>
    </row>
    <row r="6175" spans="1:6">
      <c r="A6175" s="14">
        <v>45307</v>
      </c>
      <c r="B6175" s="15"/>
      <c r="C6175" s="144" t="s">
        <v>12</v>
      </c>
      <c r="D6175" s="33">
        <v>550000</v>
      </c>
      <c r="E6175" s="45"/>
      <c r="F6175" s="13">
        <f t="shared" si="91"/>
        <v>423082865.88999969</v>
      </c>
    </row>
    <row r="6176" spans="1:6">
      <c r="A6176" s="14">
        <v>45307</v>
      </c>
      <c r="B6176" s="15"/>
      <c r="C6176" s="144" t="s">
        <v>12</v>
      </c>
      <c r="D6176" s="33">
        <v>650000</v>
      </c>
      <c r="E6176" s="45"/>
      <c r="F6176" s="13">
        <f t="shared" si="91"/>
        <v>423732865.88999969</v>
      </c>
    </row>
    <row r="6177" spans="1:6">
      <c r="A6177" s="14">
        <v>45307</v>
      </c>
      <c r="B6177" s="15"/>
      <c r="C6177" s="144" t="s">
        <v>12</v>
      </c>
      <c r="D6177" s="33">
        <v>650000</v>
      </c>
      <c r="E6177" s="45"/>
      <c r="F6177" s="13">
        <f t="shared" si="91"/>
        <v>424382865.88999969</v>
      </c>
    </row>
    <row r="6178" spans="1:6">
      <c r="A6178" s="14">
        <v>45307</v>
      </c>
      <c r="B6178" s="15"/>
      <c r="C6178" s="144" t="s">
        <v>12</v>
      </c>
      <c r="D6178" s="33">
        <v>1300000</v>
      </c>
      <c r="E6178" s="45"/>
      <c r="F6178" s="13">
        <f t="shared" si="91"/>
        <v>425682865.88999969</v>
      </c>
    </row>
    <row r="6179" spans="1:6">
      <c r="A6179" s="14">
        <v>45308</v>
      </c>
      <c r="B6179" s="15"/>
      <c r="C6179" s="32" t="s">
        <v>78</v>
      </c>
      <c r="D6179" s="33"/>
      <c r="E6179" s="45">
        <v>107507000</v>
      </c>
      <c r="F6179" s="13">
        <f t="shared" si="91"/>
        <v>318175865.88999969</v>
      </c>
    </row>
    <row r="6180" spans="1:6">
      <c r="A6180" s="14">
        <v>45308</v>
      </c>
      <c r="B6180" s="15"/>
      <c r="C6180" s="32" t="s">
        <v>558</v>
      </c>
      <c r="D6180" s="33"/>
      <c r="E6180" s="45">
        <v>8200000</v>
      </c>
      <c r="F6180" s="13">
        <f t="shared" si="91"/>
        <v>309975865.88999969</v>
      </c>
    </row>
    <row r="6181" spans="1:6">
      <c r="A6181" s="14">
        <v>45308</v>
      </c>
      <c r="B6181" s="15"/>
      <c r="C6181" s="32" t="s">
        <v>495</v>
      </c>
      <c r="D6181" s="33"/>
      <c r="E6181" s="45">
        <v>128000000</v>
      </c>
      <c r="F6181" s="13">
        <f t="shared" si="91"/>
        <v>181975865.88999969</v>
      </c>
    </row>
    <row r="6182" spans="1:6">
      <c r="A6182" s="14">
        <v>45308</v>
      </c>
      <c r="B6182" s="15"/>
      <c r="C6182" s="32" t="s">
        <v>559</v>
      </c>
      <c r="D6182" s="33"/>
      <c r="E6182" s="45">
        <v>9102500</v>
      </c>
      <c r="F6182" s="13">
        <f t="shared" si="91"/>
        <v>172873365.88999969</v>
      </c>
    </row>
    <row r="6183" spans="1:6">
      <c r="A6183" s="14">
        <v>45308</v>
      </c>
      <c r="B6183" s="15"/>
      <c r="C6183" s="32" t="s">
        <v>560</v>
      </c>
      <c r="D6183" s="33"/>
      <c r="E6183" s="45">
        <v>29650000</v>
      </c>
      <c r="F6183" s="13">
        <f t="shared" si="91"/>
        <v>143223365.88999969</v>
      </c>
    </row>
    <row r="6184" spans="1:6">
      <c r="A6184" s="14">
        <v>45308</v>
      </c>
      <c r="B6184" s="15"/>
      <c r="C6184" s="32" t="s">
        <v>561</v>
      </c>
      <c r="D6184" s="33"/>
      <c r="E6184" s="45">
        <v>37800000</v>
      </c>
      <c r="F6184" s="13">
        <f t="shared" si="91"/>
        <v>105423365.88999969</v>
      </c>
    </row>
    <row r="6185" spans="1:6">
      <c r="A6185" s="14">
        <v>45308</v>
      </c>
      <c r="B6185" s="15"/>
      <c r="C6185" s="32" t="s">
        <v>464</v>
      </c>
      <c r="D6185" s="33"/>
      <c r="E6185" s="45">
        <v>45250000</v>
      </c>
      <c r="F6185" s="13">
        <f t="shared" si="91"/>
        <v>60173365.889999688</v>
      </c>
    </row>
    <row r="6186" spans="1:6">
      <c r="A6186" s="14">
        <v>45308</v>
      </c>
      <c r="B6186" s="15"/>
      <c r="C6186" s="144" t="s">
        <v>426</v>
      </c>
      <c r="D6186" s="33"/>
      <c r="E6186" s="45">
        <v>3050000</v>
      </c>
      <c r="F6186" s="13">
        <f t="shared" si="91"/>
        <v>57123365.889999688</v>
      </c>
    </row>
    <row r="6187" spans="1:6">
      <c r="A6187" s="14">
        <v>45308</v>
      </c>
      <c r="B6187" s="15"/>
      <c r="C6187" s="144" t="s">
        <v>564</v>
      </c>
      <c r="D6187" s="33"/>
      <c r="E6187" s="45">
        <v>7500000</v>
      </c>
      <c r="F6187" s="13">
        <f t="shared" si="91"/>
        <v>49623365.889999688</v>
      </c>
    </row>
    <row r="6188" spans="1:6">
      <c r="A6188" s="14">
        <v>45308</v>
      </c>
      <c r="B6188" s="15"/>
      <c r="C6188" s="144" t="s">
        <v>565</v>
      </c>
      <c r="D6188" s="33"/>
      <c r="E6188" s="45">
        <v>1800000</v>
      </c>
      <c r="F6188" s="13">
        <f t="shared" si="91"/>
        <v>47823365.889999688</v>
      </c>
    </row>
    <row r="6189" spans="1:6">
      <c r="A6189" s="14">
        <v>45308</v>
      </c>
      <c r="B6189" s="15"/>
      <c r="C6189" s="144" t="s">
        <v>577</v>
      </c>
      <c r="D6189" s="33"/>
      <c r="E6189" s="45">
        <f>(6*2900)</f>
        <v>17400</v>
      </c>
      <c r="F6189" s="13">
        <f t="shared" si="91"/>
        <v>47805965.889999688</v>
      </c>
    </row>
    <row r="6190" spans="1:6">
      <c r="A6190" s="14">
        <v>45308</v>
      </c>
      <c r="B6190" s="15"/>
      <c r="C6190" s="144" t="s">
        <v>392</v>
      </c>
      <c r="D6190" s="33"/>
      <c r="E6190" s="45">
        <v>30000000</v>
      </c>
      <c r="F6190" s="13">
        <f t="shared" si="91"/>
        <v>17805965.889999688</v>
      </c>
    </row>
    <row r="6191" spans="1:6">
      <c r="A6191" s="14">
        <v>45308</v>
      </c>
      <c r="B6191" s="15"/>
      <c r="C6191" s="144" t="s">
        <v>578</v>
      </c>
      <c r="D6191" s="33">
        <v>128000000</v>
      </c>
      <c r="E6191" s="45"/>
      <c r="F6191" s="13">
        <f t="shared" si="91"/>
        <v>145805965.88999969</v>
      </c>
    </row>
    <row r="6192" spans="1:6">
      <c r="A6192" s="14">
        <v>45307</v>
      </c>
      <c r="B6192" s="15"/>
      <c r="C6192" s="144" t="s">
        <v>175</v>
      </c>
      <c r="D6192" s="33">
        <v>100000</v>
      </c>
      <c r="E6192" s="45"/>
      <c r="F6192" s="13">
        <f t="shared" si="91"/>
        <v>145905965.88999969</v>
      </c>
    </row>
    <row r="6193" spans="1:6">
      <c r="A6193" s="14">
        <v>45307</v>
      </c>
      <c r="B6193" s="15"/>
      <c r="C6193" s="144" t="s">
        <v>17</v>
      </c>
      <c r="D6193" s="33">
        <v>500000</v>
      </c>
      <c r="E6193" s="45"/>
      <c r="F6193" s="13">
        <f t="shared" si="91"/>
        <v>146405965.88999969</v>
      </c>
    </row>
    <row r="6194" spans="1:6">
      <c r="A6194" s="14">
        <v>45307</v>
      </c>
      <c r="B6194" s="15"/>
      <c r="C6194" s="144" t="s">
        <v>30</v>
      </c>
      <c r="D6194" s="33">
        <v>350000</v>
      </c>
      <c r="E6194" s="45"/>
      <c r="F6194" s="13">
        <f t="shared" si="91"/>
        <v>146755965.88999969</v>
      </c>
    </row>
    <row r="6195" spans="1:6">
      <c r="A6195" s="14">
        <v>45307</v>
      </c>
      <c r="B6195" s="15"/>
      <c r="C6195" s="144" t="s">
        <v>30</v>
      </c>
      <c r="D6195" s="33">
        <v>350000</v>
      </c>
      <c r="E6195" s="45"/>
      <c r="F6195" s="13">
        <f t="shared" si="91"/>
        <v>147105965.88999969</v>
      </c>
    </row>
    <row r="6196" spans="1:6">
      <c r="A6196" s="14">
        <v>45307</v>
      </c>
      <c r="B6196" s="15"/>
      <c r="C6196" s="144" t="s">
        <v>12</v>
      </c>
      <c r="D6196" s="33">
        <v>600000</v>
      </c>
      <c r="E6196" s="45"/>
      <c r="F6196" s="13">
        <f t="shared" si="91"/>
        <v>147705965.88999969</v>
      </c>
    </row>
    <row r="6197" spans="1:6">
      <c r="A6197" s="14">
        <v>45307</v>
      </c>
      <c r="B6197" s="15"/>
      <c r="C6197" s="144" t="s">
        <v>12</v>
      </c>
      <c r="D6197" s="33">
        <v>1770000</v>
      </c>
      <c r="E6197" s="45"/>
      <c r="F6197" s="13">
        <f t="shared" si="91"/>
        <v>149475965.88999969</v>
      </c>
    </row>
    <row r="6198" spans="1:6">
      <c r="A6198" s="14">
        <v>45307</v>
      </c>
      <c r="B6198" s="15"/>
      <c r="C6198" s="144" t="s">
        <v>12</v>
      </c>
      <c r="D6198" s="33">
        <v>550000</v>
      </c>
      <c r="E6198" s="45"/>
      <c r="F6198" s="13">
        <f t="shared" si="91"/>
        <v>150025965.88999969</v>
      </c>
    </row>
    <row r="6199" spans="1:6">
      <c r="A6199" s="14">
        <v>45307</v>
      </c>
      <c r="B6199" s="15"/>
      <c r="C6199" s="144" t="s">
        <v>12</v>
      </c>
      <c r="D6199" s="33">
        <v>600000</v>
      </c>
      <c r="E6199" s="45"/>
      <c r="F6199" s="13">
        <f t="shared" si="91"/>
        <v>150625965.88999969</v>
      </c>
    </row>
    <row r="6200" spans="1:6">
      <c r="A6200" s="14">
        <v>45307</v>
      </c>
      <c r="B6200" s="15"/>
      <c r="C6200" s="144" t="s">
        <v>12</v>
      </c>
      <c r="D6200" s="33">
        <v>600000</v>
      </c>
      <c r="E6200" s="45"/>
      <c r="F6200" s="13">
        <f t="shared" si="91"/>
        <v>151225965.88999969</v>
      </c>
    </row>
    <row r="6201" spans="1:6">
      <c r="A6201" s="14">
        <v>45307</v>
      </c>
      <c r="B6201" s="15"/>
      <c r="C6201" s="144" t="s">
        <v>12</v>
      </c>
      <c r="D6201" s="33">
        <v>585000</v>
      </c>
      <c r="E6201" s="45"/>
      <c r="F6201" s="13">
        <f t="shared" si="91"/>
        <v>151810965.88999969</v>
      </c>
    </row>
    <row r="6202" spans="1:6">
      <c r="A6202" s="14">
        <v>45308</v>
      </c>
      <c r="B6202" s="15"/>
      <c r="C6202" s="144" t="s">
        <v>12</v>
      </c>
      <c r="D6202" s="33">
        <v>1235000</v>
      </c>
      <c r="E6202" s="45"/>
      <c r="F6202" s="13">
        <f t="shared" si="91"/>
        <v>153045965.88999969</v>
      </c>
    </row>
    <row r="6203" spans="1:6">
      <c r="A6203" s="14">
        <v>45308</v>
      </c>
      <c r="B6203" s="15"/>
      <c r="C6203" s="144" t="s">
        <v>30</v>
      </c>
      <c r="D6203" s="33">
        <v>350000</v>
      </c>
      <c r="E6203" s="45"/>
      <c r="F6203" s="13">
        <f t="shared" si="91"/>
        <v>153395965.88999969</v>
      </c>
    </row>
    <row r="6204" spans="1:6">
      <c r="A6204" s="14">
        <v>45308</v>
      </c>
      <c r="B6204" s="15"/>
      <c r="C6204" s="144" t="s">
        <v>12</v>
      </c>
      <c r="D6204" s="33">
        <v>1200000</v>
      </c>
      <c r="E6204" s="45"/>
      <c r="F6204" s="13">
        <f t="shared" si="91"/>
        <v>154595965.88999969</v>
      </c>
    </row>
    <row r="6205" spans="1:6">
      <c r="A6205" s="14">
        <v>45308</v>
      </c>
      <c r="B6205" s="15"/>
      <c r="C6205" s="144" t="s">
        <v>12</v>
      </c>
      <c r="D6205" s="33">
        <v>1745000</v>
      </c>
      <c r="E6205" s="45"/>
      <c r="F6205" s="13">
        <f t="shared" si="91"/>
        <v>156340965.88999969</v>
      </c>
    </row>
    <row r="6206" spans="1:6">
      <c r="A6206" s="14">
        <v>45308</v>
      </c>
      <c r="B6206" s="15"/>
      <c r="C6206" s="144" t="s">
        <v>438</v>
      </c>
      <c r="D6206" s="33">
        <v>100001</v>
      </c>
      <c r="E6206" s="45"/>
      <c r="F6206" s="13">
        <f t="shared" si="91"/>
        <v>156440966.88999969</v>
      </c>
    </row>
    <row r="6207" spans="1:6">
      <c r="A6207" s="14">
        <v>45308</v>
      </c>
      <c r="B6207" s="15"/>
      <c r="C6207" s="144" t="s">
        <v>30</v>
      </c>
      <c r="D6207" s="33">
        <v>350000</v>
      </c>
      <c r="E6207" s="45"/>
      <c r="F6207" s="13">
        <f t="shared" si="91"/>
        <v>156790966.88999969</v>
      </c>
    </row>
    <row r="6208" spans="1:6">
      <c r="A6208" s="14">
        <v>45308</v>
      </c>
      <c r="B6208" s="15"/>
      <c r="C6208" s="144" t="s">
        <v>149</v>
      </c>
      <c r="D6208" s="33">
        <v>11000000</v>
      </c>
      <c r="E6208" s="45"/>
      <c r="F6208" s="13">
        <f t="shared" si="91"/>
        <v>167790966.88999969</v>
      </c>
    </row>
    <row r="6209" spans="1:6">
      <c r="A6209" s="14">
        <v>45308</v>
      </c>
      <c r="B6209" s="15"/>
      <c r="C6209" s="144" t="s">
        <v>12</v>
      </c>
      <c r="D6209" s="33">
        <v>1835000</v>
      </c>
      <c r="E6209" s="45"/>
      <c r="F6209" s="13">
        <f t="shared" si="91"/>
        <v>169625966.88999969</v>
      </c>
    </row>
    <row r="6210" spans="1:6">
      <c r="A6210" s="14">
        <v>45308</v>
      </c>
      <c r="B6210" s="15"/>
      <c r="C6210" s="144" t="s">
        <v>12</v>
      </c>
      <c r="D6210" s="33">
        <v>1235000</v>
      </c>
      <c r="E6210" s="45"/>
      <c r="F6210" s="13">
        <f t="shared" si="91"/>
        <v>170860966.88999969</v>
      </c>
    </row>
    <row r="6211" spans="1:6">
      <c r="A6211" s="14">
        <v>45308</v>
      </c>
      <c r="B6211" s="15"/>
      <c r="C6211" s="144" t="s">
        <v>18</v>
      </c>
      <c r="D6211" s="33">
        <v>4192000</v>
      </c>
      <c r="E6211" s="45"/>
      <c r="F6211" s="13">
        <f t="shared" si="91"/>
        <v>175052966.88999969</v>
      </c>
    </row>
    <row r="6212" spans="1:6">
      <c r="A6212" s="14">
        <v>45308</v>
      </c>
      <c r="B6212" s="15"/>
      <c r="C6212" s="144" t="s">
        <v>12</v>
      </c>
      <c r="D6212" s="33">
        <v>1835000</v>
      </c>
      <c r="E6212" s="45"/>
      <c r="F6212" s="13">
        <f t="shared" si="91"/>
        <v>176887966.88999969</v>
      </c>
    </row>
    <row r="6213" spans="1:6">
      <c r="A6213" s="14">
        <v>45308</v>
      </c>
      <c r="B6213" s="15"/>
      <c r="C6213" s="144" t="s">
        <v>12</v>
      </c>
      <c r="D6213" s="33">
        <v>600000</v>
      </c>
      <c r="E6213" s="45"/>
      <c r="F6213" s="13">
        <f t="shared" si="91"/>
        <v>177487966.88999969</v>
      </c>
    </row>
    <row r="6214" spans="1:6">
      <c r="A6214" s="14">
        <v>45308</v>
      </c>
      <c r="B6214" s="15"/>
      <c r="C6214" s="144" t="s">
        <v>12</v>
      </c>
      <c r="D6214" s="33">
        <v>600000</v>
      </c>
      <c r="E6214" s="45"/>
      <c r="F6214" s="13">
        <f t="shared" si="91"/>
        <v>178087966.88999969</v>
      </c>
    </row>
    <row r="6215" spans="1:6">
      <c r="A6215" s="14">
        <v>45308</v>
      </c>
      <c r="B6215" s="15"/>
      <c r="C6215" s="144" t="s">
        <v>12</v>
      </c>
      <c r="D6215" s="33">
        <v>650000</v>
      </c>
      <c r="E6215" s="45"/>
      <c r="F6215" s="13">
        <f t="shared" si="91"/>
        <v>178737966.88999969</v>
      </c>
    </row>
    <row r="6216" spans="1:6">
      <c r="A6216" s="14">
        <v>45308</v>
      </c>
      <c r="B6216" s="15"/>
      <c r="C6216" s="144" t="s">
        <v>12</v>
      </c>
      <c r="D6216" s="33">
        <v>850000</v>
      </c>
      <c r="E6216" s="45"/>
      <c r="F6216" s="13">
        <f t="shared" si="91"/>
        <v>179587966.88999969</v>
      </c>
    </row>
    <row r="6217" spans="1:6">
      <c r="A6217" s="14">
        <v>45309</v>
      </c>
      <c r="B6217" s="15"/>
      <c r="C6217" s="144" t="s">
        <v>12</v>
      </c>
      <c r="D6217" s="33">
        <v>600000</v>
      </c>
      <c r="E6217" s="45"/>
      <c r="F6217" s="13">
        <f t="shared" si="91"/>
        <v>180187966.88999969</v>
      </c>
    </row>
    <row r="6218" spans="1:6">
      <c r="A6218" s="14">
        <v>45309</v>
      </c>
      <c r="B6218" s="15"/>
      <c r="C6218" s="144" t="s">
        <v>12</v>
      </c>
      <c r="D6218" s="33">
        <v>600000</v>
      </c>
      <c r="E6218" s="45"/>
      <c r="F6218" s="13">
        <f t="shared" si="91"/>
        <v>180787966.88999969</v>
      </c>
    </row>
    <row r="6219" spans="1:6">
      <c r="A6219" s="14">
        <v>45309</v>
      </c>
      <c r="B6219" s="15"/>
      <c r="C6219" s="144" t="s">
        <v>12</v>
      </c>
      <c r="D6219" s="33">
        <v>600000</v>
      </c>
      <c r="E6219" s="45"/>
      <c r="F6219" s="13">
        <f t="shared" si="91"/>
        <v>181387966.88999969</v>
      </c>
    </row>
    <row r="6220" spans="1:6">
      <c r="A6220" s="14">
        <v>45309</v>
      </c>
      <c r="B6220" s="15"/>
      <c r="C6220" s="144" t="s">
        <v>147</v>
      </c>
      <c r="D6220" s="33">
        <v>14500000</v>
      </c>
      <c r="E6220" s="45"/>
      <c r="F6220" s="13">
        <f t="shared" si="91"/>
        <v>195887966.88999969</v>
      </c>
    </row>
    <row r="6221" spans="1:6">
      <c r="A6221" s="14">
        <v>45309</v>
      </c>
      <c r="B6221" s="15"/>
      <c r="C6221" s="144" t="s">
        <v>12</v>
      </c>
      <c r="D6221" s="33">
        <v>1200000</v>
      </c>
      <c r="E6221" s="45"/>
      <c r="F6221" s="13">
        <f t="shared" si="91"/>
        <v>197087966.88999969</v>
      </c>
    </row>
    <row r="6222" spans="1:6">
      <c r="A6222" s="14">
        <v>45309</v>
      </c>
      <c r="B6222" s="15"/>
      <c r="C6222" s="144" t="s">
        <v>12</v>
      </c>
      <c r="D6222" s="33">
        <v>600000</v>
      </c>
      <c r="E6222" s="45"/>
      <c r="F6222" s="13">
        <f t="shared" si="91"/>
        <v>197687966.88999969</v>
      </c>
    </row>
    <row r="6223" spans="1:6">
      <c r="A6223" s="14">
        <v>45309</v>
      </c>
      <c r="B6223" s="15"/>
      <c r="C6223" s="144" t="s">
        <v>12</v>
      </c>
      <c r="D6223" s="33">
        <v>600000</v>
      </c>
      <c r="E6223" s="45"/>
      <c r="F6223" s="13">
        <f t="shared" si="91"/>
        <v>198287966.88999969</v>
      </c>
    </row>
    <row r="6224" spans="1:6">
      <c r="A6224" s="14">
        <v>45310</v>
      </c>
      <c r="B6224" s="15"/>
      <c r="C6224" s="144" t="s">
        <v>12</v>
      </c>
      <c r="D6224" s="33">
        <v>1170000</v>
      </c>
      <c r="E6224" s="45"/>
      <c r="F6224" s="13">
        <f t="shared" si="91"/>
        <v>199457966.88999969</v>
      </c>
    </row>
    <row r="6225" spans="1:6">
      <c r="A6225" s="14">
        <v>45310</v>
      </c>
      <c r="B6225" s="15"/>
      <c r="C6225" s="144" t="s">
        <v>12</v>
      </c>
      <c r="D6225" s="33">
        <v>600000</v>
      </c>
      <c r="E6225" s="45"/>
      <c r="F6225" s="13">
        <f t="shared" si="91"/>
        <v>200057966.88999969</v>
      </c>
    </row>
    <row r="6226" spans="1:6">
      <c r="A6226" s="14">
        <v>45310</v>
      </c>
      <c r="B6226" s="15"/>
      <c r="C6226" s="144" t="s">
        <v>30</v>
      </c>
      <c r="D6226" s="33">
        <v>700000</v>
      </c>
      <c r="E6226" s="45"/>
      <c r="F6226" s="13">
        <f t="shared" si="91"/>
        <v>200757966.88999969</v>
      </c>
    </row>
    <row r="6227" spans="1:6">
      <c r="A6227" s="14">
        <v>45310</v>
      </c>
      <c r="B6227" s="15"/>
      <c r="C6227" s="144" t="s">
        <v>12</v>
      </c>
      <c r="D6227" s="33">
        <v>600000</v>
      </c>
      <c r="E6227" s="45"/>
      <c r="F6227" s="13">
        <f t="shared" si="91"/>
        <v>201357966.88999969</v>
      </c>
    </row>
    <row r="6228" spans="1:6">
      <c r="A6228" s="14">
        <v>45310</v>
      </c>
      <c r="B6228" s="15"/>
      <c r="C6228" s="144" t="s">
        <v>12</v>
      </c>
      <c r="D6228" s="33">
        <v>1135000</v>
      </c>
      <c r="E6228" s="45"/>
      <c r="F6228" s="13">
        <f t="shared" si="91"/>
        <v>202492966.88999969</v>
      </c>
    </row>
    <row r="6229" spans="1:6">
      <c r="A6229" s="14">
        <v>45310</v>
      </c>
      <c r="B6229" s="15"/>
      <c r="C6229" s="144" t="s">
        <v>12</v>
      </c>
      <c r="D6229" s="33">
        <v>600000</v>
      </c>
      <c r="E6229" s="45"/>
      <c r="F6229" s="13">
        <f t="shared" si="91"/>
        <v>203092966.88999969</v>
      </c>
    </row>
    <row r="6230" spans="1:6">
      <c r="A6230" s="14">
        <v>45310</v>
      </c>
      <c r="B6230" s="15"/>
      <c r="C6230" s="144" t="s">
        <v>12</v>
      </c>
      <c r="D6230" s="33">
        <v>1135000</v>
      </c>
      <c r="E6230" s="45"/>
      <c r="F6230" s="13">
        <f t="shared" si="91"/>
        <v>204227966.88999969</v>
      </c>
    </row>
    <row r="6231" spans="1:6">
      <c r="A6231" s="14">
        <v>45310</v>
      </c>
      <c r="B6231" s="15"/>
      <c r="C6231" s="144" t="s">
        <v>12</v>
      </c>
      <c r="D6231" s="33">
        <v>600000</v>
      </c>
      <c r="E6231" s="45"/>
      <c r="F6231" s="13">
        <f t="shared" si="91"/>
        <v>204827966.88999969</v>
      </c>
    </row>
    <row r="6232" spans="1:6">
      <c r="A6232" s="14">
        <v>45310</v>
      </c>
      <c r="B6232" s="15"/>
      <c r="C6232" s="144" t="s">
        <v>12</v>
      </c>
      <c r="D6232" s="33">
        <v>600000</v>
      </c>
      <c r="E6232" s="45"/>
      <c r="F6232" s="13">
        <f t="shared" si="91"/>
        <v>205427966.88999969</v>
      </c>
    </row>
    <row r="6233" spans="1:6">
      <c r="A6233" s="14">
        <v>45310</v>
      </c>
      <c r="B6233" s="15"/>
      <c r="C6233" s="144" t="s">
        <v>12</v>
      </c>
      <c r="D6233" s="33">
        <v>650000</v>
      </c>
      <c r="E6233" s="45"/>
      <c r="F6233" s="13">
        <f t="shared" si="91"/>
        <v>206077966.88999969</v>
      </c>
    </row>
    <row r="6234" spans="1:6">
      <c r="A6234" s="14">
        <v>45311</v>
      </c>
      <c r="B6234" s="15"/>
      <c r="C6234" s="144" t="s">
        <v>12</v>
      </c>
      <c r="D6234" s="33">
        <v>600000</v>
      </c>
      <c r="E6234" s="45"/>
      <c r="F6234" s="13">
        <f t="shared" si="91"/>
        <v>206677966.88999969</v>
      </c>
    </row>
    <row r="6235" spans="1:6">
      <c r="A6235" s="14">
        <v>45311</v>
      </c>
      <c r="B6235" s="15"/>
      <c r="C6235" s="144" t="s">
        <v>12</v>
      </c>
      <c r="D6235" s="33">
        <v>585000</v>
      </c>
      <c r="E6235" s="45"/>
      <c r="F6235" s="13">
        <f t="shared" si="91"/>
        <v>207262966.88999969</v>
      </c>
    </row>
    <row r="6236" spans="1:6">
      <c r="A6236" s="14">
        <v>45311</v>
      </c>
      <c r="B6236" s="15"/>
      <c r="C6236" s="144" t="s">
        <v>12</v>
      </c>
      <c r="D6236" s="33">
        <v>1300000</v>
      </c>
      <c r="E6236" s="45"/>
      <c r="F6236" s="13">
        <f t="shared" si="91"/>
        <v>208562966.88999969</v>
      </c>
    </row>
    <row r="6237" spans="1:6">
      <c r="A6237" s="14">
        <v>45311</v>
      </c>
      <c r="B6237" s="15"/>
      <c r="C6237" s="144" t="s">
        <v>12</v>
      </c>
      <c r="D6237" s="33">
        <v>585000</v>
      </c>
      <c r="E6237" s="45"/>
      <c r="F6237" s="13">
        <f t="shared" ref="F6237:F6300" si="92">F6236+D6237-E6237</f>
        <v>209147966.88999969</v>
      </c>
    </row>
    <row r="6238" spans="1:6">
      <c r="A6238" s="14">
        <v>45312</v>
      </c>
      <c r="B6238" s="15"/>
      <c r="C6238" s="144" t="s">
        <v>12</v>
      </c>
      <c r="D6238" s="33">
        <v>650000</v>
      </c>
      <c r="E6238" s="45"/>
      <c r="F6238" s="13">
        <f t="shared" si="92"/>
        <v>209797966.88999969</v>
      </c>
    </row>
    <row r="6239" spans="1:6">
      <c r="A6239" s="14">
        <v>45313</v>
      </c>
      <c r="B6239" s="15"/>
      <c r="C6239" s="144" t="s">
        <v>12</v>
      </c>
      <c r="D6239" s="33">
        <v>650000</v>
      </c>
      <c r="E6239" s="45"/>
      <c r="F6239" s="13">
        <f t="shared" si="92"/>
        <v>210447966.88999969</v>
      </c>
    </row>
    <row r="6240" spans="1:6">
      <c r="A6240" s="14">
        <v>45313</v>
      </c>
      <c r="B6240" s="15"/>
      <c r="C6240" s="144" t="s">
        <v>12</v>
      </c>
      <c r="D6240" s="33">
        <v>585000</v>
      </c>
      <c r="E6240" s="45"/>
      <c r="F6240" s="13">
        <f t="shared" si="92"/>
        <v>211032966.88999969</v>
      </c>
    </row>
    <row r="6241" spans="1:8">
      <c r="A6241" s="14">
        <v>45313</v>
      </c>
      <c r="B6241" s="15"/>
      <c r="C6241" s="144" t="s">
        <v>12</v>
      </c>
      <c r="D6241" s="33">
        <v>1065000</v>
      </c>
      <c r="E6241" s="45"/>
      <c r="F6241" s="13">
        <f t="shared" si="92"/>
        <v>212097966.88999969</v>
      </c>
    </row>
    <row r="6242" spans="1:8">
      <c r="A6242" s="14">
        <v>45313</v>
      </c>
      <c r="B6242" s="15"/>
      <c r="C6242" s="144" t="s">
        <v>12</v>
      </c>
      <c r="D6242" s="33">
        <v>585000</v>
      </c>
      <c r="E6242" s="45"/>
      <c r="F6242" s="13">
        <f t="shared" si="92"/>
        <v>212682966.88999969</v>
      </c>
    </row>
    <row r="6243" spans="1:8">
      <c r="A6243" s="14">
        <v>45313</v>
      </c>
      <c r="B6243" s="15"/>
      <c r="C6243" s="144" t="s">
        <v>12</v>
      </c>
      <c r="D6243" s="33">
        <v>1135000</v>
      </c>
      <c r="E6243" s="45"/>
      <c r="F6243" s="13">
        <f t="shared" si="92"/>
        <v>213817966.88999969</v>
      </c>
    </row>
    <row r="6244" spans="1:8">
      <c r="A6244" s="14">
        <v>45313</v>
      </c>
      <c r="B6244" s="15"/>
      <c r="C6244" s="32" t="s">
        <v>149</v>
      </c>
      <c r="D6244" s="33">
        <v>14700000</v>
      </c>
      <c r="E6244" s="45"/>
      <c r="F6244" s="13">
        <f t="shared" si="92"/>
        <v>228517966.88999969</v>
      </c>
    </row>
    <row r="6245" spans="1:8">
      <c r="A6245" s="14">
        <v>45314</v>
      </c>
      <c r="B6245" s="15"/>
      <c r="C6245" s="144" t="s">
        <v>432</v>
      </c>
      <c r="D6245" s="33">
        <v>600000</v>
      </c>
      <c r="E6245" s="45"/>
      <c r="F6245" s="13">
        <f t="shared" si="92"/>
        <v>229117966.88999969</v>
      </c>
      <c r="H6245" s="16"/>
    </row>
    <row r="6246" spans="1:8">
      <c r="A6246" s="14">
        <v>45316</v>
      </c>
      <c r="B6246" s="15"/>
      <c r="C6246" s="144" t="s">
        <v>397</v>
      </c>
      <c r="D6246" s="33">
        <v>1350000</v>
      </c>
      <c r="E6246" s="45"/>
      <c r="F6246" s="13">
        <f t="shared" si="92"/>
        <v>230467966.88999969</v>
      </c>
    </row>
    <row r="6247" spans="1:8">
      <c r="A6247" s="14">
        <v>45316</v>
      </c>
      <c r="B6247" s="15"/>
      <c r="C6247" s="144" t="s">
        <v>78</v>
      </c>
      <c r="D6247" s="33"/>
      <c r="E6247" s="45">
        <v>38892000</v>
      </c>
      <c r="F6247" s="13">
        <f t="shared" si="92"/>
        <v>191575966.88999969</v>
      </c>
    </row>
    <row r="6248" spans="1:8">
      <c r="A6248" s="14">
        <v>45316</v>
      </c>
      <c r="B6248" s="15"/>
      <c r="C6248" s="144" t="s">
        <v>597</v>
      </c>
      <c r="D6248" s="33"/>
      <c r="E6248" s="45">
        <v>1500000</v>
      </c>
      <c r="F6248" s="13">
        <f t="shared" si="92"/>
        <v>190075966.88999969</v>
      </c>
    </row>
    <row r="6249" spans="1:8">
      <c r="A6249" s="14">
        <v>45316</v>
      </c>
      <c r="B6249" s="15"/>
      <c r="C6249" s="144" t="s">
        <v>21</v>
      </c>
      <c r="D6249" s="33"/>
      <c r="E6249" s="45">
        <v>140250000</v>
      </c>
      <c r="F6249" s="13">
        <f t="shared" si="92"/>
        <v>49825966.889999688</v>
      </c>
    </row>
    <row r="6250" spans="1:8">
      <c r="A6250" s="14">
        <v>45316</v>
      </c>
      <c r="B6250" s="15"/>
      <c r="C6250" s="144" t="s">
        <v>560</v>
      </c>
      <c r="D6250" s="33"/>
      <c r="E6250" s="45">
        <v>3800000</v>
      </c>
      <c r="F6250" s="13">
        <f t="shared" si="92"/>
        <v>46025966.889999688</v>
      </c>
    </row>
    <row r="6251" spans="1:8">
      <c r="A6251" s="14">
        <v>45316</v>
      </c>
      <c r="B6251" s="15"/>
      <c r="C6251" s="144" t="s">
        <v>561</v>
      </c>
      <c r="D6251" s="33"/>
      <c r="E6251" s="45">
        <v>1950000</v>
      </c>
      <c r="F6251" s="13">
        <f t="shared" si="92"/>
        <v>44075966.889999688</v>
      </c>
    </row>
    <row r="6252" spans="1:8">
      <c r="A6252" s="14">
        <v>45316</v>
      </c>
      <c r="B6252" s="15"/>
      <c r="C6252" s="144" t="s">
        <v>426</v>
      </c>
      <c r="D6252" s="33"/>
      <c r="E6252" s="45">
        <v>2100000</v>
      </c>
      <c r="F6252" s="13">
        <f t="shared" si="92"/>
        <v>41975966.889999688</v>
      </c>
    </row>
    <row r="6253" spans="1:8">
      <c r="A6253" s="14">
        <v>45316</v>
      </c>
      <c r="B6253" s="15"/>
      <c r="C6253" s="144" t="s">
        <v>598</v>
      </c>
      <c r="D6253" s="33"/>
      <c r="E6253" s="45">
        <v>6000000</v>
      </c>
      <c r="F6253" s="13">
        <f t="shared" si="92"/>
        <v>35975966.889999688</v>
      </c>
    </row>
    <row r="6254" spans="1:8">
      <c r="A6254" s="14">
        <v>45316</v>
      </c>
      <c r="B6254" s="15"/>
      <c r="C6254" s="144" t="s">
        <v>53</v>
      </c>
      <c r="D6254" s="33"/>
      <c r="E6254" s="45">
        <f>4*2900</f>
        <v>11600</v>
      </c>
      <c r="F6254" s="13">
        <f t="shared" si="92"/>
        <v>35964366.889999688</v>
      </c>
    </row>
    <row r="6255" spans="1:8">
      <c r="A6255" s="14">
        <v>45316</v>
      </c>
      <c r="B6255" s="15"/>
      <c r="C6255" s="144" t="s">
        <v>395</v>
      </c>
      <c r="D6255" s="33">
        <v>8550000</v>
      </c>
      <c r="E6255" s="45"/>
      <c r="F6255" s="13">
        <f t="shared" si="92"/>
        <v>44514366.889999688</v>
      </c>
    </row>
    <row r="6256" spans="1:8">
      <c r="A6256" s="14">
        <v>45316</v>
      </c>
      <c r="B6256" s="15"/>
      <c r="C6256" s="147" t="s">
        <v>602</v>
      </c>
      <c r="D6256" s="33"/>
      <c r="E6256" s="45">
        <v>12710000</v>
      </c>
      <c r="F6256" s="13">
        <f t="shared" si="92"/>
        <v>31804366.889999688</v>
      </c>
    </row>
    <row r="6257" spans="1:6">
      <c r="A6257" s="14">
        <v>45316</v>
      </c>
      <c r="B6257" s="15"/>
      <c r="C6257" s="144" t="s">
        <v>32</v>
      </c>
      <c r="D6257" s="33"/>
      <c r="E6257" s="45">
        <v>2500</v>
      </c>
      <c r="F6257" s="13">
        <f t="shared" si="92"/>
        <v>31801866.889999688</v>
      </c>
    </row>
    <row r="6258" spans="1:6">
      <c r="A6258" s="14">
        <v>45317</v>
      </c>
      <c r="B6258" s="15"/>
      <c r="C6258" s="144" t="s">
        <v>603</v>
      </c>
      <c r="D6258" s="33">
        <v>140250000</v>
      </c>
      <c r="E6258" s="45"/>
      <c r="F6258" s="13">
        <f t="shared" si="92"/>
        <v>172051866.88999969</v>
      </c>
    </row>
    <row r="6259" spans="1:6">
      <c r="A6259" s="14">
        <v>45317</v>
      </c>
      <c r="B6259" s="15"/>
      <c r="C6259" s="144" t="s">
        <v>392</v>
      </c>
      <c r="D6259" s="33"/>
      <c r="E6259" s="45">
        <v>30000000</v>
      </c>
      <c r="F6259" s="13">
        <f t="shared" si="92"/>
        <v>142051866.88999969</v>
      </c>
    </row>
    <row r="6260" spans="1:6">
      <c r="A6260" s="14">
        <v>45317</v>
      </c>
      <c r="B6260" s="15"/>
      <c r="C6260" s="147" t="s">
        <v>604</v>
      </c>
      <c r="D6260" s="33"/>
      <c r="E6260" s="45">
        <v>3500000</v>
      </c>
      <c r="F6260" s="13">
        <f t="shared" si="92"/>
        <v>138551866.88999969</v>
      </c>
    </row>
    <row r="6261" spans="1:6">
      <c r="A6261" s="14">
        <v>45317</v>
      </c>
      <c r="B6261" s="15"/>
      <c r="C6261" s="147" t="s">
        <v>605</v>
      </c>
      <c r="D6261" s="33"/>
      <c r="E6261" s="45">
        <v>10000000</v>
      </c>
      <c r="F6261" s="13">
        <f t="shared" si="92"/>
        <v>128551866.88999969</v>
      </c>
    </row>
    <row r="6262" spans="1:6">
      <c r="A6262" s="14">
        <v>45317</v>
      </c>
      <c r="B6262" s="15"/>
      <c r="C6262" s="144" t="s">
        <v>32</v>
      </c>
      <c r="D6262" s="33"/>
      <c r="E6262" s="45">
        <v>2500</v>
      </c>
      <c r="F6262" s="13">
        <f t="shared" si="92"/>
        <v>128549366.88999969</v>
      </c>
    </row>
    <row r="6263" spans="1:6">
      <c r="A6263" s="14">
        <v>45313</v>
      </c>
      <c r="B6263" s="15"/>
      <c r="C6263" s="144" t="s">
        <v>12</v>
      </c>
      <c r="D6263" s="33">
        <v>1170000</v>
      </c>
      <c r="E6263" s="45"/>
      <c r="F6263" s="13">
        <f t="shared" si="92"/>
        <v>129719366.88999969</v>
      </c>
    </row>
    <row r="6264" spans="1:6">
      <c r="A6264" s="14">
        <v>45313</v>
      </c>
      <c r="B6264" s="15"/>
      <c r="C6264" s="144" t="s">
        <v>12</v>
      </c>
      <c r="D6264" s="33">
        <v>585000</v>
      </c>
      <c r="E6264" s="45"/>
      <c r="F6264" s="13">
        <f t="shared" si="92"/>
        <v>130304366.88999969</v>
      </c>
    </row>
    <row r="6265" spans="1:6">
      <c r="A6265" s="14">
        <v>45313</v>
      </c>
      <c r="B6265" s="15"/>
      <c r="C6265" s="144" t="s">
        <v>12</v>
      </c>
      <c r="D6265" s="33">
        <v>650000</v>
      </c>
      <c r="E6265" s="45"/>
      <c r="F6265" s="13">
        <f t="shared" si="92"/>
        <v>130954366.88999969</v>
      </c>
    </row>
    <row r="6266" spans="1:6">
      <c r="A6266" s="14">
        <v>45313</v>
      </c>
      <c r="B6266" s="15"/>
      <c r="C6266" s="144" t="s">
        <v>12</v>
      </c>
      <c r="D6266" s="33">
        <v>465000</v>
      </c>
      <c r="E6266" s="45"/>
      <c r="F6266" s="13">
        <f t="shared" si="92"/>
        <v>131419366.88999969</v>
      </c>
    </row>
    <row r="6267" spans="1:6">
      <c r="A6267" s="14">
        <v>45313</v>
      </c>
      <c r="B6267" s="15"/>
      <c r="C6267" s="144" t="s">
        <v>12</v>
      </c>
      <c r="D6267" s="33">
        <v>1170000</v>
      </c>
      <c r="E6267" s="45"/>
      <c r="F6267" s="13">
        <f t="shared" si="92"/>
        <v>132589366.88999969</v>
      </c>
    </row>
    <row r="6268" spans="1:6">
      <c r="A6268" s="14">
        <v>45313</v>
      </c>
      <c r="B6268" s="15"/>
      <c r="C6268" s="144" t="s">
        <v>12</v>
      </c>
      <c r="D6268" s="33">
        <v>1100000</v>
      </c>
      <c r="E6268" s="45"/>
      <c r="F6268" s="13">
        <f t="shared" si="92"/>
        <v>133689366.88999969</v>
      </c>
    </row>
    <row r="6269" spans="1:6">
      <c r="A6269" s="14">
        <v>45313</v>
      </c>
      <c r="B6269" s="15"/>
      <c r="C6269" s="144" t="s">
        <v>12</v>
      </c>
      <c r="D6269" s="33">
        <v>1170000</v>
      </c>
      <c r="E6269" s="45"/>
      <c r="F6269" s="13">
        <f t="shared" si="92"/>
        <v>134859366.88999969</v>
      </c>
    </row>
    <row r="6270" spans="1:6">
      <c r="A6270" s="14">
        <v>45314</v>
      </c>
      <c r="B6270" s="15"/>
      <c r="C6270" s="144" t="s">
        <v>97</v>
      </c>
      <c r="D6270" s="33">
        <v>9200000</v>
      </c>
      <c r="E6270" s="45"/>
      <c r="F6270" s="13">
        <f t="shared" si="92"/>
        <v>144059366.88999969</v>
      </c>
    </row>
    <row r="6271" spans="1:6">
      <c r="A6271" s="14">
        <v>45314</v>
      </c>
      <c r="B6271" s="15"/>
      <c r="C6271" s="144" t="s">
        <v>12</v>
      </c>
      <c r="D6271" s="33">
        <v>585000</v>
      </c>
      <c r="E6271" s="45"/>
      <c r="F6271" s="13">
        <f t="shared" si="92"/>
        <v>144644366.88999969</v>
      </c>
    </row>
    <row r="6272" spans="1:6">
      <c r="A6272" s="14">
        <v>45314</v>
      </c>
      <c r="B6272" s="15"/>
      <c r="C6272" s="144" t="s">
        <v>12</v>
      </c>
      <c r="D6272" s="33">
        <v>600000</v>
      </c>
      <c r="E6272" s="45"/>
      <c r="F6272" s="13">
        <f t="shared" si="92"/>
        <v>145244366.88999969</v>
      </c>
    </row>
    <row r="6273" spans="1:6">
      <c r="A6273" s="14">
        <v>45314</v>
      </c>
      <c r="B6273" s="15"/>
      <c r="C6273" s="144" t="s">
        <v>12</v>
      </c>
      <c r="D6273" s="33">
        <v>1950000</v>
      </c>
      <c r="E6273" s="45"/>
      <c r="F6273" s="13">
        <f t="shared" si="92"/>
        <v>147194366.88999969</v>
      </c>
    </row>
    <row r="6274" spans="1:6">
      <c r="A6274" s="14">
        <v>45314</v>
      </c>
      <c r="B6274" s="15"/>
      <c r="C6274" s="144" t="s">
        <v>12</v>
      </c>
      <c r="D6274" s="33">
        <v>1200000</v>
      </c>
      <c r="E6274" s="45"/>
      <c r="F6274" s="13">
        <f t="shared" si="92"/>
        <v>148394366.88999969</v>
      </c>
    </row>
    <row r="6275" spans="1:6">
      <c r="A6275" s="14">
        <v>45314</v>
      </c>
      <c r="B6275" s="15"/>
      <c r="C6275" s="144" t="s">
        <v>12</v>
      </c>
      <c r="D6275" s="33">
        <v>600000</v>
      </c>
      <c r="E6275" s="45"/>
      <c r="F6275" s="13">
        <f t="shared" si="92"/>
        <v>148994366.88999969</v>
      </c>
    </row>
    <row r="6276" spans="1:6">
      <c r="A6276" s="14">
        <v>45314</v>
      </c>
      <c r="B6276" s="15"/>
      <c r="C6276" s="144" t="s">
        <v>12</v>
      </c>
      <c r="D6276" s="33">
        <v>650000</v>
      </c>
      <c r="E6276" s="45"/>
      <c r="F6276" s="13">
        <f t="shared" si="92"/>
        <v>149644366.88999969</v>
      </c>
    </row>
    <row r="6277" spans="1:6">
      <c r="A6277" s="14">
        <v>45314</v>
      </c>
      <c r="B6277" s="15"/>
      <c r="C6277" s="144" t="s">
        <v>12</v>
      </c>
      <c r="D6277" s="33">
        <v>600000</v>
      </c>
      <c r="E6277" s="45"/>
      <c r="F6277" s="13">
        <f t="shared" si="92"/>
        <v>150244366.88999969</v>
      </c>
    </row>
    <row r="6278" spans="1:6">
      <c r="A6278" s="14">
        <v>45314</v>
      </c>
      <c r="B6278" s="15"/>
      <c r="C6278" s="144" t="s">
        <v>12</v>
      </c>
      <c r="D6278" s="33">
        <v>600000</v>
      </c>
      <c r="E6278" s="45"/>
      <c r="F6278" s="13">
        <f t="shared" si="92"/>
        <v>150844366.88999969</v>
      </c>
    </row>
    <row r="6279" spans="1:6">
      <c r="A6279" s="14">
        <v>45314</v>
      </c>
      <c r="B6279" s="15"/>
      <c r="C6279" s="144" t="s">
        <v>71</v>
      </c>
      <c r="D6279" s="33">
        <v>12750000</v>
      </c>
      <c r="E6279" s="45"/>
      <c r="F6279" s="13">
        <f t="shared" si="92"/>
        <v>163594366.88999969</v>
      </c>
    </row>
    <row r="6280" spans="1:6">
      <c r="A6280" s="14">
        <v>45314</v>
      </c>
      <c r="B6280" s="15"/>
      <c r="C6280" s="144" t="s">
        <v>614</v>
      </c>
      <c r="D6280" s="33">
        <v>28100000</v>
      </c>
      <c r="E6280" s="45"/>
      <c r="F6280" s="13">
        <f t="shared" si="92"/>
        <v>191694366.88999969</v>
      </c>
    </row>
    <row r="6281" spans="1:6">
      <c r="A6281" s="14">
        <v>45314</v>
      </c>
      <c r="B6281" s="15"/>
      <c r="C6281" s="144" t="s">
        <v>12</v>
      </c>
      <c r="D6281" s="33">
        <v>650000</v>
      </c>
      <c r="E6281" s="45"/>
      <c r="F6281" s="13">
        <f t="shared" si="92"/>
        <v>192344366.88999969</v>
      </c>
    </row>
    <row r="6282" spans="1:6">
      <c r="A6282" s="14">
        <v>45315</v>
      </c>
      <c r="B6282" s="15"/>
      <c r="C6282" s="144" t="s">
        <v>12</v>
      </c>
      <c r="D6282" s="33">
        <v>550000</v>
      </c>
      <c r="E6282" s="45"/>
      <c r="F6282" s="13">
        <f t="shared" si="92"/>
        <v>192894366.88999969</v>
      </c>
    </row>
    <row r="6283" spans="1:6">
      <c r="A6283" s="14">
        <v>45315</v>
      </c>
      <c r="B6283" s="15"/>
      <c r="C6283" s="144" t="s">
        <v>12</v>
      </c>
      <c r="D6283" s="33">
        <v>1200000</v>
      </c>
      <c r="E6283" s="45"/>
      <c r="F6283" s="13">
        <f t="shared" si="92"/>
        <v>194094366.88999969</v>
      </c>
    </row>
    <row r="6284" spans="1:6">
      <c r="A6284" s="14">
        <v>45315</v>
      </c>
      <c r="B6284" s="15"/>
      <c r="C6284" s="144" t="s">
        <v>12</v>
      </c>
      <c r="D6284" s="33">
        <v>550000</v>
      </c>
      <c r="E6284" s="45"/>
      <c r="F6284" s="13">
        <f t="shared" si="92"/>
        <v>194644366.88999969</v>
      </c>
    </row>
    <row r="6285" spans="1:6">
      <c r="A6285" s="14">
        <v>45315</v>
      </c>
      <c r="B6285" s="15"/>
      <c r="C6285" s="144" t="s">
        <v>12</v>
      </c>
      <c r="D6285" s="33">
        <v>600000</v>
      </c>
      <c r="E6285" s="45"/>
      <c r="F6285" s="13">
        <f t="shared" si="92"/>
        <v>195244366.88999969</v>
      </c>
    </row>
    <row r="6286" spans="1:6">
      <c r="A6286" s="14">
        <v>45315</v>
      </c>
      <c r="B6286" s="15"/>
      <c r="C6286" s="144" t="s">
        <v>12</v>
      </c>
      <c r="D6286" s="33">
        <v>1200000</v>
      </c>
      <c r="E6286" s="45"/>
      <c r="F6286" s="13">
        <f t="shared" si="92"/>
        <v>196444366.88999969</v>
      </c>
    </row>
    <row r="6287" spans="1:6">
      <c r="A6287" s="14">
        <v>45316</v>
      </c>
      <c r="B6287" s="15"/>
      <c r="C6287" s="144" t="s">
        <v>12</v>
      </c>
      <c r="D6287" s="33">
        <v>1170000</v>
      </c>
      <c r="E6287" s="45"/>
      <c r="F6287" s="13">
        <f t="shared" si="92"/>
        <v>197614366.88999969</v>
      </c>
    </row>
    <row r="6288" spans="1:6">
      <c r="A6288" s="14">
        <v>45316</v>
      </c>
      <c r="B6288" s="15"/>
      <c r="C6288" s="144" t="s">
        <v>12</v>
      </c>
      <c r="D6288" s="33">
        <v>600000</v>
      </c>
      <c r="E6288" s="45"/>
      <c r="F6288" s="13">
        <f t="shared" si="92"/>
        <v>198214366.88999969</v>
      </c>
    </row>
    <row r="6289" spans="1:6">
      <c r="A6289" s="14">
        <v>45316</v>
      </c>
      <c r="B6289" s="15"/>
      <c r="C6289" s="144" t="s">
        <v>12</v>
      </c>
      <c r="D6289" s="33">
        <v>650000</v>
      </c>
      <c r="E6289" s="45"/>
      <c r="F6289" s="13">
        <f t="shared" si="92"/>
        <v>198864366.88999969</v>
      </c>
    </row>
    <row r="6290" spans="1:6">
      <c r="A6290" s="14">
        <v>45316</v>
      </c>
      <c r="B6290" s="15"/>
      <c r="C6290" s="144" t="s">
        <v>12</v>
      </c>
      <c r="D6290" s="33">
        <v>1700000</v>
      </c>
      <c r="E6290" s="45"/>
      <c r="F6290" s="13">
        <f t="shared" si="92"/>
        <v>200564366.88999969</v>
      </c>
    </row>
    <row r="6291" spans="1:6">
      <c r="A6291" s="14">
        <v>45316</v>
      </c>
      <c r="B6291" s="15"/>
      <c r="C6291" s="144" t="s">
        <v>12</v>
      </c>
      <c r="D6291" s="33">
        <v>650000</v>
      </c>
      <c r="E6291" s="45"/>
      <c r="F6291" s="13">
        <f t="shared" si="92"/>
        <v>201214366.88999969</v>
      </c>
    </row>
    <row r="6292" spans="1:6">
      <c r="A6292" s="14">
        <v>45316</v>
      </c>
      <c r="B6292" s="15"/>
      <c r="C6292" s="144" t="s">
        <v>12</v>
      </c>
      <c r="D6292" s="33">
        <v>585000</v>
      </c>
      <c r="E6292" s="45"/>
      <c r="F6292" s="13">
        <f t="shared" si="92"/>
        <v>201799366.88999969</v>
      </c>
    </row>
    <row r="6293" spans="1:6">
      <c r="A6293" s="14">
        <v>45316</v>
      </c>
      <c r="B6293" s="15"/>
      <c r="C6293" s="144" t="s">
        <v>12</v>
      </c>
      <c r="D6293" s="33">
        <v>650000</v>
      </c>
      <c r="E6293" s="45"/>
      <c r="F6293" s="13">
        <f t="shared" si="92"/>
        <v>202449366.88999969</v>
      </c>
    </row>
    <row r="6294" spans="1:6">
      <c r="A6294" s="14">
        <v>45316</v>
      </c>
      <c r="B6294" s="15"/>
      <c r="C6294" s="144" t="s">
        <v>12</v>
      </c>
      <c r="D6294" s="33">
        <v>465000</v>
      </c>
      <c r="E6294" s="45"/>
      <c r="F6294" s="13">
        <f t="shared" si="92"/>
        <v>202914366.88999969</v>
      </c>
    </row>
    <row r="6295" spans="1:6">
      <c r="A6295" s="14">
        <v>45316</v>
      </c>
      <c r="B6295" s="15"/>
      <c r="C6295" s="144" t="s">
        <v>12</v>
      </c>
      <c r="D6295" s="33">
        <v>1050000</v>
      </c>
      <c r="E6295" s="45"/>
      <c r="F6295" s="13">
        <f t="shared" si="92"/>
        <v>203964366.88999969</v>
      </c>
    </row>
    <row r="6296" spans="1:6">
      <c r="A6296" s="14">
        <v>45316</v>
      </c>
      <c r="B6296" s="15"/>
      <c r="C6296" s="144" t="s">
        <v>12</v>
      </c>
      <c r="D6296" s="33">
        <v>1170000</v>
      </c>
      <c r="E6296" s="45"/>
      <c r="F6296" s="13">
        <f t="shared" si="92"/>
        <v>205134366.88999969</v>
      </c>
    </row>
    <row r="6297" spans="1:6">
      <c r="A6297" s="14">
        <v>45316</v>
      </c>
      <c r="B6297" s="15"/>
      <c r="C6297" s="144" t="s">
        <v>12</v>
      </c>
      <c r="D6297" s="33">
        <v>3600000</v>
      </c>
      <c r="E6297" s="45"/>
      <c r="F6297" s="13">
        <f t="shared" si="92"/>
        <v>208734366.88999969</v>
      </c>
    </row>
    <row r="6298" spans="1:6">
      <c r="A6298" s="14">
        <v>45316</v>
      </c>
      <c r="B6298" s="15"/>
      <c r="C6298" s="144" t="s">
        <v>12</v>
      </c>
      <c r="D6298" s="33">
        <v>465000</v>
      </c>
      <c r="E6298" s="45"/>
      <c r="F6298" s="13">
        <f t="shared" si="92"/>
        <v>209199366.88999969</v>
      </c>
    </row>
    <row r="6299" spans="1:6">
      <c r="A6299" s="14">
        <v>45316</v>
      </c>
      <c r="B6299" s="15"/>
      <c r="C6299" s="144" t="s">
        <v>12</v>
      </c>
      <c r="D6299" s="33">
        <v>2340000</v>
      </c>
      <c r="E6299" s="45"/>
      <c r="F6299" s="13">
        <f t="shared" si="92"/>
        <v>211539366.88999969</v>
      </c>
    </row>
    <row r="6300" spans="1:6">
      <c r="A6300" s="14">
        <v>45316</v>
      </c>
      <c r="B6300" s="15"/>
      <c r="C6300" s="144" t="s">
        <v>12</v>
      </c>
      <c r="D6300" s="33">
        <v>585000</v>
      </c>
      <c r="E6300" s="45"/>
      <c r="F6300" s="13">
        <f t="shared" si="92"/>
        <v>212124366.88999969</v>
      </c>
    </row>
    <row r="6301" spans="1:6">
      <c r="A6301" s="14">
        <v>45316</v>
      </c>
      <c r="B6301" s="15"/>
      <c r="C6301" s="144" t="s">
        <v>12</v>
      </c>
      <c r="D6301" s="33">
        <v>650000</v>
      </c>
      <c r="E6301" s="45"/>
      <c r="F6301" s="13">
        <f t="shared" ref="F6301:F6331" si="93">F6300+D6301-E6301</f>
        <v>212774366.88999969</v>
      </c>
    </row>
    <row r="6302" spans="1:6">
      <c r="A6302" s="14">
        <v>45316</v>
      </c>
      <c r="B6302" s="15"/>
      <c r="C6302" s="144" t="s">
        <v>12</v>
      </c>
      <c r="D6302" s="33">
        <v>7566000</v>
      </c>
      <c r="E6302" s="45"/>
      <c r="F6302" s="13">
        <f t="shared" si="93"/>
        <v>220340366.88999969</v>
      </c>
    </row>
    <row r="6303" spans="1:6">
      <c r="A6303" s="14">
        <v>45316</v>
      </c>
      <c r="B6303" s="15"/>
      <c r="C6303" s="144" t="s">
        <v>12</v>
      </c>
      <c r="D6303" s="33">
        <v>585000</v>
      </c>
      <c r="E6303" s="45"/>
      <c r="F6303" s="13">
        <f t="shared" si="93"/>
        <v>220925366.88999969</v>
      </c>
    </row>
    <row r="6304" spans="1:6">
      <c r="A6304" s="14">
        <v>45316</v>
      </c>
      <c r="B6304" s="15"/>
      <c r="C6304" s="144" t="s">
        <v>12</v>
      </c>
      <c r="D6304" s="33">
        <v>650000</v>
      </c>
      <c r="E6304" s="45"/>
      <c r="F6304" s="13">
        <f t="shared" si="93"/>
        <v>221575366.88999969</v>
      </c>
    </row>
    <row r="6305" spans="1:6">
      <c r="A6305" s="14">
        <v>45316</v>
      </c>
      <c r="B6305" s="15"/>
      <c r="C6305" s="144" t="s">
        <v>12</v>
      </c>
      <c r="D6305" s="33">
        <v>600000</v>
      </c>
      <c r="E6305" s="45"/>
      <c r="F6305" s="13">
        <f t="shared" si="93"/>
        <v>222175366.88999969</v>
      </c>
    </row>
    <row r="6306" spans="1:6">
      <c r="A6306" s="14">
        <v>45316</v>
      </c>
      <c r="B6306" s="15"/>
      <c r="C6306" s="144" t="s">
        <v>12</v>
      </c>
      <c r="D6306" s="33">
        <v>1770000</v>
      </c>
      <c r="E6306" s="45"/>
      <c r="F6306" s="13">
        <f t="shared" si="93"/>
        <v>223945366.88999969</v>
      </c>
    </row>
    <row r="6307" spans="1:6">
      <c r="A6307" s="14">
        <v>45317</v>
      </c>
      <c r="B6307" s="15"/>
      <c r="C6307" s="144" t="s">
        <v>12</v>
      </c>
      <c r="D6307" s="33">
        <v>1735000</v>
      </c>
      <c r="E6307" s="45"/>
      <c r="F6307" s="13">
        <f t="shared" si="93"/>
        <v>225680366.88999969</v>
      </c>
    </row>
    <row r="6308" spans="1:6">
      <c r="A6308" s="14">
        <v>45317</v>
      </c>
      <c r="B6308" s="15"/>
      <c r="C6308" s="144" t="s">
        <v>12</v>
      </c>
      <c r="D6308" s="33">
        <v>585000</v>
      </c>
      <c r="E6308" s="45"/>
      <c r="F6308" s="13">
        <f t="shared" si="93"/>
        <v>226265366.88999969</v>
      </c>
    </row>
    <row r="6309" spans="1:6">
      <c r="A6309" s="14">
        <v>45317</v>
      </c>
      <c r="B6309" s="15"/>
      <c r="C6309" s="144" t="s">
        <v>12</v>
      </c>
      <c r="D6309" s="33">
        <v>1185000</v>
      </c>
      <c r="E6309" s="45"/>
      <c r="F6309" s="13">
        <f t="shared" si="93"/>
        <v>227450366.88999969</v>
      </c>
    </row>
    <row r="6310" spans="1:6">
      <c r="A6310" s="14">
        <v>45317</v>
      </c>
      <c r="B6310" s="15"/>
      <c r="C6310" s="144" t="s">
        <v>12</v>
      </c>
      <c r="D6310" s="33">
        <v>585000</v>
      </c>
      <c r="E6310" s="45"/>
      <c r="F6310" s="13">
        <f t="shared" si="93"/>
        <v>228035366.88999969</v>
      </c>
    </row>
    <row r="6311" spans="1:6">
      <c r="A6311" s="14">
        <v>45317</v>
      </c>
      <c r="B6311" s="15"/>
      <c r="C6311" s="144" t="s">
        <v>12</v>
      </c>
      <c r="D6311" s="33">
        <v>585000</v>
      </c>
      <c r="E6311" s="45"/>
      <c r="F6311" s="13">
        <f t="shared" si="93"/>
        <v>228620366.88999969</v>
      </c>
    </row>
    <row r="6312" spans="1:6">
      <c r="A6312" s="14">
        <v>45317</v>
      </c>
      <c r="B6312" s="15"/>
      <c r="C6312" s="144" t="s">
        <v>12</v>
      </c>
      <c r="D6312" s="33">
        <v>650000</v>
      </c>
      <c r="E6312" s="45"/>
      <c r="F6312" s="13">
        <f t="shared" si="93"/>
        <v>229270366.88999969</v>
      </c>
    </row>
    <row r="6313" spans="1:6">
      <c r="A6313" s="14">
        <v>45317</v>
      </c>
      <c r="B6313" s="15"/>
      <c r="C6313" s="144" t="s">
        <v>12</v>
      </c>
      <c r="D6313" s="33">
        <v>585000</v>
      </c>
      <c r="E6313" s="45"/>
      <c r="F6313" s="13">
        <f t="shared" si="93"/>
        <v>229855366.88999969</v>
      </c>
    </row>
    <row r="6314" spans="1:6">
      <c r="A6314" s="14">
        <v>45317</v>
      </c>
      <c r="B6314" s="15"/>
      <c r="C6314" s="144" t="s">
        <v>12</v>
      </c>
      <c r="D6314" s="33">
        <v>465000</v>
      </c>
      <c r="E6314" s="45"/>
      <c r="F6314" s="13">
        <f t="shared" si="93"/>
        <v>230320366.88999969</v>
      </c>
    </row>
    <row r="6315" spans="1:6">
      <c r="A6315" s="14">
        <v>45317</v>
      </c>
      <c r="B6315" s="15"/>
      <c r="C6315" s="144" t="s">
        <v>381</v>
      </c>
      <c r="D6315" s="33">
        <v>550000</v>
      </c>
      <c r="E6315" s="45"/>
      <c r="F6315" s="13">
        <f t="shared" si="93"/>
        <v>230870366.88999969</v>
      </c>
    </row>
    <row r="6316" spans="1:6">
      <c r="A6316" s="14">
        <v>45317</v>
      </c>
      <c r="B6316" s="15"/>
      <c r="C6316" s="144" t="s">
        <v>12</v>
      </c>
      <c r="D6316" s="33">
        <v>585000</v>
      </c>
      <c r="E6316" s="45"/>
      <c r="F6316" s="13">
        <f t="shared" si="93"/>
        <v>231455366.88999969</v>
      </c>
    </row>
    <row r="6317" spans="1:6">
      <c r="A6317" s="14">
        <v>45317</v>
      </c>
      <c r="B6317" s="15"/>
      <c r="C6317" s="144" t="s">
        <v>12</v>
      </c>
      <c r="D6317" s="33">
        <v>650000</v>
      </c>
      <c r="E6317" s="45"/>
      <c r="F6317" s="13">
        <f t="shared" si="93"/>
        <v>232105366.88999969</v>
      </c>
    </row>
    <row r="6318" spans="1:6">
      <c r="A6318" s="14">
        <v>45318</v>
      </c>
      <c r="B6318" s="15"/>
      <c r="C6318" s="144" t="s">
        <v>12</v>
      </c>
      <c r="D6318" s="33">
        <v>1765000</v>
      </c>
      <c r="E6318" s="45"/>
      <c r="F6318" s="13">
        <f t="shared" si="93"/>
        <v>233870366.88999969</v>
      </c>
    </row>
    <row r="6319" spans="1:6">
      <c r="A6319" s="14">
        <v>45318</v>
      </c>
      <c r="B6319" s="15"/>
      <c r="C6319" s="144" t="s">
        <v>12</v>
      </c>
      <c r="D6319" s="33">
        <v>1185000</v>
      </c>
      <c r="E6319" s="45"/>
      <c r="F6319" s="13">
        <f t="shared" si="93"/>
        <v>235055366.88999969</v>
      </c>
    </row>
    <row r="6320" spans="1:6">
      <c r="A6320" s="14">
        <v>45318</v>
      </c>
      <c r="B6320" s="15"/>
      <c r="C6320" s="144" t="s">
        <v>12</v>
      </c>
      <c r="D6320" s="33">
        <v>575000</v>
      </c>
      <c r="E6320" s="45"/>
      <c r="F6320" s="13">
        <f t="shared" si="93"/>
        <v>235630366.88999969</v>
      </c>
    </row>
    <row r="6321" spans="1:6">
      <c r="A6321" s="14">
        <v>45318</v>
      </c>
      <c r="B6321" s="15"/>
      <c r="C6321" s="144" t="s">
        <v>615</v>
      </c>
      <c r="D6321" s="33">
        <v>200000</v>
      </c>
      <c r="E6321" s="45"/>
      <c r="F6321" s="13">
        <f t="shared" si="93"/>
        <v>235830366.88999969</v>
      </c>
    </row>
    <row r="6322" spans="1:6">
      <c r="A6322" s="14">
        <v>45318</v>
      </c>
      <c r="B6322" s="15"/>
      <c r="C6322" s="144" t="s">
        <v>12</v>
      </c>
      <c r="D6322" s="33">
        <v>650000</v>
      </c>
      <c r="E6322" s="45"/>
      <c r="F6322" s="13">
        <f t="shared" si="93"/>
        <v>236480366.88999969</v>
      </c>
    </row>
    <row r="6323" spans="1:6">
      <c r="A6323" s="14">
        <v>45318</v>
      </c>
      <c r="B6323" s="15"/>
      <c r="C6323" s="144" t="s">
        <v>12</v>
      </c>
      <c r="D6323" s="33">
        <v>1250000</v>
      </c>
      <c r="E6323" s="45"/>
      <c r="F6323" s="13">
        <f t="shared" si="93"/>
        <v>237730366.88999969</v>
      </c>
    </row>
    <row r="6324" spans="1:6">
      <c r="A6324" s="14">
        <v>45319</v>
      </c>
      <c r="B6324" s="15"/>
      <c r="C6324" s="144" t="s">
        <v>12</v>
      </c>
      <c r="D6324" s="33">
        <v>600000</v>
      </c>
      <c r="E6324" s="45"/>
      <c r="F6324" s="13">
        <f t="shared" si="93"/>
        <v>238330366.88999969</v>
      </c>
    </row>
    <row r="6325" spans="1:6">
      <c r="A6325" s="14">
        <v>45319</v>
      </c>
      <c r="B6325" s="15"/>
      <c r="C6325" s="144" t="s">
        <v>12</v>
      </c>
      <c r="D6325" s="33">
        <v>600000</v>
      </c>
      <c r="E6325" s="45"/>
      <c r="F6325" s="13">
        <f t="shared" si="93"/>
        <v>238930366.88999969</v>
      </c>
    </row>
    <row r="6326" spans="1:6">
      <c r="A6326" s="14">
        <v>45319</v>
      </c>
      <c r="B6326" s="15"/>
      <c r="C6326" s="144" t="s">
        <v>12</v>
      </c>
      <c r="D6326" s="33">
        <v>650000</v>
      </c>
      <c r="E6326" s="45"/>
      <c r="F6326" s="13">
        <f t="shared" si="93"/>
        <v>239580366.88999969</v>
      </c>
    </row>
    <row r="6327" spans="1:6">
      <c r="A6327" s="14">
        <v>45319</v>
      </c>
      <c r="B6327" s="15"/>
      <c r="C6327" s="144" t="s">
        <v>12</v>
      </c>
      <c r="D6327" s="33">
        <v>650000</v>
      </c>
      <c r="E6327" s="45"/>
      <c r="F6327" s="13">
        <f t="shared" si="93"/>
        <v>240230366.88999969</v>
      </c>
    </row>
    <row r="6328" spans="1:6">
      <c r="A6328" s="14">
        <v>45319</v>
      </c>
      <c r="B6328" s="15"/>
      <c r="C6328" s="144" t="s">
        <v>12</v>
      </c>
      <c r="D6328" s="33">
        <v>1050000</v>
      </c>
      <c r="E6328" s="45"/>
      <c r="F6328" s="13">
        <f t="shared" si="93"/>
        <v>241280366.88999969</v>
      </c>
    </row>
    <row r="6329" spans="1:6">
      <c r="A6329" s="14">
        <v>45320</v>
      </c>
      <c r="B6329" s="15"/>
      <c r="C6329" s="144" t="s">
        <v>12</v>
      </c>
      <c r="D6329" s="33">
        <v>1900000</v>
      </c>
      <c r="E6329" s="45"/>
      <c r="F6329" s="13">
        <f t="shared" si="93"/>
        <v>243180366.88999969</v>
      </c>
    </row>
    <row r="6330" spans="1:6">
      <c r="A6330" s="14">
        <v>45320</v>
      </c>
      <c r="B6330" s="15"/>
      <c r="C6330" s="144" t="s">
        <v>12</v>
      </c>
      <c r="D6330" s="33">
        <v>1100000</v>
      </c>
      <c r="E6330" s="45"/>
      <c r="F6330" s="13">
        <f t="shared" si="93"/>
        <v>244280366.88999969</v>
      </c>
    </row>
    <row r="6331" spans="1:6">
      <c r="A6331" s="14">
        <v>45320</v>
      </c>
      <c r="B6331" s="15"/>
      <c r="C6331" s="144" t="s">
        <v>12</v>
      </c>
      <c r="D6331" s="33">
        <v>1185000</v>
      </c>
      <c r="E6331" s="45"/>
      <c r="F6331" s="13">
        <f t="shared" si="93"/>
        <v>245465366.88999969</v>
      </c>
    </row>
    <row r="6332" spans="1:6">
      <c r="A6332" s="14">
        <v>45320</v>
      </c>
      <c r="B6332" s="15"/>
      <c r="C6332" s="144" t="s">
        <v>12</v>
      </c>
      <c r="D6332" s="33">
        <v>585000</v>
      </c>
      <c r="E6332" s="45"/>
      <c r="F6332" s="13">
        <f t="shared" ref="F6332:F6341" si="94">F6331+D6332-E6332</f>
        <v>246050366.88999969</v>
      </c>
    </row>
    <row r="6333" spans="1:6">
      <c r="A6333" s="14">
        <v>45320</v>
      </c>
      <c r="B6333" s="15"/>
      <c r="C6333" s="144" t="s">
        <v>12</v>
      </c>
      <c r="D6333" s="33">
        <v>1015000</v>
      </c>
      <c r="E6333" s="45"/>
      <c r="F6333" s="13">
        <f t="shared" si="94"/>
        <v>247065366.88999969</v>
      </c>
    </row>
    <row r="6334" spans="1:6">
      <c r="A6334" s="14">
        <v>45320</v>
      </c>
      <c r="B6334" s="15"/>
      <c r="C6334" s="144" t="s">
        <v>12</v>
      </c>
      <c r="D6334" s="33">
        <v>930000</v>
      </c>
      <c r="E6334" s="45"/>
      <c r="F6334" s="13">
        <f t="shared" si="94"/>
        <v>247995366.88999969</v>
      </c>
    </row>
    <row r="6335" spans="1:6">
      <c r="A6335" s="14">
        <v>45320</v>
      </c>
      <c r="B6335" s="15"/>
      <c r="C6335" s="144" t="s">
        <v>12</v>
      </c>
      <c r="D6335" s="33">
        <v>1135000</v>
      </c>
      <c r="E6335" s="45"/>
      <c r="F6335" s="13">
        <f t="shared" si="94"/>
        <v>249130366.88999969</v>
      </c>
    </row>
    <row r="6336" spans="1:6">
      <c r="A6336" s="14">
        <v>45320</v>
      </c>
      <c r="B6336" s="15"/>
      <c r="C6336" s="144" t="s">
        <v>12</v>
      </c>
      <c r="D6336" s="33">
        <v>1770000</v>
      </c>
      <c r="E6336" s="45"/>
      <c r="F6336" s="13">
        <f t="shared" si="94"/>
        <v>250900366.88999969</v>
      </c>
    </row>
    <row r="6337" spans="1:8">
      <c r="A6337" s="14">
        <v>45320</v>
      </c>
      <c r="B6337" s="15"/>
      <c r="C6337" s="144" t="s">
        <v>12</v>
      </c>
      <c r="D6337" s="33">
        <v>1185000</v>
      </c>
      <c r="E6337" s="45"/>
      <c r="F6337" s="13">
        <f t="shared" si="94"/>
        <v>252085366.88999969</v>
      </c>
    </row>
    <row r="6338" spans="1:8">
      <c r="A6338" s="14">
        <v>45320</v>
      </c>
      <c r="B6338" s="15"/>
      <c r="C6338" s="144" t="s">
        <v>12</v>
      </c>
      <c r="D6338" s="33">
        <v>585000</v>
      </c>
      <c r="E6338" s="45"/>
      <c r="F6338" s="13">
        <f t="shared" si="94"/>
        <v>252670366.88999969</v>
      </c>
    </row>
    <row r="6339" spans="1:8">
      <c r="A6339" s="14">
        <v>45320</v>
      </c>
      <c r="B6339" s="15"/>
      <c r="C6339" s="144" t="s">
        <v>12</v>
      </c>
      <c r="D6339" s="33">
        <v>1200000</v>
      </c>
      <c r="E6339" s="45"/>
      <c r="F6339" s="13">
        <f t="shared" si="94"/>
        <v>253870366.88999969</v>
      </c>
    </row>
    <row r="6340" spans="1:8">
      <c r="A6340" s="14">
        <v>45321</v>
      </c>
      <c r="B6340" s="15"/>
      <c r="C6340" s="144" t="s">
        <v>21</v>
      </c>
      <c r="D6340" s="33"/>
      <c r="E6340" s="45">
        <v>140250000</v>
      </c>
      <c r="F6340" s="13">
        <f t="shared" si="94"/>
        <v>113620366.88999969</v>
      </c>
    </row>
    <row r="6341" spans="1:8">
      <c r="A6341" s="14">
        <v>45321</v>
      </c>
      <c r="B6341" s="15"/>
      <c r="C6341" s="144" t="s">
        <v>32</v>
      </c>
      <c r="D6341" s="33"/>
      <c r="E6341" s="45">
        <v>2900</v>
      </c>
      <c r="F6341" s="13">
        <f t="shared" si="94"/>
        <v>113617466.88999969</v>
      </c>
    </row>
    <row r="6342" spans="1:8">
      <c r="A6342" s="14">
        <v>45321</v>
      </c>
      <c r="B6342" s="15"/>
      <c r="C6342" s="144" t="s">
        <v>421</v>
      </c>
      <c r="D6342" s="33">
        <v>2400000</v>
      </c>
      <c r="E6342" s="45"/>
      <c r="F6342" s="13">
        <f t="shared" ref="F6342:F6375" si="95">F6341+D6342-E6342</f>
        <v>116017466.88999969</v>
      </c>
      <c r="H6342" s="16"/>
    </row>
    <row r="6343" spans="1:8">
      <c r="A6343" s="14">
        <v>45322</v>
      </c>
      <c r="B6343" s="15"/>
      <c r="C6343" s="144" t="s">
        <v>20</v>
      </c>
      <c r="D6343" s="33"/>
      <c r="E6343" s="45">
        <v>78433000</v>
      </c>
      <c r="F6343" s="13">
        <f t="shared" si="95"/>
        <v>37584466.889999688</v>
      </c>
    </row>
    <row r="6344" spans="1:8">
      <c r="A6344" s="14">
        <v>45322</v>
      </c>
      <c r="B6344" s="15"/>
      <c r="C6344" s="144" t="s">
        <v>32</v>
      </c>
      <c r="D6344" s="33"/>
      <c r="E6344" s="45">
        <v>2900</v>
      </c>
      <c r="F6344" s="13">
        <f t="shared" si="95"/>
        <v>37581566.889999688</v>
      </c>
    </row>
    <row r="6345" spans="1:8">
      <c r="A6345" s="14">
        <v>45321</v>
      </c>
      <c r="B6345" s="15"/>
      <c r="C6345" s="144" t="s">
        <v>12</v>
      </c>
      <c r="D6345" s="33">
        <v>465000</v>
      </c>
      <c r="E6345" s="45"/>
      <c r="F6345" s="13">
        <f t="shared" si="95"/>
        <v>38046566.889999688</v>
      </c>
    </row>
    <row r="6346" spans="1:8">
      <c r="A6346" s="14">
        <v>45321</v>
      </c>
      <c r="B6346" s="15"/>
      <c r="C6346" s="144" t="s">
        <v>12</v>
      </c>
      <c r="D6346" s="33">
        <v>585000</v>
      </c>
      <c r="E6346" s="45"/>
      <c r="F6346" s="13">
        <f t="shared" si="95"/>
        <v>38631566.889999688</v>
      </c>
    </row>
    <row r="6347" spans="1:8">
      <c r="A6347" s="14">
        <v>45321</v>
      </c>
      <c r="B6347" s="15"/>
      <c r="C6347" s="144" t="s">
        <v>12</v>
      </c>
      <c r="D6347" s="33">
        <v>585000</v>
      </c>
      <c r="E6347" s="45"/>
      <c r="F6347" s="13">
        <f t="shared" si="95"/>
        <v>39216566.889999688</v>
      </c>
    </row>
    <row r="6348" spans="1:8">
      <c r="A6348" s="14">
        <v>45321</v>
      </c>
      <c r="B6348" s="15"/>
      <c r="C6348" s="144" t="s">
        <v>12</v>
      </c>
      <c r="D6348" s="33">
        <v>550000</v>
      </c>
      <c r="E6348" s="45"/>
      <c r="F6348" s="13">
        <f t="shared" si="95"/>
        <v>39766566.889999688</v>
      </c>
    </row>
    <row r="6349" spans="1:8">
      <c r="A6349" s="14">
        <v>45321</v>
      </c>
      <c r="B6349" s="15"/>
      <c r="C6349" s="144" t="s">
        <v>12</v>
      </c>
      <c r="D6349" s="33">
        <v>1300000</v>
      </c>
      <c r="E6349" s="45"/>
      <c r="F6349" s="13">
        <f t="shared" si="95"/>
        <v>41066566.889999688</v>
      </c>
    </row>
    <row r="6350" spans="1:8">
      <c r="A6350" s="14">
        <v>45321</v>
      </c>
      <c r="B6350" s="15"/>
      <c r="C6350" s="144" t="s">
        <v>60</v>
      </c>
      <c r="D6350" s="33">
        <v>1449000</v>
      </c>
      <c r="E6350" s="45"/>
      <c r="F6350" s="13">
        <f t="shared" si="95"/>
        <v>42515566.889999688</v>
      </c>
    </row>
    <row r="6351" spans="1:8">
      <c r="A6351" s="14">
        <v>45321</v>
      </c>
      <c r="B6351" s="15"/>
      <c r="C6351" s="144" t="s">
        <v>12</v>
      </c>
      <c r="D6351" s="33">
        <v>585000</v>
      </c>
      <c r="E6351" s="45"/>
      <c r="F6351" s="13">
        <f t="shared" si="95"/>
        <v>43100566.889999688</v>
      </c>
    </row>
    <row r="6352" spans="1:8">
      <c r="A6352" s="14">
        <v>45321</v>
      </c>
      <c r="B6352" s="15"/>
      <c r="C6352" s="144" t="s">
        <v>12</v>
      </c>
      <c r="D6352" s="33">
        <v>600000</v>
      </c>
      <c r="E6352" s="45"/>
      <c r="F6352" s="13">
        <f t="shared" si="95"/>
        <v>43700566.889999688</v>
      </c>
    </row>
    <row r="6353" spans="1:6">
      <c r="A6353" s="14">
        <v>45321</v>
      </c>
      <c r="B6353" s="15"/>
      <c r="C6353" s="144" t="s">
        <v>12</v>
      </c>
      <c r="D6353" s="33">
        <v>650000</v>
      </c>
      <c r="E6353" s="45"/>
      <c r="F6353" s="13">
        <f t="shared" si="95"/>
        <v>44350566.889999688</v>
      </c>
    </row>
    <row r="6354" spans="1:6">
      <c r="A6354" s="14">
        <v>45321</v>
      </c>
      <c r="B6354" s="15"/>
      <c r="C6354" s="144" t="s">
        <v>12</v>
      </c>
      <c r="D6354" s="33">
        <v>585000</v>
      </c>
      <c r="E6354" s="45"/>
      <c r="F6354" s="13">
        <f t="shared" si="95"/>
        <v>44935566.889999688</v>
      </c>
    </row>
    <row r="6355" spans="1:6">
      <c r="A6355" s="14">
        <v>45321</v>
      </c>
      <c r="B6355" s="15"/>
      <c r="C6355" s="144" t="s">
        <v>12</v>
      </c>
      <c r="D6355" s="33">
        <v>650000</v>
      </c>
      <c r="E6355" s="45"/>
      <c r="F6355" s="13">
        <f t="shared" si="95"/>
        <v>45585566.889999688</v>
      </c>
    </row>
    <row r="6356" spans="1:6">
      <c r="A6356" s="14">
        <v>45321</v>
      </c>
      <c r="B6356" s="15"/>
      <c r="C6356" s="144" t="s">
        <v>12</v>
      </c>
      <c r="D6356" s="33">
        <v>1170000</v>
      </c>
      <c r="E6356" s="45"/>
      <c r="F6356" s="13">
        <f t="shared" si="95"/>
        <v>46755566.889999688</v>
      </c>
    </row>
    <row r="6357" spans="1:6">
      <c r="A6357" s="14">
        <v>45322</v>
      </c>
      <c r="B6357" s="15"/>
      <c r="C6357" s="144" t="s">
        <v>12</v>
      </c>
      <c r="D6357" s="33">
        <v>3510000</v>
      </c>
      <c r="E6357" s="45"/>
      <c r="F6357" s="13">
        <f t="shared" si="95"/>
        <v>50265566.889999688</v>
      </c>
    </row>
    <row r="6358" spans="1:6">
      <c r="A6358" s="14">
        <v>45322</v>
      </c>
      <c r="B6358" s="15"/>
      <c r="C6358" s="144" t="s">
        <v>12</v>
      </c>
      <c r="D6358" s="33">
        <v>1235000</v>
      </c>
      <c r="E6358" s="45"/>
      <c r="F6358" s="13">
        <f t="shared" si="95"/>
        <v>51500566.889999688</v>
      </c>
    </row>
    <row r="6359" spans="1:6">
      <c r="A6359" s="14">
        <v>45322</v>
      </c>
      <c r="B6359" s="15"/>
      <c r="C6359" s="144" t="s">
        <v>12</v>
      </c>
      <c r="D6359" s="33">
        <v>585000</v>
      </c>
      <c r="E6359" s="45"/>
      <c r="F6359" s="13">
        <f t="shared" si="95"/>
        <v>52085566.889999688</v>
      </c>
    </row>
    <row r="6360" spans="1:6">
      <c r="A6360" s="14">
        <v>45322</v>
      </c>
      <c r="B6360" s="15"/>
      <c r="C6360" s="144" t="s">
        <v>12</v>
      </c>
      <c r="D6360" s="33">
        <v>585000</v>
      </c>
      <c r="E6360" s="45"/>
      <c r="F6360" s="13">
        <f t="shared" si="95"/>
        <v>52670566.889999688</v>
      </c>
    </row>
    <row r="6361" spans="1:6">
      <c r="A6361" s="14">
        <v>45322</v>
      </c>
      <c r="B6361" s="15"/>
      <c r="C6361" s="144" t="s">
        <v>12</v>
      </c>
      <c r="D6361" s="33">
        <v>1250000</v>
      </c>
      <c r="E6361" s="45"/>
      <c r="F6361" s="13">
        <f t="shared" si="95"/>
        <v>53920566.889999688</v>
      </c>
    </row>
    <row r="6362" spans="1:6">
      <c r="A6362" s="14">
        <v>45322</v>
      </c>
      <c r="B6362" s="15"/>
      <c r="C6362" s="144" t="s">
        <v>12</v>
      </c>
      <c r="D6362" s="33">
        <v>600000</v>
      </c>
      <c r="E6362" s="45"/>
      <c r="F6362" s="13">
        <f t="shared" si="95"/>
        <v>54520566.889999688</v>
      </c>
    </row>
    <row r="6363" spans="1:6">
      <c r="A6363" s="14">
        <v>45322</v>
      </c>
      <c r="B6363" s="15"/>
      <c r="C6363" s="144" t="s">
        <v>12</v>
      </c>
      <c r="D6363" s="33">
        <v>585000</v>
      </c>
      <c r="E6363" s="45"/>
      <c r="F6363" s="13">
        <f t="shared" si="95"/>
        <v>55105566.889999688</v>
      </c>
    </row>
    <row r="6364" spans="1:6">
      <c r="A6364" s="14">
        <v>45322</v>
      </c>
      <c r="B6364" s="15"/>
      <c r="C6364" s="144" t="s">
        <v>12</v>
      </c>
      <c r="D6364" s="33">
        <v>650000</v>
      </c>
      <c r="E6364" s="45"/>
      <c r="F6364" s="13">
        <f t="shared" si="95"/>
        <v>55755566.889999688</v>
      </c>
    </row>
    <row r="6365" spans="1:6">
      <c r="A6365" s="14">
        <v>45322</v>
      </c>
      <c r="B6365" s="15"/>
      <c r="C6365" s="144" t="s">
        <v>12</v>
      </c>
      <c r="D6365" s="33">
        <v>1200000</v>
      </c>
      <c r="E6365" s="45"/>
      <c r="F6365" s="13">
        <f t="shared" si="95"/>
        <v>56955566.889999688</v>
      </c>
    </row>
    <row r="6366" spans="1:6">
      <c r="A6366" s="14">
        <v>45322</v>
      </c>
      <c r="B6366" s="15"/>
      <c r="C6366" s="144" t="s">
        <v>12</v>
      </c>
      <c r="D6366" s="33">
        <v>1100000</v>
      </c>
      <c r="E6366" s="45"/>
      <c r="F6366" s="13">
        <f t="shared" si="95"/>
        <v>58055566.889999688</v>
      </c>
    </row>
    <row r="6367" spans="1:6">
      <c r="A6367" s="14">
        <v>45322</v>
      </c>
      <c r="B6367" s="15"/>
      <c r="C6367" s="144" t="s">
        <v>12</v>
      </c>
      <c r="D6367" s="33">
        <v>650000</v>
      </c>
      <c r="E6367" s="45"/>
      <c r="F6367" s="13">
        <f t="shared" si="95"/>
        <v>58705566.889999688</v>
      </c>
    </row>
    <row r="6368" spans="1:6">
      <c r="A6368" s="14">
        <v>45322</v>
      </c>
      <c r="B6368" s="15"/>
      <c r="C6368" s="144" t="s">
        <v>12</v>
      </c>
      <c r="D6368" s="33">
        <v>500000</v>
      </c>
      <c r="E6368" s="45"/>
      <c r="F6368" s="13">
        <f t="shared" si="95"/>
        <v>59205566.889999688</v>
      </c>
    </row>
    <row r="6369" spans="1:12">
      <c r="A6369" s="14">
        <v>45322</v>
      </c>
      <c r="B6369" s="15"/>
      <c r="C6369" s="144" t="s">
        <v>12</v>
      </c>
      <c r="D6369" s="33">
        <v>585000</v>
      </c>
      <c r="E6369" s="45"/>
      <c r="F6369" s="13">
        <f t="shared" si="95"/>
        <v>59790566.889999688</v>
      </c>
    </row>
    <row r="6370" spans="1:12">
      <c r="A6370" s="14">
        <v>45322</v>
      </c>
      <c r="B6370" s="15"/>
      <c r="C6370" s="144" t="s">
        <v>12</v>
      </c>
      <c r="D6370" s="33">
        <v>585000</v>
      </c>
      <c r="E6370" s="45"/>
      <c r="F6370" s="13">
        <f t="shared" si="95"/>
        <v>60375566.889999688</v>
      </c>
    </row>
    <row r="6371" spans="1:12">
      <c r="A6371" s="14">
        <v>45322</v>
      </c>
      <c r="B6371" s="15"/>
      <c r="C6371" s="144" t="s">
        <v>12</v>
      </c>
      <c r="D6371" s="33">
        <v>650000</v>
      </c>
      <c r="E6371" s="45"/>
      <c r="F6371" s="13">
        <f>F6370+D6371-E6371</f>
        <v>61025566.889999688</v>
      </c>
    </row>
    <row r="6372" spans="1:12">
      <c r="A6372" s="14">
        <v>45322</v>
      </c>
      <c r="B6372" s="15"/>
      <c r="C6372" s="144" t="s">
        <v>12</v>
      </c>
      <c r="D6372" s="33">
        <v>650000</v>
      </c>
      <c r="E6372" s="45"/>
      <c r="F6372" s="13">
        <f t="shared" si="95"/>
        <v>61675566.889999688</v>
      </c>
    </row>
    <row r="6373" spans="1:12">
      <c r="A6373" s="14">
        <v>45322</v>
      </c>
      <c r="B6373" s="15"/>
      <c r="C6373" s="144" t="s">
        <v>36</v>
      </c>
      <c r="D6373" s="15"/>
      <c r="E6373" s="45">
        <v>25000</v>
      </c>
      <c r="F6373" s="13">
        <f t="shared" si="95"/>
        <v>61650566.889999688</v>
      </c>
    </row>
    <row r="6374" spans="1:12">
      <c r="A6374" s="14">
        <v>45322</v>
      </c>
      <c r="B6374" s="15"/>
      <c r="C6374" s="144" t="s">
        <v>37</v>
      </c>
      <c r="D6374" s="45">
        <v>213967.32</v>
      </c>
      <c r="E6374" s="15"/>
      <c r="F6374" s="13">
        <f t="shared" si="95"/>
        <v>61864534.209999688</v>
      </c>
    </row>
    <row r="6375" spans="1:12">
      <c r="A6375" s="14">
        <v>45322</v>
      </c>
      <c r="B6375" s="15"/>
      <c r="C6375" s="144" t="s">
        <v>38</v>
      </c>
      <c r="D6375" s="15"/>
      <c r="E6375" s="45">
        <v>42793.46</v>
      </c>
      <c r="F6375" s="13">
        <f t="shared" si="95"/>
        <v>61821740.749999687</v>
      </c>
    </row>
    <row r="6376" spans="1:12">
      <c r="A6376" s="137"/>
      <c r="B6376" s="137"/>
      <c r="C6376" s="149" t="s">
        <v>34</v>
      </c>
      <c r="D6376" s="83">
        <f>SUM(D5869:D6375)</f>
        <v>1002520168.3200001</v>
      </c>
      <c r="E6376" s="83">
        <f>SUM(E5869:E6375)</f>
        <v>1131360134.46</v>
      </c>
      <c r="F6376" s="138"/>
      <c r="L6376" s="16"/>
    </row>
    <row r="6377" spans="1:12">
      <c r="A6377" s="15"/>
      <c r="B6377" s="250" t="s">
        <v>5</v>
      </c>
      <c r="C6377" s="251"/>
      <c r="D6377" s="33"/>
      <c r="E6377" s="45"/>
      <c r="F6377" s="84">
        <f>F6375</f>
        <v>61821740.749999687</v>
      </c>
    </row>
    <row r="6378" spans="1:12">
      <c r="A6378" s="14">
        <v>45323</v>
      </c>
      <c r="B6378" s="93"/>
      <c r="C6378" s="147" t="s">
        <v>89</v>
      </c>
      <c r="D6378" s="67">
        <v>600000</v>
      </c>
      <c r="E6378" s="45"/>
      <c r="F6378" s="13">
        <f t="shared" ref="F6378:F6536" si="96">F6377+D6378-E6378</f>
        <v>62421740.749999687</v>
      </c>
    </row>
    <row r="6379" spans="1:12">
      <c r="A6379" s="14">
        <v>45324</v>
      </c>
      <c r="B6379" s="93"/>
      <c r="C6379" s="147" t="s">
        <v>79</v>
      </c>
      <c r="D6379" s="67">
        <v>1150000</v>
      </c>
      <c r="E6379" s="45"/>
      <c r="F6379" s="13">
        <f t="shared" si="96"/>
        <v>63571740.749999687</v>
      </c>
    </row>
    <row r="6380" spans="1:12">
      <c r="A6380" s="14">
        <v>45323</v>
      </c>
      <c r="B6380" s="93"/>
      <c r="C6380" s="15" t="s">
        <v>12</v>
      </c>
      <c r="D6380" s="67">
        <v>585000</v>
      </c>
      <c r="E6380" s="45"/>
      <c r="F6380" s="13">
        <f t="shared" si="96"/>
        <v>64156740.749999687</v>
      </c>
    </row>
    <row r="6381" spans="1:12">
      <c r="A6381" s="14">
        <v>45323</v>
      </c>
      <c r="B6381" s="93"/>
      <c r="C6381" s="15" t="s">
        <v>12</v>
      </c>
      <c r="D6381" s="67">
        <v>650000</v>
      </c>
      <c r="E6381" s="45"/>
      <c r="F6381" s="13">
        <f t="shared" si="96"/>
        <v>64806740.749999687</v>
      </c>
    </row>
    <row r="6382" spans="1:12">
      <c r="A6382" s="14">
        <v>45323</v>
      </c>
      <c r="B6382" s="93"/>
      <c r="C6382" s="15" t="s">
        <v>12</v>
      </c>
      <c r="D6382" s="67">
        <v>1810000</v>
      </c>
      <c r="E6382" s="45"/>
      <c r="F6382" s="13">
        <f t="shared" si="96"/>
        <v>66616740.749999687</v>
      </c>
    </row>
    <row r="6383" spans="1:12">
      <c r="A6383" s="14">
        <v>45323</v>
      </c>
      <c r="B6383" s="93"/>
      <c r="C6383" s="15" t="s">
        <v>12</v>
      </c>
      <c r="D6383" s="67">
        <v>1200000</v>
      </c>
      <c r="E6383" s="45"/>
      <c r="F6383" s="13">
        <f t="shared" si="96"/>
        <v>67816740.749999687</v>
      </c>
    </row>
    <row r="6384" spans="1:12">
      <c r="A6384" s="14">
        <v>45323</v>
      </c>
      <c r="B6384" s="93"/>
      <c r="C6384" s="15" t="s">
        <v>12</v>
      </c>
      <c r="D6384" s="67">
        <v>585000</v>
      </c>
      <c r="E6384" s="45"/>
      <c r="F6384" s="13">
        <f t="shared" si="96"/>
        <v>68401740.749999687</v>
      </c>
    </row>
    <row r="6385" spans="1:6">
      <c r="A6385" s="14">
        <v>45323</v>
      </c>
      <c r="B6385" s="93"/>
      <c r="C6385" s="15" t="s">
        <v>12</v>
      </c>
      <c r="D6385" s="67">
        <v>1235000</v>
      </c>
      <c r="E6385" s="45"/>
      <c r="F6385" s="13">
        <f t="shared" si="96"/>
        <v>69636740.749999687</v>
      </c>
    </row>
    <row r="6386" spans="1:6">
      <c r="A6386" s="14">
        <v>45323</v>
      </c>
      <c r="B6386" s="93"/>
      <c r="C6386" s="15" t="s">
        <v>12</v>
      </c>
      <c r="D6386" s="67">
        <v>585000</v>
      </c>
      <c r="E6386" s="45"/>
      <c r="F6386" s="13">
        <f t="shared" si="96"/>
        <v>70221740.749999687</v>
      </c>
    </row>
    <row r="6387" spans="1:6">
      <c r="A6387" s="14">
        <v>45323</v>
      </c>
      <c r="B6387" s="93"/>
      <c r="C6387" s="15" t="s">
        <v>30</v>
      </c>
      <c r="D6387" s="67">
        <v>350000</v>
      </c>
      <c r="E6387" s="45"/>
      <c r="F6387" s="13">
        <f t="shared" si="96"/>
        <v>70571740.749999687</v>
      </c>
    </row>
    <row r="6388" spans="1:6">
      <c r="A6388" s="14">
        <v>45323</v>
      </c>
      <c r="B6388" s="93"/>
      <c r="C6388" s="15" t="s">
        <v>12</v>
      </c>
      <c r="D6388" s="67">
        <v>1200000</v>
      </c>
      <c r="E6388" s="45"/>
      <c r="F6388" s="13">
        <f t="shared" si="96"/>
        <v>71771740.749999687</v>
      </c>
    </row>
    <row r="6389" spans="1:6">
      <c r="A6389" s="14">
        <v>45323</v>
      </c>
      <c r="B6389" s="93"/>
      <c r="C6389" s="15" t="s">
        <v>12</v>
      </c>
      <c r="D6389" s="67">
        <v>1185000</v>
      </c>
      <c r="E6389" s="45"/>
      <c r="F6389" s="13">
        <f t="shared" si="96"/>
        <v>72956740.749999687</v>
      </c>
    </row>
    <row r="6390" spans="1:6">
      <c r="A6390" s="14">
        <v>45323</v>
      </c>
      <c r="B6390" s="93"/>
      <c r="C6390" s="15" t="s">
        <v>12</v>
      </c>
      <c r="D6390" s="67">
        <v>600000</v>
      </c>
      <c r="E6390" s="45"/>
      <c r="F6390" s="13">
        <f t="shared" si="96"/>
        <v>73556740.749999687</v>
      </c>
    </row>
    <row r="6391" spans="1:6">
      <c r="A6391" s="14">
        <v>45323</v>
      </c>
      <c r="B6391" s="93"/>
      <c r="C6391" s="15" t="s">
        <v>12</v>
      </c>
      <c r="D6391" s="67">
        <v>650000</v>
      </c>
      <c r="E6391" s="45"/>
      <c r="F6391" s="13">
        <f t="shared" si="96"/>
        <v>74206740.749999687</v>
      </c>
    </row>
    <row r="6392" spans="1:6">
      <c r="A6392" s="14">
        <v>45323</v>
      </c>
      <c r="B6392" s="93"/>
      <c r="C6392" s="15" t="s">
        <v>12</v>
      </c>
      <c r="D6392" s="67">
        <v>465000</v>
      </c>
      <c r="E6392" s="45"/>
      <c r="F6392" s="13">
        <f t="shared" si="96"/>
        <v>74671740.749999687</v>
      </c>
    </row>
    <row r="6393" spans="1:6">
      <c r="A6393" s="14">
        <v>45323</v>
      </c>
      <c r="B6393" s="93"/>
      <c r="C6393" s="15" t="s">
        <v>12</v>
      </c>
      <c r="D6393" s="67">
        <v>585000</v>
      </c>
      <c r="E6393" s="45"/>
      <c r="F6393" s="13">
        <f t="shared" si="96"/>
        <v>75256740.749999687</v>
      </c>
    </row>
    <row r="6394" spans="1:6">
      <c r="A6394" s="14">
        <v>45323</v>
      </c>
      <c r="B6394" s="93"/>
      <c r="C6394" s="15" t="s">
        <v>12</v>
      </c>
      <c r="D6394" s="67">
        <v>585000</v>
      </c>
      <c r="E6394" s="45"/>
      <c r="F6394" s="13">
        <f t="shared" si="96"/>
        <v>75841740.749999687</v>
      </c>
    </row>
    <row r="6395" spans="1:6">
      <c r="A6395" s="14">
        <v>45323</v>
      </c>
      <c r="B6395" s="93"/>
      <c r="C6395" s="15" t="s">
        <v>12</v>
      </c>
      <c r="D6395" s="67">
        <v>1185000</v>
      </c>
      <c r="E6395" s="45"/>
      <c r="F6395" s="13">
        <f t="shared" si="96"/>
        <v>77026740.749999687</v>
      </c>
    </row>
    <row r="6396" spans="1:6">
      <c r="A6396" s="14">
        <v>45323</v>
      </c>
      <c r="B6396" s="93"/>
      <c r="C6396" s="15" t="s">
        <v>12</v>
      </c>
      <c r="D6396" s="67">
        <v>600000</v>
      </c>
      <c r="E6396" s="45"/>
      <c r="F6396" s="13">
        <f t="shared" si="96"/>
        <v>77626740.749999687</v>
      </c>
    </row>
    <row r="6397" spans="1:6">
      <c r="A6397" s="14">
        <v>45323</v>
      </c>
      <c r="B6397" s="93"/>
      <c r="C6397" s="15" t="s">
        <v>12</v>
      </c>
      <c r="D6397" s="67">
        <v>1100000</v>
      </c>
      <c r="E6397" s="45"/>
      <c r="F6397" s="13">
        <f t="shared" si="96"/>
        <v>78726740.749999687</v>
      </c>
    </row>
    <row r="6398" spans="1:6">
      <c r="A6398" s="14">
        <v>45323</v>
      </c>
      <c r="B6398" s="93"/>
      <c r="C6398" s="15" t="s">
        <v>12</v>
      </c>
      <c r="D6398" s="67">
        <v>600000</v>
      </c>
      <c r="E6398" s="45"/>
      <c r="F6398" s="13">
        <f t="shared" si="96"/>
        <v>79326740.749999687</v>
      </c>
    </row>
    <row r="6399" spans="1:6">
      <c r="A6399" s="14">
        <v>45323</v>
      </c>
      <c r="B6399" s="93"/>
      <c r="C6399" s="15" t="s">
        <v>12</v>
      </c>
      <c r="D6399" s="67">
        <v>600000</v>
      </c>
      <c r="E6399" s="45"/>
      <c r="F6399" s="13">
        <f t="shared" si="96"/>
        <v>79926740.749999687</v>
      </c>
    </row>
    <row r="6400" spans="1:6">
      <c r="A6400" s="14">
        <v>45323</v>
      </c>
      <c r="B6400" s="93"/>
      <c r="C6400" s="15" t="s">
        <v>12</v>
      </c>
      <c r="D6400" s="67">
        <v>650000</v>
      </c>
      <c r="E6400" s="45"/>
      <c r="F6400" s="13">
        <f t="shared" si="96"/>
        <v>80576740.749999687</v>
      </c>
    </row>
    <row r="6401" spans="1:6">
      <c r="A6401" s="14">
        <v>45323</v>
      </c>
      <c r="B6401" s="93"/>
      <c r="C6401" s="15" t="s">
        <v>12</v>
      </c>
      <c r="D6401" s="67">
        <v>600000</v>
      </c>
      <c r="E6401" s="45"/>
      <c r="F6401" s="13">
        <f t="shared" si="96"/>
        <v>81176740.749999687</v>
      </c>
    </row>
    <row r="6402" spans="1:6">
      <c r="A6402" s="14">
        <v>45323</v>
      </c>
      <c r="B6402" s="93"/>
      <c r="C6402" s="15" t="s">
        <v>12</v>
      </c>
      <c r="D6402" s="67">
        <v>1185000</v>
      </c>
      <c r="E6402" s="45"/>
      <c r="F6402" s="13">
        <f t="shared" si="96"/>
        <v>82361740.749999687</v>
      </c>
    </row>
    <row r="6403" spans="1:6">
      <c r="A6403" s="14">
        <v>45323</v>
      </c>
      <c r="B6403" s="93"/>
      <c r="C6403" s="15" t="s">
        <v>30</v>
      </c>
      <c r="D6403" s="67">
        <v>350000</v>
      </c>
      <c r="E6403" s="45"/>
      <c r="F6403" s="13">
        <f t="shared" si="96"/>
        <v>82711740.749999687</v>
      </c>
    </row>
    <row r="6404" spans="1:6">
      <c r="A6404" s="14">
        <v>45323</v>
      </c>
      <c r="B6404" s="93"/>
      <c r="C6404" s="15" t="s">
        <v>146</v>
      </c>
      <c r="D6404" s="67">
        <v>9450000</v>
      </c>
      <c r="E6404" s="45"/>
      <c r="F6404" s="13">
        <f t="shared" si="96"/>
        <v>92161740.749999687</v>
      </c>
    </row>
    <row r="6405" spans="1:6">
      <c r="A6405" s="14">
        <v>45323</v>
      </c>
      <c r="B6405" s="93"/>
      <c r="C6405" s="15" t="s">
        <v>12</v>
      </c>
      <c r="D6405" s="67">
        <v>1710000</v>
      </c>
      <c r="E6405" s="45"/>
      <c r="F6405" s="13">
        <f t="shared" si="96"/>
        <v>93871740.749999687</v>
      </c>
    </row>
    <row r="6406" spans="1:6">
      <c r="A6406" s="14">
        <v>45323</v>
      </c>
      <c r="B6406" s="93"/>
      <c r="C6406" s="15" t="s">
        <v>12</v>
      </c>
      <c r="D6406" s="67">
        <v>585000</v>
      </c>
      <c r="E6406" s="45"/>
      <c r="F6406" s="13">
        <f t="shared" si="96"/>
        <v>94456740.749999687</v>
      </c>
    </row>
    <row r="6407" spans="1:6">
      <c r="A6407" s="14">
        <v>45323</v>
      </c>
      <c r="B6407" s="93"/>
      <c r="C6407" s="15" t="s">
        <v>12</v>
      </c>
      <c r="D6407" s="67">
        <v>1170000</v>
      </c>
      <c r="E6407" s="45"/>
      <c r="F6407" s="13">
        <f t="shared" si="96"/>
        <v>95626740.749999687</v>
      </c>
    </row>
    <row r="6408" spans="1:6">
      <c r="A6408" s="14">
        <v>45323</v>
      </c>
      <c r="B6408" s="93"/>
      <c r="C6408" s="15" t="s">
        <v>637</v>
      </c>
      <c r="D6408" s="67">
        <v>29750000</v>
      </c>
      <c r="E6408" s="45"/>
      <c r="F6408" s="13">
        <f t="shared" si="96"/>
        <v>125376740.74999969</v>
      </c>
    </row>
    <row r="6409" spans="1:6">
      <c r="A6409" s="14">
        <v>45323</v>
      </c>
      <c r="B6409" s="93"/>
      <c r="C6409" s="15" t="s">
        <v>12</v>
      </c>
      <c r="D6409" s="67">
        <v>650000</v>
      </c>
      <c r="E6409" s="45"/>
      <c r="F6409" s="13">
        <f t="shared" si="96"/>
        <v>126026740.74999969</v>
      </c>
    </row>
    <row r="6410" spans="1:6">
      <c r="A6410" s="14">
        <v>45323</v>
      </c>
      <c r="B6410" s="93"/>
      <c r="C6410" s="15" t="s">
        <v>12</v>
      </c>
      <c r="D6410" s="67">
        <v>650000</v>
      </c>
      <c r="E6410" s="45"/>
      <c r="F6410" s="13">
        <f t="shared" si="96"/>
        <v>126676740.74999969</v>
      </c>
    </row>
    <row r="6411" spans="1:6">
      <c r="A6411" s="14">
        <v>45323</v>
      </c>
      <c r="B6411" s="93"/>
      <c r="C6411" s="15" t="s">
        <v>12</v>
      </c>
      <c r="D6411" s="67">
        <v>1185000</v>
      </c>
      <c r="E6411" s="45"/>
      <c r="F6411" s="13">
        <f t="shared" si="96"/>
        <v>127861740.74999969</v>
      </c>
    </row>
    <row r="6412" spans="1:6">
      <c r="A6412" s="14">
        <v>45323</v>
      </c>
      <c r="B6412" s="93"/>
      <c r="C6412" s="15" t="s">
        <v>145</v>
      </c>
      <c r="D6412" s="67">
        <v>15300000</v>
      </c>
      <c r="E6412" s="45"/>
      <c r="F6412" s="13">
        <f t="shared" si="96"/>
        <v>143161740.7499997</v>
      </c>
    </row>
    <row r="6413" spans="1:6">
      <c r="A6413" s="14">
        <v>45323</v>
      </c>
      <c r="B6413" s="93"/>
      <c r="C6413" s="15" t="s">
        <v>12</v>
      </c>
      <c r="D6413" s="67">
        <v>585000</v>
      </c>
      <c r="E6413" s="45"/>
      <c r="F6413" s="13">
        <f t="shared" si="96"/>
        <v>143746740.7499997</v>
      </c>
    </row>
    <row r="6414" spans="1:6">
      <c r="A6414" s="14">
        <v>45323</v>
      </c>
      <c r="B6414" s="93"/>
      <c r="C6414" s="15" t="s">
        <v>12</v>
      </c>
      <c r="D6414" s="67">
        <v>600000</v>
      </c>
      <c r="E6414" s="45"/>
      <c r="F6414" s="13">
        <f t="shared" si="96"/>
        <v>144346740.7499997</v>
      </c>
    </row>
    <row r="6415" spans="1:6">
      <c r="A6415" s="14">
        <v>45323</v>
      </c>
      <c r="B6415" s="93"/>
      <c r="C6415" s="15" t="s">
        <v>12</v>
      </c>
      <c r="D6415" s="67">
        <v>585000</v>
      </c>
      <c r="E6415" s="45"/>
      <c r="F6415" s="13">
        <f t="shared" si="96"/>
        <v>144931740.7499997</v>
      </c>
    </row>
    <row r="6416" spans="1:6">
      <c r="A6416" s="14">
        <v>45323</v>
      </c>
      <c r="B6416" s="93"/>
      <c r="C6416" s="15" t="s">
        <v>12</v>
      </c>
      <c r="D6416" s="67">
        <v>1185000</v>
      </c>
      <c r="E6416" s="45"/>
      <c r="F6416" s="13">
        <f t="shared" si="96"/>
        <v>146116740.7499997</v>
      </c>
    </row>
    <row r="6417" spans="1:6">
      <c r="A6417" s="14">
        <v>45323</v>
      </c>
      <c r="B6417" s="93"/>
      <c r="C6417" s="15" t="s">
        <v>12</v>
      </c>
      <c r="D6417" s="67">
        <v>2370000</v>
      </c>
      <c r="E6417" s="45"/>
      <c r="F6417" s="13">
        <f t="shared" si="96"/>
        <v>148486740.7499997</v>
      </c>
    </row>
    <row r="6418" spans="1:6">
      <c r="A6418" s="14">
        <v>45323</v>
      </c>
      <c r="B6418" s="93"/>
      <c r="C6418" s="15" t="s">
        <v>12</v>
      </c>
      <c r="D6418" s="67">
        <v>585000</v>
      </c>
      <c r="E6418" s="45"/>
      <c r="F6418" s="13">
        <f t="shared" si="96"/>
        <v>149071740.7499997</v>
      </c>
    </row>
    <row r="6419" spans="1:6">
      <c r="A6419" s="14">
        <v>45323</v>
      </c>
      <c r="B6419" s="93"/>
      <c r="C6419" s="15" t="s">
        <v>12</v>
      </c>
      <c r="D6419" s="67">
        <v>650000</v>
      </c>
      <c r="E6419" s="45"/>
      <c r="F6419" s="13">
        <f t="shared" si="96"/>
        <v>149721740.7499997</v>
      </c>
    </row>
    <row r="6420" spans="1:6">
      <c r="A6420" s="14">
        <v>45323</v>
      </c>
      <c r="B6420" s="93"/>
      <c r="C6420" s="15" t="s">
        <v>12</v>
      </c>
      <c r="D6420" s="67">
        <v>585000</v>
      </c>
      <c r="E6420" s="45"/>
      <c r="F6420" s="13">
        <f t="shared" si="96"/>
        <v>150306740.7499997</v>
      </c>
    </row>
    <row r="6421" spans="1:6">
      <c r="A6421" s="14">
        <v>45323</v>
      </c>
      <c r="B6421" s="93"/>
      <c r="C6421" s="15" t="s">
        <v>12</v>
      </c>
      <c r="D6421" s="67">
        <v>650000</v>
      </c>
      <c r="E6421" s="45"/>
      <c r="F6421" s="13">
        <f t="shared" si="96"/>
        <v>150956740.7499997</v>
      </c>
    </row>
    <row r="6422" spans="1:6">
      <c r="A6422" s="14">
        <v>45323</v>
      </c>
      <c r="B6422" s="93"/>
      <c r="C6422" s="15" t="s">
        <v>12</v>
      </c>
      <c r="D6422" s="67">
        <v>600000</v>
      </c>
      <c r="E6422" s="45"/>
      <c r="F6422" s="13">
        <f t="shared" si="96"/>
        <v>151556740.7499997</v>
      </c>
    </row>
    <row r="6423" spans="1:6">
      <c r="A6423" s="14">
        <v>45323</v>
      </c>
      <c r="B6423" s="93"/>
      <c r="C6423" s="15" t="s">
        <v>12</v>
      </c>
      <c r="D6423" s="67">
        <v>650000</v>
      </c>
      <c r="E6423" s="45"/>
      <c r="F6423" s="13">
        <f t="shared" si="96"/>
        <v>152206740.7499997</v>
      </c>
    </row>
    <row r="6424" spans="1:6">
      <c r="A6424" s="14">
        <v>45323</v>
      </c>
      <c r="B6424" s="93"/>
      <c r="C6424" s="15" t="s">
        <v>12</v>
      </c>
      <c r="D6424" s="67">
        <v>600000</v>
      </c>
      <c r="E6424" s="45"/>
      <c r="F6424" s="13">
        <f t="shared" si="96"/>
        <v>152806740.7499997</v>
      </c>
    </row>
    <row r="6425" spans="1:6">
      <c r="A6425" s="14">
        <v>45324</v>
      </c>
      <c r="B6425" s="93"/>
      <c r="C6425" s="15" t="s">
        <v>12</v>
      </c>
      <c r="D6425" s="67">
        <v>1735000</v>
      </c>
      <c r="E6425" s="45"/>
      <c r="F6425" s="13">
        <f t="shared" si="96"/>
        <v>154541740.7499997</v>
      </c>
    </row>
    <row r="6426" spans="1:6">
      <c r="A6426" s="14">
        <v>45324</v>
      </c>
      <c r="B6426" s="93"/>
      <c r="C6426" s="15" t="s">
        <v>12</v>
      </c>
      <c r="D6426" s="67">
        <v>585000</v>
      </c>
      <c r="E6426" s="45"/>
      <c r="F6426" s="13">
        <f t="shared" si="96"/>
        <v>155126740.7499997</v>
      </c>
    </row>
    <row r="6427" spans="1:6">
      <c r="A6427" s="14">
        <v>45324</v>
      </c>
      <c r="B6427" s="93"/>
      <c r="C6427" s="15" t="s">
        <v>12</v>
      </c>
      <c r="D6427" s="67">
        <v>575000</v>
      </c>
      <c r="E6427" s="45"/>
      <c r="F6427" s="13">
        <f t="shared" si="96"/>
        <v>155701740.7499997</v>
      </c>
    </row>
    <row r="6428" spans="1:6">
      <c r="A6428" s="14">
        <v>45324</v>
      </c>
      <c r="B6428" s="93"/>
      <c r="C6428" s="15" t="s">
        <v>12</v>
      </c>
      <c r="D6428" s="67">
        <v>650000</v>
      </c>
      <c r="E6428" s="45"/>
      <c r="F6428" s="13">
        <f t="shared" si="96"/>
        <v>156351740.7499997</v>
      </c>
    </row>
    <row r="6429" spans="1:6">
      <c r="A6429" s="14">
        <v>45324</v>
      </c>
      <c r="B6429" s="93"/>
      <c r="C6429" s="15" t="s">
        <v>12</v>
      </c>
      <c r="D6429" s="67">
        <v>585000</v>
      </c>
      <c r="E6429" s="45"/>
      <c r="F6429" s="13">
        <f t="shared" si="96"/>
        <v>156936740.7499997</v>
      </c>
    </row>
    <row r="6430" spans="1:6">
      <c r="A6430" s="14">
        <v>45324</v>
      </c>
      <c r="B6430" s="93"/>
      <c r="C6430" s="15" t="s">
        <v>12</v>
      </c>
      <c r="D6430" s="67">
        <v>1135000</v>
      </c>
      <c r="E6430" s="45"/>
      <c r="F6430" s="13">
        <f t="shared" si="96"/>
        <v>158071740.7499997</v>
      </c>
    </row>
    <row r="6431" spans="1:6">
      <c r="A6431" s="14">
        <v>45324</v>
      </c>
      <c r="B6431" s="93"/>
      <c r="C6431" s="15" t="s">
        <v>12</v>
      </c>
      <c r="D6431" s="67">
        <v>650000</v>
      </c>
      <c r="E6431" s="45"/>
      <c r="F6431" s="13">
        <f t="shared" si="96"/>
        <v>158721740.7499997</v>
      </c>
    </row>
    <row r="6432" spans="1:6">
      <c r="A6432" s="14">
        <v>45324</v>
      </c>
      <c r="B6432" s="93"/>
      <c r="C6432" s="15" t="s">
        <v>12</v>
      </c>
      <c r="D6432" s="67">
        <v>1810000</v>
      </c>
      <c r="E6432" s="45"/>
      <c r="F6432" s="13">
        <f t="shared" si="96"/>
        <v>160531740.7499997</v>
      </c>
    </row>
    <row r="6433" spans="1:8">
      <c r="A6433" s="14">
        <v>45324</v>
      </c>
      <c r="B6433" s="93"/>
      <c r="C6433" s="156" t="s">
        <v>12</v>
      </c>
      <c r="D6433" s="67">
        <v>1800000</v>
      </c>
      <c r="E6433" s="45"/>
      <c r="F6433" s="13">
        <f t="shared" si="96"/>
        <v>162331740.7499997</v>
      </c>
    </row>
    <row r="6434" spans="1:8">
      <c r="A6434" s="14">
        <v>45324</v>
      </c>
      <c r="B6434" s="93"/>
      <c r="C6434" s="15" t="s">
        <v>12</v>
      </c>
      <c r="D6434" s="67">
        <v>1100000</v>
      </c>
      <c r="E6434" s="45"/>
      <c r="F6434" s="13">
        <f t="shared" si="96"/>
        <v>163431740.7499997</v>
      </c>
    </row>
    <row r="6435" spans="1:8">
      <c r="A6435" s="14">
        <v>45324</v>
      </c>
      <c r="B6435" s="93"/>
      <c r="C6435" s="15" t="s">
        <v>12</v>
      </c>
      <c r="D6435" s="67">
        <v>585000</v>
      </c>
      <c r="E6435" s="45"/>
      <c r="F6435" s="13">
        <f t="shared" si="96"/>
        <v>164016740.7499997</v>
      </c>
    </row>
    <row r="6436" spans="1:8">
      <c r="A6436" s="14">
        <v>45324</v>
      </c>
      <c r="B6436" s="93"/>
      <c r="C6436" s="15" t="s">
        <v>12</v>
      </c>
      <c r="D6436" s="67">
        <v>465000</v>
      </c>
      <c r="E6436" s="45"/>
      <c r="F6436" s="13">
        <f t="shared" si="96"/>
        <v>164481740.7499997</v>
      </c>
    </row>
    <row r="6437" spans="1:8">
      <c r="A6437" s="14">
        <v>45324</v>
      </c>
      <c r="B6437" s="93"/>
      <c r="C6437" s="15" t="s">
        <v>12</v>
      </c>
      <c r="D6437" s="67">
        <v>600000</v>
      </c>
      <c r="E6437" s="45"/>
      <c r="F6437" s="13">
        <f t="shared" si="96"/>
        <v>165081740.7499997</v>
      </c>
    </row>
    <row r="6438" spans="1:8">
      <c r="A6438" s="14">
        <v>45324</v>
      </c>
      <c r="B6438" s="93"/>
      <c r="C6438" s="156" t="s">
        <v>12</v>
      </c>
      <c r="D6438" s="67">
        <v>1200000</v>
      </c>
      <c r="E6438" s="45"/>
      <c r="F6438" s="13">
        <f t="shared" si="96"/>
        <v>166281740.7499997</v>
      </c>
    </row>
    <row r="6439" spans="1:8">
      <c r="A6439" s="14">
        <v>45324</v>
      </c>
      <c r="B6439" s="93"/>
      <c r="C6439" s="15" t="s">
        <v>12</v>
      </c>
      <c r="D6439" s="67">
        <v>1235000</v>
      </c>
      <c r="E6439" s="45"/>
      <c r="F6439" s="13">
        <f t="shared" si="96"/>
        <v>167516740.7499997</v>
      </c>
    </row>
    <row r="6440" spans="1:8">
      <c r="A6440" s="14">
        <v>45324</v>
      </c>
      <c r="B6440" s="93"/>
      <c r="C6440" s="15" t="s">
        <v>30</v>
      </c>
      <c r="D6440" s="67">
        <v>350000</v>
      </c>
      <c r="E6440" s="45"/>
      <c r="F6440" s="13">
        <f t="shared" si="96"/>
        <v>167866740.7499997</v>
      </c>
    </row>
    <row r="6441" spans="1:8">
      <c r="A6441" s="14">
        <v>45324</v>
      </c>
      <c r="B6441" s="93"/>
      <c r="C6441" s="15" t="s">
        <v>30</v>
      </c>
      <c r="D6441" s="67">
        <v>350000</v>
      </c>
      <c r="E6441" s="45"/>
      <c r="F6441" s="13">
        <f t="shared" si="96"/>
        <v>168216740.7499997</v>
      </c>
    </row>
    <row r="6442" spans="1:8">
      <c r="A6442" s="14">
        <v>45324</v>
      </c>
      <c r="B6442" s="93"/>
      <c r="C6442" s="15" t="s">
        <v>30</v>
      </c>
      <c r="D6442" s="67">
        <v>350000</v>
      </c>
      <c r="E6442" s="45"/>
      <c r="F6442" s="13">
        <f t="shared" si="96"/>
        <v>168566740.7499997</v>
      </c>
    </row>
    <row r="6443" spans="1:8">
      <c r="A6443" s="14">
        <v>45324</v>
      </c>
      <c r="B6443" s="93"/>
      <c r="C6443" s="147" t="s">
        <v>12</v>
      </c>
      <c r="D6443" s="67">
        <v>550000</v>
      </c>
      <c r="E6443" s="45"/>
      <c r="F6443" s="13">
        <f t="shared" si="96"/>
        <v>169116740.7499997</v>
      </c>
    </row>
    <row r="6444" spans="1:8">
      <c r="A6444" s="14">
        <v>45324</v>
      </c>
      <c r="B6444" s="93"/>
      <c r="C6444" s="147" t="s">
        <v>30</v>
      </c>
      <c r="D6444" s="67">
        <v>350000</v>
      </c>
      <c r="E6444" s="45"/>
      <c r="F6444" s="13">
        <f t="shared" si="96"/>
        <v>169466740.7499997</v>
      </c>
      <c r="H6444" s="16"/>
    </row>
    <row r="6445" spans="1:8">
      <c r="A6445" s="14">
        <v>45324</v>
      </c>
      <c r="B6445" s="93"/>
      <c r="C6445" s="147" t="s">
        <v>12</v>
      </c>
      <c r="D6445" s="67">
        <v>1185000</v>
      </c>
      <c r="E6445" s="45"/>
      <c r="F6445" s="13">
        <f t="shared" si="96"/>
        <v>170651740.7499997</v>
      </c>
    </row>
    <row r="6446" spans="1:8">
      <c r="A6446" s="14">
        <v>45324</v>
      </c>
      <c r="B6446" s="93"/>
      <c r="C6446" s="147" t="s">
        <v>12</v>
      </c>
      <c r="D6446" s="67">
        <v>600000</v>
      </c>
      <c r="E6446" s="45"/>
      <c r="F6446" s="13">
        <f t="shared" si="96"/>
        <v>171251740.7499997</v>
      </c>
    </row>
    <row r="6447" spans="1:8">
      <c r="A6447" s="14">
        <v>45324</v>
      </c>
      <c r="B6447" s="93"/>
      <c r="C6447" s="147" t="s">
        <v>12</v>
      </c>
      <c r="D6447" s="67">
        <v>1745000</v>
      </c>
      <c r="E6447" s="45"/>
      <c r="F6447" s="13">
        <f t="shared" si="96"/>
        <v>172996740.7499997</v>
      </c>
    </row>
    <row r="6448" spans="1:8">
      <c r="A6448" s="14">
        <v>45324</v>
      </c>
      <c r="B6448" s="93"/>
      <c r="C6448" s="147" t="s">
        <v>12</v>
      </c>
      <c r="D6448" s="67">
        <v>575000</v>
      </c>
      <c r="E6448" s="45"/>
      <c r="F6448" s="13">
        <f t="shared" si="96"/>
        <v>173571740.7499997</v>
      </c>
    </row>
    <row r="6449" spans="1:6">
      <c r="A6449" s="14">
        <v>45325</v>
      </c>
      <c r="B6449" s="93"/>
      <c r="C6449" s="147" t="s">
        <v>12</v>
      </c>
      <c r="D6449" s="67">
        <v>650000</v>
      </c>
      <c r="E6449" s="45"/>
      <c r="F6449" s="13">
        <f t="shared" si="96"/>
        <v>174221740.7499997</v>
      </c>
    </row>
    <row r="6450" spans="1:6">
      <c r="A6450" s="14">
        <v>45325</v>
      </c>
      <c r="B6450" s="93"/>
      <c r="C6450" s="147" t="s">
        <v>12</v>
      </c>
      <c r="D6450" s="67">
        <v>600000</v>
      </c>
      <c r="E6450" s="45"/>
      <c r="F6450" s="13">
        <f t="shared" si="96"/>
        <v>174821740.7499997</v>
      </c>
    </row>
    <row r="6451" spans="1:6">
      <c r="A6451" s="14">
        <v>45325</v>
      </c>
      <c r="B6451" s="93"/>
      <c r="C6451" s="147" t="s">
        <v>12</v>
      </c>
      <c r="D6451" s="67">
        <v>600000</v>
      </c>
      <c r="E6451" s="45"/>
      <c r="F6451" s="13">
        <f t="shared" si="96"/>
        <v>175421740.7499997</v>
      </c>
    </row>
    <row r="6452" spans="1:6">
      <c r="A6452" s="14">
        <v>45325</v>
      </c>
      <c r="B6452" s="93"/>
      <c r="C6452" s="147" t="s">
        <v>12</v>
      </c>
      <c r="D6452" s="67">
        <v>585000</v>
      </c>
      <c r="E6452" s="45"/>
      <c r="F6452" s="13">
        <f t="shared" si="96"/>
        <v>176006740.7499997</v>
      </c>
    </row>
    <row r="6453" spans="1:6">
      <c r="A6453" s="14">
        <v>45325</v>
      </c>
      <c r="B6453" s="93"/>
      <c r="C6453" s="147" t="s">
        <v>12</v>
      </c>
      <c r="D6453" s="67">
        <v>1200000</v>
      </c>
      <c r="E6453" s="45"/>
      <c r="F6453" s="13">
        <f t="shared" si="96"/>
        <v>177206740.7499997</v>
      </c>
    </row>
    <row r="6454" spans="1:6">
      <c r="A6454" s="14">
        <v>45325</v>
      </c>
      <c r="B6454" s="93"/>
      <c r="C6454" s="147" t="s">
        <v>146</v>
      </c>
      <c r="D6454" s="67">
        <v>9700000</v>
      </c>
      <c r="E6454" s="45"/>
      <c r="F6454" s="13">
        <f t="shared" si="96"/>
        <v>186906740.7499997</v>
      </c>
    </row>
    <row r="6455" spans="1:6">
      <c r="A6455" s="14">
        <v>45325</v>
      </c>
      <c r="B6455" s="93"/>
      <c r="C6455" s="147" t="s">
        <v>12</v>
      </c>
      <c r="D6455" s="67">
        <v>550000</v>
      </c>
      <c r="E6455" s="45"/>
      <c r="F6455" s="13">
        <f t="shared" si="96"/>
        <v>187456740.7499997</v>
      </c>
    </row>
    <row r="6456" spans="1:6">
      <c r="A6456" s="14">
        <v>45325</v>
      </c>
      <c r="B6456" s="93"/>
      <c r="C6456" s="147" t="s">
        <v>146</v>
      </c>
      <c r="D6456" s="67">
        <v>10450000</v>
      </c>
      <c r="E6456" s="45"/>
      <c r="F6456" s="13">
        <f t="shared" si="96"/>
        <v>197906740.7499997</v>
      </c>
    </row>
    <row r="6457" spans="1:6">
      <c r="A6457" s="14">
        <v>45325</v>
      </c>
      <c r="B6457" s="93"/>
      <c r="C6457" s="147"/>
      <c r="D6457" s="67">
        <v>1950000</v>
      </c>
      <c r="E6457" s="45"/>
      <c r="F6457" s="13">
        <f t="shared" si="96"/>
        <v>199856740.7499997</v>
      </c>
    </row>
    <row r="6458" spans="1:6">
      <c r="A6458" s="14">
        <v>45325</v>
      </c>
      <c r="B6458" s="93"/>
      <c r="C6458" s="147" t="s">
        <v>12</v>
      </c>
      <c r="D6458" s="67">
        <v>600000</v>
      </c>
      <c r="E6458" s="45"/>
      <c r="F6458" s="13">
        <f t="shared" si="96"/>
        <v>200456740.7499997</v>
      </c>
    </row>
    <row r="6459" spans="1:6">
      <c r="A6459" s="14">
        <v>45325</v>
      </c>
      <c r="B6459" s="93"/>
      <c r="C6459" s="147" t="s">
        <v>30</v>
      </c>
      <c r="D6459" s="67">
        <v>350000</v>
      </c>
      <c r="E6459" s="45"/>
      <c r="F6459" s="13">
        <f t="shared" si="96"/>
        <v>200806740.7499997</v>
      </c>
    </row>
    <row r="6460" spans="1:6">
      <c r="A6460" s="14">
        <v>45325</v>
      </c>
      <c r="B6460" s="93"/>
      <c r="C6460" s="147" t="s">
        <v>12</v>
      </c>
      <c r="D6460" s="67">
        <v>600000</v>
      </c>
      <c r="E6460" s="45"/>
      <c r="F6460" s="13">
        <f t="shared" si="96"/>
        <v>201406740.7499997</v>
      </c>
    </row>
    <row r="6461" spans="1:6">
      <c r="A6461" s="14">
        <v>45325</v>
      </c>
      <c r="B6461" s="93"/>
      <c r="C6461" s="147" t="s">
        <v>12</v>
      </c>
      <c r="D6461" s="67">
        <v>2470000</v>
      </c>
      <c r="E6461" s="45"/>
      <c r="F6461" s="13">
        <f t="shared" si="96"/>
        <v>203876740.7499997</v>
      </c>
    </row>
    <row r="6462" spans="1:6">
      <c r="A6462" s="14">
        <v>45325</v>
      </c>
      <c r="B6462" s="93"/>
      <c r="C6462" s="147" t="s">
        <v>12</v>
      </c>
      <c r="D6462" s="67">
        <v>585000</v>
      </c>
      <c r="E6462" s="45"/>
      <c r="F6462" s="13">
        <f t="shared" si="96"/>
        <v>204461740.7499997</v>
      </c>
    </row>
    <row r="6463" spans="1:6">
      <c r="A6463" s="14">
        <v>45326</v>
      </c>
      <c r="B6463" s="93"/>
      <c r="C6463" s="147" t="s">
        <v>12</v>
      </c>
      <c r="D6463" s="67">
        <v>1170000</v>
      </c>
      <c r="E6463" s="45"/>
      <c r="F6463" s="13">
        <f t="shared" si="96"/>
        <v>205631740.7499997</v>
      </c>
    </row>
    <row r="6464" spans="1:6">
      <c r="A6464" s="14">
        <v>45326</v>
      </c>
      <c r="B6464" s="93"/>
      <c r="C6464" s="147"/>
      <c r="D6464" s="67">
        <v>1750000</v>
      </c>
      <c r="E6464" s="45"/>
      <c r="F6464" s="13">
        <f t="shared" si="96"/>
        <v>207381740.7499997</v>
      </c>
    </row>
    <row r="6465" spans="1:6">
      <c r="A6465" s="14">
        <v>45326</v>
      </c>
      <c r="B6465" s="93"/>
      <c r="C6465" s="147" t="s">
        <v>12</v>
      </c>
      <c r="D6465" s="67">
        <v>585000</v>
      </c>
      <c r="E6465" s="45"/>
      <c r="F6465" s="13">
        <f t="shared" si="96"/>
        <v>207966740.7499997</v>
      </c>
    </row>
    <row r="6466" spans="1:6">
      <c r="A6466" s="14">
        <v>45326</v>
      </c>
      <c r="B6466" s="93"/>
      <c r="C6466" s="147" t="s">
        <v>12</v>
      </c>
      <c r="D6466" s="67">
        <v>650000</v>
      </c>
      <c r="E6466" s="45"/>
      <c r="F6466" s="13">
        <f t="shared" si="96"/>
        <v>208616740.7499997</v>
      </c>
    </row>
    <row r="6467" spans="1:6">
      <c r="A6467" s="14">
        <v>45326</v>
      </c>
      <c r="B6467" s="93"/>
      <c r="C6467" s="147" t="s">
        <v>12</v>
      </c>
      <c r="D6467" s="67">
        <v>650000</v>
      </c>
      <c r="E6467" s="45"/>
      <c r="F6467" s="13">
        <f t="shared" si="96"/>
        <v>209266740.7499997</v>
      </c>
    </row>
    <row r="6468" spans="1:6">
      <c r="A6468" s="14">
        <v>45326</v>
      </c>
      <c r="B6468" s="93"/>
      <c r="C6468" s="147" t="s">
        <v>12</v>
      </c>
      <c r="D6468" s="67">
        <v>550000</v>
      </c>
      <c r="E6468" s="45"/>
      <c r="F6468" s="13">
        <f t="shared" si="96"/>
        <v>209816740.7499997</v>
      </c>
    </row>
    <row r="6469" spans="1:6">
      <c r="A6469" s="14">
        <v>45326</v>
      </c>
      <c r="B6469" s="93"/>
      <c r="C6469" s="147" t="s">
        <v>12</v>
      </c>
      <c r="D6469" s="67">
        <v>585000</v>
      </c>
      <c r="E6469" s="45"/>
      <c r="F6469" s="13">
        <f t="shared" si="96"/>
        <v>210401740.7499997</v>
      </c>
    </row>
    <row r="6470" spans="1:6">
      <c r="A6470" s="14">
        <v>45326</v>
      </c>
      <c r="B6470" s="93"/>
      <c r="C6470" s="147" t="s">
        <v>12</v>
      </c>
      <c r="D6470" s="67">
        <v>1235000</v>
      </c>
      <c r="E6470" s="45"/>
      <c r="F6470" s="13">
        <f t="shared" si="96"/>
        <v>211636740.7499997</v>
      </c>
    </row>
    <row r="6471" spans="1:6">
      <c r="A6471" s="14">
        <v>45326</v>
      </c>
      <c r="B6471" s="93"/>
      <c r="C6471" s="147" t="s">
        <v>12</v>
      </c>
      <c r="D6471" s="67">
        <v>1065000</v>
      </c>
      <c r="E6471" s="45"/>
      <c r="F6471" s="13">
        <f t="shared" si="96"/>
        <v>212701740.7499997</v>
      </c>
    </row>
    <row r="6472" spans="1:6">
      <c r="A6472" s="14">
        <v>45326</v>
      </c>
      <c r="B6472" s="93"/>
      <c r="C6472" s="147" t="s">
        <v>12</v>
      </c>
      <c r="D6472" s="67">
        <v>600000</v>
      </c>
      <c r="E6472" s="45"/>
      <c r="F6472" s="13">
        <f t="shared" si="96"/>
        <v>213301740.7499997</v>
      </c>
    </row>
    <row r="6473" spans="1:6">
      <c r="A6473" s="14">
        <v>45326</v>
      </c>
      <c r="B6473" s="93"/>
      <c r="C6473" s="147" t="s">
        <v>12</v>
      </c>
      <c r="D6473" s="67">
        <v>600000</v>
      </c>
      <c r="E6473" s="45"/>
      <c r="F6473" s="13">
        <f t="shared" si="96"/>
        <v>213901740.7499997</v>
      </c>
    </row>
    <row r="6474" spans="1:6">
      <c r="A6474" s="14">
        <v>45326</v>
      </c>
      <c r="B6474" s="93"/>
      <c r="C6474" s="147" t="s">
        <v>12</v>
      </c>
      <c r="D6474" s="67">
        <v>585000</v>
      </c>
      <c r="E6474" s="45"/>
      <c r="F6474" s="13">
        <f t="shared" si="96"/>
        <v>214486740.7499997</v>
      </c>
    </row>
    <row r="6475" spans="1:6">
      <c r="A6475" s="14">
        <v>45326</v>
      </c>
      <c r="B6475" s="93"/>
      <c r="C6475" s="147" t="s">
        <v>12</v>
      </c>
      <c r="D6475" s="67">
        <v>1170000</v>
      </c>
      <c r="E6475" s="45"/>
      <c r="F6475" s="13">
        <f t="shared" si="96"/>
        <v>215656740.7499997</v>
      </c>
    </row>
    <row r="6476" spans="1:6">
      <c r="A6476" s="14">
        <v>45326</v>
      </c>
      <c r="B6476" s="93"/>
      <c r="C6476" s="147" t="s">
        <v>12</v>
      </c>
      <c r="D6476" s="67">
        <v>600000</v>
      </c>
      <c r="E6476" s="45"/>
      <c r="F6476" s="13">
        <f t="shared" si="96"/>
        <v>216256740.7499997</v>
      </c>
    </row>
    <row r="6477" spans="1:6">
      <c r="A6477" s="14">
        <v>45326</v>
      </c>
      <c r="B6477" s="93"/>
      <c r="C6477" s="147" t="s">
        <v>148</v>
      </c>
      <c r="D6477" s="67">
        <v>20650000</v>
      </c>
      <c r="E6477" s="45"/>
      <c r="F6477" s="13">
        <f t="shared" si="96"/>
        <v>236906740.7499997</v>
      </c>
    </row>
    <row r="6478" spans="1:6">
      <c r="A6478" s="14">
        <v>45326</v>
      </c>
      <c r="B6478" s="93"/>
      <c r="C6478" s="147" t="s">
        <v>12</v>
      </c>
      <c r="D6478" s="67">
        <v>585000</v>
      </c>
      <c r="E6478" s="45"/>
      <c r="F6478" s="13">
        <f t="shared" si="96"/>
        <v>237491740.7499997</v>
      </c>
    </row>
    <row r="6479" spans="1:6">
      <c r="A6479" s="14">
        <v>45326</v>
      </c>
      <c r="B6479" s="93"/>
      <c r="C6479" s="147" t="s">
        <v>12</v>
      </c>
      <c r="D6479" s="67">
        <v>585000</v>
      </c>
      <c r="E6479" s="45"/>
      <c r="F6479" s="13">
        <f t="shared" si="96"/>
        <v>238076740.7499997</v>
      </c>
    </row>
    <row r="6480" spans="1:6">
      <c r="A6480" s="14">
        <v>45326</v>
      </c>
      <c r="B6480" s="93"/>
      <c r="C6480" s="147" t="s">
        <v>30</v>
      </c>
      <c r="D6480" s="67">
        <v>350000</v>
      </c>
      <c r="E6480" s="45"/>
      <c r="F6480" s="13">
        <f t="shared" si="96"/>
        <v>238426740.7499997</v>
      </c>
    </row>
    <row r="6481" spans="1:6">
      <c r="A6481" s="14">
        <v>45326</v>
      </c>
      <c r="B6481" s="93"/>
      <c r="C6481" s="147" t="s">
        <v>642</v>
      </c>
      <c r="D6481" s="67">
        <v>200000</v>
      </c>
      <c r="E6481" s="45"/>
      <c r="F6481" s="13">
        <f t="shared" si="96"/>
        <v>238626740.7499997</v>
      </c>
    </row>
    <row r="6482" spans="1:6">
      <c r="A6482" s="14">
        <v>45326</v>
      </c>
      <c r="B6482" s="93"/>
      <c r="C6482" s="147" t="s">
        <v>12</v>
      </c>
      <c r="D6482" s="67">
        <v>650000</v>
      </c>
      <c r="E6482" s="45"/>
      <c r="F6482" s="13">
        <f t="shared" si="96"/>
        <v>239276740.7499997</v>
      </c>
    </row>
    <row r="6483" spans="1:6">
      <c r="A6483" s="14">
        <v>45326</v>
      </c>
      <c r="B6483" s="93"/>
      <c r="C6483" s="147" t="s">
        <v>12</v>
      </c>
      <c r="D6483" s="67">
        <v>600000</v>
      </c>
      <c r="E6483" s="45"/>
      <c r="F6483" s="13">
        <f t="shared" si="96"/>
        <v>239876740.7499997</v>
      </c>
    </row>
    <row r="6484" spans="1:6">
      <c r="A6484" s="14">
        <v>45326</v>
      </c>
      <c r="B6484" s="93"/>
      <c r="C6484" s="147" t="s">
        <v>12</v>
      </c>
      <c r="D6484" s="67">
        <v>600000</v>
      </c>
      <c r="E6484" s="45"/>
      <c r="F6484" s="13">
        <f t="shared" si="96"/>
        <v>240476740.7499997</v>
      </c>
    </row>
    <row r="6485" spans="1:6">
      <c r="A6485" s="14">
        <v>45326</v>
      </c>
      <c r="B6485" s="93"/>
      <c r="C6485" s="147" t="s">
        <v>12</v>
      </c>
      <c r="D6485" s="67">
        <v>550000</v>
      </c>
      <c r="E6485" s="45"/>
      <c r="F6485" s="13">
        <f t="shared" si="96"/>
        <v>241026740.7499997</v>
      </c>
    </row>
    <row r="6486" spans="1:6">
      <c r="A6486" s="14">
        <v>45326</v>
      </c>
      <c r="B6486" s="93"/>
      <c r="C6486" s="147" t="s">
        <v>12</v>
      </c>
      <c r="D6486" s="67">
        <v>1250000</v>
      </c>
      <c r="E6486" s="45"/>
      <c r="F6486" s="13">
        <f t="shared" si="96"/>
        <v>242276740.7499997</v>
      </c>
    </row>
    <row r="6487" spans="1:6">
      <c r="A6487" s="14">
        <v>45326</v>
      </c>
      <c r="B6487" s="93"/>
      <c r="C6487" s="147" t="s">
        <v>12</v>
      </c>
      <c r="D6487" s="67">
        <v>600000</v>
      </c>
      <c r="E6487" s="45"/>
      <c r="F6487" s="13">
        <f t="shared" si="96"/>
        <v>242876740.7499997</v>
      </c>
    </row>
    <row r="6488" spans="1:6">
      <c r="A6488" s="14">
        <v>45326</v>
      </c>
      <c r="B6488" s="93"/>
      <c r="C6488" s="147" t="s">
        <v>12</v>
      </c>
      <c r="D6488" s="67">
        <v>600000</v>
      </c>
      <c r="E6488" s="45"/>
      <c r="F6488" s="13">
        <f t="shared" si="96"/>
        <v>243476740.7499997</v>
      </c>
    </row>
    <row r="6489" spans="1:6">
      <c r="A6489" s="14">
        <v>45326</v>
      </c>
      <c r="B6489" s="93"/>
      <c r="C6489" s="147" t="s">
        <v>12</v>
      </c>
      <c r="D6489" s="67">
        <v>600000</v>
      </c>
      <c r="E6489" s="45"/>
      <c r="F6489" s="13">
        <f t="shared" si="96"/>
        <v>244076740.7499997</v>
      </c>
    </row>
    <row r="6490" spans="1:6">
      <c r="A6490" s="14">
        <v>45326</v>
      </c>
      <c r="B6490" s="93"/>
      <c r="C6490" s="147" t="s">
        <v>12</v>
      </c>
      <c r="D6490" s="67">
        <v>650000</v>
      </c>
      <c r="E6490" s="45"/>
      <c r="F6490" s="13">
        <f t="shared" si="96"/>
        <v>244726740.7499997</v>
      </c>
    </row>
    <row r="6491" spans="1:6">
      <c r="A6491" s="14">
        <v>45326</v>
      </c>
      <c r="B6491" s="93"/>
      <c r="C6491" s="147" t="s">
        <v>12</v>
      </c>
      <c r="D6491" s="67">
        <v>600000</v>
      </c>
      <c r="E6491" s="45"/>
      <c r="F6491" s="13">
        <f t="shared" si="96"/>
        <v>245326740.7499997</v>
      </c>
    </row>
    <row r="6492" spans="1:6">
      <c r="A6492" s="14">
        <v>45326</v>
      </c>
      <c r="B6492" s="93"/>
      <c r="C6492" s="147" t="s">
        <v>12</v>
      </c>
      <c r="D6492" s="67">
        <v>575000</v>
      </c>
      <c r="E6492" s="45"/>
      <c r="F6492" s="13">
        <f t="shared" si="96"/>
        <v>245901740.7499997</v>
      </c>
    </row>
    <row r="6493" spans="1:6">
      <c r="A6493" s="14">
        <v>45326</v>
      </c>
      <c r="B6493" s="93"/>
      <c r="C6493" s="147" t="s">
        <v>17</v>
      </c>
      <c r="D6493" s="67">
        <v>750000</v>
      </c>
      <c r="E6493" s="45"/>
      <c r="F6493" s="13">
        <f t="shared" si="96"/>
        <v>246651740.7499997</v>
      </c>
    </row>
    <row r="6494" spans="1:6">
      <c r="A6494" s="14">
        <v>45326</v>
      </c>
      <c r="B6494" s="93"/>
      <c r="C6494" s="147" t="s">
        <v>12</v>
      </c>
      <c r="D6494" s="67">
        <v>1125000</v>
      </c>
      <c r="E6494" s="45"/>
      <c r="F6494" s="13">
        <f t="shared" si="96"/>
        <v>247776740.7499997</v>
      </c>
    </row>
    <row r="6495" spans="1:6">
      <c r="A6495" s="14">
        <v>45326</v>
      </c>
      <c r="B6495" s="93"/>
      <c r="C6495" s="147" t="s">
        <v>72</v>
      </c>
      <c r="D6495" s="67">
        <v>1000000</v>
      </c>
      <c r="E6495" s="45"/>
      <c r="F6495" s="13">
        <f t="shared" si="96"/>
        <v>248776740.7499997</v>
      </c>
    </row>
    <row r="6496" spans="1:6">
      <c r="A6496" s="14">
        <v>45326</v>
      </c>
      <c r="B6496" s="93"/>
      <c r="C6496" s="147" t="s">
        <v>12</v>
      </c>
      <c r="D6496" s="67">
        <v>1135000</v>
      </c>
      <c r="E6496" s="45"/>
      <c r="F6496" s="13">
        <f t="shared" si="96"/>
        <v>249911740.7499997</v>
      </c>
    </row>
    <row r="6497" spans="1:6">
      <c r="A6497" s="14">
        <v>45326</v>
      </c>
      <c r="B6497" s="93"/>
      <c r="C6497" s="147" t="s">
        <v>30</v>
      </c>
      <c r="D6497" s="67">
        <v>350000</v>
      </c>
      <c r="E6497" s="45"/>
      <c r="F6497" s="13">
        <f t="shared" si="96"/>
        <v>250261740.7499997</v>
      </c>
    </row>
    <row r="6498" spans="1:6">
      <c r="A6498" s="14">
        <v>45326</v>
      </c>
      <c r="B6498" s="93"/>
      <c r="C6498" s="147" t="s">
        <v>12</v>
      </c>
      <c r="D6498" s="67">
        <v>600000</v>
      </c>
      <c r="E6498" s="45"/>
      <c r="F6498" s="13">
        <f t="shared" si="96"/>
        <v>250861740.7499997</v>
      </c>
    </row>
    <row r="6499" spans="1:6">
      <c r="A6499" s="14">
        <v>45326</v>
      </c>
      <c r="B6499" s="93"/>
      <c r="C6499" s="147" t="s">
        <v>12</v>
      </c>
      <c r="D6499" s="67">
        <v>600000</v>
      </c>
      <c r="E6499" s="45"/>
      <c r="F6499" s="13">
        <f t="shared" si="96"/>
        <v>251461740.7499997</v>
      </c>
    </row>
    <row r="6500" spans="1:6">
      <c r="A6500" s="14">
        <v>45326</v>
      </c>
      <c r="B6500" s="93"/>
      <c r="C6500" s="147" t="s">
        <v>12</v>
      </c>
      <c r="D6500" s="67">
        <v>550000</v>
      </c>
      <c r="E6500" s="45"/>
      <c r="F6500" s="13">
        <f t="shared" si="96"/>
        <v>252011740.7499997</v>
      </c>
    </row>
    <row r="6501" spans="1:6">
      <c r="A6501" s="14">
        <v>45326</v>
      </c>
      <c r="B6501" s="93"/>
      <c r="C6501" s="147" t="s">
        <v>12</v>
      </c>
      <c r="D6501" s="67">
        <v>585000</v>
      </c>
      <c r="E6501" s="45"/>
      <c r="F6501" s="13">
        <f t="shared" si="96"/>
        <v>252596740.7499997</v>
      </c>
    </row>
    <row r="6502" spans="1:6">
      <c r="A6502" s="14">
        <v>45326</v>
      </c>
      <c r="B6502" s="93"/>
      <c r="C6502" s="147" t="s">
        <v>12</v>
      </c>
      <c r="D6502" s="67">
        <v>1745000</v>
      </c>
      <c r="E6502" s="45"/>
      <c r="F6502" s="13">
        <f t="shared" si="96"/>
        <v>254341740.7499997</v>
      </c>
    </row>
    <row r="6503" spans="1:6">
      <c r="A6503" s="14">
        <v>45326</v>
      </c>
      <c r="B6503" s="93"/>
      <c r="C6503" s="147" t="s">
        <v>12</v>
      </c>
      <c r="D6503" s="67">
        <v>1250000</v>
      </c>
      <c r="E6503" s="45"/>
      <c r="F6503" s="13">
        <f t="shared" si="96"/>
        <v>255591740.7499997</v>
      </c>
    </row>
    <row r="6504" spans="1:6">
      <c r="A6504" s="14">
        <v>45326</v>
      </c>
      <c r="B6504" s="93"/>
      <c r="C6504" s="147" t="s">
        <v>18</v>
      </c>
      <c r="D6504" s="67">
        <v>8009400</v>
      </c>
      <c r="E6504" s="45"/>
      <c r="F6504" s="13">
        <f t="shared" si="96"/>
        <v>263601140.7499997</v>
      </c>
    </row>
    <row r="6505" spans="1:6">
      <c r="A6505" s="14">
        <v>45326</v>
      </c>
      <c r="B6505" s="93"/>
      <c r="C6505" s="147" t="s">
        <v>12</v>
      </c>
      <c r="D6505" s="67">
        <v>600000</v>
      </c>
      <c r="E6505" s="45"/>
      <c r="F6505" s="13">
        <f t="shared" si="96"/>
        <v>264201140.7499997</v>
      </c>
    </row>
    <row r="6506" spans="1:6">
      <c r="A6506" s="14">
        <v>45326</v>
      </c>
      <c r="B6506" s="93"/>
      <c r="C6506" s="147" t="s">
        <v>12</v>
      </c>
      <c r="D6506" s="67">
        <v>1250000</v>
      </c>
      <c r="E6506" s="45"/>
      <c r="F6506" s="13">
        <f t="shared" si="96"/>
        <v>265451140.7499997</v>
      </c>
    </row>
    <row r="6507" spans="1:6">
      <c r="A6507" s="14">
        <v>45326</v>
      </c>
      <c r="B6507" s="93"/>
      <c r="C6507" s="147" t="s">
        <v>12</v>
      </c>
      <c r="D6507" s="67">
        <v>1395000</v>
      </c>
      <c r="E6507" s="45"/>
      <c r="F6507" s="13">
        <f t="shared" si="96"/>
        <v>266846140.7499997</v>
      </c>
    </row>
    <row r="6508" spans="1:6">
      <c r="A6508" s="14">
        <v>45326</v>
      </c>
      <c r="B6508" s="93"/>
      <c r="C6508" s="147" t="s">
        <v>12</v>
      </c>
      <c r="D6508" s="67">
        <v>585000</v>
      </c>
      <c r="E6508" s="45"/>
      <c r="F6508" s="13">
        <f t="shared" si="96"/>
        <v>267431140.7499997</v>
      </c>
    </row>
    <row r="6509" spans="1:6">
      <c r="A6509" s="14">
        <v>45326</v>
      </c>
      <c r="B6509" s="93"/>
      <c r="C6509" s="147" t="s">
        <v>12</v>
      </c>
      <c r="D6509" s="67">
        <v>1800000</v>
      </c>
      <c r="E6509" s="45"/>
      <c r="F6509" s="13">
        <f t="shared" si="96"/>
        <v>269231140.7499997</v>
      </c>
    </row>
    <row r="6510" spans="1:6">
      <c r="A6510" s="14">
        <v>45326</v>
      </c>
      <c r="B6510" s="93"/>
      <c r="C6510" s="147" t="s">
        <v>12</v>
      </c>
      <c r="D6510" s="67">
        <v>600000</v>
      </c>
      <c r="E6510" s="45"/>
      <c r="F6510" s="13">
        <f t="shared" si="96"/>
        <v>269831140.7499997</v>
      </c>
    </row>
    <row r="6511" spans="1:6">
      <c r="A6511" s="14">
        <v>45326</v>
      </c>
      <c r="B6511" s="93"/>
      <c r="C6511" s="147" t="s">
        <v>12</v>
      </c>
      <c r="D6511" s="67">
        <v>650000</v>
      </c>
      <c r="E6511" s="45"/>
      <c r="F6511" s="13">
        <f t="shared" si="96"/>
        <v>270481140.7499997</v>
      </c>
    </row>
    <row r="6512" spans="1:6">
      <c r="A6512" s="14">
        <v>45326</v>
      </c>
      <c r="B6512" s="93"/>
      <c r="C6512" s="147" t="s">
        <v>12</v>
      </c>
      <c r="D6512" s="67">
        <v>650000</v>
      </c>
      <c r="E6512" s="45"/>
      <c r="F6512" s="13">
        <f t="shared" si="96"/>
        <v>271131140.7499997</v>
      </c>
    </row>
    <row r="6513" spans="1:6">
      <c r="A6513" s="14">
        <v>45326</v>
      </c>
      <c r="B6513" s="93"/>
      <c r="C6513" s="147" t="s">
        <v>12</v>
      </c>
      <c r="D6513" s="67">
        <v>650000</v>
      </c>
      <c r="E6513" s="45"/>
      <c r="F6513" s="13">
        <f t="shared" si="96"/>
        <v>271781140.7499997</v>
      </c>
    </row>
    <row r="6514" spans="1:6">
      <c r="A6514" s="14">
        <v>45328</v>
      </c>
      <c r="B6514" s="93"/>
      <c r="C6514" s="147" t="s">
        <v>12</v>
      </c>
      <c r="D6514" s="67">
        <v>2420000</v>
      </c>
      <c r="E6514" s="45"/>
      <c r="F6514" s="13">
        <f t="shared" si="96"/>
        <v>274201140.7499997</v>
      </c>
    </row>
    <row r="6515" spans="1:6">
      <c r="A6515" s="14">
        <v>45328</v>
      </c>
      <c r="B6515" s="93"/>
      <c r="C6515" s="147" t="s">
        <v>12</v>
      </c>
      <c r="D6515" s="67">
        <v>650000</v>
      </c>
      <c r="E6515" s="45"/>
      <c r="F6515" s="13">
        <f t="shared" si="96"/>
        <v>274851140.7499997</v>
      </c>
    </row>
    <row r="6516" spans="1:6">
      <c r="A6516" s="14">
        <v>45328</v>
      </c>
      <c r="B6516" s="93"/>
      <c r="C6516" s="147" t="s">
        <v>30</v>
      </c>
      <c r="D6516" s="67">
        <v>600000</v>
      </c>
      <c r="E6516" s="45"/>
      <c r="F6516" s="13">
        <f t="shared" si="96"/>
        <v>275451140.7499997</v>
      </c>
    </row>
    <row r="6517" spans="1:6">
      <c r="A6517" s="14">
        <v>45328</v>
      </c>
      <c r="B6517" s="93"/>
      <c r="C6517" s="147" t="s">
        <v>12</v>
      </c>
      <c r="D6517" s="67">
        <v>2270000</v>
      </c>
      <c r="E6517" s="45"/>
      <c r="F6517" s="13">
        <f t="shared" si="96"/>
        <v>277721140.7499997</v>
      </c>
    </row>
    <row r="6518" spans="1:6">
      <c r="A6518" s="14">
        <v>45328</v>
      </c>
      <c r="B6518" s="93"/>
      <c r="C6518" s="147" t="s">
        <v>12</v>
      </c>
      <c r="D6518" s="67">
        <v>585000</v>
      </c>
      <c r="E6518" s="45"/>
      <c r="F6518" s="13">
        <f t="shared" si="96"/>
        <v>278306140.7499997</v>
      </c>
    </row>
    <row r="6519" spans="1:6">
      <c r="A6519" s="14">
        <v>45328</v>
      </c>
      <c r="B6519" s="93"/>
      <c r="C6519" s="147" t="s">
        <v>12</v>
      </c>
      <c r="D6519" s="67">
        <v>585000</v>
      </c>
      <c r="E6519" s="45"/>
      <c r="F6519" s="13">
        <f t="shared" si="96"/>
        <v>278891140.7499997</v>
      </c>
    </row>
    <row r="6520" spans="1:6">
      <c r="A6520" s="14">
        <v>45328</v>
      </c>
      <c r="B6520" s="93"/>
      <c r="C6520" s="147" t="s">
        <v>12</v>
      </c>
      <c r="D6520" s="67">
        <v>585000</v>
      </c>
      <c r="E6520" s="45"/>
      <c r="F6520" s="13">
        <f t="shared" si="96"/>
        <v>279476140.7499997</v>
      </c>
    </row>
    <row r="6521" spans="1:6">
      <c r="A6521" s="14">
        <v>45328</v>
      </c>
      <c r="B6521" s="93"/>
      <c r="C6521" s="147" t="s">
        <v>12</v>
      </c>
      <c r="D6521" s="67">
        <v>575000</v>
      </c>
      <c r="E6521" s="45"/>
      <c r="F6521" s="13">
        <f t="shared" si="96"/>
        <v>280051140.7499997</v>
      </c>
    </row>
    <row r="6522" spans="1:6">
      <c r="A6522" s="14">
        <v>45328</v>
      </c>
      <c r="B6522" s="93"/>
      <c r="C6522" s="147" t="s">
        <v>12</v>
      </c>
      <c r="D6522" s="67">
        <v>650000</v>
      </c>
      <c r="E6522" s="45"/>
      <c r="F6522" s="13">
        <f t="shared" si="96"/>
        <v>280701140.7499997</v>
      </c>
    </row>
    <row r="6523" spans="1:6">
      <c r="A6523" s="14">
        <v>45328</v>
      </c>
      <c r="B6523" s="93"/>
      <c r="C6523" s="147" t="s">
        <v>12</v>
      </c>
      <c r="D6523" s="67">
        <v>650000</v>
      </c>
      <c r="E6523" s="45"/>
      <c r="F6523" s="13">
        <f t="shared" si="96"/>
        <v>281351140.7499997</v>
      </c>
    </row>
    <row r="6524" spans="1:6">
      <c r="A6524" s="14">
        <v>45328</v>
      </c>
      <c r="B6524" s="93"/>
      <c r="C6524" s="147" t="s">
        <v>12</v>
      </c>
      <c r="D6524" s="67">
        <v>580000</v>
      </c>
      <c r="E6524" s="45"/>
      <c r="F6524" s="13">
        <f t="shared" si="96"/>
        <v>281931140.7499997</v>
      </c>
    </row>
    <row r="6525" spans="1:6">
      <c r="A6525" s="14">
        <v>45328</v>
      </c>
      <c r="B6525" s="93"/>
      <c r="C6525" s="147" t="s">
        <v>12</v>
      </c>
      <c r="D6525" s="67">
        <v>650000</v>
      </c>
      <c r="E6525" s="45"/>
      <c r="F6525" s="13">
        <f t="shared" si="96"/>
        <v>282581140.7499997</v>
      </c>
    </row>
    <row r="6526" spans="1:6">
      <c r="A6526" s="14">
        <v>45328</v>
      </c>
      <c r="B6526" s="93"/>
      <c r="C6526" s="147" t="s">
        <v>12</v>
      </c>
      <c r="D6526" s="67">
        <v>585000</v>
      </c>
      <c r="E6526" s="45"/>
      <c r="F6526" s="13">
        <f t="shared" si="96"/>
        <v>283166140.7499997</v>
      </c>
    </row>
    <row r="6527" spans="1:6">
      <c r="A6527" s="14">
        <v>45328</v>
      </c>
      <c r="B6527" s="93"/>
      <c r="C6527" s="147" t="s">
        <v>12</v>
      </c>
      <c r="D6527" s="67">
        <v>600000</v>
      </c>
      <c r="E6527" s="45"/>
      <c r="F6527" s="13">
        <f t="shared" si="96"/>
        <v>283766140.7499997</v>
      </c>
    </row>
    <row r="6528" spans="1:6">
      <c r="A6528" s="14">
        <v>45328</v>
      </c>
      <c r="B6528" s="93"/>
      <c r="C6528" s="147" t="s">
        <v>17</v>
      </c>
      <c r="D6528" s="67">
        <v>700000</v>
      </c>
      <c r="E6528" s="45"/>
      <c r="F6528" s="13">
        <f t="shared" si="96"/>
        <v>284466140.7499997</v>
      </c>
    </row>
    <row r="6529" spans="1:6">
      <c r="A6529" s="14">
        <v>45328</v>
      </c>
      <c r="B6529" s="93"/>
      <c r="C6529" s="147" t="s">
        <v>12</v>
      </c>
      <c r="D6529" s="67">
        <v>600000</v>
      </c>
      <c r="E6529" s="45"/>
      <c r="F6529" s="13">
        <f t="shared" si="96"/>
        <v>285066140.7499997</v>
      </c>
    </row>
    <row r="6530" spans="1:6">
      <c r="A6530" s="14">
        <v>45328</v>
      </c>
      <c r="B6530" s="93"/>
      <c r="C6530" s="147" t="s">
        <v>12</v>
      </c>
      <c r="D6530" s="67">
        <v>5000</v>
      </c>
      <c r="E6530" s="45"/>
      <c r="F6530" s="13">
        <f t="shared" si="96"/>
        <v>285071140.7499997</v>
      </c>
    </row>
    <row r="6531" spans="1:6">
      <c r="A6531" s="14">
        <v>45328</v>
      </c>
      <c r="B6531" s="93"/>
      <c r="C6531" s="147" t="s">
        <v>12</v>
      </c>
      <c r="D6531" s="67">
        <v>600000</v>
      </c>
      <c r="E6531" s="45"/>
      <c r="F6531" s="13">
        <f t="shared" si="96"/>
        <v>285671140.7499997</v>
      </c>
    </row>
    <row r="6532" spans="1:6">
      <c r="A6532" s="14">
        <v>45328</v>
      </c>
      <c r="B6532" s="93"/>
      <c r="C6532" s="147" t="s">
        <v>12</v>
      </c>
      <c r="D6532" s="67">
        <v>650000</v>
      </c>
      <c r="E6532" s="45"/>
      <c r="F6532" s="13">
        <f t="shared" si="96"/>
        <v>286321140.7499997</v>
      </c>
    </row>
    <row r="6533" spans="1:6">
      <c r="A6533" s="14">
        <v>45328</v>
      </c>
      <c r="B6533" s="93"/>
      <c r="C6533" s="147" t="s">
        <v>12</v>
      </c>
      <c r="D6533" s="67">
        <v>600000</v>
      </c>
      <c r="E6533" s="45"/>
      <c r="F6533" s="13">
        <f t="shared" si="96"/>
        <v>286921140.7499997</v>
      </c>
    </row>
    <row r="6534" spans="1:6">
      <c r="A6534" s="14">
        <v>45328</v>
      </c>
      <c r="B6534" s="93"/>
      <c r="C6534" s="147" t="s">
        <v>12</v>
      </c>
      <c r="D6534" s="67">
        <v>575000</v>
      </c>
      <c r="E6534" s="45"/>
      <c r="F6534" s="13">
        <f t="shared" si="96"/>
        <v>287496140.7499997</v>
      </c>
    </row>
    <row r="6535" spans="1:6">
      <c r="A6535" s="14">
        <v>45328</v>
      </c>
      <c r="B6535" s="93"/>
      <c r="C6535" s="147" t="s">
        <v>17</v>
      </c>
      <c r="D6535" s="67">
        <v>600000</v>
      </c>
      <c r="E6535" s="45"/>
      <c r="F6535" s="13">
        <f t="shared" si="96"/>
        <v>288096140.7499997</v>
      </c>
    </row>
    <row r="6536" spans="1:6">
      <c r="A6536" s="14">
        <v>45329</v>
      </c>
      <c r="B6536" s="93"/>
      <c r="C6536" s="147" t="s">
        <v>395</v>
      </c>
      <c r="D6536" s="67">
        <v>9300000</v>
      </c>
      <c r="E6536" s="45"/>
      <c r="F6536" s="13">
        <f t="shared" si="96"/>
        <v>297396140.7499997</v>
      </c>
    </row>
    <row r="6537" spans="1:6">
      <c r="A6537" s="14">
        <v>45329</v>
      </c>
      <c r="B6537" s="93"/>
      <c r="C6537" s="147" t="s">
        <v>650</v>
      </c>
      <c r="D6537" s="67">
        <v>30000000</v>
      </c>
      <c r="E6537" s="45"/>
      <c r="F6537" s="13">
        <f t="shared" ref="F6537:F6653" si="97">F6536+D6537-E6537</f>
        <v>327396140.7499997</v>
      </c>
    </row>
    <row r="6538" spans="1:6">
      <c r="A6538" s="14">
        <v>45329</v>
      </c>
      <c r="B6538" s="15"/>
      <c r="C6538" s="147" t="s">
        <v>116</v>
      </c>
      <c r="D6538" s="67"/>
      <c r="E6538" s="45">
        <v>135529400</v>
      </c>
      <c r="F6538" s="13">
        <f t="shared" si="97"/>
        <v>191866740.7499997</v>
      </c>
    </row>
    <row r="6539" spans="1:6">
      <c r="A6539" s="14">
        <v>45329</v>
      </c>
      <c r="B6539" s="15"/>
      <c r="C6539" s="147" t="s">
        <v>558</v>
      </c>
      <c r="D6539" s="67"/>
      <c r="E6539" s="45">
        <v>7850000</v>
      </c>
      <c r="F6539" s="13">
        <f t="shared" si="97"/>
        <v>184016740.7499997</v>
      </c>
    </row>
    <row r="6540" spans="1:6">
      <c r="A6540" s="14">
        <v>45329</v>
      </c>
      <c r="B6540" s="15"/>
      <c r="C6540" s="147" t="s">
        <v>560</v>
      </c>
      <c r="D6540" s="67"/>
      <c r="E6540" s="45">
        <v>21550000</v>
      </c>
      <c r="F6540" s="13">
        <f t="shared" si="97"/>
        <v>162466740.7499997</v>
      </c>
    </row>
    <row r="6541" spans="1:6">
      <c r="A6541" s="14">
        <v>45329</v>
      </c>
      <c r="B6541" s="15"/>
      <c r="C6541" s="147" t="s">
        <v>21</v>
      </c>
      <c r="D6541" s="67"/>
      <c r="E6541" s="45">
        <v>79700000</v>
      </c>
      <c r="F6541" s="13">
        <f t="shared" si="97"/>
        <v>82766740.749999702</v>
      </c>
    </row>
    <row r="6542" spans="1:6">
      <c r="A6542" s="14">
        <v>45329</v>
      </c>
      <c r="B6542" s="15"/>
      <c r="C6542" s="147" t="s">
        <v>464</v>
      </c>
      <c r="D6542" s="67"/>
      <c r="E6542" s="45">
        <v>23000000</v>
      </c>
      <c r="F6542" s="13">
        <f t="shared" si="97"/>
        <v>59766740.749999702</v>
      </c>
    </row>
    <row r="6543" spans="1:6">
      <c r="A6543" s="14">
        <v>45329</v>
      </c>
      <c r="B6543" s="15"/>
      <c r="C6543" s="147" t="s">
        <v>561</v>
      </c>
      <c r="D6543" s="67"/>
      <c r="E6543" s="45">
        <v>22650000</v>
      </c>
      <c r="F6543" s="13">
        <f t="shared" si="97"/>
        <v>37116740.749999702</v>
      </c>
    </row>
    <row r="6544" spans="1:6">
      <c r="A6544" s="14">
        <v>45329</v>
      </c>
      <c r="B6544" s="15"/>
      <c r="C6544" s="147" t="s">
        <v>674</v>
      </c>
      <c r="D6544" s="67"/>
      <c r="E6544" s="45">
        <f>(3*2900)+(2900)</f>
        <v>11600</v>
      </c>
      <c r="F6544" s="13">
        <f t="shared" si="97"/>
        <v>37105140.749999702</v>
      </c>
    </row>
    <row r="6545" spans="1:6">
      <c r="A6545" s="14">
        <v>45334</v>
      </c>
      <c r="B6545" s="15"/>
      <c r="C6545" s="147" t="s">
        <v>670</v>
      </c>
      <c r="D6545" s="67">
        <v>3050000</v>
      </c>
      <c r="E6545" s="45"/>
      <c r="F6545" s="13">
        <f t="shared" si="97"/>
        <v>40155140.749999702</v>
      </c>
    </row>
    <row r="6546" spans="1:6">
      <c r="A6546" s="14">
        <v>45328</v>
      </c>
      <c r="B6546" s="15"/>
      <c r="C6546" s="147" t="s">
        <v>12</v>
      </c>
      <c r="D6546" s="67">
        <v>650000</v>
      </c>
      <c r="E6546" s="45"/>
      <c r="F6546" s="13">
        <f t="shared" si="97"/>
        <v>40805140.749999702</v>
      </c>
    </row>
    <row r="6547" spans="1:6">
      <c r="A6547" s="14">
        <v>45328</v>
      </c>
      <c r="B6547" s="15"/>
      <c r="C6547" s="147" t="s">
        <v>12</v>
      </c>
      <c r="D6547" s="67">
        <v>600000</v>
      </c>
      <c r="E6547" s="45"/>
      <c r="F6547" s="13">
        <f t="shared" si="97"/>
        <v>41405140.749999702</v>
      </c>
    </row>
    <row r="6548" spans="1:6">
      <c r="A6548" s="14">
        <v>45328</v>
      </c>
      <c r="B6548" s="15"/>
      <c r="C6548" s="147" t="s">
        <v>12</v>
      </c>
      <c r="D6548" s="67">
        <v>650000</v>
      </c>
      <c r="E6548" s="45"/>
      <c r="F6548" s="13">
        <f t="shared" si="97"/>
        <v>42055140.749999702</v>
      </c>
    </row>
    <row r="6549" spans="1:6">
      <c r="A6549" s="14">
        <v>45328</v>
      </c>
      <c r="B6549" s="15"/>
      <c r="C6549" s="147" t="s">
        <v>12</v>
      </c>
      <c r="D6549" s="67">
        <v>1170000</v>
      </c>
      <c r="E6549" s="45"/>
      <c r="F6549" s="13">
        <f t="shared" si="97"/>
        <v>43225140.749999702</v>
      </c>
    </row>
    <row r="6550" spans="1:6">
      <c r="A6550" s="14">
        <v>45328</v>
      </c>
      <c r="B6550" s="15"/>
      <c r="C6550" s="147" t="s">
        <v>12</v>
      </c>
      <c r="D6550" s="67">
        <v>1065000</v>
      </c>
      <c r="E6550" s="45"/>
      <c r="F6550" s="13">
        <f t="shared" si="97"/>
        <v>44290140.749999702</v>
      </c>
    </row>
    <row r="6551" spans="1:6">
      <c r="A6551" s="14">
        <v>45328</v>
      </c>
      <c r="B6551" s="15"/>
      <c r="C6551" s="147" t="s">
        <v>12</v>
      </c>
      <c r="D6551" s="67">
        <v>575000</v>
      </c>
      <c r="E6551" s="45"/>
      <c r="F6551" s="13">
        <f t="shared" si="97"/>
        <v>44865140.749999702</v>
      </c>
    </row>
    <row r="6552" spans="1:6">
      <c r="A6552" s="14">
        <v>45328</v>
      </c>
      <c r="B6552" s="15"/>
      <c r="C6552" s="147" t="s">
        <v>12</v>
      </c>
      <c r="D6552" s="67">
        <v>600000</v>
      </c>
      <c r="E6552" s="45"/>
      <c r="F6552" s="13">
        <f t="shared" si="97"/>
        <v>45465140.749999702</v>
      </c>
    </row>
    <row r="6553" spans="1:6">
      <c r="A6553" s="14">
        <v>45328</v>
      </c>
      <c r="B6553" s="15"/>
      <c r="C6553" s="147" t="s">
        <v>12</v>
      </c>
      <c r="D6553" s="67">
        <v>650000</v>
      </c>
      <c r="E6553" s="45"/>
      <c r="F6553" s="13">
        <f t="shared" si="97"/>
        <v>46115140.749999702</v>
      </c>
    </row>
    <row r="6554" spans="1:6">
      <c r="A6554" s="14">
        <v>45328</v>
      </c>
      <c r="B6554" s="15"/>
      <c r="C6554" s="147" t="s">
        <v>12</v>
      </c>
      <c r="D6554" s="67">
        <v>600000</v>
      </c>
      <c r="E6554" s="45"/>
      <c r="F6554" s="13">
        <f t="shared" si="97"/>
        <v>46715140.749999702</v>
      </c>
    </row>
    <row r="6555" spans="1:6">
      <c r="A6555" s="14">
        <v>45328</v>
      </c>
      <c r="B6555" s="15"/>
      <c r="C6555" s="147" t="s">
        <v>12</v>
      </c>
      <c r="D6555" s="67">
        <v>650000</v>
      </c>
      <c r="E6555" s="45"/>
      <c r="F6555" s="13">
        <f t="shared" si="97"/>
        <v>47365140.749999702</v>
      </c>
    </row>
    <row r="6556" spans="1:6">
      <c r="A6556" s="14">
        <v>45328</v>
      </c>
      <c r="B6556" s="15"/>
      <c r="C6556" s="147" t="s">
        <v>12</v>
      </c>
      <c r="D6556" s="67">
        <v>1135000</v>
      </c>
      <c r="E6556" s="45"/>
      <c r="F6556" s="13">
        <f t="shared" si="97"/>
        <v>48500140.749999702</v>
      </c>
    </row>
    <row r="6557" spans="1:6">
      <c r="A6557" s="14">
        <v>45329</v>
      </c>
      <c r="B6557" s="15"/>
      <c r="C6557" s="147" t="s">
        <v>12</v>
      </c>
      <c r="D6557" s="67">
        <v>1185000</v>
      </c>
      <c r="E6557" s="45"/>
      <c r="F6557" s="13">
        <f t="shared" si="97"/>
        <v>49685140.749999702</v>
      </c>
    </row>
    <row r="6558" spans="1:6">
      <c r="A6558" s="14">
        <v>45329</v>
      </c>
      <c r="B6558" s="15"/>
      <c r="C6558" s="147" t="s">
        <v>12</v>
      </c>
      <c r="D6558" s="67">
        <v>600000</v>
      </c>
      <c r="E6558" s="45"/>
      <c r="F6558" s="13">
        <f t="shared" si="97"/>
        <v>50285140.749999702</v>
      </c>
    </row>
    <row r="6559" spans="1:6">
      <c r="A6559" s="14">
        <v>45329</v>
      </c>
      <c r="B6559" s="15"/>
      <c r="C6559" s="147" t="s">
        <v>12</v>
      </c>
      <c r="D6559" s="67">
        <v>600000</v>
      </c>
      <c r="E6559" s="45"/>
      <c r="F6559" s="13">
        <f t="shared" si="97"/>
        <v>50885140.749999702</v>
      </c>
    </row>
    <row r="6560" spans="1:6">
      <c r="A6560" s="14">
        <v>45329</v>
      </c>
      <c r="B6560" s="15"/>
      <c r="C6560" s="147" t="s">
        <v>12</v>
      </c>
      <c r="D6560" s="67">
        <v>1885000</v>
      </c>
      <c r="E6560" s="45"/>
      <c r="F6560" s="13">
        <f t="shared" si="97"/>
        <v>52770140.749999702</v>
      </c>
    </row>
    <row r="6561" spans="1:6">
      <c r="A6561" s="14">
        <v>45329</v>
      </c>
      <c r="B6561" s="15"/>
      <c r="C6561" s="147" t="s">
        <v>12</v>
      </c>
      <c r="D6561" s="67">
        <v>1135000</v>
      </c>
      <c r="E6561" s="45"/>
      <c r="F6561" s="13">
        <f t="shared" si="97"/>
        <v>53905140.749999702</v>
      </c>
    </row>
    <row r="6562" spans="1:6">
      <c r="A6562" s="14">
        <v>45329</v>
      </c>
      <c r="B6562" s="15"/>
      <c r="C6562" s="147" t="s">
        <v>12</v>
      </c>
      <c r="D6562" s="67">
        <v>600000</v>
      </c>
      <c r="E6562" s="45"/>
      <c r="F6562" s="13">
        <f t="shared" si="97"/>
        <v>54505140.749999702</v>
      </c>
    </row>
    <row r="6563" spans="1:6">
      <c r="A6563" s="14">
        <v>45329</v>
      </c>
      <c r="B6563" s="15"/>
      <c r="C6563" s="147" t="s">
        <v>30</v>
      </c>
      <c r="D6563" s="67">
        <v>350000</v>
      </c>
      <c r="E6563" s="45"/>
      <c r="F6563" s="13">
        <f t="shared" si="97"/>
        <v>54855140.749999702</v>
      </c>
    </row>
    <row r="6564" spans="1:6">
      <c r="A6564" s="14">
        <v>45329</v>
      </c>
      <c r="B6564" s="15"/>
      <c r="C6564" s="147" t="s">
        <v>12</v>
      </c>
      <c r="D6564" s="67">
        <v>650000</v>
      </c>
      <c r="E6564" s="45"/>
      <c r="F6564" s="13">
        <f t="shared" si="97"/>
        <v>55505140.749999702</v>
      </c>
    </row>
    <row r="6565" spans="1:6">
      <c r="A6565" s="14">
        <v>45329</v>
      </c>
      <c r="B6565" s="15"/>
      <c r="C6565" s="147" t="s">
        <v>12</v>
      </c>
      <c r="D6565" s="67">
        <v>1170000</v>
      </c>
      <c r="E6565" s="45"/>
      <c r="F6565" s="13">
        <f t="shared" si="97"/>
        <v>56675140.749999702</v>
      </c>
    </row>
    <row r="6566" spans="1:6">
      <c r="A6566" s="14">
        <v>45329</v>
      </c>
      <c r="B6566" s="15"/>
      <c r="C6566" s="147" t="s">
        <v>17</v>
      </c>
      <c r="D6566" s="67">
        <v>1200000</v>
      </c>
      <c r="E6566" s="45"/>
      <c r="F6566" s="13">
        <f t="shared" si="97"/>
        <v>57875140.749999702</v>
      </c>
    </row>
    <row r="6567" spans="1:6">
      <c r="A6567" s="14">
        <v>45329</v>
      </c>
      <c r="B6567" s="15"/>
      <c r="C6567" s="147" t="s">
        <v>12</v>
      </c>
      <c r="D6567" s="67">
        <v>650000</v>
      </c>
      <c r="E6567" s="45"/>
      <c r="F6567" s="13">
        <f t="shared" si="97"/>
        <v>58525140.749999702</v>
      </c>
    </row>
    <row r="6568" spans="1:6">
      <c r="A6568" s="14">
        <v>45329</v>
      </c>
      <c r="B6568" s="15"/>
      <c r="C6568" s="147" t="s">
        <v>12</v>
      </c>
      <c r="D6568" s="67">
        <v>600000</v>
      </c>
      <c r="E6568" s="45"/>
      <c r="F6568" s="13">
        <f t="shared" si="97"/>
        <v>59125140.749999702</v>
      </c>
    </row>
    <row r="6569" spans="1:6">
      <c r="A6569" s="14">
        <v>45329</v>
      </c>
      <c r="B6569" s="15"/>
      <c r="C6569" s="147" t="s">
        <v>17</v>
      </c>
      <c r="D6569" s="67">
        <v>750000</v>
      </c>
      <c r="E6569" s="45"/>
      <c r="F6569" s="13">
        <f t="shared" si="97"/>
        <v>59875140.749999702</v>
      </c>
    </row>
    <row r="6570" spans="1:6">
      <c r="A6570" s="14">
        <v>45329</v>
      </c>
      <c r="B6570" s="15"/>
      <c r="C6570" s="147" t="s">
        <v>12</v>
      </c>
      <c r="D6570" s="67">
        <v>600000</v>
      </c>
      <c r="E6570" s="45"/>
      <c r="F6570" s="13">
        <f t="shared" si="97"/>
        <v>60475140.749999702</v>
      </c>
    </row>
    <row r="6571" spans="1:6">
      <c r="A6571" s="14">
        <v>45329</v>
      </c>
      <c r="B6571" s="15"/>
      <c r="C6571" s="147" t="s">
        <v>12</v>
      </c>
      <c r="D6571" s="67">
        <v>1170000</v>
      </c>
      <c r="E6571" s="45"/>
      <c r="F6571" s="13">
        <f t="shared" si="97"/>
        <v>61645140.749999702</v>
      </c>
    </row>
    <row r="6572" spans="1:6">
      <c r="A6572" s="14">
        <v>45329</v>
      </c>
      <c r="B6572" s="15"/>
      <c r="C6572" s="147" t="s">
        <v>12</v>
      </c>
      <c r="D6572" s="67">
        <v>1170000</v>
      </c>
      <c r="E6572" s="45"/>
      <c r="F6572" s="13">
        <f t="shared" si="97"/>
        <v>62815140.749999702</v>
      </c>
    </row>
    <row r="6573" spans="1:6">
      <c r="A6573" s="14">
        <v>45329</v>
      </c>
      <c r="B6573" s="15"/>
      <c r="C6573" s="147" t="s">
        <v>148</v>
      </c>
      <c r="D6573" s="67">
        <v>10200000</v>
      </c>
      <c r="E6573" s="45"/>
      <c r="F6573" s="13">
        <f t="shared" si="97"/>
        <v>73015140.749999702</v>
      </c>
    </row>
    <row r="6574" spans="1:6">
      <c r="A6574" s="14">
        <v>45329</v>
      </c>
      <c r="B6574" s="15"/>
      <c r="C6574" s="147" t="s">
        <v>12</v>
      </c>
      <c r="D6574" s="67">
        <v>1170000</v>
      </c>
      <c r="E6574" s="45"/>
      <c r="F6574" s="13">
        <f t="shared" si="97"/>
        <v>74185140.749999702</v>
      </c>
    </row>
    <row r="6575" spans="1:6">
      <c r="A6575" s="14">
        <v>45330</v>
      </c>
      <c r="B6575" s="15"/>
      <c r="C6575" s="147" t="s">
        <v>12</v>
      </c>
      <c r="D6575" s="67">
        <v>600000</v>
      </c>
      <c r="E6575" s="45"/>
      <c r="F6575" s="13">
        <f t="shared" si="97"/>
        <v>74785140.749999702</v>
      </c>
    </row>
    <row r="6576" spans="1:6">
      <c r="A6576" s="14">
        <v>45330</v>
      </c>
      <c r="B6576" s="15"/>
      <c r="C6576" s="147" t="s">
        <v>12</v>
      </c>
      <c r="D6576" s="67">
        <v>600000</v>
      </c>
      <c r="E6576" s="45"/>
      <c r="F6576" s="13">
        <f t="shared" si="97"/>
        <v>75385140.749999702</v>
      </c>
    </row>
    <row r="6577" spans="1:6">
      <c r="A6577" s="14">
        <v>45330</v>
      </c>
      <c r="B6577" s="15"/>
      <c r="C6577" s="147" t="s">
        <v>12</v>
      </c>
      <c r="D6577" s="67">
        <v>585000</v>
      </c>
      <c r="E6577" s="45"/>
      <c r="F6577" s="13">
        <f t="shared" si="97"/>
        <v>75970140.749999702</v>
      </c>
    </row>
    <row r="6578" spans="1:6">
      <c r="A6578" s="14">
        <v>45331</v>
      </c>
      <c r="B6578" s="15"/>
      <c r="C6578" s="147" t="s">
        <v>18</v>
      </c>
      <c r="D6578" s="67">
        <v>1185000</v>
      </c>
      <c r="E6578" s="45"/>
      <c r="F6578" s="13">
        <f t="shared" si="97"/>
        <v>77155140.749999702</v>
      </c>
    </row>
    <row r="6579" spans="1:6">
      <c r="A6579" s="14">
        <v>45331</v>
      </c>
      <c r="B6579" s="15"/>
      <c r="C6579" s="147" t="s">
        <v>12</v>
      </c>
      <c r="D6579" s="67">
        <v>650000</v>
      </c>
      <c r="E6579" s="45"/>
      <c r="F6579" s="13">
        <f t="shared" si="97"/>
        <v>77805140.749999702</v>
      </c>
    </row>
    <row r="6580" spans="1:6">
      <c r="A6580" s="14">
        <v>45331</v>
      </c>
      <c r="B6580" s="15"/>
      <c r="C6580" s="147" t="s">
        <v>12</v>
      </c>
      <c r="D6580" s="67">
        <v>600000</v>
      </c>
      <c r="E6580" s="45"/>
      <c r="F6580" s="13">
        <f t="shared" si="97"/>
        <v>78405140.749999702</v>
      </c>
    </row>
    <row r="6581" spans="1:6">
      <c r="A6581" s="14">
        <v>45331</v>
      </c>
      <c r="B6581" s="15"/>
      <c r="C6581" s="147" t="s">
        <v>12</v>
      </c>
      <c r="D6581" s="67">
        <v>2600000</v>
      </c>
      <c r="E6581" s="45"/>
      <c r="F6581" s="13">
        <f t="shared" si="97"/>
        <v>81005140.749999702</v>
      </c>
    </row>
    <row r="6582" spans="1:6">
      <c r="A6582" s="14">
        <v>45331</v>
      </c>
      <c r="B6582" s="15"/>
      <c r="C6582" s="147" t="s">
        <v>12</v>
      </c>
      <c r="D6582" s="67">
        <v>600000</v>
      </c>
      <c r="E6582" s="45"/>
      <c r="F6582" s="13">
        <f t="shared" si="97"/>
        <v>81605140.749999702</v>
      </c>
    </row>
    <row r="6583" spans="1:6">
      <c r="A6583" s="14">
        <v>45331</v>
      </c>
      <c r="B6583" s="15"/>
      <c r="C6583" s="147" t="s">
        <v>12</v>
      </c>
      <c r="D6583" s="67">
        <v>550000</v>
      </c>
      <c r="E6583" s="45"/>
      <c r="F6583" s="13">
        <f t="shared" si="97"/>
        <v>82155140.749999702</v>
      </c>
    </row>
    <row r="6584" spans="1:6">
      <c r="A6584" s="14">
        <v>45331</v>
      </c>
      <c r="B6584" s="15"/>
      <c r="C6584" s="147" t="s">
        <v>12</v>
      </c>
      <c r="D6584" s="67">
        <v>585000</v>
      </c>
      <c r="E6584" s="45"/>
      <c r="F6584" s="13">
        <f t="shared" si="97"/>
        <v>82740140.749999702</v>
      </c>
    </row>
    <row r="6585" spans="1:6">
      <c r="A6585" s="14">
        <v>45331</v>
      </c>
      <c r="B6585" s="15"/>
      <c r="C6585" s="147" t="s">
        <v>12</v>
      </c>
      <c r="D6585" s="67">
        <v>650000</v>
      </c>
      <c r="E6585" s="45"/>
      <c r="F6585" s="13">
        <f t="shared" si="97"/>
        <v>83390140.749999702</v>
      </c>
    </row>
    <row r="6586" spans="1:6">
      <c r="A6586" s="14">
        <v>45331</v>
      </c>
      <c r="B6586" s="15"/>
      <c r="C6586" s="147" t="s">
        <v>12</v>
      </c>
      <c r="D6586" s="67">
        <v>1235000</v>
      </c>
      <c r="E6586" s="45"/>
      <c r="F6586" s="13">
        <f t="shared" si="97"/>
        <v>84625140.749999702</v>
      </c>
    </row>
    <row r="6587" spans="1:6">
      <c r="A6587" s="14">
        <v>45331</v>
      </c>
      <c r="B6587" s="15"/>
      <c r="C6587" s="147" t="s">
        <v>12</v>
      </c>
      <c r="D6587" s="67">
        <v>465000</v>
      </c>
      <c r="E6587" s="45"/>
      <c r="F6587" s="13">
        <f t="shared" si="97"/>
        <v>85090140.749999702</v>
      </c>
    </row>
    <row r="6588" spans="1:6">
      <c r="A6588" s="14">
        <v>45331</v>
      </c>
      <c r="B6588" s="15"/>
      <c r="C6588" s="147" t="s">
        <v>12</v>
      </c>
      <c r="D6588" s="67">
        <v>600000</v>
      </c>
      <c r="E6588" s="45"/>
      <c r="F6588" s="13">
        <f t="shared" si="97"/>
        <v>85690140.749999702</v>
      </c>
    </row>
    <row r="6589" spans="1:6">
      <c r="A6589" s="14">
        <v>45332</v>
      </c>
      <c r="B6589" s="15"/>
      <c r="C6589" s="147" t="s">
        <v>12</v>
      </c>
      <c r="D6589" s="67">
        <v>650000</v>
      </c>
      <c r="E6589" s="45"/>
      <c r="F6589" s="13">
        <f t="shared" si="97"/>
        <v>86340140.749999702</v>
      </c>
    </row>
    <row r="6590" spans="1:6">
      <c r="A6590" s="14">
        <v>45332</v>
      </c>
      <c r="B6590" s="15"/>
      <c r="C6590" s="147" t="s">
        <v>12</v>
      </c>
      <c r="D6590" s="67">
        <v>650000</v>
      </c>
      <c r="E6590" s="45"/>
      <c r="F6590" s="13">
        <f t="shared" si="97"/>
        <v>86990140.749999702</v>
      </c>
    </row>
    <row r="6591" spans="1:6">
      <c r="A6591" s="14">
        <v>45332</v>
      </c>
      <c r="B6591" s="15"/>
      <c r="C6591" s="147" t="s">
        <v>12</v>
      </c>
      <c r="D6591" s="67">
        <v>600000</v>
      </c>
      <c r="E6591" s="45"/>
      <c r="F6591" s="13">
        <f t="shared" si="97"/>
        <v>87590140.749999702</v>
      </c>
    </row>
    <row r="6592" spans="1:6">
      <c r="A6592" s="14">
        <v>45332</v>
      </c>
      <c r="B6592" s="15"/>
      <c r="C6592" s="147" t="s">
        <v>12</v>
      </c>
      <c r="D6592" s="67">
        <v>650000</v>
      </c>
      <c r="E6592" s="45"/>
      <c r="F6592" s="13">
        <f t="shared" si="97"/>
        <v>88240140.749999702</v>
      </c>
    </row>
    <row r="6593" spans="1:6">
      <c r="A6593" s="14">
        <v>45332</v>
      </c>
      <c r="B6593" s="15"/>
      <c r="C6593" s="147" t="s">
        <v>12</v>
      </c>
      <c r="D6593" s="67">
        <v>650000</v>
      </c>
      <c r="E6593" s="45"/>
      <c r="F6593" s="13">
        <f t="shared" si="97"/>
        <v>88890140.749999702</v>
      </c>
    </row>
    <row r="6594" spans="1:6">
      <c r="A6594" s="14">
        <v>45332</v>
      </c>
      <c r="B6594" s="15"/>
      <c r="C6594" s="147" t="s">
        <v>12</v>
      </c>
      <c r="D6594" s="67">
        <v>585000</v>
      </c>
      <c r="E6594" s="45"/>
      <c r="F6594" s="13">
        <f t="shared" si="97"/>
        <v>89475140.749999702</v>
      </c>
    </row>
    <row r="6595" spans="1:6">
      <c r="A6595" s="14">
        <v>45333</v>
      </c>
      <c r="B6595" s="15"/>
      <c r="C6595" s="147" t="s">
        <v>12</v>
      </c>
      <c r="D6595" s="67">
        <v>1235000</v>
      </c>
      <c r="E6595" s="45"/>
      <c r="F6595" s="13">
        <f t="shared" si="97"/>
        <v>90710140.749999702</v>
      </c>
    </row>
    <row r="6596" spans="1:6">
      <c r="A6596" s="14">
        <v>45333</v>
      </c>
      <c r="B6596" s="15"/>
      <c r="C6596" s="147" t="s">
        <v>12</v>
      </c>
      <c r="D6596" s="67">
        <v>1135000</v>
      </c>
      <c r="E6596" s="45"/>
      <c r="F6596" s="13">
        <f t="shared" si="97"/>
        <v>91845140.749999702</v>
      </c>
    </row>
    <row r="6597" spans="1:6">
      <c r="A6597" s="14">
        <v>45333</v>
      </c>
      <c r="B6597" s="15"/>
      <c r="C6597" s="147" t="s">
        <v>12</v>
      </c>
      <c r="D6597" s="67">
        <v>650000</v>
      </c>
      <c r="E6597" s="45"/>
      <c r="F6597" s="13">
        <f t="shared" si="97"/>
        <v>92495140.749999702</v>
      </c>
    </row>
    <row r="6598" spans="1:6">
      <c r="A6598" s="14">
        <v>45333</v>
      </c>
      <c r="B6598" s="15"/>
      <c r="C6598" s="147" t="s">
        <v>12</v>
      </c>
      <c r="D6598" s="67">
        <v>1170000</v>
      </c>
      <c r="E6598" s="45"/>
      <c r="F6598" s="13">
        <f t="shared" si="97"/>
        <v>93665140.749999702</v>
      </c>
    </row>
    <row r="6599" spans="1:6">
      <c r="A6599" s="14">
        <v>45333</v>
      </c>
      <c r="B6599" s="15"/>
      <c r="C6599" s="147" t="s">
        <v>12</v>
      </c>
      <c r="D6599" s="67">
        <v>550000</v>
      </c>
      <c r="E6599" s="45"/>
      <c r="F6599" s="13">
        <f t="shared" si="97"/>
        <v>94215140.749999702</v>
      </c>
    </row>
    <row r="6600" spans="1:6">
      <c r="A6600" s="14">
        <v>45333</v>
      </c>
      <c r="B6600" s="15"/>
      <c r="C6600" s="147" t="s">
        <v>12</v>
      </c>
      <c r="D6600" s="67">
        <v>550000</v>
      </c>
      <c r="E6600" s="45"/>
      <c r="F6600" s="13">
        <f t="shared" si="97"/>
        <v>94765140.749999702</v>
      </c>
    </row>
    <row r="6601" spans="1:6">
      <c r="A6601" s="14">
        <v>45334</v>
      </c>
      <c r="B6601" s="15"/>
      <c r="C6601" s="147" t="s">
        <v>12</v>
      </c>
      <c r="D6601" s="67">
        <v>600000</v>
      </c>
      <c r="E6601" s="45"/>
      <c r="F6601" s="13">
        <f t="shared" si="97"/>
        <v>95365140.749999702</v>
      </c>
    </row>
    <row r="6602" spans="1:6">
      <c r="A6602" s="14">
        <v>45334</v>
      </c>
      <c r="B6602" s="15"/>
      <c r="C6602" s="147" t="s">
        <v>12</v>
      </c>
      <c r="D6602" s="67">
        <v>1250000</v>
      </c>
      <c r="E6602" s="45"/>
      <c r="F6602" s="13">
        <f t="shared" si="97"/>
        <v>96615140.749999702</v>
      </c>
    </row>
    <row r="6603" spans="1:6">
      <c r="A6603" s="14">
        <v>45334</v>
      </c>
      <c r="B6603" s="15"/>
      <c r="C6603" s="147" t="s">
        <v>12</v>
      </c>
      <c r="D6603" s="67">
        <v>600000</v>
      </c>
      <c r="E6603" s="45"/>
      <c r="F6603" s="13">
        <f t="shared" si="97"/>
        <v>97215140.749999702</v>
      </c>
    </row>
    <row r="6604" spans="1:6">
      <c r="A6604" s="14">
        <v>45334</v>
      </c>
      <c r="B6604" s="15"/>
      <c r="C6604" s="147" t="s">
        <v>17</v>
      </c>
      <c r="D6604" s="67">
        <v>1200000</v>
      </c>
      <c r="E6604" s="45"/>
      <c r="F6604" s="13">
        <f t="shared" si="97"/>
        <v>98415140.749999702</v>
      </c>
    </row>
    <row r="6605" spans="1:6">
      <c r="A6605" s="14">
        <v>45334</v>
      </c>
      <c r="B6605" s="15"/>
      <c r="C6605" s="147" t="s">
        <v>12</v>
      </c>
      <c r="D6605" s="67">
        <v>600000</v>
      </c>
      <c r="E6605" s="45"/>
      <c r="F6605" s="13">
        <f t="shared" si="97"/>
        <v>99015140.749999702</v>
      </c>
    </row>
    <row r="6606" spans="1:6">
      <c r="A6606" s="14">
        <v>45334</v>
      </c>
      <c r="B6606" s="15"/>
      <c r="C6606" s="147" t="s">
        <v>12</v>
      </c>
      <c r="D6606" s="67">
        <v>575000</v>
      </c>
      <c r="E6606" s="45"/>
      <c r="F6606" s="13">
        <f t="shared" si="97"/>
        <v>99590140.749999702</v>
      </c>
    </row>
    <row r="6607" spans="1:6">
      <c r="A6607" s="14">
        <v>45334</v>
      </c>
      <c r="B6607" s="15"/>
      <c r="C6607" s="147" t="s">
        <v>12</v>
      </c>
      <c r="D6607" s="67">
        <v>600000</v>
      </c>
      <c r="E6607" s="45"/>
      <c r="F6607" s="13">
        <f t="shared" si="97"/>
        <v>100190140.7499997</v>
      </c>
    </row>
    <row r="6608" spans="1:6">
      <c r="A6608" s="14">
        <v>45334</v>
      </c>
      <c r="B6608" s="15"/>
      <c r="C6608" s="147" t="s">
        <v>12</v>
      </c>
      <c r="D6608" s="67">
        <v>600000</v>
      </c>
      <c r="E6608" s="45"/>
      <c r="F6608" s="13">
        <f t="shared" si="97"/>
        <v>100790140.7499997</v>
      </c>
    </row>
    <row r="6609" spans="1:6">
      <c r="A6609" s="14">
        <v>45334</v>
      </c>
      <c r="B6609" s="15"/>
      <c r="C6609" s="147" t="s">
        <v>12</v>
      </c>
      <c r="D6609" s="67">
        <v>575000</v>
      </c>
      <c r="E6609" s="45"/>
      <c r="F6609" s="13">
        <f t="shared" si="97"/>
        <v>101365140.7499997</v>
      </c>
    </row>
    <row r="6610" spans="1:6">
      <c r="A6610" s="14">
        <v>45334</v>
      </c>
      <c r="B6610" s="15"/>
      <c r="C6610" s="147" t="s">
        <v>12</v>
      </c>
      <c r="D6610" s="67">
        <v>650000</v>
      </c>
      <c r="E6610" s="45"/>
      <c r="F6610" s="13">
        <f t="shared" si="97"/>
        <v>102015140.7499997</v>
      </c>
    </row>
    <row r="6611" spans="1:6">
      <c r="A6611" s="14">
        <v>45334</v>
      </c>
      <c r="B6611" s="15"/>
      <c r="C6611" s="147" t="s">
        <v>12</v>
      </c>
      <c r="D6611" s="67">
        <v>3660000</v>
      </c>
      <c r="E6611" s="45"/>
      <c r="F6611" s="13">
        <f t="shared" si="97"/>
        <v>105675140.7499997</v>
      </c>
    </row>
    <row r="6612" spans="1:6">
      <c r="A6612" s="14">
        <v>45334</v>
      </c>
      <c r="B6612" s="15"/>
      <c r="C6612" s="147" t="s">
        <v>12</v>
      </c>
      <c r="D6612" s="67">
        <v>550000</v>
      </c>
      <c r="E6612" s="45"/>
      <c r="F6612" s="13">
        <f t="shared" si="97"/>
        <v>106225140.7499997</v>
      </c>
    </row>
    <row r="6613" spans="1:6">
      <c r="A6613" s="14">
        <v>45334</v>
      </c>
      <c r="B6613" s="15"/>
      <c r="C6613" s="147" t="s">
        <v>12</v>
      </c>
      <c r="D6613" s="67">
        <v>600000</v>
      </c>
      <c r="E6613" s="45"/>
      <c r="F6613" s="13">
        <f t="shared" si="97"/>
        <v>106825140.7499997</v>
      </c>
    </row>
    <row r="6614" spans="1:6">
      <c r="A6614" s="14">
        <v>45334</v>
      </c>
      <c r="B6614" s="15"/>
      <c r="C6614" s="147" t="s">
        <v>72</v>
      </c>
      <c r="D6614" s="67">
        <v>1000000</v>
      </c>
      <c r="E6614" s="45"/>
      <c r="F6614" s="13">
        <f t="shared" si="97"/>
        <v>107825140.7499997</v>
      </c>
    </row>
    <row r="6615" spans="1:6">
      <c r="A6615" s="14">
        <v>45334</v>
      </c>
      <c r="B6615" s="15"/>
      <c r="C6615" s="147" t="s">
        <v>12</v>
      </c>
      <c r="D6615" s="67">
        <v>585000</v>
      </c>
      <c r="E6615" s="45"/>
      <c r="F6615" s="13">
        <f t="shared" si="97"/>
        <v>108410140.7499997</v>
      </c>
    </row>
    <row r="6616" spans="1:6">
      <c r="A6616" s="14">
        <v>45334</v>
      </c>
      <c r="B6616" s="15"/>
      <c r="C6616" s="147" t="s">
        <v>12</v>
      </c>
      <c r="D6616" s="67">
        <v>1150000</v>
      </c>
      <c r="E6616" s="45"/>
      <c r="F6616" s="13">
        <f t="shared" si="97"/>
        <v>109560140.7499997</v>
      </c>
    </row>
    <row r="6617" spans="1:6">
      <c r="A6617" s="14">
        <v>45334</v>
      </c>
      <c r="B6617" s="15"/>
      <c r="C6617" s="147" t="s">
        <v>12</v>
      </c>
      <c r="D6617" s="67">
        <v>650000</v>
      </c>
      <c r="E6617" s="45"/>
      <c r="F6617" s="13">
        <f t="shared" si="97"/>
        <v>110210140.7499997</v>
      </c>
    </row>
    <row r="6618" spans="1:6">
      <c r="A6618" s="14">
        <v>45334</v>
      </c>
      <c r="B6618" s="15"/>
      <c r="C6618" s="147" t="s">
        <v>17</v>
      </c>
      <c r="D6618" s="67">
        <v>700000</v>
      </c>
      <c r="E6618" s="45"/>
      <c r="F6618" s="13">
        <f t="shared" si="97"/>
        <v>110910140.7499997</v>
      </c>
    </row>
    <row r="6619" spans="1:6">
      <c r="A6619" s="14">
        <v>45334</v>
      </c>
      <c r="B6619" s="15"/>
      <c r="C6619" s="147" t="s">
        <v>12</v>
      </c>
      <c r="D6619" s="67">
        <v>600000</v>
      </c>
      <c r="E6619" s="45"/>
      <c r="F6619" s="13">
        <f t="shared" si="97"/>
        <v>111510140.7499997</v>
      </c>
    </row>
    <row r="6620" spans="1:6">
      <c r="A6620" s="14">
        <v>45334</v>
      </c>
      <c r="B6620" s="15"/>
      <c r="C6620" s="147" t="s">
        <v>12</v>
      </c>
      <c r="D6620" s="67">
        <v>650000</v>
      </c>
      <c r="E6620" s="45"/>
      <c r="F6620" s="13">
        <f t="shared" si="97"/>
        <v>112160140.7499997</v>
      </c>
    </row>
    <row r="6621" spans="1:6">
      <c r="A6621" s="14">
        <v>45334</v>
      </c>
      <c r="B6621" s="15"/>
      <c r="C6621" s="147" t="s">
        <v>30</v>
      </c>
      <c r="D6621" s="67">
        <v>350000</v>
      </c>
      <c r="E6621" s="45"/>
      <c r="F6621" s="13">
        <f t="shared" si="97"/>
        <v>112510140.7499997</v>
      </c>
    </row>
    <row r="6622" spans="1:6">
      <c r="A6622" s="14">
        <v>45334</v>
      </c>
      <c r="B6622" s="15"/>
      <c r="C6622" s="147" t="s">
        <v>146</v>
      </c>
      <c r="D6622" s="67">
        <v>9700000</v>
      </c>
      <c r="E6622" s="45"/>
      <c r="F6622" s="13">
        <f t="shared" si="97"/>
        <v>122210140.7499997</v>
      </c>
    </row>
    <row r="6623" spans="1:6">
      <c r="A6623" s="14">
        <v>45334</v>
      </c>
      <c r="B6623" s="15"/>
      <c r="C6623" s="147" t="s">
        <v>673</v>
      </c>
      <c r="D6623" s="67">
        <v>26451000</v>
      </c>
      <c r="E6623" s="45"/>
      <c r="F6623" s="13">
        <f t="shared" si="97"/>
        <v>148661140.7499997</v>
      </c>
    </row>
    <row r="6624" spans="1:6">
      <c r="A6624" s="14">
        <v>45334</v>
      </c>
      <c r="B6624" s="15"/>
      <c r="C6624" s="147" t="s">
        <v>17</v>
      </c>
      <c r="D6624" s="67">
        <v>600000</v>
      </c>
      <c r="E6624" s="45"/>
      <c r="F6624" s="13">
        <f t="shared" si="97"/>
        <v>149261140.7499997</v>
      </c>
    </row>
    <row r="6625" spans="1:6">
      <c r="A6625" s="14">
        <v>45335</v>
      </c>
      <c r="B6625" s="15"/>
      <c r="C6625" s="147" t="s">
        <v>12</v>
      </c>
      <c r="D6625" s="67">
        <v>600000</v>
      </c>
      <c r="E6625" s="45"/>
      <c r="F6625" s="13">
        <f t="shared" si="97"/>
        <v>149861140.7499997</v>
      </c>
    </row>
    <row r="6626" spans="1:6">
      <c r="A6626" s="14">
        <v>45335</v>
      </c>
      <c r="B6626" s="15"/>
      <c r="C6626" s="147" t="s">
        <v>12</v>
      </c>
      <c r="D6626" s="67">
        <v>1775000</v>
      </c>
      <c r="E6626" s="45"/>
      <c r="F6626" s="13">
        <f t="shared" si="97"/>
        <v>151636140.7499997</v>
      </c>
    </row>
    <row r="6627" spans="1:6">
      <c r="A6627" s="14">
        <v>45335</v>
      </c>
      <c r="B6627" s="15"/>
      <c r="C6627" s="147" t="s">
        <v>12</v>
      </c>
      <c r="D6627" s="67">
        <v>1150000</v>
      </c>
      <c r="E6627" s="45"/>
      <c r="F6627" s="13">
        <f t="shared" si="97"/>
        <v>152786140.7499997</v>
      </c>
    </row>
    <row r="6628" spans="1:6">
      <c r="A6628" s="14">
        <v>45335</v>
      </c>
      <c r="B6628" s="15"/>
      <c r="C6628" s="147" t="s">
        <v>12</v>
      </c>
      <c r="D6628" s="67">
        <v>650000</v>
      </c>
      <c r="E6628" s="45"/>
      <c r="F6628" s="13">
        <f t="shared" si="97"/>
        <v>153436140.7499997</v>
      </c>
    </row>
    <row r="6629" spans="1:6">
      <c r="A6629" s="14">
        <v>45335</v>
      </c>
      <c r="B6629" s="15"/>
      <c r="C6629" s="147" t="s">
        <v>18</v>
      </c>
      <c r="D6629" s="67">
        <v>1185000</v>
      </c>
      <c r="E6629" s="45"/>
      <c r="F6629" s="13">
        <f t="shared" si="97"/>
        <v>154621140.7499997</v>
      </c>
    </row>
    <row r="6630" spans="1:6">
      <c r="A6630" s="14">
        <v>45335</v>
      </c>
      <c r="B6630" s="15"/>
      <c r="C6630" s="147" t="s">
        <v>71</v>
      </c>
      <c r="D6630" s="67">
        <v>14500000</v>
      </c>
      <c r="E6630" s="45"/>
      <c r="F6630" s="13">
        <f t="shared" si="97"/>
        <v>169121140.7499997</v>
      </c>
    </row>
    <row r="6631" spans="1:6">
      <c r="A6631" s="14">
        <v>45335</v>
      </c>
      <c r="B6631" s="15"/>
      <c r="C6631" s="147" t="s">
        <v>71</v>
      </c>
      <c r="D6631" s="67">
        <v>14750000</v>
      </c>
      <c r="E6631" s="45"/>
      <c r="F6631" s="13">
        <f t="shared" si="97"/>
        <v>183871140.7499997</v>
      </c>
    </row>
    <row r="6632" spans="1:6">
      <c r="A6632" s="14">
        <v>45335</v>
      </c>
      <c r="B6632" s="15"/>
      <c r="C6632" s="147" t="s">
        <v>12</v>
      </c>
      <c r="D6632" s="67">
        <v>1235000</v>
      </c>
      <c r="E6632" s="45"/>
      <c r="F6632" s="13">
        <f t="shared" si="97"/>
        <v>185106140.7499997</v>
      </c>
    </row>
    <row r="6633" spans="1:6">
      <c r="A6633" s="14">
        <v>45335</v>
      </c>
      <c r="B6633" s="15"/>
      <c r="C6633" s="147" t="s">
        <v>12</v>
      </c>
      <c r="D6633" s="67">
        <v>1150000</v>
      </c>
      <c r="E6633" s="45"/>
      <c r="F6633" s="13">
        <f t="shared" si="97"/>
        <v>186256140.7499997</v>
      </c>
    </row>
    <row r="6634" spans="1:6">
      <c r="A6634" s="14">
        <v>45335</v>
      </c>
      <c r="B6634" s="15"/>
      <c r="C6634" s="147" t="s">
        <v>12</v>
      </c>
      <c r="D6634" s="67">
        <v>550000</v>
      </c>
      <c r="E6634" s="45"/>
      <c r="F6634" s="13">
        <f t="shared" si="97"/>
        <v>186806140.7499997</v>
      </c>
    </row>
    <row r="6635" spans="1:6">
      <c r="A6635" s="14">
        <v>45335</v>
      </c>
      <c r="B6635" s="15"/>
      <c r="C6635" s="147" t="s">
        <v>12</v>
      </c>
      <c r="D6635" s="67">
        <v>585000</v>
      </c>
      <c r="E6635" s="45"/>
      <c r="F6635" s="13">
        <f t="shared" si="97"/>
        <v>187391140.7499997</v>
      </c>
    </row>
    <row r="6636" spans="1:6">
      <c r="A6636" s="14">
        <v>45337</v>
      </c>
      <c r="B6636" s="15"/>
      <c r="C6636" s="147" t="s">
        <v>116</v>
      </c>
      <c r="D6636" s="67"/>
      <c r="E6636" s="45">
        <v>73825000</v>
      </c>
      <c r="F6636" s="13">
        <f t="shared" si="97"/>
        <v>113566140.7499997</v>
      </c>
    </row>
    <row r="6637" spans="1:6">
      <c r="A6637" s="14">
        <v>45337</v>
      </c>
      <c r="B6637" s="15"/>
      <c r="C6637" s="147" t="s">
        <v>558</v>
      </c>
      <c r="D6637" s="67"/>
      <c r="E6637" s="45">
        <v>2900000</v>
      </c>
      <c r="F6637" s="13">
        <f t="shared" si="97"/>
        <v>110666140.7499997</v>
      </c>
    </row>
    <row r="6638" spans="1:6">
      <c r="A6638" s="14">
        <v>45337</v>
      </c>
      <c r="B6638" s="15"/>
      <c r="C6638" s="147" t="s">
        <v>560</v>
      </c>
      <c r="D6638" s="67"/>
      <c r="E6638" s="45">
        <v>6100000</v>
      </c>
      <c r="F6638" s="13">
        <f t="shared" si="97"/>
        <v>104566140.7499997</v>
      </c>
    </row>
    <row r="6639" spans="1:6">
      <c r="A6639" s="14">
        <v>45337</v>
      </c>
      <c r="B6639" s="15"/>
      <c r="C6639" s="147" t="s">
        <v>21</v>
      </c>
      <c r="D6639" s="67"/>
      <c r="E6639" s="45">
        <v>39000000</v>
      </c>
      <c r="F6639" s="13">
        <f t="shared" si="97"/>
        <v>65566140.749999702</v>
      </c>
    </row>
    <row r="6640" spans="1:6">
      <c r="A6640" s="14">
        <v>45337</v>
      </c>
      <c r="B6640" s="15"/>
      <c r="C6640" s="147" t="s">
        <v>464</v>
      </c>
      <c r="D6640" s="67"/>
      <c r="E6640" s="45">
        <v>8500000</v>
      </c>
      <c r="F6640" s="13">
        <f t="shared" si="97"/>
        <v>57066140.749999702</v>
      </c>
    </row>
    <row r="6641" spans="1:9">
      <c r="A6641" s="14">
        <v>45337</v>
      </c>
      <c r="B6641" s="15"/>
      <c r="C6641" s="147" t="s">
        <v>685</v>
      </c>
      <c r="D6641" s="67"/>
      <c r="E6641" s="45">
        <v>4500000</v>
      </c>
      <c r="F6641" s="13">
        <f t="shared" si="97"/>
        <v>52566140.749999702</v>
      </c>
    </row>
    <row r="6642" spans="1:9">
      <c r="A6642" s="14">
        <v>45337</v>
      </c>
      <c r="B6642" s="15"/>
      <c r="C6642" s="147" t="s">
        <v>24</v>
      </c>
      <c r="D6642" s="67"/>
      <c r="E6642" s="45">
        <v>5035000</v>
      </c>
      <c r="F6642" s="13">
        <f t="shared" si="97"/>
        <v>47531140.749999702</v>
      </c>
    </row>
    <row r="6643" spans="1:9">
      <c r="A6643" s="14">
        <v>45337</v>
      </c>
      <c r="B6643" s="15"/>
      <c r="C6643" s="147" t="s">
        <v>426</v>
      </c>
      <c r="D6643" s="67"/>
      <c r="E6643" s="45">
        <v>5050000</v>
      </c>
      <c r="F6643" s="13">
        <f t="shared" si="97"/>
        <v>42481140.749999702</v>
      </c>
    </row>
    <row r="6644" spans="1:9">
      <c r="A6644" s="14">
        <v>45337</v>
      </c>
      <c r="B6644" s="15"/>
      <c r="C6644" s="147" t="s">
        <v>561</v>
      </c>
      <c r="D6644" s="67"/>
      <c r="E6644" s="45">
        <v>10000000</v>
      </c>
      <c r="F6644" s="13">
        <f t="shared" si="97"/>
        <v>32481140.749999702</v>
      </c>
    </row>
    <row r="6645" spans="1:9">
      <c r="A6645" s="14">
        <v>45337</v>
      </c>
      <c r="B6645" s="15"/>
      <c r="C6645" s="147" t="s">
        <v>686</v>
      </c>
      <c r="D6645" s="67"/>
      <c r="E6645" s="45">
        <f>5*2900</f>
        <v>14500</v>
      </c>
      <c r="F6645" s="13">
        <f t="shared" si="97"/>
        <v>32466640.749999702</v>
      </c>
    </row>
    <row r="6646" spans="1:9">
      <c r="A6646" s="14">
        <v>45337</v>
      </c>
      <c r="B6646" s="15"/>
      <c r="C6646" s="147" t="s">
        <v>395</v>
      </c>
      <c r="D6646" s="67">
        <v>4000000</v>
      </c>
      <c r="E6646" s="45"/>
      <c r="F6646" s="13">
        <f t="shared" si="97"/>
        <v>36466640.749999702</v>
      </c>
    </row>
    <row r="6647" spans="1:9">
      <c r="A6647" s="14">
        <v>45337</v>
      </c>
      <c r="B6647" s="15"/>
      <c r="C6647" s="147" t="s">
        <v>195</v>
      </c>
      <c r="D6647" s="67">
        <v>550000</v>
      </c>
      <c r="E6647" s="45"/>
      <c r="F6647" s="13">
        <f t="shared" si="97"/>
        <v>37016640.749999702</v>
      </c>
    </row>
    <row r="6648" spans="1:9">
      <c r="A6648" s="14">
        <v>45338</v>
      </c>
      <c r="B6648" s="15"/>
      <c r="C6648" s="147" t="s">
        <v>329</v>
      </c>
      <c r="D6648" s="67">
        <v>1500000</v>
      </c>
      <c r="E6648" s="45"/>
      <c r="F6648" s="13">
        <f t="shared" si="97"/>
        <v>38516640.749999702</v>
      </c>
    </row>
    <row r="6649" spans="1:9">
      <c r="A6649" s="14">
        <v>45342</v>
      </c>
      <c r="B6649" s="15"/>
      <c r="C6649" s="147" t="s">
        <v>710</v>
      </c>
      <c r="D6649" s="67">
        <v>4000000</v>
      </c>
      <c r="E6649" s="45"/>
      <c r="F6649" s="13">
        <f t="shared" si="97"/>
        <v>42516640.749999702</v>
      </c>
    </row>
    <row r="6650" spans="1:9">
      <c r="A6650" s="14">
        <v>45343</v>
      </c>
      <c r="B6650" s="15"/>
      <c r="C6650" s="147" t="s">
        <v>709</v>
      </c>
      <c r="D6650" s="67">
        <v>4400000</v>
      </c>
      <c r="E6650" s="45"/>
      <c r="F6650" s="13">
        <f t="shared" si="97"/>
        <v>46916640.749999702</v>
      </c>
    </row>
    <row r="6651" spans="1:9">
      <c r="A6651" s="98">
        <v>45335</v>
      </c>
      <c r="B6651" s="15"/>
      <c r="C6651" s="147" t="s">
        <v>12</v>
      </c>
      <c r="D6651" s="67">
        <v>650000</v>
      </c>
      <c r="E6651" s="45"/>
      <c r="F6651" s="13">
        <f t="shared" si="97"/>
        <v>47566640.749999702</v>
      </c>
    </row>
    <row r="6652" spans="1:9">
      <c r="A6652" s="98">
        <v>45335</v>
      </c>
      <c r="B6652" s="15"/>
      <c r="C6652" s="147" t="s">
        <v>12</v>
      </c>
      <c r="D6652" s="67">
        <v>600000</v>
      </c>
      <c r="E6652" s="45"/>
      <c r="F6652" s="13">
        <f t="shared" si="97"/>
        <v>48166640.749999702</v>
      </c>
      <c r="H6652" s="17"/>
      <c r="I6652" s="41"/>
    </row>
    <row r="6653" spans="1:9">
      <c r="A6653" s="98">
        <v>45335</v>
      </c>
      <c r="B6653" s="93"/>
      <c r="C6653" s="144" t="s">
        <v>12</v>
      </c>
      <c r="D6653" s="67">
        <v>1200000</v>
      </c>
      <c r="E6653" s="45"/>
      <c r="F6653" s="13">
        <f t="shared" si="97"/>
        <v>49366640.749999702</v>
      </c>
      <c r="H6653" s="17"/>
      <c r="I6653" s="41"/>
    </row>
    <row r="6654" spans="1:9">
      <c r="A6654" s="98">
        <v>45335</v>
      </c>
      <c r="B6654" s="15"/>
      <c r="C6654" s="144" t="s">
        <v>12</v>
      </c>
      <c r="D6654" s="33">
        <v>600000</v>
      </c>
      <c r="E6654" s="45"/>
      <c r="F6654" s="13">
        <f t="shared" ref="F6654:F6656" si="98">F6653+D6654-E6654</f>
        <v>49966640.749999702</v>
      </c>
      <c r="H6654" s="17"/>
      <c r="I6654" s="41"/>
    </row>
    <row r="6655" spans="1:9">
      <c r="A6655" s="98">
        <v>45336</v>
      </c>
      <c r="B6655" s="15"/>
      <c r="C6655" s="144" t="s">
        <v>147</v>
      </c>
      <c r="D6655" s="33">
        <v>14750000</v>
      </c>
      <c r="E6655" s="45"/>
      <c r="F6655" s="13">
        <f t="shared" si="98"/>
        <v>64716640.749999702</v>
      </c>
      <c r="H6655" s="17"/>
      <c r="I6655" s="41"/>
    </row>
    <row r="6656" spans="1:9">
      <c r="A6656" s="98">
        <v>45336</v>
      </c>
      <c r="B6656" s="15"/>
      <c r="C6656" s="144" t="s">
        <v>12</v>
      </c>
      <c r="D6656" s="33">
        <v>585000</v>
      </c>
      <c r="E6656" s="45"/>
      <c r="F6656" s="13">
        <f t="shared" si="98"/>
        <v>65301640.749999702</v>
      </c>
      <c r="H6656" s="17"/>
      <c r="I6656" s="41"/>
    </row>
    <row r="6657" spans="1:9">
      <c r="A6657" s="98">
        <v>45337</v>
      </c>
      <c r="B6657" s="15"/>
      <c r="C6657" s="144" t="s">
        <v>12</v>
      </c>
      <c r="D6657" s="33">
        <v>600000</v>
      </c>
      <c r="E6657" s="45"/>
      <c r="F6657" s="13">
        <f t="shared" ref="F6657:F6717" si="99">F6656+D6657-E6657</f>
        <v>65901640.749999702</v>
      </c>
      <c r="H6657" s="17"/>
      <c r="I6657" s="41"/>
    </row>
    <row r="6658" spans="1:9">
      <c r="A6658" s="98">
        <v>45337</v>
      </c>
      <c r="B6658" s="15"/>
      <c r="C6658" s="144" t="s">
        <v>12</v>
      </c>
      <c r="D6658" s="33">
        <v>600000</v>
      </c>
      <c r="E6658" s="45"/>
      <c r="F6658" s="13">
        <f t="shared" si="99"/>
        <v>66501640.749999702</v>
      </c>
    </row>
    <row r="6659" spans="1:9">
      <c r="A6659" s="98">
        <v>45337</v>
      </c>
      <c r="B6659" s="15"/>
      <c r="C6659" s="144" t="s">
        <v>12</v>
      </c>
      <c r="D6659" s="33">
        <v>585000</v>
      </c>
      <c r="E6659" s="45"/>
      <c r="F6659" s="13">
        <f t="shared" si="99"/>
        <v>67086640.749999702</v>
      </c>
    </row>
    <row r="6660" spans="1:9">
      <c r="A6660" s="98">
        <v>45337</v>
      </c>
      <c r="B6660" s="15"/>
      <c r="C6660" s="144" t="s">
        <v>12</v>
      </c>
      <c r="D6660" s="33">
        <v>600000</v>
      </c>
      <c r="E6660" s="45"/>
      <c r="F6660" s="13">
        <f t="shared" si="99"/>
        <v>67686640.749999702</v>
      </c>
    </row>
    <row r="6661" spans="1:9">
      <c r="A6661" s="98">
        <v>45337</v>
      </c>
      <c r="B6661" s="15"/>
      <c r="C6661" s="144" t="s">
        <v>12</v>
      </c>
      <c r="D6661" s="33">
        <v>600000</v>
      </c>
      <c r="E6661" s="45"/>
      <c r="F6661" s="13">
        <f t="shared" si="99"/>
        <v>68286640.749999702</v>
      </c>
      <c r="I6661" s="16"/>
    </row>
    <row r="6662" spans="1:9">
      <c r="A6662" s="98">
        <v>45337</v>
      </c>
      <c r="B6662" s="15"/>
      <c r="C6662" s="144" t="s">
        <v>12</v>
      </c>
      <c r="D6662" s="33">
        <v>600000</v>
      </c>
      <c r="E6662" s="45"/>
      <c r="F6662" s="13">
        <f t="shared" si="99"/>
        <v>68886640.749999702</v>
      </c>
      <c r="I6662" s="16"/>
    </row>
    <row r="6663" spans="1:9">
      <c r="A6663" s="98">
        <v>45337</v>
      </c>
      <c r="B6663" s="15"/>
      <c r="C6663" s="144" t="s">
        <v>17</v>
      </c>
      <c r="D6663" s="33">
        <v>750000</v>
      </c>
      <c r="E6663" s="45"/>
      <c r="F6663" s="13">
        <f t="shared" si="99"/>
        <v>69636640.749999702</v>
      </c>
      <c r="I6663" s="16"/>
    </row>
    <row r="6664" spans="1:9">
      <c r="A6664" s="98">
        <v>45337</v>
      </c>
      <c r="B6664" s="15"/>
      <c r="C6664" s="144" t="s">
        <v>12</v>
      </c>
      <c r="D6664" s="33">
        <v>550000</v>
      </c>
      <c r="E6664" s="45"/>
      <c r="F6664" s="13">
        <f t="shared" si="99"/>
        <v>70186640.749999702</v>
      </c>
    </row>
    <row r="6665" spans="1:9">
      <c r="A6665" s="98">
        <v>45337</v>
      </c>
      <c r="B6665" s="15"/>
      <c r="C6665" s="144" t="s">
        <v>12</v>
      </c>
      <c r="D6665" s="33">
        <v>600000</v>
      </c>
      <c r="E6665" s="45"/>
      <c r="F6665" s="13">
        <f t="shared" si="99"/>
        <v>70786640.749999702</v>
      </c>
    </row>
    <row r="6666" spans="1:9">
      <c r="A6666" s="98">
        <v>45337</v>
      </c>
      <c r="B6666" s="15"/>
      <c r="C6666" s="144" t="s">
        <v>149</v>
      </c>
      <c r="D6666" s="33">
        <v>15200000</v>
      </c>
      <c r="E6666" s="45"/>
      <c r="F6666" s="13">
        <f t="shared" si="99"/>
        <v>85986640.749999702</v>
      </c>
    </row>
    <row r="6667" spans="1:9">
      <c r="A6667" s="98">
        <v>45337</v>
      </c>
      <c r="B6667" s="15"/>
      <c r="C6667" s="144" t="s">
        <v>717</v>
      </c>
      <c r="D6667" s="33">
        <v>100000</v>
      </c>
      <c r="E6667" s="45"/>
      <c r="F6667" s="13">
        <f t="shared" si="99"/>
        <v>86086640.749999702</v>
      </c>
      <c r="I6667" s="66"/>
    </row>
    <row r="6668" spans="1:9">
      <c r="A6668" s="98">
        <v>45337</v>
      </c>
      <c r="B6668" s="15"/>
      <c r="C6668" s="144" t="s">
        <v>17</v>
      </c>
      <c r="D6668" s="33">
        <v>750000</v>
      </c>
      <c r="E6668" s="45"/>
      <c r="F6668" s="13">
        <f t="shared" si="99"/>
        <v>86836640.749999702</v>
      </c>
      <c r="I6668" s="16"/>
    </row>
    <row r="6669" spans="1:9">
      <c r="A6669" s="98">
        <v>45337</v>
      </c>
      <c r="B6669" s="15"/>
      <c r="C6669" s="144" t="s">
        <v>12</v>
      </c>
      <c r="D6669" s="33">
        <v>1200000</v>
      </c>
      <c r="E6669" s="45"/>
      <c r="F6669" s="13">
        <f t="shared" si="99"/>
        <v>88036640.749999702</v>
      </c>
    </row>
    <row r="6670" spans="1:9">
      <c r="A6670" s="98">
        <v>45337</v>
      </c>
      <c r="B6670" s="15"/>
      <c r="C6670" s="144" t="s">
        <v>12</v>
      </c>
      <c r="D6670" s="33">
        <v>650000</v>
      </c>
      <c r="E6670" s="45"/>
      <c r="F6670" s="13">
        <f t="shared" si="99"/>
        <v>88686640.749999702</v>
      </c>
    </row>
    <row r="6671" spans="1:9">
      <c r="A6671" s="98">
        <v>45337</v>
      </c>
      <c r="B6671" s="15"/>
      <c r="C6671" s="144" t="s">
        <v>12</v>
      </c>
      <c r="D6671" s="33">
        <v>600000</v>
      </c>
      <c r="E6671" s="45"/>
      <c r="F6671" s="13">
        <f t="shared" si="99"/>
        <v>89286640.749999702</v>
      </c>
    </row>
    <row r="6672" spans="1:9">
      <c r="A6672" s="98">
        <v>45337</v>
      </c>
      <c r="B6672" s="15"/>
      <c r="C6672" s="144" t="s">
        <v>12</v>
      </c>
      <c r="D6672" s="33">
        <v>585000</v>
      </c>
      <c r="E6672" s="45"/>
      <c r="F6672" s="13">
        <f t="shared" si="99"/>
        <v>89871640.749999702</v>
      </c>
    </row>
    <row r="6673" spans="1:6">
      <c r="A6673" s="98">
        <v>45337</v>
      </c>
      <c r="B6673" s="15"/>
      <c r="C6673" s="144" t="s">
        <v>12</v>
      </c>
      <c r="D6673" s="33">
        <v>585000</v>
      </c>
      <c r="E6673" s="45"/>
      <c r="F6673" s="13">
        <f t="shared" si="99"/>
        <v>90456640.749999702</v>
      </c>
    </row>
    <row r="6674" spans="1:6">
      <c r="A6674" s="98">
        <v>45337</v>
      </c>
      <c r="B6674" s="15"/>
      <c r="C6674" s="144" t="s">
        <v>12</v>
      </c>
      <c r="D6674" s="33">
        <v>650000</v>
      </c>
      <c r="E6674" s="45"/>
      <c r="F6674" s="13">
        <f t="shared" si="99"/>
        <v>91106640.749999702</v>
      </c>
    </row>
    <row r="6675" spans="1:6">
      <c r="A6675" s="98">
        <v>45337</v>
      </c>
      <c r="B6675" s="15"/>
      <c r="C6675" s="144" t="s">
        <v>12</v>
      </c>
      <c r="D6675" s="33">
        <v>600000</v>
      </c>
      <c r="E6675" s="45"/>
      <c r="F6675" s="13">
        <f t="shared" si="99"/>
        <v>91706640.749999702</v>
      </c>
    </row>
    <row r="6676" spans="1:6">
      <c r="A6676" s="98">
        <v>45337</v>
      </c>
      <c r="B6676" s="15"/>
      <c r="C6676" s="144" t="s">
        <v>149</v>
      </c>
      <c r="D6676" s="33">
        <v>12500000</v>
      </c>
      <c r="E6676" s="45"/>
      <c r="F6676" s="13">
        <f t="shared" si="99"/>
        <v>104206640.7499997</v>
      </c>
    </row>
    <row r="6677" spans="1:6">
      <c r="A6677" s="98">
        <v>45337</v>
      </c>
      <c r="B6677" s="15"/>
      <c r="C6677" s="144" t="s">
        <v>18</v>
      </c>
      <c r="D6677" s="33">
        <v>1350000</v>
      </c>
      <c r="E6677" s="45"/>
      <c r="F6677" s="13">
        <f t="shared" si="99"/>
        <v>105556640.7499997</v>
      </c>
    </row>
    <row r="6678" spans="1:6">
      <c r="A6678" s="98">
        <v>45337</v>
      </c>
      <c r="B6678" s="15"/>
      <c r="C6678" s="144" t="s">
        <v>12</v>
      </c>
      <c r="D6678" s="33">
        <v>585000</v>
      </c>
      <c r="E6678" s="45"/>
      <c r="F6678" s="13">
        <f t="shared" si="99"/>
        <v>106141640.7499997</v>
      </c>
    </row>
    <row r="6679" spans="1:6">
      <c r="A6679" s="98">
        <v>45338</v>
      </c>
      <c r="B6679" s="15"/>
      <c r="C6679" s="144" t="s">
        <v>12</v>
      </c>
      <c r="D6679" s="33">
        <v>585000</v>
      </c>
      <c r="E6679" s="45"/>
      <c r="F6679" s="13">
        <f t="shared" si="99"/>
        <v>106726640.7499997</v>
      </c>
    </row>
    <row r="6680" spans="1:6">
      <c r="A6680" s="98">
        <v>45338</v>
      </c>
      <c r="B6680" s="15"/>
      <c r="C6680" s="144" t="s">
        <v>12</v>
      </c>
      <c r="D6680" s="33">
        <v>1770000</v>
      </c>
      <c r="E6680" s="45"/>
      <c r="F6680" s="13">
        <f t="shared" si="99"/>
        <v>108496640.7499997</v>
      </c>
    </row>
    <row r="6681" spans="1:6">
      <c r="A6681" s="98">
        <v>45338</v>
      </c>
      <c r="B6681" s="15"/>
      <c r="C6681" s="144" t="s">
        <v>12</v>
      </c>
      <c r="D6681" s="33">
        <v>575000</v>
      </c>
      <c r="E6681" s="45"/>
      <c r="F6681" s="13">
        <f t="shared" si="99"/>
        <v>109071640.7499997</v>
      </c>
    </row>
    <row r="6682" spans="1:6">
      <c r="A6682" s="98">
        <v>45338</v>
      </c>
      <c r="B6682" s="15"/>
      <c r="C6682" s="144" t="s">
        <v>12</v>
      </c>
      <c r="D6682" s="33">
        <v>1950000</v>
      </c>
      <c r="E6682" s="45"/>
      <c r="F6682" s="13">
        <f t="shared" si="99"/>
        <v>111021640.7499997</v>
      </c>
    </row>
    <row r="6683" spans="1:6">
      <c r="A6683" s="98">
        <v>45338</v>
      </c>
      <c r="B6683" s="15"/>
      <c r="C6683" s="144" t="s">
        <v>145</v>
      </c>
      <c r="D6683" s="33">
        <v>11750000</v>
      </c>
      <c r="E6683" s="45"/>
      <c r="F6683" s="13">
        <f t="shared" si="99"/>
        <v>122771640.7499997</v>
      </c>
    </row>
    <row r="6684" spans="1:6">
      <c r="A6684" s="98">
        <v>45338</v>
      </c>
      <c r="B6684" s="15"/>
      <c r="C6684" s="144" t="s">
        <v>12</v>
      </c>
      <c r="D6684" s="33">
        <v>465000</v>
      </c>
      <c r="E6684" s="45"/>
      <c r="F6684" s="13">
        <f t="shared" si="99"/>
        <v>123236640.7499997</v>
      </c>
    </row>
    <row r="6685" spans="1:6">
      <c r="A6685" s="98">
        <v>45338</v>
      </c>
      <c r="B6685" s="15"/>
      <c r="C6685" s="144" t="s">
        <v>12</v>
      </c>
      <c r="D6685" s="33">
        <v>585000</v>
      </c>
      <c r="E6685" s="45"/>
      <c r="F6685" s="13">
        <f t="shared" si="99"/>
        <v>123821640.7499997</v>
      </c>
    </row>
    <row r="6686" spans="1:6">
      <c r="A6686" s="98">
        <v>45338</v>
      </c>
      <c r="B6686" s="15"/>
      <c r="C6686" s="144" t="s">
        <v>12</v>
      </c>
      <c r="D6686" s="33">
        <v>585000</v>
      </c>
      <c r="E6686" s="45"/>
      <c r="F6686" s="13">
        <f t="shared" si="99"/>
        <v>124406640.7499997</v>
      </c>
    </row>
    <row r="6687" spans="1:6">
      <c r="A6687" s="98">
        <v>45338</v>
      </c>
      <c r="B6687" s="15"/>
      <c r="C6687" s="144" t="s">
        <v>12</v>
      </c>
      <c r="D6687" s="33">
        <v>600000</v>
      </c>
      <c r="E6687" s="45"/>
      <c r="F6687" s="13">
        <f t="shared" si="99"/>
        <v>125006640.7499997</v>
      </c>
    </row>
    <row r="6688" spans="1:6">
      <c r="A6688" s="98">
        <v>45338</v>
      </c>
      <c r="B6688" s="15"/>
      <c r="C6688" s="144" t="s">
        <v>12</v>
      </c>
      <c r="D6688" s="33">
        <v>600000</v>
      </c>
      <c r="E6688" s="45"/>
      <c r="F6688" s="13">
        <f t="shared" si="99"/>
        <v>125606640.7499997</v>
      </c>
    </row>
    <row r="6689" spans="1:6">
      <c r="A6689" s="98">
        <v>45338</v>
      </c>
      <c r="B6689" s="15"/>
      <c r="C6689" s="144" t="s">
        <v>12</v>
      </c>
      <c r="D6689" s="33">
        <v>1050000</v>
      </c>
      <c r="E6689" s="45"/>
      <c r="F6689" s="13">
        <f t="shared" si="99"/>
        <v>126656640.7499997</v>
      </c>
    </row>
    <row r="6690" spans="1:6">
      <c r="A6690" s="98">
        <v>45338</v>
      </c>
      <c r="B6690" s="15"/>
      <c r="C6690" s="144" t="s">
        <v>12</v>
      </c>
      <c r="D6690" s="33">
        <v>1250000</v>
      </c>
      <c r="E6690" s="45"/>
      <c r="F6690" s="13">
        <f t="shared" si="99"/>
        <v>127906640.7499997</v>
      </c>
    </row>
    <row r="6691" spans="1:6">
      <c r="A6691" s="98">
        <v>45339</v>
      </c>
      <c r="B6691" s="15"/>
      <c r="C6691" s="144" t="s">
        <v>12</v>
      </c>
      <c r="D6691" s="33">
        <v>1300000</v>
      </c>
      <c r="E6691" s="45"/>
      <c r="F6691" s="13">
        <f t="shared" si="99"/>
        <v>129206640.7499997</v>
      </c>
    </row>
    <row r="6692" spans="1:6">
      <c r="A6692" s="98">
        <v>45339</v>
      </c>
      <c r="B6692" s="15"/>
      <c r="C6692" s="144" t="s">
        <v>12</v>
      </c>
      <c r="D6692" s="33">
        <v>585000</v>
      </c>
      <c r="E6692" s="45"/>
      <c r="F6692" s="13">
        <f t="shared" si="99"/>
        <v>129791640.7499997</v>
      </c>
    </row>
    <row r="6693" spans="1:6">
      <c r="A6693" s="98">
        <v>45339</v>
      </c>
      <c r="B6693" s="15"/>
      <c r="C6693" s="144" t="s">
        <v>12</v>
      </c>
      <c r="D6693" s="33">
        <v>585000</v>
      </c>
      <c r="E6693" s="45"/>
      <c r="F6693" s="13">
        <f t="shared" si="99"/>
        <v>130376640.7499997</v>
      </c>
    </row>
    <row r="6694" spans="1:6">
      <c r="A6694" s="98">
        <v>45339</v>
      </c>
      <c r="B6694" s="15"/>
      <c r="C6694" s="144" t="s">
        <v>30</v>
      </c>
      <c r="D6694" s="33">
        <v>350000</v>
      </c>
      <c r="E6694" s="45"/>
      <c r="F6694" s="13">
        <f t="shared" si="99"/>
        <v>130726640.7499997</v>
      </c>
    </row>
    <row r="6695" spans="1:6">
      <c r="A6695" s="98">
        <v>45339</v>
      </c>
      <c r="B6695" s="15"/>
      <c r="C6695" s="144" t="s">
        <v>12</v>
      </c>
      <c r="D6695" s="33">
        <v>585000</v>
      </c>
      <c r="E6695" s="45"/>
      <c r="F6695" s="13">
        <f t="shared" si="99"/>
        <v>131311640.7499997</v>
      </c>
    </row>
    <row r="6696" spans="1:6">
      <c r="A6696" s="98">
        <v>45339</v>
      </c>
      <c r="B6696" s="15"/>
      <c r="C6696" s="144" t="s">
        <v>12</v>
      </c>
      <c r="D6696" s="33">
        <v>600000</v>
      </c>
      <c r="E6696" s="45"/>
      <c r="F6696" s="13">
        <f t="shared" si="99"/>
        <v>131911640.7499997</v>
      </c>
    </row>
    <row r="6697" spans="1:6">
      <c r="A6697" s="98">
        <v>45339</v>
      </c>
      <c r="B6697" s="15"/>
      <c r="C6697" s="144" t="s">
        <v>12</v>
      </c>
      <c r="D6697" s="33">
        <v>465000</v>
      </c>
      <c r="E6697" s="45"/>
      <c r="F6697" s="13">
        <f t="shared" si="99"/>
        <v>132376640.7499997</v>
      </c>
    </row>
    <row r="6698" spans="1:6">
      <c r="A6698" s="98">
        <v>45339</v>
      </c>
      <c r="B6698" s="15"/>
      <c r="C6698" s="144" t="s">
        <v>12</v>
      </c>
      <c r="D6698" s="33">
        <v>600000</v>
      </c>
      <c r="E6698" s="45"/>
      <c r="F6698" s="13">
        <f t="shared" si="99"/>
        <v>132976640.7499997</v>
      </c>
    </row>
    <row r="6699" spans="1:6">
      <c r="A6699" s="98">
        <v>45340</v>
      </c>
      <c r="B6699" s="15"/>
      <c r="C6699" s="144" t="s">
        <v>12</v>
      </c>
      <c r="D6699" s="33">
        <v>600000</v>
      </c>
      <c r="E6699" s="45"/>
      <c r="F6699" s="13">
        <f t="shared" si="99"/>
        <v>133576640.7499997</v>
      </c>
    </row>
    <row r="6700" spans="1:6">
      <c r="A6700" s="98">
        <v>45341</v>
      </c>
      <c r="B6700" s="15"/>
      <c r="C6700" s="144" t="s">
        <v>12</v>
      </c>
      <c r="D6700" s="33">
        <v>1135000</v>
      </c>
      <c r="E6700" s="45"/>
      <c r="F6700" s="13">
        <f t="shared" si="99"/>
        <v>134711640.7499997</v>
      </c>
    </row>
    <row r="6701" spans="1:6">
      <c r="A6701" s="98">
        <v>45341</v>
      </c>
      <c r="B6701" s="15"/>
      <c r="C6701" s="144" t="s">
        <v>12</v>
      </c>
      <c r="D6701" s="33">
        <v>575000</v>
      </c>
      <c r="E6701" s="45"/>
      <c r="F6701" s="13">
        <f t="shared" si="99"/>
        <v>135286640.7499997</v>
      </c>
    </row>
    <row r="6702" spans="1:6">
      <c r="A6702" s="98">
        <v>45341</v>
      </c>
      <c r="B6702" s="15"/>
      <c r="C6702" s="144" t="s">
        <v>12</v>
      </c>
      <c r="D6702" s="33">
        <v>550000</v>
      </c>
      <c r="E6702" s="45"/>
      <c r="F6702" s="13">
        <f t="shared" si="99"/>
        <v>135836640.7499997</v>
      </c>
    </row>
    <row r="6703" spans="1:6">
      <c r="A6703" s="98">
        <v>45341</v>
      </c>
      <c r="B6703" s="15"/>
      <c r="C6703" s="144" t="s">
        <v>12</v>
      </c>
      <c r="D6703" s="33">
        <v>650000</v>
      </c>
      <c r="E6703" s="45"/>
      <c r="F6703" s="13">
        <f t="shared" si="99"/>
        <v>136486640.7499997</v>
      </c>
    </row>
    <row r="6704" spans="1:6">
      <c r="A6704" s="98">
        <v>45341</v>
      </c>
      <c r="B6704" s="15"/>
      <c r="C6704" s="144" t="s">
        <v>12</v>
      </c>
      <c r="D6704" s="33">
        <v>465000</v>
      </c>
      <c r="E6704" s="45"/>
      <c r="F6704" s="13">
        <f t="shared" si="99"/>
        <v>136951640.7499997</v>
      </c>
    </row>
    <row r="6705" spans="1:6">
      <c r="A6705" s="98">
        <v>45341</v>
      </c>
      <c r="B6705" s="15"/>
      <c r="C6705" s="144" t="s">
        <v>12</v>
      </c>
      <c r="D6705" s="33">
        <v>550000</v>
      </c>
      <c r="E6705" s="45"/>
      <c r="F6705" s="13">
        <f t="shared" si="99"/>
        <v>137501640.7499997</v>
      </c>
    </row>
    <row r="6706" spans="1:6">
      <c r="A6706" s="98">
        <v>45341</v>
      </c>
      <c r="B6706" s="15"/>
      <c r="C6706" s="144" t="s">
        <v>12</v>
      </c>
      <c r="D6706" s="33">
        <v>1160000</v>
      </c>
      <c r="E6706" s="45"/>
      <c r="F6706" s="13">
        <f t="shared" si="99"/>
        <v>138661640.7499997</v>
      </c>
    </row>
    <row r="6707" spans="1:6">
      <c r="A6707" s="98">
        <v>45341</v>
      </c>
      <c r="B6707" s="15"/>
      <c r="C6707" s="144" t="s">
        <v>18</v>
      </c>
      <c r="D6707" s="33">
        <v>1770000</v>
      </c>
      <c r="E6707" s="45"/>
      <c r="F6707" s="13">
        <f t="shared" si="99"/>
        <v>140431640.7499997</v>
      </c>
    </row>
    <row r="6708" spans="1:6">
      <c r="A6708" s="98">
        <v>45341</v>
      </c>
      <c r="B6708" s="15"/>
      <c r="C6708" s="144" t="s">
        <v>12</v>
      </c>
      <c r="D6708" s="33">
        <v>585000</v>
      </c>
      <c r="E6708" s="45"/>
      <c r="F6708" s="13">
        <f t="shared" si="99"/>
        <v>141016640.7499997</v>
      </c>
    </row>
    <row r="6709" spans="1:6">
      <c r="A6709" s="98">
        <v>45341</v>
      </c>
      <c r="B6709" s="15"/>
      <c r="C6709" s="144" t="s">
        <v>12</v>
      </c>
      <c r="D6709" s="33">
        <v>600000</v>
      </c>
      <c r="E6709" s="45"/>
      <c r="F6709" s="13">
        <f t="shared" si="99"/>
        <v>141616640.7499997</v>
      </c>
    </row>
    <row r="6710" spans="1:6">
      <c r="A6710" s="98">
        <v>45341</v>
      </c>
      <c r="B6710" s="15"/>
      <c r="C6710" s="144" t="s">
        <v>12</v>
      </c>
      <c r="D6710" s="33">
        <v>600000</v>
      </c>
      <c r="E6710" s="45"/>
      <c r="F6710" s="13">
        <f t="shared" si="99"/>
        <v>142216640.7499997</v>
      </c>
    </row>
    <row r="6711" spans="1:6">
      <c r="A6711" s="98">
        <v>45341</v>
      </c>
      <c r="B6711" s="15"/>
      <c r="C6711" s="144" t="s">
        <v>12</v>
      </c>
      <c r="D6711" s="33">
        <v>600000</v>
      </c>
      <c r="E6711" s="45"/>
      <c r="F6711" s="13">
        <f t="shared" si="99"/>
        <v>142816640.7499997</v>
      </c>
    </row>
    <row r="6712" spans="1:6">
      <c r="A6712" s="98">
        <v>45341</v>
      </c>
      <c r="B6712" s="15"/>
      <c r="C6712" s="144" t="s">
        <v>12</v>
      </c>
      <c r="D6712" s="33">
        <v>585000</v>
      </c>
      <c r="E6712" s="45"/>
      <c r="F6712" s="13">
        <f t="shared" si="99"/>
        <v>143401640.7499997</v>
      </c>
    </row>
    <row r="6713" spans="1:6">
      <c r="A6713" s="98">
        <v>45341</v>
      </c>
      <c r="B6713" s="15"/>
      <c r="C6713" s="144" t="s">
        <v>12</v>
      </c>
      <c r="D6713" s="33">
        <v>2470000</v>
      </c>
      <c r="E6713" s="45"/>
      <c r="F6713" s="13">
        <f t="shared" si="99"/>
        <v>145871640.7499997</v>
      </c>
    </row>
    <row r="6714" spans="1:6">
      <c r="A6714" s="98">
        <v>45341</v>
      </c>
      <c r="B6714" s="15"/>
      <c r="C6714" s="144" t="s">
        <v>12</v>
      </c>
      <c r="D6714" s="33">
        <v>2470000</v>
      </c>
      <c r="E6714" s="45"/>
      <c r="F6714" s="13">
        <f t="shared" si="99"/>
        <v>148341640.7499997</v>
      </c>
    </row>
    <row r="6715" spans="1:6">
      <c r="A6715" s="98">
        <v>45341</v>
      </c>
      <c r="B6715" s="15"/>
      <c r="C6715" s="144" t="s">
        <v>12</v>
      </c>
      <c r="D6715" s="33">
        <v>1235000</v>
      </c>
      <c r="E6715" s="45"/>
      <c r="F6715" s="13">
        <f t="shared" si="99"/>
        <v>149576640.7499997</v>
      </c>
    </row>
    <row r="6716" spans="1:6">
      <c r="A6716" s="98">
        <v>45341</v>
      </c>
      <c r="B6716" s="15"/>
      <c r="C6716" s="144" t="s">
        <v>12</v>
      </c>
      <c r="D6716" s="33">
        <v>465000</v>
      </c>
      <c r="E6716" s="45"/>
      <c r="F6716" s="13">
        <f t="shared" si="99"/>
        <v>150041640.7499997</v>
      </c>
    </row>
    <row r="6717" spans="1:6">
      <c r="A6717" s="98">
        <v>45341</v>
      </c>
      <c r="B6717" s="15"/>
      <c r="C6717" s="144" t="s">
        <v>12</v>
      </c>
      <c r="D6717" s="33">
        <v>1200000</v>
      </c>
      <c r="E6717" s="45"/>
      <c r="F6717" s="13">
        <f t="shared" si="99"/>
        <v>151241640.7499997</v>
      </c>
    </row>
    <row r="6718" spans="1:6">
      <c r="A6718" s="98">
        <v>45341</v>
      </c>
      <c r="B6718" s="15"/>
      <c r="C6718" s="144" t="s">
        <v>12</v>
      </c>
      <c r="D6718" s="33">
        <v>1170000</v>
      </c>
      <c r="E6718" s="45"/>
      <c r="F6718" s="13">
        <f t="shared" ref="F6718:F6759" si="100">F6717+D6718-E6718</f>
        <v>152411640.7499997</v>
      </c>
    </row>
    <row r="6719" spans="1:6">
      <c r="A6719" s="98">
        <v>45341</v>
      </c>
      <c r="B6719" s="15"/>
      <c r="C6719" s="144" t="s">
        <v>12</v>
      </c>
      <c r="D6719" s="33">
        <v>585000</v>
      </c>
      <c r="E6719" s="45"/>
      <c r="F6719" s="13">
        <f t="shared" si="100"/>
        <v>152996640.7499997</v>
      </c>
    </row>
    <row r="6720" spans="1:6">
      <c r="A6720" s="98">
        <v>45341</v>
      </c>
      <c r="B6720" s="15"/>
      <c r="C6720" s="144" t="s">
        <v>17</v>
      </c>
      <c r="D6720" s="33">
        <v>1150000</v>
      </c>
      <c r="E6720" s="45"/>
      <c r="F6720" s="13">
        <f t="shared" si="100"/>
        <v>154146640.7499997</v>
      </c>
    </row>
    <row r="6721" spans="1:9">
      <c r="A6721" s="98">
        <v>45341</v>
      </c>
      <c r="B6721" s="15"/>
      <c r="C6721" s="144" t="s">
        <v>12</v>
      </c>
      <c r="D6721" s="33">
        <v>600000</v>
      </c>
      <c r="E6721" s="45"/>
      <c r="F6721" s="13">
        <f t="shared" si="100"/>
        <v>154746640.7499997</v>
      </c>
    </row>
    <row r="6722" spans="1:9">
      <c r="A6722" s="98">
        <v>45341</v>
      </c>
      <c r="B6722" s="15"/>
      <c r="C6722" s="144" t="s">
        <v>30</v>
      </c>
      <c r="D6722" s="33">
        <v>350000</v>
      </c>
      <c r="E6722" s="45"/>
      <c r="F6722" s="13">
        <f t="shared" si="100"/>
        <v>155096640.7499997</v>
      </c>
    </row>
    <row r="6723" spans="1:9">
      <c r="A6723" s="98">
        <v>45341</v>
      </c>
      <c r="B6723" s="15"/>
      <c r="C6723" s="144" t="s">
        <v>12</v>
      </c>
      <c r="D6723" s="33">
        <v>1150000</v>
      </c>
      <c r="E6723" s="45"/>
      <c r="F6723" s="13">
        <f t="shared" si="100"/>
        <v>156246640.7499997</v>
      </c>
    </row>
    <row r="6724" spans="1:9">
      <c r="A6724" s="98">
        <v>45341</v>
      </c>
      <c r="B6724" s="15"/>
      <c r="C6724" s="144" t="s">
        <v>12</v>
      </c>
      <c r="D6724" s="33">
        <v>585000</v>
      </c>
      <c r="E6724" s="45"/>
      <c r="F6724" s="13">
        <f t="shared" si="100"/>
        <v>156831640.7499997</v>
      </c>
    </row>
    <row r="6725" spans="1:9">
      <c r="A6725" s="98">
        <v>45341</v>
      </c>
      <c r="B6725" s="15"/>
      <c r="C6725" s="144" t="s">
        <v>12</v>
      </c>
      <c r="D6725" s="33">
        <v>1150000</v>
      </c>
      <c r="E6725" s="45"/>
      <c r="F6725" s="13">
        <f t="shared" si="100"/>
        <v>157981640.7499997</v>
      </c>
    </row>
    <row r="6726" spans="1:9">
      <c r="A6726" s="98">
        <v>45341</v>
      </c>
      <c r="B6726" s="15"/>
      <c r="C6726" s="144" t="s">
        <v>12</v>
      </c>
      <c r="D6726" s="33">
        <v>1170000</v>
      </c>
      <c r="E6726" s="45"/>
      <c r="F6726" s="13">
        <f t="shared" si="100"/>
        <v>159151640.7499997</v>
      </c>
    </row>
    <row r="6727" spans="1:9">
      <c r="A6727" s="98">
        <v>45341</v>
      </c>
      <c r="B6727" s="15"/>
      <c r="C6727" s="144" t="s">
        <v>12</v>
      </c>
      <c r="D6727" s="33">
        <v>1185000</v>
      </c>
      <c r="E6727" s="45"/>
      <c r="F6727" s="13">
        <f t="shared" si="100"/>
        <v>160336640.7499997</v>
      </c>
    </row>
    <row r="6728" spans="1:9">
      <c r="A6728" s="98">
        <v>45341</v>
      </c>
      <c r="B6728" s="15"/>
      <c r="C6728" s="144" t="s">
        <v>12</v>
      </c>
      <c r="D6728" s="33">
        <v>585000</v>
      </c>
      <c r="E6728" s="45"/>
      <c r="F6728" s="13">
        <f t="shared" si="100"/>
        <v>160921640.7499997</v>
      </c>
    </row>
    <row r="6729" spans="1:9">
      <c r="A6729" s="98">
        <v>45341</v>
      </c>
      <c r="B6729" s="15"/>
      <c r="C6729" s="144" t="s">
        <v>12</v>
      </c>
      <c r="D6729" s="33">
        <v>1150000</v>
      </c>
      <c r="E6729" s="45"/>
      <c r="F6729" s="13">
        <f t="shared" si="100"/>
        <v>162071640.7499997</v>
      </c>
    </row>
    <row r="6730" spans="1:9">
      <c r="A6730" s="98">
        <v>45341</v>
      </c>
      <c r="B6730" s="15"/>
      <c r="C6730" s="144" t="s">
        <v>146</v>
      </c>
      <c r="D6730" s="33">
        <v>9450000</v>
      </c>
      <c r="E6730" s="45"/>
      <c r="F6730" s="13">
        <f t="shared" si="100"/>
        <v>171521640.7499997</v>
      </c>
    </row>
    <row r="6731" spans="1:9">
      <c r="A6731" s="98">
        <v>45341</v>
      </c>
      <c r="B6731" s="15"/>
      <c r="C6731" s="144" t="s">
        <v>12</v>
      </c>
      <c r="D6731" s="33">
        <v>600000</v>
      </c>
      <c r="E6731" s="45"/>
      <c r="F6731" s="13">
        <f t="shared" si="100"/>
        <v>172121640.7499997</v>
      </c>
    </row>
    <row r="6732" spans="1:9">
      <c r="A6732" s="98">
        <v>45341</v>
      </c>
      <c r="B6732" s="15"/>
      <c r="C6732" s="144" t="s">
        <v>12</v>
      </c>
      <c r="D6732" s="33">
        <v>1170000</v>
      </c>
      <c r="E6732" s="45"/>
      <c r="F6732" s="13">
        <f t="shared" si="100"/>
        <v>173291640.7499997</v>
      </c>
    </row>
    <row r="6733" spans="1:9">
      <c r="A6733" s="98">
        <v>45342</v>
      </c>
      <c r="B6733" s="15"/>
      <c r="C6733" s="144" t="s">
        <v>12</v>
      </c>
      <c r="D6733" s="33">
        <v>650000</v>
      </c>
      <c r="E6733" s="45"/>
      <c r="F6733" s="13">
        <f t="shared" si="100"/>
        <v>173941640.7499997</v>
      </c>
    </row>
    <row r="6734" spans="1:9">
      <c r="A6734" s="98">
        <v>45342</v>
      </c>
      <c r="B6734" s="15"/>
      <c r="C6734" s="144" t="s">
        <v>12</v>
      </c>
      <c r="D6734" s="33">
        <v>1650000</v>
      </c>
      <c r="E6734" s="45"/>
      <c r="F6734" s="13">
        <f t="shared" si="100"/>
        <v>175591640.7499997</v>
      </c>
    </row>
    <row r="6735" spans="1:9">
      <c r="A6735" s="98">
        <v>45342</v>
      </c>
      <c r="B6735" s="15"/>
      <c r="C6735" s="144" t="s">
        <v>12</v>
      </c>
      <c r="D6735" s="33">
        <v>1200000</v>
      </c>
      <c r="E6735" s="45"/>
      <c r="F6735" s="13">
        <f t="shared" si="100"/>
        <v>176791640.7499997</v>
      </c>
      <c r="I6735" s="16"/>
    </row>
    <row r="6736" spans="1:9">
      <c r="A6736" s="98">
        <v>45342</v>
      </c>
      <c r="B6736" s="15"/>
      <c r="C6736" s="144" t="s">
        <v>12</v>
      </c>
      <c r="D6736" s="33">
        <v>650000</v>
      </c>
      <c r="E6736" s="45"/>
      <c r="F6736" s="13">
        <f t="shared" si="100"/>
        <v>177441640.7499997</v>
      </c>
    </row>
    <row r="6737" spans="1:6">
      <c r="A6737" s="98">
        <v>45342</v>
      </c>
      <c r="B6737" s="15"/>
      <c r="C6737" s="144" t="s">
        <v>12</v>
      </c>
      <c r="D6737" s="33">
        <v>1160000</v>
      </c>
      <c r="E6737" s="45"/>
      <c r="F6737" s="13">
        <f t="shared" si="100"/>
        <v>178601640.7499997</v>
      </c>
    </row>
    <row r="6738" spans="1:6">
      <c r="A6738" s="98">
        <v>45342</v>
      </c>
      <c r="B6738" s="15"/>
      <c r="C6738" s="144" t="s">
        <v>12</v>
      </c>
      <c r="D6738" s="33">
        <v>1835000</v>
      </c>
      <c r="E6738" s="45"/>
      <c r="F6738" s="13">
        <f t="shared" si="100"/>
        <v>180436640.7499997</v>
      </c>
    </row>
    <row r="6739" spans="1:6">
      <c r="A6739" s="98">
        <v>45342</v>
      </c>
      <c r="B6739" s="15"/>
      <c r="C6739" s="144" t="s">
        <v>17</v>
      </c>
      <c r="D6739" s="33">
        <v>700000</v>
      </c>
      <c r="E6739" s="45"/>
      <c r="F6739" s="13">
        <f t="shared" si="100"/>
        <v>181136640.7499997</v>
      </c>
    </row>
    <row r="6740" spans="1:6">
      <c r="A6740" s="98">
        <v>45342</v>
      </c>
      <c r="B6740" s="15"/>
      <c r="C6740" s="144" t="s">
        <v>12</v>
      </c>
      <c r="D6740" s="33">
        <v>650000</v>
      </c>
      <c r="E6740" s="45"/>
      <c r="F6740" s="13">
        <f t="shared" si="100"/>
        <v>181786640.7499997</v>
      </c>
    </row>
    <row r="6741" spans="1:6">
      <c r="A6741" s="98">
        <v>45342</v>
      </c>
      <c r="B6741" s="15"/>
      <c r="C6741" s="144" t="s">
        <v>12</v>
      </c>
      <c r="D6741" s="33">
        <v>600000</v>
      </c>
      <c r="E6741" s="45"/>
      <c r="F6741" s="13">
        <f t="shared" si="100"/>
        <v>182386640.7499997</v>
      </c>
    </row>
    <row r="6742" spans="1:6">
      <c r="A6742" s="98">
        <v>45342</v>
      </c>
      <c r="B6742" s="15"/>
      <c r="C6742" s="144" t="s">
        <v>12</v>
      </c>
      <c r="D6742" s="33">
        <v>1170000</v>
      </c>
      <c r="E6742" s="45"/>
      <c r="F6742" s="13">
        <f t="shared" si="100"/>
        <v>183556640.7499997</v>
      </c>
    </row>
    <row r="6743" spans="1:6">
      <c r="A6743" s="98">
        <v>45342</v>
      </c>
      <c r="B6743" s="15"/>
      <c r="C6743" s="144" t="s">
        <v>12</v>
      </c>
      <c r="D6743" s="33">
        <v>600000</v>
      </c>
      <c r="E6743" s="45"/>
      <c r="F6743" s="13">
        <f t="shared" si="100"/>
        <v>184156640.7499997</v>
      </c>
    </row>
    <row r="6744" spans="1:6">
      <c r="A6744" s="98">
        <v>45342</v>
      </c>
      <c r="B6744" s="15"/>
      <c r="C6744" s="144" t="s">
        <v>12</v>
      </c>
      <c r="D6744" s="33">
        <v>1235000</v>
      </c>
      <c r="E6744" s="45"/>
      <c r="F6744" s="13">
        <f t="shared" si="100"/>
        <v>185391640.7499997</v>
      </c>
    </row>
    <row r="6745" spans="1:6">
      <c r="A6745" s="98">
        <v>45343</v>
      </c>
      <c r="B6745" s="15"/>
      <c r="C6745" s="144" t="s">
        <v>12</v>
      </c>
      <c r="D6745" s="33">
        <v>600000</v>
      </c>
      <c r="E6745" s="45"/>
      <c r="F6745" s="13">
        <f t="shared" si="100"/>
        <v>185991640.7499997</v>
      </c>
    </row>
    <row r="6746" spans="1:6">
      <c r="A6746" s="98">
        <v>45343</v>
      </c>
      <c r="B6746" s="15"/>
      <c r="C6746" s="144" t="s">
        <v>12</v>
      </c>
      <c r="D6746" s="33">
        <v>585000</v>
      </c>
      <c r="E6746" s="45"/>
      <c r="F6746" s="13">
        <f t="shared" si="100"/>
        <v>186576640.7499997</v>
      </c>
    </row>
    <row r="6747" spans="1:6">
      <c r="A6747" s="98">
        <v>45343</v>
      </c>
      <c r="B6747" s="15"/>
      <c r="C6747" s="144" t="s">
        <v>12</v>
      </c>
      <c r="D6747" s="33">
        <v>585000</v>
      </c>
      <c r="E6747" s="45"/>
      <c r="F6747" s="13">
        <f t="shared" si="100"/>
        <v>187161640.7499997</v>
      </c>
    </row>
    <row r="6748" spans="1:6">
      <c r="A6748" s="98">
        <v>45343</v>
      </c>
      <c r="B6748" s="15"/>
      <c r="C6748" s="144" t="s">
        <v>12</v>
      </c>
      <c r="D6748" s="33">
        <v>650000</v>
      </c>
      <c r="E6748" s="45"/>
      <c r="F6748" s="13">
        <f t="shared" si="100"/>
        <v>187811640.7499997</v>
      </c>
    </row>
    <row r="6749" spans="1:6">
      <c r="A6749" s="98">
        <v>45343</v>
      </c>
      <c r="B6749" s="15"/>
      <c r="C6749" s="144" t="s">
        <v>12</v>
      </c>
      <c r="D6749" s="33">
        <v>650000</v>
      </c>
      <c r="E6749" s="45"/>
      <c r="F6749" s="13">
        <f t="shared" si="100"/>
        <v>188461640.7499997</v>
      </c>
    </row>
    <row r="6750" spans="1:6">
      <c r="A6750" s="98">
        <v>45343</v>
      </c>
      <c r="B6750" s="15"/>
      <c r="C6750" s="144" t="s">
        <v>17</v>
      </c>
      <c r="D6750" s="33">
        <v>750000</v>
      </c>
      <c r="E6750" s="45"/>
      <c r="F6750" s="13">
        <f t="shared" si="100"/>
        <v>189211640.7499997</v>
      </c>
    </row>
    <row r="6751" spans="1:6">
      <c r="A6751" s="98">
        <v>45343</v>
      </c>
      <c r="B6751" s="15"/>
      <c r="C6751" s="144" t="s">
        <v>12</v>
      </c>
      <c r="D6751" s="33">
        <v>465000</v>
      </c>
      <c r="E6751" s="45"/>
      <c r="F6751" s="13">
        <f t="shared" si="100"/>
        <v>189676640.7499997</v>
      </c>
    </row>
    <row r="6752" spans="1:6">
      <c r="A6752" s="98">
        <v>45343</v>
      </c>
      <c r="B6752" s="15"/>
      <c r="C6752" s="144" t="s">
        <v>12</v>
      </c>
      <c r="D6752" s="33">
        <v>1185000</v>
      </c>
      <c r="E6752" s="45"/>
      <c r="F6752" s="13">
        <f t="shared" si="100"/>
        <v>190861640.7499997</v>
      </c>
    </row>
    <row r="6753" spans="1:8">
      <c r="A6753" s="98">
        <v>45343</v>
      </c>
      <c r="B6753" s="15"/>
      <c r="C6753" s="144" t="s">
        <v>17</v>
      </c>
      <c r="D6753" s="33">
        <v>600000</v>
      </c>
      <c r="E6753" s="45"/>
      <c r="F6753" s="13">
        <f t="shared" si="100"/>
        <v>191461640.7499997</v>
      </c>
    </row>
    <row r="6754" spans="1:8">
      <c r="A6754" s="98">
        <v>45343</v>
      </c>
      <c r="B6754" s="15"/>
      <c r="C6754" s="144" t="s">
        <v>12</v>
      </c>
      <c r="D6754" s="33">
        <v>600000</v>
      </c>
      <c r="E6754" s="45"/>
      <c r="F6754" s="13">
        <f t="shared" si="100"/>
        <v>192061640.7499997</v>
      </c>
    </row>
    <row r="6755" spans="1:8">
      <c r="A6755" s="98">
        <v>45343</v>
      </c>
      <c r="B6755" s="15"/>
      <c r="C6755" s="144" t="s">
        <v>12</v>
      </c>
      <c r="D6755" s="33">
        <v>585000</v>
      </c>
      <c r="E6755" s="45"/>
      <c r="F6755" s="13">
        <f t="shared" si="100"/>
        <v>192646640.7499997</v>
      </c>
    </row>
    <row r="6756" spans="1:8">
      <c r="A6756" s="98">
        <v>45343</v>
      </c>
      <c r="B6756" s="15"/>
      <c r="C6756" s="144" t="s">
        <v>18</v>
      </c>
      <c r="D6756" s="33">
        <v>3070000</v>
      </c>
      <c r="E6756" s="45"/>
      <c r="F6756" s="13">
        <f t="shared" si="100"/>
        <v>195716640.7499997</v>
      </c>
    </row>
    <row r="6757" spans="1:8">
      <c r="A6757" s="98">
        <v>45343</v>
      </c>
      <c r="B6757" s="15"/>
      <c r="C6757" s="144" t="s">
        <v>12</v>
      </c>
      <c r="D6757" s="33">
        <v>650000</v>
      </c>
      <c r="E6757" s="45"/>
      <c r="F6757" s="13">
        <f t="shared" si="100"/>
        <v>196366640.7499997</v>
      </c>
    </row>
    <row r="6758" spans="1:8">
      <c r="A6758" s="98">
        <v>45343</v>
      </c>
      <c r="B6758" s="15"/>
      <c r="C6758" s="144" t="s">
        <v>12</v>
      </c>
      <c r="D6758" s="33">
        <v>650000</v>
      </c>
      <c r="E6758" s="45"/>
      <c r="F6758" s="13">
        <f t="shared" si="100"/>
        <v>197016640.7499997</v>
      </c>
    </row>
    <row r="6759" spans="1:8">
      <c r="A6759" s="98">
        <v>45343</v>
      </c>
      <c r="B6759" s="15"/>
      <c r="C6759" s="144" t="s">
        <v>12</v>
      </c>
      <c r="D6759" s="33">
        <v>3404700</v>
      </c>
      <c r="E6759" s="45"/>
      <c r="F6759" s="13">
        <f t="shared" si="100"/>
        <v>200421340.7499997</v>
      </c>
    </row>
    <row r="6760" spans="1:8">
      <c r="A6760" s="98">
        <v>45351</v>
      </c>
      <c r="B6760" s="15"/>
      <c r="C6760" s="144" t="s">
        <v>467</v>
      </c>
      <c r="D6760" s="33">
        <v>1350000</v>
      </c>
      <c r="E6760" s="45"/>
      <c r="F6760" s="13">
        <f t="shared" ref="F6760:F6823" si="101">F6759+D6760-E6760</f>
        <v>201771340.7499997</v>
      </c>
    </row>
    <row r="6761" spans="1:8">
      <c r="A6761" s="98">
        <v>45343</v>
      </c>
      <c r="B6761" s="15"/>
      <c r="C6761" s="144" t="s">
        <v>12</v>
      </c>
      <c r="D6761" s="33">
        <v>650000</v>
      </c>
      <c r="E6761" s="45"/>
      <c r="F6761" s="13">
        <f t="shared" si="101"/>
        <v>202421340.7499997</v>
      </c>
    </row>
    <row r="6762" spans="1:8">
      <c r="A6762" s="98">
        <v>45344</v>
      </c>
      <c r="B6762" s="15"/>
      <c r="C6762" s="144" t="s">
        <v>12</v>
      </c>
      <c r="D6762" s="33">
        <v>1300000</v>
      </c>
      <c r="E6762" s="45"/>
      <c r="F6762" s="13">
        <f t="shared" si="101"/>
        <v>203721340.7499997</v>
      </c>
    </row>
    <row r="6763" spans="1:8">
      <c r="A6763" s="98">
        <v>45344</v>
      </c>
      <c r="B6763" s="15"/>
      <c r="C6763" s="144" t="s">
        <v>12</v>
      </c>
      <c r="D6763" s="33">
        <v>1050000</v>
      </c>
      <c r="E6763" s="45"/>
      <c r="F6763" s="13">
        <f t="shared" si="101"/>
        <v>204771340.7499997</v>
      </c>
    </row>
    <row r="6764" spans="1:8">
      <c r="A6764" s="98">
        <v>45344</v>
      </c>
      <c r="B6764" s="15"/>
      <c r="C6764" s="144" t="s">
        <v>12</v>
      </c>
      <c r="D6764" s="33">
        <v>465000</v>
      </c>
      <c r="E6764" s="45"/>
      <c r="F6764" s="13">
        <f t="shared" si="101"/>
        <v>205236340.7499997</v>
      </c>
    </row>
    <row r="6765" spans="1:8">
      <c r="A6765" s="98">
        <v>45344</v>
      </c>
      <c r="B6765" s="15"/>
      <c r="C6765" s="144" t="s">
        <v>12</v>
      </c>
      <c r="D6765" s="33">
        <v>585000</v>
      </c>
      <c r="E6765" s="45"/>
      <c r="F6765" s="13">
        <f t="shared" si="101"/>
        <v>205821340.7499997</v>
      </c>
    </row>
    <row r="6766" spans="1:8">
      <c r="A6766" s="98">
        <v>45344</v>
      </c>
      <c r="B6766" s="15"/>
      <c r="C6766" s="144" t="s">
        <v>30</v>
      </c>
      <c r="D6766" s="33">
        <v>350000</v>
      </c>
      <c r="E6766" s="45"/>
      <c r="F6766" s="13">
        <f t="shared" si="101"/>
        <v>206171340.7499997</v>
      </c>
    </row>
    <row r="6767" spans="1:8">
      <c r="A6767" s="98">
        <v>45344</v>
      </c>
      <c r="B6767" s="15"/>
      <c r="C6767" s="144" t="s">
        <v>12</v>
      </c>
      <c r="D6767" s="33">
        <v>585000</v>
      </c>
      <c r="E6767" s="45"/>
      <c r="F6767" s="13">
        <f t="shared" si="101"/>
        <v>206756340.7499997</v>
      </c>
      <c r="H6767" s="16"/>
    </row>
    <row r="6768" spans="1:8">
      <c r="A6768" s="98">
        <v>45344</v>
      </c>
      <c r="B6768" s="15"/>
      <c r="C6768" s="144" t="s">
        <v>12</v>
      </c>
      <c r="D6768" s="33">
        <v>650000</v>
      </c>
      <c r="E6768" s="45"/>
      <c r="F6768" s="13">
        <f t="shared" si="101"/>
        <v>207406340.7499997</v>
      </c>
    </row>
    <row r="6769" spans="1:6">
      <c r="A6769" s="98">
        <v>45344</v>
      </c>
      <c r="B6769" s="15"/>
      <c r="C6769" s="144" t="s">
        <v>12</v>
      </c>
      <c r="D6769" s="33">
        <v>650000</v>
      </c>
      <c r="E6769" s="45"/>
      <c r="F6769" s="13">
        <f t="shared" si="101"/>
        <v>208056340.7499997</v>
      </c>
    </row>
    <row r="6770" spans="1:6">
      <c r="A6770" s="98">
        <v>45344</v>
      </c>
      <c r="B6770" s="15"/>
      <c r="C6770" s="144" t="s">
        <v>12</v>
      </c>
      <c r="D6770" s="33">
        <v>1170000</v>
      </c>
      <c r="E6770" s="45"/>
      <c r="F6770" s="13">
        <f t="shared" si="101"/>
        <v>209226340.7499997</v>
      </c>
    </row>
    <row r="6771" spans="1:6">
      <c r="A6771" s="98">
        <v>45344</v>
      </c>
      <c r="B6771" s="15"/>
      <c r="C6771" s="144" t="s">
        <v>12</v>
      </c>
      <c r="D6771" s="33">
        <v>1170000</v>
      </c>
      <c r="E6771" s="45"/>
      <c r="F6771" s="13">
        <f t="shared" si="101"/>
        <v>210396340.7499997</v>
      </c>
    </row>
    <row r="6772" spans="1:6">
      <c r="A6772" s="98">
        <v>45344</v>
      </c>
      <c r="B6772" s="15"/>
      <c r="C6772" s="144" t="s">
        <v>12</v>
      </c>
      <c r="D6772" s="33">
        <v>600000</v>
      </c>
      <c r="E6772" s="45"/>
      <c r="F6772" s="13">
        <f t="shared" si="101"/>
        <v>210996340.7499997</v>
      </c>
    </row>
    <row r="6773" spans="1:6">
      <c r="A6773" s="98">
        <v>45344</v>
      </c>
      <c r="B6773" s="15"/>
      <c r="C6773" s="144" t="s">
        <v>12</v>
      </c>
      <c r="D6773" s="33">
        <v>585000</v>
      </c>
      <c r="E6773" s="45"/>
      <c r="F6773" s="13">
        <f t="shared" si="101"/>
        <v>211581340.7499997</v>
      </c>
    </row>
    <row r="6774" spans="1:6">
      <c r="A6774" s="98">
        <v>45344</v>
      </c>
      <c r="B6774" s="15"/>
      <c r="C6774" s="144" t="s">
        <v>12</v>
      </c>
      <c r="D6774" s="33">
        <v>465000</v>
      </c>
      <c r="E6774" s="45"/>
      <c r="F6774" s="13">
        <f t="shared" si="101"/>
        <v>212046340.7499997</v>
      </c>
    </row>
    <row r="6775" spans="1:6">
      <c r="A6775" s="98">
        <v>45344</v>
      </c>
      <c r="B6775" s="15"/>
      <c r="C6775" s="144" t="s">
        <v>12</v>
      </c>
      <c r="D6775" s="33">
        <v>1300000</v>
      </c>
      <c r="E6775" s="45"/>
      <c r="F6775" s="13">
        <f t="shared" si="101"/>
        <v>213346340.7499997</v>
      </c>
    </row>
    <row r="6776" spans="1:6">
      <c r="A6776" s="98">
        <v>45344</v>
      </c>
      <c r="B6776" s="15"/>
      <c r="C6776" s="144" t="s">
        <v>12</v>
      </c>
      <c r="D6776" s="33">
        <v>1200000</v>
      </c>
      <c r="E6776" s="45"/>
      <c r="F6776" s="13">
        <f t="shared" si="101"/>
        <v>214546340.7499997</v>
      </c>
    </row>
    <row r="6777" spans="1:6">
      <c r="A6777" s="98">
        <v>45344</v>
      </c>
      <c r="B6777" s="15"/>
      <c r="C6777" s="144" t="s">
        <v>12</v>
      </c>
      <c r="D6777" s="33">
        <v>600000</v>
      </c>
      <c r="E6777" s="45"/>
      <c r="F6777" s="13">
        <f t="shared" si="101"/>
        <v>215146340.7499997</v>
      </c>
    </row>
    <row r="6778" spans="1:6">
      <c r="A6778" s="98">
        <v>45344</v>
      </c>
      <c r="B6778" s="15"/>
      <c r="C6778" s="144" t="s">
        <v>12</v>
      </c>
      <c r="D6778" s="33">
        <v>650000</v>
      </c>
      <c r="E6778" s="45"/>
      <c r="F6778" s="13">
        <f t="shared" si="101"/>
        <v>215796340.7499997</v>
      </c>
    </row>
    <row r="6779" spans="1:6">
      <c r="A6779" s="98">
        <v>45345</v>
      </c>
      <c r="B6779" s="15"/>
      <c r="C6779" s="144" t="s">
        <v>12</v>
      </c>
      <c r="D6779" s="33">
        <v>650000</v>
      </c>
      <c r="E6779" s="45"/>
      <c r="F6779" s="13">
        <f t="shared" si="101"/>
        <v>216446340.7499997</v>
      </c>
    </row>
    <row r="6780" spans="1:6">
      <c r="A6780" s="98">
        <v>45345</v>
      </c>
      <c r="B6780" s="15"/>
      <c r="C6780" s="144" t="s">
        <v>12</v>
      </c>
      <c r="D6780" s="33">
        <v>585000</v>
      </c>
      <c r="E6780" s="45"/>
      <c r="F6780" s="13">
        <f t="shared" si="101"/>
        <v>217031340.7499997</v>
      </c>
    </row>
    <row r="6781" spans="1:6">
      <c r="A6781" s="98">
        <v>45345</v>
      </c>
      <c r="B6781" s="15"/>
      <c r="C6781" s="144" t="s">
        <v>12</v>
      </c>
      <c r="D6781" s="33">
        <v>650000</v>
      </c>
      <c r="E6781" s="45"/>
      <c r="F6781" s="13">
        <f t="shared" si="101"/>
        <v>217681340.7499997</v>
      </c>
    </row>
    <row r="6782" spans="1:6">
      <c r="A6782" s="98">
        <v>45345</v>
      </c>
      <c r="B6782" s="15"/>
      <c r="C6782" s="144" t="s">
        <v>12</v>
      </c>
      <c r="D6782" s="33">
        <v>585000</v>
      </c>
      <c r="E6782" s="45"/>
      <c r="F6782" s="13">
        <f t="shared" si="101"/>
        <v>218266340.7499997</v>
      </c>
    </row>
    <row r="6783" spans="1:6">
      <c r="A6783" s="98">
        <v>45345</v>
      </c>
      <c r="B6783" s="15"/>
      <c r="C6783" s="144" t="s">
        <v>12</v>
      </c>
      <c r="D6783" s="33">
        <v>650000</v>
      </c>
      <c r="E6783" s="45"/>
      <c r="F6783" s="13">
        <f t="shared" si="101"/>
        <v>218916340.7499997</v>
      </c>
    </row>
    <row r="6784" spans="1:6">
      <c r="A6784" s="98">
        <v>45345</v>
      </c>
      <c r="B6784" s="15"/>
      <c r="C6784" s="144" t="s">
        <v>12</v>
      </c>
      <c r="D6784" s="33">
        <v>1200000</v>
      </c>
      <c r="E6784" s="45"/>
      <c r="F6784" s="13">
        <f t="shared" si="101"/>
        <v>220116340.7499997</v>
      </c>
    </row>
    <row r="6785" spans="1:6">
      <c r="A6785" s="98">
        <v>45345</v>
      </c>
      <c r="B6785" s="15"/>
      <c r="C6785" s="144" t="s">
        <v>12</v>
      </c>
      <c r="D6785" s="33">
        <v>650000</v>
      </c>
      <c r="E6785" s="45"/>
      <c r="F6785" s="13">
        <f t="shared" si="101"/>
        <v>220766340.7499997</v>
      </c>
    </row>
    <row r="6786" spans="1:6">
      <c r="A6786" s="98">
        <v>45345</v>
      </c>
      <c r="B6786" s="15"/>
      <c r="C6786" s="144" t="s">
        <v>12</v>
      </c>
      <c r="D6786" s="33">
        <v>585000</v>
      </c>
      <c r="E6786" s="45"/>
      <c r="F6786" s="13">
        <f t="shared" si="101"/>
        <v>221351340.7499997</v>
      </c>
    </row>
    <row r="6787" spans="1:6">
      <c r="A6787" s="98">
        <v>45345</v>
      </c>
      <c r="B6787" s="15"/>
      <c r="C6787" s="144" t="s">
        <v>12</v>
      </c>
      <c r="D6787" s="33">
        <v>1770000</v>
      </c>
      <c r="E6787" s="45"/>
      <c r="F6787" s="13">
        <f t="shared" si="101"/>
        <v>223121340.7499997</v>
      </c>
    </row>
    <row r="6788" spans="1:6">
      <c r="A6788" s="98">
        <v>45345</v>
      </c>
      <c r="B6788" s="15"/>
      <c r="C6788" s="144" t="s">
        <v>12</v>
      </c>
      <c r="D6788" s="33">
        <v>1135000</v>
      </c>
      <c r="E6788" s="45"/>
      <c r="F6788" s="13">
        <f t="shared" si="101"/>
        <v>224256340.7499997</v>
      </c>
    </row>
    <row r="6789" spans="1:6">
      <c r="A6789" s="98">
        <v>45345</v>
      </c>
      <c r="B6789" s="15"/>
      <c r="C6789" s="144" t="s">
        <v>12</v>
      </c>
      <c r="D6789" s="33">
        <v>650000</v>
      </c>
      <c r="E6789" s="45"/>
      <c r="F6789" s="13">
        <f t="shared" si="101"/>
        <v>224906340.7499997</v>
      </c>
    </row>
    <row r="6790" spans="1:6">
      <c r="A6790" s="98">
        <v>45345</v>
      </c>
      <c r="B6790" s="15"/>
      <c r="C6790" s="144" t="s">
        <v>30</v>
      </c>
      <c r="D6790" s="33">
        <v>350000</v>
      </c>
      <c r="E6790" s="45"/>
      <c r="F6790" s="13">
        <f t="shared" si="101"/>
        <v>225256340.7499997</v>
      </c>
    </row>
    <row r="6791" spans="1:6">
      <c r="A6791" s="98">
        <v>45345</v>
      </c>
      <c r="B6791" s="15"/>
      <c r="C6791" s="144" t="s">
        <v>12</v>
      </c>
      <c r="D6791" s="33">
        <v>585000</v>
      </c>
      <c r="E6791" s="45"/>
      <c r="F6791" s="13">
        <f t="shared" si="101"/>
        <v>225841340.7499997</v>
      </c>
    </row>
    <row r="6792" spans="1:6">
      <c r="A6792" s="98">
        <v>45345</v>
      </c>
      <c r="B6792" s="15"/>
      <c r="C6792" s="144" t="s">
        <v>12</v>
      </c>
      <c r="D6792" s="33">
        <v>650000</v>
      </c>
      <c r="E6792" s="45"/>
      <c r="F6792" s="13">
        <f t="shared" si="101"/>
        <v>226491340.7499997</v>
      </c>
    </row>
    <row r="6793" spans="1:6">
      <c r="A6793" s="98">
        <v>45345</v>
      </c>
      <c r="B6793" s="15"/>
      <c r="C6793" s="144" t="s">
        <v>17</v>
      </c>
      <c r="D6793" s="33">
        <v>550000</v>
      </c>
      <c r="E6793" s="45"/>
      <c r="F6793" s="13">
        <f t="shared" si="101"/>
        <v>227041340.7499997</v>
      </c>
    </row>
    <row r="6794" spans="1:6">
      <c r="A6794" s="98">
        <v>45346</v>
      </c>
      <c r="B6794" s="15"/>
      <c r="C6794" s="144" t="s">
        <v>12</v>
      </c>
      <c r="D6794" s="33">
        <v>650000</v>
      </c>
      <c r="E6794" s="45"/>
      <c r="F6794" s="13">
        <f t="shared" si="101"/>
        <v>227691340.7499997</v>
      </c>
    </row>
    <row r="6795" spans="1:6">
      <c r="A6795" s="98">
        <v>45346</v>
      </c>
      <c r="B6795" s="15"/>
      <c r="C6795" s="144" t="s">
        <v>12</v>
      </c>
      <c r="D6795" s="33">
        <v>585000</v>
      </c>
      <c r="E6795" s="45"/>
      <c r="F6795" s="13">
        <f t="shared" si="101"/>
        <v>228276340.7499997</v>
      </c>
    </row>
    <row r="6796" spans="1:6">
      <c r="A6796" s="98">
        <v>45346</v>
      </c>
      <c r="B6796" s="15"/>
      <c r="C6796" s="144" t="s">
        <v>149</v>
      </c>
      <c r="D6796" s="33">
        <v>14950000</v>
      </c>
      <c r="E6796" s="45"/>
      <c r="F6796" s="13">
        <f t="shared" si="101"/>
        <v>243226340.7499997</v>
      </c>
    </row>
    <row r="6797" spans="1:6">
      <c r="A6797" s="98">
        <v>45346</v>
      </c>
      <c r="B6797" s="15"/>
      <c r="C6797" s="144" t="s">
        <v>145</v>
      </c>
      <c r="D6797" s="33">
        <v>15300000</v>
      </c>
      <c r="E6797" s="45"/>
      <c r="F6797" s="13">
        <f t="shared" si="101"/>
        <v>258526340.7499997</v>
      </c>
    </row>
    <row r="6798" spans="1:6">
      <c r="A6798" s="98">
        <v>45346</v>
      </c>
      <c r="B6798" s="15"/>
      <c r="C6798" s="144" t="s">
        <v>12</v>
      </c>
      <c r="D6798" s="33">
        <v>650000</v>
      </c>
      <c r="E6798" s="45"/>
      <c r="F6798" s="13">
        <f t="shared" si="101"/>
        <v>259176340.7499997</v>
      </c>
    </row>
    <row r="6799" spans="1:6">
      <c r="A6799" s="98">
        <v>45347</v>
      </c>
      <c r="B6799" s="15"/>
      <c r="C6799" s="144" t="s">
        <v>12</v>
      </c>
      <c r="D6799" s="33">
        <v>550000</v>
      </c>
      <c r="E6799" s="45"/>
      <c r="F6799" s="13">
        <f t="shared" si="101"/>
        <v>259726340.7499997</v>
      </c>
    </row>
    <row r="6800" spans="1:6">
      <c r="A6800" s="98">
        <v>45347</v>
      </c>
      <c r="B6800" s="15"/>
      <c r="C6800" s="144" t="s">
        <v>12</v>
      </c>
      <c r="D6800" s="33">
        <v>585000</v>
      </c>
      <c r="E6800" s="45"/>
      <c r="F6800" s="13">
        <f t="shared" si="101"/>
        <v>260311340.7499997</v>
      </c>
    </row>
    <row r="6801" spans="1:6">
      <c r="A6801" s="98">
        <v>45347</v>
      </c>
      <c r="B6801" s="15"/>
      <c r="C6801" s="144" t="s">
        <v>12</v>
      </c>
      <c r="D6801" s="33">
        <v>1185000</v>
      </c>
      <c r="E6801" s="45"/>
      <c r="F6801" s="13">
        <f t="shared" si="101"/>
        <v>261496340.7499997</v>
      </c>
    </row>
    <row r="6802" spans="1:6">
      <c r="A6802" s="98">
        <v>45347</v>
      </c>
      <c r="B6802" s="15"/>
      <c r="C6802" s="144" t="s">
        <v>17</v>
      </c>
      <c r="D6802" s="33">
        <v>550000</v>
      </c>
      <c r="E6802" s="45"/>
      <c r="F6802" s="13">
        <f t="shared" si="101"/>
        <v>262046340.7499997</v>
      </c>
    </row>
    <row r="6803" spans="1:6">
      <c r="A6803" s="98">
        <v>45347</v>
      </c>
      <c r="B6803" s="15"/>
      <c r="C6803" s="144" t="s">
        <v>12</v>
      </c>
      <c r="D6803" s="33">
        <v>585000</v>
      </c>
      <c r="E6803" s="45"/>
      <c r="F6803" s="13">
        <f t="shared" si="101"/>
        <v>262631340.7499997</v>
      </c>
    </row>
    <row r="6804" spans="1:6">
      <c r="A6804" s="98">
        <v>45347</v>
      </c>
      <c r="B6804" s="15"/>
      <c r="C6804" s="144" t="s">
        <v>12</v>
      </c>
      <c r="D6804" s="33">
        <v>650000</v>
      </c>
      <c r="E6804" s="45"/>
      <c r="F6804" s="13">
        <f t="shared" si="101"/>
        <v>263281340.7499997</v>
      </c>
    </row>
    <row r="6805" spans="1:6">
      <c r="A6805" s="98">
        <v>45347</v>
      </c>
      <c r="B6805" s="15"/>
      <c r="C6805" s="144" t="s">
        <v>12</v>
      </c>
      <c r="D6805" s="33">
        <v>585000</v>
      </c>
      <c r="E6805" s="45"/>
      <c r="F6805" s="13">
        <f t="shared" si="101"/>
        <v>263866340.7499997</v>
      </c>
    </row>
    <row r="6806" spans="1:6">
      <c r="A6806" s="98">
        <v>45347</v>
      </c>
      <c r="B6806" s="15"/>
      <c r="C6806" s="144" t="s">
        <v>12</v>
      </c>
      <c r="D6806" s="33">
        <v>1170000</v>
      </c>
      <c r="E6806" s="45"/>
      <c r="F6806" s="13">
        <f t="shared" si="101"/>
        <v>265036340.7499997</v>
      </c>
    </row>
    <row r="6807" spans="1:6">
      <c r="A6807" s="98">
        <v>45347</v>
      </c>
      <c r="B6807" s="15"/>
      <c r="C6807" s="144" t="s">
        <v>12</v>
      </c>
      <c r="D6807" s="33">
        <v>1135000</v>
      </c>
      <c r="E6807" s="45"/>
      <c r="F6807" s="13">
        <f t="shared" si="101"/>
        <v>266171340.7499997</v>
      </c>
    </row>
    <row r="6808" spans="1:6">
      <c r="A6808" s="98">
        <v>45347</v>
      </c>
      <c r="B6808" s="15"/>
      <c r="C6808" s="144" t="s">
        <v>12</v>
      </c>
      <c r="D6808" s="33">
        <v>585000</v>
      </c>
      <c r="E6808" s="45"/>
      <c r="F6808" s="13">
        <f t="shared" si="101"/>
        <v>266756340.7499997</v>
      </c>
    </row>
    <row r="6809" spans="1:6">
      <c r="A6809" s="98">
        <v>45347</v>
      </c>
      <c r="B6809" s="15"/>
      <c r="C6809" s="144" t="s">
        <v>12</v>
      </c>
      <c r="D6809" s="33">
        <v>600000</v>
      </c>
      <c r="E6809" s="45"/>
      <c r="F6809" s="13">
        <f t="shared" si="101"/>
        <v>267356340.7499997</v>
      </c>
    </row>
    <row r="6810" spans="1:6">
      <c r="A6810" s="98">
        <v>45348</v>
      </c>
      <c r="B6810" s="15"/>
      <c r="C6810" s="144" t="s">
        <v>12</v>
      </c>
      <c r="D6810" s="33">
        <v>585000</v>
      </c>
      <c r="E6810" s="45"/>
      <c r="F6810" s="13">
        <f t="shared" si="101"/>
        <v>267941340.7499997</v>
      </c>
    </row>
    <row r="6811" spans="1:6">
      <c r="A6811" s="98">
        <v>45348</v>
      </c>
      <c r="B6811" s="15"/>
      <c r="C6811" s="144" t="s">
        <v>12</v>
      </c>
      <c r="D6811" s="33">
        <v>465000</v>
      </c>
      <c r="E6811" s="45"/>
      <c r="F6811" s="13">
        <f t="shared" si="101"/>
        <v>268406340.7499997</v>
      </c>
    </row>
    <row r="6812" spans="1:6">
      <c r="A6812" s="98">
        <v>45348</v>
      </c>
      <c r="B6812" s="15"/>
      <c r="C6812" s="144" t="s">
        <v>12</v>
      </c>
      <c r="D6812" s="33">
        <v>600000</v>
      </c>
      <c r="E6812" s="45"/>
      <c r="F6812" s="13">
        <f t="shared" si="101"/>
        <v>269006340.7499997</v>
      </c>
    </row>
    <row r="6813" spans="1:6">
      <c r="A6813" s="98">
        <v>45348</v>
      </c>
      <c r="B6813" s="15"/>
      <c r="C6813" s="144" t="s">
        <v>12</v>
      </c>
      <c r="D6813" s="33">
        <v>650000</v>
      </c>
      <c r="E6813" s="45"/>
      <c r="F6813" s="13">
        <f t="shared" si="101"/>
        <v>269656340.7499997</v>
      </c>
    </row>
    <row r="6814" spans="1:6">
      <c r="A6814" s="98">
        <v>45348</v>
      </c>
      <c r="B6814" s="15"/>
      <c r="C6814" s="144" t="s">
        <v>12</v>
      </c>
      <c r="D6814" s="33">
        <v>650000</v>
      </c>
      <c r="E6814" s="45"/>
      <c r="F6814" s="13">
        <f t="shared" si="101"/>
        <v>270306340.7499997</v>
      </c>
    </row>
    <row r="6815" spans="1:6">
      <c r="A6815" s="98">
        <v>45348</v>
      </c>
      <c r="B6815" s="15"/>
      <c r="C6815" s="144" t="s">
        <v>12</v>
      </c>
      <c r="D6815" s="33">
        <v>1185000</v>
      </c>
      <c r="E6815" s="45"/>
      <c r="F6815" s="13">
        <f t="shared" si="101"/>
        <v>271491340.7499997</v>
      </c>
    </row>
    <row r="6816" spans="1:6">
      <c r="A6816" s="98">
        <v>45348</v>
      </c>
      <c r="B6816" s="15"/>
      <c r="C6816" s="144" t="s">
        <v>12</v>
      </c>
      <c r="D6816" s="33">
        <v>600000</v>
      </c>
      <c r="E6816" s="45"/>
      <c r="F6816" s="13">
        <f t="shared" si="101"/>
        <v>272091340.7499997</v>
      </c>
    </row>
    <row r="6817" spans="1:6">
      <c r="A6817" s="98">
        <v>45348</v>
      </c>
      <c r="B6817" s="15"/>
      <c r="C6817" s="144" t="s">
        <v>12</v>
      </c>
      <c r="D6817" s="33">
        <v>1200000</v>
      </c>
      <c r="E6817" s="45"/>
      <c r="F6817" s="13">
        <f t="shared" si="101"/>
        <v>273291340.7499997</v>
      </c>
    </row>
    <row r="6818" spans="1:6">
      <c r="A6818" s="98">
        <v>45348</v>
      </c>
      <c r="B6818" s="15"/>
      <c r="C6818" s="144" t="s">
        <v>12</v>
      </c>
      <c r="D6818" s="33">
        <v>600000</v>
      </c>
      <c r="E6818" s="45"/>
      <c r="F6818" s="13">
        <f t="shared" si="101"/>
        <v>273891340.7499997</v>
      </c>
    </row>
    <row r="6819" spans="1:6">
      <c r="A6819" s="98">
        <v>45348</v>
      </c>
      <c r="B6819" s="15"/>
      <c r="C6819" s="144" t="s">
        <v>12</v>
      </c>
      <c r="D6819" s="33">
        <v>585000</v>
      </c>
      <c r="E6819" s="45"/>
      <c r="F6819" s="13">
        <f t="shared" si="101"/>
        <v>274476340.7499997</v>
      </c>
    </row>
    <row r="6820" spans="1:6">
      <c r="A6820" s="98">
        <v>45348</v>
      </c>
      <c r="B6820" s="15"/>
      <c r="C6820" s="144" t="s">
        <v>12</v>
      </c>
      <c r="D6820" s="33">
        <v>600000</v>
      </c>
      <c r="E6820" s="45"/>
      <c r="F6820" s="13">
        <f t="shared" si="101"/>
        <v>275076340.7499997</v>
      </c>
    </row>
    <row r="6821" spans="1:6">
      <c r="A6821" s="98">
        <v>45348</v>
      </c>
      <c r="B6821" s="15"/>
      <c r="C6821" s="144" t="s">
        <v>12</v>
      </c>
      <c r="D6821" s="33">
        <v>600000</v>
      </c>
      <c r="E6821" s="45"/>
      <c r="F6821" s="13">
        <f t="shared" si="101"/>
        <v>275676340.7499997</v>
      </c>
    </row>
    <row r="6822" spans="1:6">
      <c r="A6822" s="98">
        <v>45348</v>
      </c>
      <c r="B6822" s="15"/>
      <c r="C6822" s="144" t="s">
        <v>12</v>
      </c>
      <c r="D6822" s="33">
        <v>1735000</v>
      </c>
      <c r="E6822" s="45"/>
      <c r="F6822" s="13">
        <f t="shared" si="101"/>
        <v>277411340.7499997</v>
      </c>
    </row>
    <row r="6823" spans="1:6">
      <c r="A6823" s="98">
        <v>45348</v>
      </c>
      <c r="B6823" s="15"/>
      <c r="C6823" s="144" t="s">
        <v>12</v>
      </c>
      <c r="D6823" s="33">
        <v>600000</v>
      </c>
      <c r="E6823" s="45"/>
      <c r="F6823" s="13">
        <f t="shared" si="101"/>
        <v>278011340.7499997</v>
      </c>
    </row>
    <row r="6824" spans="1:6">
      <c r="A6824" s="98">
        <v>45348</v>
      </c>
      <c r="B6824" s="15"/>
      <c r="C6824" s="144" t="s">
        <v>12</v>
      </c>
      <c r="D6824" s="33">
        <v>1235000</v>
      </c>
      <c r="E6824" s="45"/>
      <c r="F6824" s="13">
        <f t="shared" ref="F6824:F6842" si="102">F6823+D6824-E6824</f>
        <v>279246340.7499997</v>
      </c>
    </row>
    <row r="6825" spans="1:6">
      <c r="A6825" s="98">
        <v>45348</v>
      </c>
      <c r="B6825" s="15"/>
      <c r="C6825" s="144" t="s">
        <v>12</v>
      </c>
      <c r="D6825" s="33">
        <v>585000</v>
      </c>
      <c r="E6825" s="45"/>
      <c r="F6825" s="13">
        <f t="shared" si="102"/>
        <v>279831340.7499997</v>
      </c>
    </row>
    <row r="6826" spans="1:6">
      <c r="A6826" s="98">
        <v>45348</v>
      </c>
      <c r="B6826" s="15"/>
      <c r="C6826" s="144" t="s">
        <v>12</v>
      </c>
      <c r="D6826" s="33">
        <v>1950000</v>
      </c>
      <c r="E6826" s="45"/>
      <c r="F6826" s="13">
        <f t="shared" si="102"/>
        <v>281781340.7499997</v>
      </c>
    </row>
    <row r="6827" spans="1:6">
      <c r="A6827" s="98">
        <v>45348</v>
      </c>
      <c r="B6827" s="15"/>
      <c r="C6827" s="144" t="s">
        <v>12</v>
      </c>
      <c r="D6827" s="33">
        <v>585000</v>
      </c>
      <c r="E6827" s="45"/>
      <c r="F6827" s="13">
        <f t="shared" si="102"/>
        <v>282366340.7499997</v>
      </c>
    </row>
    <row r="6828" spans="1:6">
      <c r="A6828" s="98">
        <v>45348</v>
      </c>
      <c r="B6828" s="15"/>
      <c r="C6828" s="144" t="s">
        <v>12</v>
      </c>
      <c r="D6828" s="33">
        <v>600000</v>
      </c>
      <c r="E6828" s="45"/>
      <c r="F6828" s="13">
        <f t="shared" si="102"/>
        <v>282966340.7499997</v>
      </c>
    </row>
    <row r="6829" spans="1:6">
      <c r="A6829" s="98">
        <v>45348</v>
      </c>
      <c r="B6829" s="15"/>
      <c r="C6829" s="144" t="s">
        <v>12</v>
      </c>
      <c r="D6829" s="33">
        <v>600000</v>
      </c>
      <c r="E6829" s="45"/>
      <c r="F6829" s="13">
        <f t="shared" si="102"/>
        <v>283566340.7499997</v>
      </c>
    </row>
    <row r="6830" spans="1:6">
      <c r="A6830" s="98">
        <v>45348</v>
      </c>
      <c r="B6830" s="15"/>
      <c r="C6830" s="144" t="s">
        <v>17</v>
      </c>
      <c r="D6830" s="33">
        <v>600000</v>
      </c>
      <c r="E6830" s="45"/>
      <c r="F6830" s="13">
        <f t="shared" si="102"/>
        <v>284166340.7499997</v>
      </c>
    </row>
    <row r="6831" spans="1:6">
      <c r="A6831" s="98">
        <v>45348</v>
      </c>
      <c r="B6831" s="15"/>
      <c r="C6831" s="144" t="s">
        <v>12</v>
      </c>
      <c r="D6831" s="33">
        <v>1235000</v>
      </c>
      <c r="E6831" s="45"/>
      <c r="F6831" s="13">
        <f t="shared" si="102"/>
        <v>285401340.7499997</v>
      </c>
    </row>
    <row r="6832" spans="1:6">
      <c r="A6832" s="98">
        <v>45348</v>
      </c>
      <c r="B6832" s="15"/>
      <c r="C6832" s="144" t="s">
        <v>12</v>
      </c>
      <c r="D6832" s="33">
        <v>650000</v>
      </c>
      <c r="E6832" s="45"/>
      <c r="F6832" s="13">
        <f t="shared" si="102"/>
        <v>286051340.7499997</v>
      </c>
    </row>
    <row r="6833" spans="1:6">
      <c r="A6833" s="98">
        <v>45348</v>
      </c>
      <c r="B6833" s="15"/>
      <c r="C6833" s="144" t="s">
        <v>12</v>
      </c>
      <c r="D6833" s="33">
        <v>585000</v>
      </c>
      <c r="E6833" s="45"/>
      <c r="F6833" s="13">
        <f t="shared" si="102"/>
        <v>286636340.7499997</v>
      </c>
    </row>
    <row r="6834" spans="1:6">
      <c r="A6834" s="98">
        <v>45348</v>
      </c>
      <c r="B6834" s="15"/>
      <c r="C6834" s="144" t="s">
        <v>17</v>
      </c>
      <c r="D6834" s="33">
        <v>600000</v>
      </c>
      <c r="E6834" s="45"/>
      <c r="F6834" s="13">
        <f t="shared" si="102"/>
        <v>287236340.7499997</v>
      </c>
    </row>
    <row r="6835" spans="1:6">
      <c r="A6835" s="98">
        <v>45348</v>
      </c>
      <c r="B6835" s="15"/>
      <c r="C6835" s="144" t="s">
        <v>12</v>
      </c>
      <c r="D6835" s="33">
        <v>2470000</v>
      </c>
      <c r="E6835" s="45"/>
      <c r="F6835" s="13">
        <f t="shared" si="102"/>
        <v>289706340.7499997</v>
      </c>
    </row>
    <row r="6836" spans="1:6">
      <c r="A6836" s="98">
        <v>45348</v>
      </c>
      <c r="B6836" s="15"/>
      <c r="C6836" s="144" t="s">
        <v>12</v>
      </c>
      <c r="D6836" s="33">
        <v>1235000</v>
      </c>
      <c r="E6836" s="45"/>
      <c r="F6836" s="13">
        <f t="shared" si="102"/>
        <v>290941340.7499997</v>
      </c>
    </row>
    <row r="6837" spans="1:6">
      <c r="A6837" s="98">
        <v>45348</v>
      </c>
      <c r="B6837" s="15"/>
      <c r="C6837" s="144" t="s">
        <v>12</v>
      </c>
      <c r="D6837" s="33">
        <v>1170000</v>
      </c>
      <c r="E6837" s="45"/>
      <c r="F6837" s="13">
        <f t="shared" si="102"/>
        <v>292111340.7499997</v>
      </c>
    </row>
    <row r="6838" spans="1:6">
      <c r="A6838" s="98">
        <v>45348</v>
      </c>
      <c r="B6838" s="15"/>
      <c r="C6838" s="144" t="s">
        <v>17</v>
      </c>
      <c r="D6838" s="33">
        <v>1200000</v>
      </c>
      <c r="E6838" s="45"/>
      <c r="F6838" s="13">
        <f t="shared" si="102"/>
        <v>293311340.7499997</v>
      </c>
    </row>
    <row r="6839" spans="1:6">
      <c r="A6839" s="98">
        <v>45348</v>
      </c>
      <c r="B6839" s="15"/>
      <c r="C6839" s="144" t="s">
        <v>16</v>
      </c>
      <c r="D6839" s="33">
        <v>1069000</v>
      </c>
      <c r="E6839" s="45"/>
      <c r="F6839" s="13">
        <f t="shared" si="102"/>
        <v>294380340.7499997</v>
      </c>
    </row>
    <row r="6840" spans="1:6">
      <c r="A6840" s="98">
        <v>45348</v>
      </c>
      <c r="B6840" s="15"/>
      <c r="C6840" s="144" t="s">
        <v>12</v>
      </c>
      <c r="D6840" s="33">
        <v>650000</v>
      </c>
      <c r="E6840" s="45"/>
      <c r="F6840" s="13">
        <f t="shared" si="102"/>
        <v>295030340.7499997</v>
      </c>
    </row>
    <row r="6841" spans="1:6">
      <c r="A6841" s="98">
        <v>45348</v>
      </c>
      <c r="B6841" s="15"/>
      <c r="C6841" s="144" t="s">
        <v>17</v>
      </c>
      <c r="D6841" s="33">
        <v>600000</v>
      </c>
      <c r="E6841" s="45"/>
      <c r="F6841" s="13">
        <f t="shared" si="102"/>
        <v>295630340.7499997</v>
      </c>
    </row>
    <row r="6842" spans="1:6">
      <c r="A6842" s="98">
        <v>45349</v>
      </c>
      <c r="B6842" s="15"/>
      <c r="C6842" s="144" t="s">
        <v>12</v>
      </c>
      <c r="D6842" s="33">
        <v>1710000</v>
      </c>
      <c r="E6842" s="45"/>
      <c r="F6842" s="13">
        <f t="shared" si="102"/>
        <v>297340340.7499997</v>
      </c>
    </row>
    <row r="6843" spans="1:6">
      <c r="A6843" s="98">
        <v>45350</v>
      </c>
      <c r="B6843" s="15"/>
      <c r="C6843" s="144" t="s">
        <v>20</v>
      </c>
      <c r="D6843" s="33"/>
      <c r="E6843" s="45">
        <v>140794700</v>
      </c>
      <c r="F6843" s="13">
        <f t="shared" ref="F6843" si="103">F6842+D6843-E6843</f>
        <v>156545640.7499997</v>
      </c>
    </row>
    <row r="6844" spans="1:6">
      <c r="A6844" s="98">
        <v>45350</v>
      </c>
      <c r="B6844" s="15"/>
      <c r="C6844" s="144" t="s">
        <v>161</v>
      </c>
      <c r="D6844" s="33"/>
      <c r="E6844" s="45">
        <v>2900</v>
      </c>
      <c r="F6844" s="13">
        <f t="shared" ref="F6844" si="104">F6843+D6844-E6844</f>
        <v>156542740.7499997</v>
      </c>
    </row>
    <row r="6845" spans="1:6">
      <c r="A6845" s="98">
        <v>45351</v>
      </c>
      <c r="B6845" s="15"/>
      <c r="C6845" s="144" t="s">
        <v>727</v>
      </c>
      <c r="D6845" s="33">
        <v>3400000</v>
      </c>
      <c r="E6845" s="45"/>
      <c r="F6845" s="13">
        <f t="shared" ref="F6845:F6891" si="105">F6844+D6845-E6845</f>
        <v>159942740.7499997</v>
      </c>
    </row>
    <row r="6846" spans="1:6">
      <c r="A6846" s="98">
        <v>45349</v>
      </c>
      <c r="B6846" s="15"/>
      <c r="C6846" s="144" t="s">
        <v>12</v>
      </c>
      <c r="D6846" s="33">
        <v>1100000</v>
      </c>
      <c r="E6846" s="45"/>
      <c r="F6846" s="13">
        <f t="shared" si="105"/>
        <v>161042740.7499997</v>
      </c>
    </row>
    <row r="6847" spans="1:6">
      <c r="A6847" s="98">
        <v>45349</v>
      </c>
      <c r="B6847" s="15"/>
      <c r="C6847" s="144" t="s">
        <v>12</v>
      </c>
      <c r="D6847" s="33">
        <v>1050000</v>
      </c>
      <c r="E6847" s="45"/>
      <c r="F6847" s="13">
        <f t="shared" si="105"/>
        <v>162092740.7499997</v>
      </c>
    </row>
    <row r="6848" spans="1:6">
      <c r="A6848" s="98">
        <v>45349</v>
      </c>
      <c r="B6848" s="15"/>
      <c r="C6848" s="144" t="s">
        <v>12</v>
      </c>
      <c r="D6848" s="33">
        <v>1950000</v>
      </c>
      <c r="E6848" s="45"/>
      <c r="F6848" s="13">
        <f t="shared" si="105"/>
        <v>164042740.7499997</v>
      </c>
    </row>
    <row r="6849" spans="1:6">
      <c r="A6849" s="98">
        <v>45349</v>
      </c>
      <c r="B6849" s="15"/>
      <c r="C6849" s="144" t="s">
        <v>12</v>
      </c>
      <c r="D6849" s="33">
        <v>600000</v>
      </c>
      <c r="E6849" s="45"/>
      <c r="F6849" s="13">
        <f t="shared" si="105"/>
        <v>164642740.7499997</v>
      </c>
    </row>
    <row r="6850" spans="1:6">
      <c r="A6850" s="98">
        <v>45349</v>
      </c>
      <c r="B6850" s="15"/>
      <c r="C6850" s="144" t="s">
        <v>18</v>
      </c>
      <c r="D6850" s="33">
        <v>1015000</v>
      </c>
      <c r="E6850" s="45"/>
      <c r="F6850" s="13">
        <f t="shared" si="105"/>
        <v>165657740.7499997</v>
      </c>
    </row>
    <row r="6851" spans="1:6">
      <c r="A6851" s="98">
        <v>45349</v>
      </c>
      <c r="B6851" s="15"/>
      <c r="C6851" s="144" t="s">
        <v>12</v>
      </c>
      <c r="D6851" s="33">
        <v>575000</v>
      </c>
      <c r="E6851" s="45"/>
      <c r="F6851" s="13">
        <f t="shared" si="105"/>
        <v>166232740.7499997</v>
      </c>
    </row>
    <row r="6852" spans="1:6">
      <c r="A6852" s="98">
        <v>45349</v>
      </c>
      <c r="B6852" s="15"/>
      <c r="C6852" s="144" t="s">
        <v>12</v>
      </c>
      <c r="D6852" s="33">
        <v>585000</v>
      </c>
      <c r="E6852" s="45"/>
      <c r="F6852" s="13">
        <f t="shared" si="105"/>
        <v>166817740.7499997</v>
      </c>
    </row>
    <row r="6853" spans="1:6">
      <c r="A6853" s="98">
        <v>45349</v>
      </c>
      <c r="B6853" s="15"/>
      <c r="C6853" s="144" t="s">
        <v>12</v>
      </c>
      <c r="D6853" s="33">
        <v>585000</v>
      </c>
      <c r="E6853" s="45"/>
      <c r="F6853" s="13">
        <f t="shared" si="105"/>
        <v>167402740.7499997</v>
      </c>
    </row>
    <row r="6854" spans="1:6">
      <c r="A6854" s="98">
        <v>45349</v>
      </c>
      <c r="B6854" s="15"/>
      <c r="C6854" s="144" t="s">
        <v>12</v>
      </c>
      <c r="D6854" s="33">
        <v>2470000</v>
      </c>
      <c r="E6854" s="45"/>
      <c r="F6854" s="13">
        <f t="shared" si="105"/>
        <v>169872740.7499997</v>
      </c>
    </row>
    <row r="6855" spans="1:6">
      <c r="A6855" s="98">
        <v>45349</v>
      </c>
      <c r="B6855" s="15"/>
      <c r="C6855" s="144" t="s">
        <v>30</v>
      </c>
      <c r="D6855" s="33">
        <v>350000</v>
      </c>
      <c r="E6855" s="45"/>
      <c r="F6855" s="13">
        <f t="shared" si="105"/>
        <v>170222740.7499997</v>
      </c>
    </row>
    <row r="6856" spans="1:6">
      <c r="A6856" s="98">
        <v>45349</v>
      </c>
      <c r="B6856" s="15"/>
      <c r="C6856" s="144" t="s">
        <v>12</v>
      </c>
      <c r="D6856" s="33">
        <v>650000</v>
      </c>
      <c r="E6856" s="45"/>
      <c r="F6856" s="13">
        <f t="shared" si="105"/>
        <v>170872740.7499997</v>
      </c>
    </row>
    <row r="6857" spans="1:6">
      <c r="A6857" s="98">
        <v>45349</v>
      </c>
      <c r="B6857" s="15"/>
      <c r="C6857" s="144" t="s">
        <v>17</v>
      </c>
      <c r="D6857" s="33">
        <v>1300000</v>
      </c>
      <c r="E6857" s="45"/>
      <c r="F6857" s="13">
        <f t="shared" si="105"/>
        <v>172172740.7499997</v>
      </c>
    </row>
    <row r="6858" spans="1:6">
      <c r="A6858" s="98">
        <v>45349</v>
      </c>
      <c r="B6858" s="15"/>
      <c r="C6858" s="144" t="s">
        <v>12</v>
      </c>
      <c r="D6858" s="33">
        <v>1765000</v>
      </c>
      <c r="E6858" s="45"/>
      <c r="F6858" s="13">
        <f t="shared" si="105"/>
        <v>173937740.7499997</v>
      </c>
    </row>
    <row r="6859" spans="1:6">
      <c r="A6859" s="98">
        <v>45350</v>
      </c>
      <c r="B6859" s="15"/>
      <c r="C6859" s="144" t="s">
        <v>12</v>
      </c>
      <c r="D6859" s="33">
        <v>585000</v>
      </c>
      <c r="E6859" s="45"/>
      <c r="F6859" s="13">
        <f t="shared" si="105"/>
        <v>174522740.7499997</v>
      </c>
    </row>
    <row r="6860" spans="1:6">
      <c r="A6860" s="98">
        <v>45350</v>
      </c>
      <c r="B6860" s="15"/>
      <c r="C6860" s="144" t="s">
        <v>12</v>
      </c>
      <c r="D6860" s="33">
        <v>600000</v>
      </c>
      <c r="E6860" s="45"/>
      <c r="F6860" s="13">
        <f t="shared" si="105"/>
        <v>175122740.7499997</v>
      </c>
    </row>
    <row r="6861" spans="1:6">
      <c r="A6861" s="98">
        <v>45350</v>
      </c>
      <c r="B6861" s="15"/>
      <c r="C6861" s="144" t="s">
        <v>12</v>
      </c>
      <c r="D6861" s="33">
        <v>1050000</v>
      </c>
      <c r="E6861" s="45"/>
      <c r="F6861" s="13">
        <f t="shared" si="105"/>
        <v>176172740.7499997</v>
      </c>
    </row>
    <row r="6862" spans="1:6">
      <c r="A6862" s="98">
        <v>45350</v>
      </c>
      <c r="B6862" s="15"/>
      <c r="C6862" s="144" t="s">
        <v>12</v>
      </c>
      <c r="D6862" s="33">
        <v>3660000</v>
      </c>
      <c r="E6862" s="45"/>
      <c r="F6862" s="13">
        <f t="shared" si="105"/>
        <v>179832740.7499997</v>
      </c>
    </row>
    <row r="6863" spans="1:6">
      <c r="A6863" s="98">
        <v>45350</v>
      </c>
      <c r="B6863" s="15"/>
      <c r="C6863" s="144" t="s">
        <v>12</v>
      </c>
      <c r="D6863" s="33">
        <v>1250000</v>
      </c>
      <c r="E6863" s="45"/>
      <c r="F6863" s="13">
        <f t="shared" si="105"/>
        <v>181082740.7499997</v>
      </c>
    </row>
    <row r="6864" spans="1:6">
      <c r="A6864" s="98">
        <v>45350</v>
      </c>
      <c r="B6864" s="15"/>
      <c r="C6864" s="144" t="s">
        <v>12</v>
      </c>
      <c r="D6864" s="33">
        <v>650000</v>
      </c>
      <c r="E6864" s="45"/>
      <c r="F6864" s="13">
        <f t="shared" si="105"/>
        <v>181732740.7499997</v>
      </c>
    </row>
    <row r="6865" spans="1:6">
      <c r="A6865" s="98">
        <v>45350</v>
      </c>
      <c r="B6865" s="15"/>
      <c r="C6865" s="144" t="s">
        <v>12</v>
      </c>
      <c r="D6865" s="33">
        <v>600000</v>
      </c>
      <c r="E6865" s="45"/>
      <c r="F6865" s="13">
        <f t="shared" si="105"/>
        <v>182332740.7499997</v>
      </c>
    </row>
    <row r="6866" spans="1:6">
      <c r="A6866" s="98">
        <v>45350</v>
      </c>
      <c r="B6866" s="15"/>
      <c r="C6866" s="144" t="s">
        <v>12</v>
      </c>
      <c r="D6866" s="33">
        <v>1770000</v>
      </c>
      <c r="E6866" s="45"/>
      <c r="F6866" s="13">
        <f t="shared" si="105"/>
        <v>184102740.7499997</v>
      </c>
    </row>
    <row r="6867" spans="1:6">
      <c r="A6867" s="98">
        <v>45350</v>
      </c>
      <c r="B6867" s="15"/>
      <c r="C6867" s="144" t="s">
        <v>12</v>
      </c>
      <c r="D6867" s="33">
        <v>1835000</v>
      </c>
      <c r="E6867" s="45"/>
      <c r="F6867" s="13">
        <f t="shared" si="105"/>
        <v>185937740.7499997</v>
      </c>
    </row>
    <row r="6868" spans="1:6">
      <c r="A6868" s="98">
        <v>45350</v>
      </c>
      <c r="B6868" s="15"/>
      <c r="C6868" s="144" t="s">
        <v>30</v>
      </c>
      <c r="D6868" s="33">
        <v>350000</v>
      </c>
      <c r="E6868" s="45"/>
      <c r="F6868" s="13">
        <f t="shared" si="105"/>
        <v>186287740.7499997</v>
      </c>
    </row>
    <row r="6869" spans="1:6">
      <c r="A6869" s="98">
        <v>45350</v>
      </c>
      <c r="B6869" s="15"/>
      <c r="C6869" s="144" t="s">
        <v>12</v>
      </c>
      <c r="D6869" s="33">
        <v>1200000</v>
      </c>
      <c r="E6869" s="45"/>
      <c r="F6869" s="13">
        <f t="shared" si="105"/>
        <v>187487740.7499997</v>
      </c>
    </row>
    <row r="6870" spans="1:6">
      <c r="A6870" s="98">
        <v>45350</v>
      </c>
      <c r="B6870" s="15"/>
      <c r="C6870" s="144" t="s">
        <v>12</v>
      </c>
      <c r="D6870" s="33">
        <v>3492000</v>
      </c>
      <c r="E6870" s="45"/>
      <c r="F6870" s="13">
        <f t="shared" si="105"/>
        <v>190979740.7499997</v>
      </c>
    </row>
    <row r="6871" spans="1:6">
      <c r="A6871" s="98">
        <v>45350</v>
      </c>
      <c r="B6871" s="15"/>
      <c r="C6871" s="144" t="s">
        <v>12</v>
      </c>
      <c r="D6871" s="33">
        <v>1885000</v>
      </c>
      <c r="E6871" s="45"/>
      <c r="F6871" s="13">
        <f t="shared" si="105"/>
        <v>192864740.7499997</v>
      </c>
    </row>
    <row r="6872" spans="1:6">
      <c r="A6872" s="98">
        <v>45350</v>
      </c>
      <c r="B6872" s="15"/>
      <c r="C6872" s="144" t="s">
        <v>12</v>
      </c>
      <c r="D6872" s="33">
        <v>600000</v>
      </c>
      <c r="E6872" s="45"/>
      <c r="F6872" s="13">
        <f t="shared" si="105"/>
        <v>193464740.7499997</v>
      </c>
    </row>
    <row r="6873" spans="1:6">
      <c r="A6873" s="98">
        <v>45350</v>
      </c>
      <c r="B6873" s="15"/>
      <c r="C6873" s="144" t="s">
        <v>12</v>
      </c>
      <c r="D6873" s="33">
        <v>585000</v>
      </c>
      <c r="E6873" s="45"/>
      <c r="F6873" s="13">
        <f t="shared" si="105"/>
        <v>194049740.7499997</v>
      </c>
    </row>
    <row r="6874" spans="1:6">
      <c r="A6874" s="98">
        <v>45350</v>
      </c>
      <c r="B6874" s="15"/>
      <c r="C6874" s="144" t="s">
        <v>12</v>
      </c>
      <c r="D6874" s="33">
        <v>1050000</v>
      </c>
      <c r="E6874" s="45"/>
      <c r="F6874" s="13">
        <f t="shared" si="105"/>
        <v>195099740.7499997</v>
      </c>
    </row>
    <row r="6875" spans="1:6">
      <c r="A6875" s="98">
        <v>45350</v>
      </c>
      <c r="B6875" s="15"/>
      <c r="C6875" s="144" t="s">
        <v>12</v>
      </c>
      <c r="D6875" s="33">
        <v>1235000</v>
      </c>
      <c r="E6875" s="45"/>
      <c r="F6875" s="13">
        <f t="shared" si="105"/>
        <v>196334740.7499997</v>
      </c>
    </row>
    <row r="6876" spans="1:6">
      <c r="A6876" s="98">
        <v>45350</v>
      </c>
      <c r="B6876" s="15"/>
      <c r="C6876" s="144" t="s">
        <v>12</v>
      </c>
      <c r="D6876" s="33">
        <v>2400000</v>
      </c>
      <c r="E6876" s="45"/>
      <c r="F6876" s="13">
        <f t="shared" si="105"/>
        <v>198734740.7499997</v>
      </c>
    </row>
    <row r="6877" spans="1:6">
      <c r="A6877" s="98">
        <v>45350</v>
      </c>
      <c r="B6877" s="15"/>
      <c r="C6877" s="144" t="s">
        <v>12</v>
      </c>
      <c r="D6877" s="33">
        <v>585000</v>
      </c>
      <c r="E6877" s="45"/>
      <c r="F6877" s="13">
        <f t="shared" si="105"/>
        <v>199319740.7499997</v>
      </c>
    </row>
    <row r="6878" spans="1:6">
      <c r="A6878" s="98">
        <v>45351</v>
      </c>
      <c r="B6878" s="15"/>
      <c r="C6878" s="144" t="s">
        <v>12</v>
      </c>
      <c r="D6878" s="33">
        <v>1250000</v>
      </c>
      <c r="E6878" s="45"/>
      <c r="F6878" s="13">
        <f t="shared" si="105"/>
        <v>200569740.7499997</v>
      </c>
    </row>
    <row r="6879" spans="1:6">
      <c r="A6879" s="98">
        <v>45351</v>
      </c>
      <c r="B6879" s="15"/>
      <c r="C6879" s="144" t="s">
        <v>12</v>
      </c>
      <c r="D6879" s="33">
        <v>1015000</v>
      </c>
      <c r="E6879" s="45"/>
      <c r="F6879" s="13">
        <f t="shared" si="105"/>
        <v>201584740.7499997</v>
      </c>
    </row>
    <row r="6880" spans="1:6">
      <c r="A6880" s="98">
        <v>45351</v>
      </c>
      <c r="B6880" s="15"/>
      <c r="C6880" s="144" t="s">
        <v>12</v>
      </c>
      <c r="D6880" s="33">
        <v>1185000</v>
      </c>
      <c r="E6880" s="45"/>
      <c r="F6880" s="13">
        <f t="shared" si="105"/>
        <v>202769740.7499997</v>
      </c>
    </row>
    <row r="6881" spans="1:8">
      <c r="A6881" s="98">
        <v>45351</v>
      </c>
      <c r="B6881" s="15"/>
      <c r="C6881" s="144" t="s">
        <v>12</v>
      </c>
      <c r="D6881" s="33">
        <v>1170000</v>
      </c>
      <c r="E6881" s="45"/>
      <c r="F6881" s="13">
        <f t="shared" si="105"/>
        <v>203939740.7499997</v>
      </c>
    </row>
    <row r="6882" spans="1:8">
      <c r="A6882" s="98">
        <v>45351</v>
      </c>
      <c r="B6882" s="15"/>
      <c r="C6882" s="144" t="s">
        <v>12</v>
      </c>
      <c r="D6882" s="33">
        <v>600000</v>
      </c>
      <c r="E6882" s="45"/>
      <c r="F6882" s="13">
        <f t="shared" si="105"/>
        <v>204539740.7499997</v>
      </c>
    </row>
    <row r="6883" spans="1:8">
      <c r="A6883" s="98">
        <v>45351</v>
      </c>
      <c r="B6883" s="15"/>
      <c r="C6883" s="144" t="s">
        <v>12</v>
      </c>
      <c r="D6883" s="33">
        <v>575000</v>
      </c>
      <c r="E6883" s="45"/>
      <c r="F6883" s="13">
        <f t="shared" si="105"/>
        <v>205114740.7499997</v>
      </c>
    </row>
    <row r="6884" spans="1:8">
      <c r="A6884" s="98">
        <v>45351</v>
      </c>
      <c r="B6884" s="15"/>
      <c r="C6884" s="144" t="s">
        <v>12</v>
      </c>
      <c r="D6884" s="33">
        <v>600000</v>
      </c>
      <c r="E6884" s="45"/>
      <c r="F6884" s="13">
        <f t="shared" si="105"/>
        <v>205714740.7499997</v>
      </c>
    </row>
    <row r="6885" spans="1:8">
      <c r="A6885" s="98">
        <v>45351</v>
      </c>
      <c r="B6885" s="15"/>
      <c r="C6885" s="144" t="s">
        <v>12</v>
      </c>
      <c r="D6885" s="33">
        <v>1065000</v>
      </c>
      <c r="E6885" s="45"/>
      <c r="F6885" s="13">
        <f t="shared" si="105"/>
        <v>206779740.7499997</v>
      </c>
    </row>
    <row r="6886" spans="1:8">
      <c r="A6886" s="98">
        <v>45351</v>
      </c>
      <c r="B6886" s="15"/>
      <c r="C6886" s="144" t="s">
        <v>12</v>
      </c>
      <c r="D6886" s="33">
        <v>600000</v>
      </c>
      <c r="E6886" s="45"/>
      <c r="F6886" s="13">
        <f t="shared" si="105"/>
        <v>207379740.7499997</v>
      </c>
    </row>
    <row r="6887" spans="1:8">
      <c r="A6887" s="98">
        <v>45351</v>
      </c>
      <c r="B6887" s="15"/>
      <c r="C6887" s="144" t="s">
        <v>12</v>
      </c>
      <c r="D6887" s="33">
        <v>585000</v>
      </c>
      <c r="E6887" s="45"/>
      <c r="F6887" s="13">
        <f t="shared" si="105"/>
        <v>207964740.7499997</v>
      </c>
    </row>
    <row r="6888" spans="1:8">
      <c r="A6888" s="98">
        <v>45351</v>
      </c>
      <c r="B6888" s="15"/>
      <c r="C6888" s="144" t="s">
        <v>12</v>
      </c>
      <c r="D6888" s="33">
        <v>1300000</v>
      </c>
      <c r="E6888" s="45"/>
      <c r="F6888" s="13">
        <f t="shared" si="105"/>
        <v>209264740.7499997</v>
      </c>
    </row>
    <row r="6889" spans="1:8">
      <c r="A6889" s="98">
        <v>45351</v>
      </c>
      <c r="B6889" s="15"/>
      <c r="C6889" s="144" t="s">
        <v>32</v>
      </c>
      <c r="D6889" s="33"/>
      <c r="E6889" s="45">
        <v>25000</v>
      </c>
      <c r="F6889" s="13">
        <f t="shared" si="105"/>
        <v>209239740.7499997</v>
      </c>
    </row>
    <row r="6890" spans="1:8">
      <c r="A6890" s="98">
        <v>45351</v>
      </c>
      <c r="B6890" s="15"/>
      <c r="C6890" s="144" t="s">
        <v>37</v>
      </c>
      <c r="D6890" s="33">
        <v>133849.76</v>
      </c>
      <c r="E6890" s="45"/>
      <c r="F6890" s="13">
        <f t="shared" si="105"/>
        <v>209373590.50999969</v>
      </c>
    </row>
    <row r="6891" spans="1:8">
      <c r="A6891" s="98">
        <v>45351</v>
      </c>
      <c r="B6891" s="15"/>
      <c r="C6891" s="144" t="s">
        <v>38</v>
      </c>
      <c r="D6891" s="33"/>
      <c r="E6891" s="45">
        <v>26769.95</v>
      </c>
      <c r="F6891" s="13">
        <f t="shared" si="105"/>
        <v>209346820.5599997</v>
      </c>
    </row>
    <row r="6892" spans="1:8">
      <c r="A6892" s="137"/>
      <c r="B6892" s="137"/>
      <c r="C6892" s="149" t="s">
        <v>34</v>
      </c>
      <c r="D6892" s="83">
        <f>SUM(D6339:D6845)</f>
        <v>1714562235.6400001</v>
      </c>
      <c r="E6892" s="83">
        <f>SUM(E6339:E6845)</f>
        <v>1936129827.9200001</v>
      </c>
      <c r="F6892" s="138"/>
      <c r="H6892" s="16"/>
    </row>
    <row r="6893" spans="1:8" ht="14.4" customHeight="1">
      <c r="A6893" s="252" t="s">
        <v>5</v>
      </c>
      <c r="B6893" s="253"/>
      <c r="C6893" s="254"/>
      <c r="D6893" s="33"/>
      <c r="E6893" s="45"/>
      <c r="F6893" s="84">
        <f>F6891</f>
        <v>209346820.5599997</v>
      </c>
    </row>
    <row r="6894" spans="1:8" ht="14.4" customHeight="1">
      <c r="A6894" s="153">
        <v>45352</v>
      </c>
      <c r="B6894" s="5"/>
      <c r="C6894" s="11" t="s">
        <v>17</v>
      </c>
      <c r="D6894" s="33">
        <v>600000</v>
      </c>
      <c r="E6894" s="45"/>
      <c r="F6894" s="13">
        <f t="shared" ref="F6894:F6957" si="106">F6893+D6894-E6894</f>
        <v>209946820.5599997</v>
      </c>
    </row>
    <row r="6895" spans="1:8" ht="14.4" customHeight="1">
      <c r="A6895" s="153">
        <v>45352</v>
      </c>
      <c r="B6895" s="5"/>
      <c r="C6895" s="11" t="s">
        <v>12</v>
      </c>
      <c r="D6895" s="33">
        <v>1735000</v>
      </c>
      <c r="E6895" s="45"/>
      <c r="F6895" s="13">
        <f t="shared" si="106"/>
        <v>211681820.5599997</v>
      </c>
    </row>
    <row r="6896" spans="1:8" ht="14.4" customHeight="1">
      <c r="A6896" s="153">
        <v>45352</v>
      </c>
      <c r="B6896" s="5"/>
      <c r="C6896" s="11" t="s">
        <v>12</v>
      </c>
      <c r="D6896" s="33">
        <v>585000</v>
      </c>
      <c r="E6896" s="45"/>
      <c r="F6896" s="13">
        <f t="shared" si="106"/>
        <v>212266820.5599997</v>
      </c>
    </row>
    <row r="6897" spans="1:6" ht="14.4" customHeight="1">
      <c r="A6897" s="153">
        <v>45352</v>
      </c>
      <c r="B6897" s="5"/>
      <c r="C6897" s="11" t="s">
        <v>12</v>
      </c>
      <c r="D6897" s="33">
        <v>600000</v>
      </c>
      <c r="E6897" s="45"/>
      <c r="F6897" s="13">
        <f t="shared" si="106"/>
        <v>212866820.5599997</v>
      </c>
    </row>
    <row r="6898" spans="1:6" ht="14.4" customHeight="1">
      <c r="A6898" s="153">
        <v>45352</v>
      </c>
      <c r="B6898" s="5"/>
      <c r="C6898" s="11" t="s">
        <v>17</v>
      </c>
      <c r="D6898" s="33">
        <v>700000</v>
      </c>
      <c r="E6898" s="45"/>
      <c r="F6898" s="13">
        <f t="shared" si="106"/>
        <v>213566820.5599997</v>
      </c>
    </row>
    <row r="6899" spans="1:6" ht="14.4" customHeight="1">
      <c r="A6899" s="153">
        <v>45352</v>
      </c>
      <c r="B6899" s="5"/>
      <c r="C6899" s="11" t="s">
        <v>12</v>
      </c>
      <c r="D6899" s="33">
        <v>465000</v>
      </c>
      <c r="E6899" s="45"/>
      <c r="F6899" s="13">
        <f t="shared" si="106"/>
        <v>214031820.5599997</v>
      </c>
    </row>
    <row r="6900" spans="1:6" ht="14.4" customHeight="1">
      <c r="A6900" s="153">
        <v>45352</v>
      </c>
      <c r="B6900" s="5"/>
      <c r="C6900" s="11" t="s">
        <v>12</v>
      </c>
      <c r="D6900" s="33">
        <v>585000</v>
      </c>
      <c r="E6900" s="45"/>
      <c r="F6900" s="13">
        <f t="shared" si="106"/>
        <v>214616820.5599997</v>
      </c>
    </row>
    <row r="6901" spans="1:6" ht="14.4" customHeight="1">
      <c r="A6901" s="153">
        <v>45352</v>
      </c>
      <c r="B6901" s="5"/>
      <c r="C6901" s="11" t="s">
        <v>12</v>
      </c>
      <c r="D6901" s="33">
        <v>585000</v>
      </c>
      <c r="E6901" s="45"/>
      <c r="F6901" s="13">
        <f t="shared" si="106"/>
        <v>215201820.5599997</v>
      </c>
    </row>
    <row r="6902" spans="1:6" ht="14.4" customHeight="1">
      <c r="A6902" s="153">
        <v>45352</v>
      </c>
      <c r="B6902" s="5"/>
      <c r="C6902" s="11" t="s">
        <v>12</v>
      </c>
      <c r="D6902" s="33">
        <v>585000</v>
      </c>
      <c r="E6902" s="45"/>
      <c r="F6902" s="13">
        <f t="shared" si="106"/>
        <v>215786820.5599997</v>
      </c>
    </row>
    <row r="6903" spans="1:6" ht="14.4" customHeight="1">
      <c r="A6903" s="153">
        <v>45352</v>
      </c>
      <c r="B6903" s="5"/>
      <c r="C6903" s="11" t="s">
        <v>12</v>
      </c>
      <c r="D6903" s="33">
        <v>1135000</v>
      </c>
      <c r="E6903" s="45"/>
      <c r="F6903" s="13">
        <f t="shared" si="106"/>
        <v>216921820.5599997</v>
      </c>
    </row>
    <row r="6904" spans="1:6" ht="14.4" customHeight="1">
      <c r="A6904" s="153">
        <v>45352</v>
      </c>
      <c r="B6904" s="5"/>
      <c r="C6904" s="11" t="s">
        <v>18</v>
      </c>
      <c r="D6904" s="33">
        <v>1350000</v>
      </c>
      <c r="E6904" s="45"/>
      <c r="F6904" s="13">
        <f t="shared" si="106"/>
        <v>218271820.5599997</v>
      </c>
    </row>
    <row r="6905" spans="1:6" ht="14.4" customHeight="1">
      <c r="A6905" s="153">
        <v>45352</v>
      </c>
      <c r="B6905" s="5"/>
      <c r="C6905" s="11" t="s">
        <v>12</v>
      </c>
      <c r="D6905" s="33">
        <v>1750000</v>
      </c>
      <c r="E6905" s="45"/>
      <c r="F6905" s="13">
        <f t="shared" si="106"/>
        <v>220021820.5599997</v>
      </c>
    </row>
    <row r="6906" spans="1:6" ht="14.4" customHeight="1">
      <c r="A6906" s="153">
        <v>45352</v>
      </c>
      <c r="B6906" s="5"/>
      <c r="C6906" s="11" t="s">
        <v>12</v>
      </c>
      <c r="D6906" s="33">
        <v>1200000</v>
      </c>
      <c r="E6906" s="45"/>
      <c r="F6906" s="13">
        <f t="shared" si="106"/>
        <v>221221820.5599997</v>
      </c>
    </row>
    <row r="6907" spans="1:6" ht="14.4" customHeight="1">
      <c r="A6907" s="153">
        <v>45352</v>
      </c>
      <c r="B6907" s="5"/>
      <c r="C6907" s="11" t="s">
        <v>12</v>
      </c>
      <c r="D6907" s="33">
        <v>650000</v>
      </c>
      <c r="E6907" s="45"/>
      <c r="F6907" s="13">
        <f t="shared" si="106"/>
        <v>221871820.5599997</v>
      </c>
    </row>
    <row r="6908" spans="1:6" ht="14.4" customHeight="1">
      <c r="A6908" s="153">
        <v>45352</v>
      </c>
      <c r="B6908" s="5"/>
      <c r="C6908" s="11" t="s">
        <v>12</v>
      </c>
      <c r="D6908" s="33">
        <v>600000</v>
      </c>
      <c r="E6908" s="45"/>
      <c r="F6908" s="13">
        <f t="shared" si="106"/>
        <v>222471820.5599997</v>
      </c>
    </row>
    <row r="6909" spans="1:6" ht="14.4" customHeight="1">
      <c r="A6909" s="153">
        <v>45352</v>
      </c>
      <c r="B6909" s="5"/>
      <c r="C6909" s="11" t="s">
        <v>12</v>
      </c>
      <c r="D6909" s="33">
        <v>585000</v>
      </c>
      <c r="E6909" s="45"/>
      <c r="F6909" s="13">
        <f t="shared" si="106"/>
        <v>223056820.5599997</v>
      </c>
    </row>
    <row r="6910" spans="1:6" ht="14.4" customHeight="1">
      <c r="A6910" s="153">
        <v>45352</v>
      </c>
      <c r="B6910" s="5"/>
      <c r="C6910" s="11" t="s">
        <v>12</v>
      </c>
      <c r="D6910" s="33">
        <v>2420000</v>
      </c>
      <c r="E6910" s="45"/>
      <c r="F6910" s="13">
        <f t="shared" si="106"/>
        <v>225476820.5599997</v>
      </c>
    </row>
    <row r="6911" spans="1:6" ht="14.4" customHeight="1">
      <c r="A6911" s="153">
        <v>45352</v>
      </c>
      <c r="B6911" s="5"/>
      <c r="C6911" s="11" t="s">
        <v>12</v>
      </c>
      <c r="D6911" s="33">
        <v>585000</v>
      </c>
      <c r="E6911" s="45"/>
      <c r="F6911" s="13">
        <f t="shared" si="106"/>
        <v>226061820.5599997</v>
      </c>
    </row>
    <row r="6912" spans="1:6" ht="14.4" customHeight="1">
      <c r="A6912" s="153">
        <v>45352</v>
      </c>
      <c r="B6912" s="5"/>
      <c r="C6912" s="11" t="s">
        <v>12</v>
      </c>
      <c r="D6912" s="33">
        <v>585000</v>
      </c>
      <c r="E6912" s="45"/>
      <c r="F6912" s="13">
        <f t="shared" si="106"/>
        <v>226646820.5599997</v>
      </c>
    </row>
    <row r="6913" spans="1:6" ht="14.4" customHeight="1">
      <c r="A6913" s="153">
        <v>45352</v>
      </c>
      <c r="B6913" s="5"/>
      <c r="C6913" s="11" t="s">
        <v>18</v>
      </c>
      <c r="D6913" s="33">
        <v>1300000</v>
      </c>
      <c r="E6913" s="45"/>
      <c r="F6913" s="13">
        <f t="shared" si="106"/>
        <v>227946820.5599997</v>
      </c>
    </row>
    <row r="6914" spans="1:6" ht="14.4" customHeight="1">
      <c r="A6914" s="153">
        <v>45352</v>
      </c>
      <c r="B6914" s="5"/>
      <c r="C6914" s="11" t="s">
        <v>12</v>
      </c>
      <c r="D6914" s="33">
        <v>1185000</v>
      </c>
      <c r="E6914" s="45"/>
      <c r="F6914" s="13">
        <f t="shared" si="106"/>
        <v>229131820.5599997</v>
      </c>
    </row>
    <row r="6915" spans="1:6" ht="14.4" customHeight="1">
      <c r="A6915" s="153">
        <v>45352</v>
      </c>
      <c r="B6915" s="5"/>
      <c r="C6915" s="11" t="s">
        <v>12</v>
      </c>
      <c r="D6915" s="33">
        <v>585000</v>
      </c>
      <c r="E6915" s="45"/>
      <c r="F6915" s="13">
        <f t="shared" si="106"/>
        <v>229716820.5599997</v>
      </c>
    </row>
    <row r="6916" spans="1:6" ht="14.4" customHeight="1">
      <c r="A6916" s="153">
        <v>45352</v>
      </c>
      <c r="B6916" s="5"/>
      <c r="C6916" s="11" t="s">
        <v>12</v>
      </c>
      <c r="D6916" s="33">
        <v>585000</v>
      </c>
      <c r="E6916" s="45"/>
      <c r="F6916" s="13">
        <f t="shared" si="106"/>
        <v>230301820.5599997</v>
      </c>
    </row>
    <row r="6917" spans="1:6" ht="14.4" customHeight="1">
      <c r="A6917" s="153">
        <v>45352</v>
      </c>
      <c r="B6917" s="5"/>
      <c r="C6917" s="11" t="s">
        <v>12</v>
      </c>
      <c r="D6917" s="33">
        <v>1170000</v>
      </c>
      <c r="E6917" s="45"/>
      <c r="F6917" s="13">
        <f t="shared" si="106"/>
        <v>231471820.5599997</v>
      </c>
    </row>
    <row r="6918" spans="1:6" ht="14.4" customHeight="1">
      <c r="A6918" s="153">
        <v>45352</v>
      </c>
      <c r="B6918" s="5"/>
      <c r="C6918" s="11" t="s">
        <v>12</v>
      </c>
      <c r="D6918" s="33">
        <v>1170000</v>
      </c>
      <c r="E6918" s="45"/>
      <c r="F6918" s="13">
        <f t="shared" si="106"/>
        <v>232641820.5599997</v>
      </c>
    </row>
    <row r="6919" spans="1:6" ht="14.4" customHeight="1">
      <c r="A6919" s="153">
        <v>45352</v>
      </c>
      <c r="B6919" s="5"/>
      <c r="C6919" s="11" t="s">
        <v>12</v>
      </c>
      <c r="D6919" s="33">
        <v>650000</v>
      </c>
      <c r="E6919" s="45"/>
      <c r="F6919" s="13">
        <f t="shared" si="106"/>
        <v>233291820.5599997</v>
      </c>
    </row>
    <row r="6920" spans="1:6" ht="14.4" customHeight="1">
      <c r="A6920" s="153">
        <v>45352</v>
      </c>
      <c r="B6920" s="5"/>
      <c r="C6920" s="11" t="s">
        <v>12</v>
      </c>
      <c r="D6920" s="33">
        <v>1235000</v>
      </c>
      <c r="E6920" s="45"/>
      <c r="F6920" s="13">
        <f t="shared" si="106"/>
        <v>234526820.5599997</v>
      </c>
    </row>
    <row r="6921" spans="1:6" ht="14.4" customHeight="1">
      <c r="A6921" s="153">
        <v>45352</v>
      </c>
      <c r="B6921" s="5"/>
      <c r="C6921" s="11" t="s">
        <v>12</v>
      </c>
      <c r="D6921" s="33">
        <v>650000</v>
      </c>
      <c r="E6921" s="45"/>
      <c r="F6921" s="13">
        <f t="shared" si="106"/>
        <v>235176820.5599997</v>
      </c>
    </row>
    <row r="6922" spans="1:6" ht="14.4" customHeight="1">
      <c r="A6922" s="153">
        <v>45352</v>
      </c>
      <c r="B6922" s="5"/>
      <c r="C6922" s="11" t="s">
        <v>12</v>
      </c>
      <c r="D6922" s="33">
        <v>465000</v>
      </c>
      <c r="E6922" s="45"/>
      <c r="F6922" s="13">
        <f t="shared" si="106"/>
        <v>235641820.5599997</v>
      </c>
    </row>
    <row r="6923" spans="1:6" ht="14.4" customHeight="1">
      <c r="A6923" s="153">
        <v>45352</v>
      </c>
      <c r="B6923" s="5"/>
      <c r="C6923" s="11" t="s">
        <v>12</v>
      </c>
      <c r="D6923" s="33">
        <v>585000</v>
      </c>
      <c r="E6923" s="45"/>
      <c r="F6923" s="13">
        <f t="shared" si="106"/>
        <v>236226820.5599997</v>
      </c>
    </row>
    <row r="6924" spans="1:6" ht="14.4" customHeight="1">
      <c r="A6924" s="153">
        <v>45352</v>
      </c>
      <c r="B6924" s="5"/>
      <c r="C6924" s="11" t="s">
        <v>12</v>
      </c>
      <c r="D6924" s="33">
        <v>585000</v>
      </c>
      <c r="E6924" s="45"/>
      <c r="F6924" s="13">
        <f t="shared" si="106"/>
        <v>236811820.5599997</v>
      </c>
    </row>
    <row r="6925" spans="1:6" ht="14.4" customHeight="1">
      <c r="A6925" s="153">
        <v>45352</v>
      </c>
      <c r="B6925" s="5"/>
      <c r="C6925" s="11" t="s">
        <v>12</v>
      </c>
      <c r="D6925" s="33">
        <v>650000</v>
      </c>
      <c r="E6925" s="45"/>
      <c r="F6925" s="13">
        <f t="shared" si="106"/>
        <v>237461820.5599997</v>
      </c>
    </row>
    <row r="6926" spans="1:6" ht="14.4" customHeight="1">
      <c r="A6926" s="153">
        <v>45352</v>
      </c>
      <c r="B6926" s="5"/>
      <c r="C6926" s="11" t="s">
        <v>12</v>
      </c>
      <c r="D6926" s="33">
        <v>1185000</v>
      </c>
      <c r="E6926" s="45"/>
      <c r="F6926" s="13">
        <f t="shared" si="106"/>
        <v>238646820.5599997</v>
      </c>
    </row>
    <row r="6927" spans="1:6" ht="14.4" customHeight="1">
      <c r="A6927" s="153">
        <v>45352</v>
      </c>
      <c r="B6927" s="5"/>
      <c r="C6927" s="11" t="s">
        <v>12</v>
      </c>
      <c r="D6927" s="33">
        <v>650000</v>
      </c>
      <c r="E6927" s="45"/>
      <c r="F6927" s="13">
        <f t="shared" si="106"/>
        <v>239296820.5599997</v>
      </c>
    </row>
    <row r="6928" spans="1:6" ht="14.4" customHeight="1">
      <c r="A6928" s="153">
        <v>45352</v>
      </c>
      <c r="B6928" s="5"/>
      <c r="C6928" s="11" t="s">
        <v>12</v>
      </c>
      <c r="D6928" s="33">
        <v>1200000</v>
      </c>
      <c r="E6928" s="45"/>
      <c r="F6928" s="13">
        <f t="shared" si="106"/>
        <v>240496820.5599997</v>
      </c>
    </row>
    <row r="6929" spans="1:6" ht="14.4" customHeight="1">
      <c r="A6929" s="153">
        <v>45352</v>
      </c>
      <c r="B6929" s="5"/>
      <c r="C6929" s="11" t="s">
        <v>12</v>
      </c>
      <c r="D6929" s="33">
        <v>1810000</v>
      </c>
      <c r="E6929" s="45"/>
      <c r="F6929" s="13">
        <f t="shared" si="106"/>
        <v>242306820.5599997</v>
      </c>
    </row>
    <row r="6930" spans="1:6" ht="14.4" customHeight="1">
      <c r="A6930" s="153">
        <v>45352</v>
      </c>
      <c r="B6930" s="5"/>
      <c r="C6930" s="11" t="s">
        <v>12</v>
      </c>
      <c r="D6930" s="33">
        <v>465000</v>
      </c>
      <c r="E6930" s="45"/>
      <c r="F6930" s="13">
        <f t="shared" si="106"/>
        <v>242771820.5599997</v>
      </c>
    </row>
    <row r="6931" spans="1:6" ht="14.4" customHeight="1">
      <c r="A6931" s="153">
        <v>45352</v>
      </c>
      <c r="B6931" s="5"/>
      <c r="C6931" s="11" t="s">
        <v>17</v>
      </c>
      <c r="D6931" s="33">
        <v>550000</v>
      </c>
      <c r="E6931" s="45"/>
      <c r="F6931" s="13">
        <f t="shared" si="106"/>
        <v>243321820.5599997</v>
      </c>
    </row>
    <row r="6932" spans="1:6" ht="14.4" customHeight="1">
      <c r="A6932" s="153">
        <v>45352</v>
      </c>
      <c r="B6932" s="5"/>
      <c r="C6932" s="11" t="s">
        <v>12</v>
      </c>
      <c r="D6932" s="33">
        <v>1185000</v>
      </c>
      <c r="E6932" s="45"/>
      <c r="F6932" s="13">
        <f t="shared" si="106"/>
        <v>244506820.5599997</v>
      </c>
    </row>
    <row r="6933" spans="1:6" ht="14.4" customHeight="1">
      <c r="A6933" s="153">
        <v>45352</v>
      </c>
      <c r="B6933" s="5"/>
      <c r="C6933" s="11" t="s">
        <v>12</v>
      </c>
      <c r="D6933" s="33">
        <v>650000</v>
      </c>
      <c r="E6933" s="45"/>
      <c r="F6933" s="13">
        <f t="shared" si="106"/>
        <v>245156820.5599997</v>
      </c>
    </row>
    <row r="6934" spans="1:6" ht="14.4" customHeight="1">
      <c r="A6934" s="153">
        <v>45352</v>
      </c>
      <c r="B6934" s="5"/>
      <c r="C6934" s="11" t="s">
        <v>12</v>
      </c>
      <c r="D6934" s="33">
        <v>600000</v>
      </c>
      <c r="E6934" s="45"/>
      <c r="F6934" s="13">
        <f t="shared" si="106"/>
        <v>245756820.5599997</v>
      </c>
    </row>
    <row r="6935" spans="1:6" ht="14.4" customHeight="1">
      <c r="A6935" s="153">
        <v>45352</v>
      </c>
      <c r="B6935" s="5"/>
      <c r="C6935" s="11" t="s">
        <v>12</v>
      </c>
      <c r="D6935" s="33">
        <v>600000</v>
      </c>
      <c r="E6935" s="45"/>
      <c r="F6935" s="13">
        <f t="shared" si="106"/>
        <v>246356820.5599997</v>
      </c>
    </row>
    <row r="6936" spans="1:6" ht="14.4" customHeight="1">
      <c r="A6936" s="153">
        <v>45352</v>
      </c>
      <c r="B6936" s="5"/>
      <c r="C6936" s="11" t="s">
        <v>12</v>
      </c>
      <c r="D6936" s="33">
        <v>600000</v>
      </c>
      <c r="E6936" s="45"/>
      <c r="F6936" s="13">
        <f t="shared" si="106"/>
        <v>246956820.5599997</v>
      </c>
    </row>
    <row r="6937" spans="1:6" ht="14.4" customHeight="1">
      <c r="A6937" s="153">
        <v>45352</v>
      </c>
      <c r="B6937" s="5"/>
      <c r="C6937" s="11" t="s">
        <v>12</v>
      </c>
      <c r="D6937" s="33">
        <v>585000</v>
      </c>
      <c r="E6937" s="45"/>
      <c r="F6937" s="13">
        <f t="shared" si="106"/>
        <v>247541820.5599997</v>
      </c>
    </row>
    <row r="6938" spans="1:6" ht="14.4" customHeight="1">
      <c r="A6938" s="153">
        <v>45352</v>
      </c>
      <c r="B6938" s="5"/>
      <c r="C6938" s="11" t="s">
        <v>12</v>
      </c>
      <c r="D6938" s="33">
        <v>600000</v>
      </c>
      <c r="E6938" s="45"/>
      <c r="F6938" s="13">
        <f t="shared" si="106"/>
        <v>248141820.5599997</v>
      </c>
    </row>
    <row r="6939" spans="1:6" ht="14.4" customHeight="1">
      <c r="A6939" s="153">
        <v>45352</v>
      </c>
      <c r="B6939" s="5"/>
      <c r="C6939" s="11" t="s">
        <v>12</v>
      </c>
      <c r="D6939" s="33">
        <v>1170000</v>
      </c>
      <c r="E6939" s="45"/>
      <c r="F6939" s="13">
        <f t="shared" si="106"/>
        <v>249311820.5599997</v>
      </c>
    </row>
    <row r="6940" spans="1:6" ht="14.4" customHeight="1">
      <c r="A6940" s="153">
        <v>45352</v>
      </c>
      <c r="B6940" s="5"/>
      <c r="C6940" s="11" t="s">
        <v>42</v>
      </c>
      <c r="D6940" s="33">
        <v>2725000</v>
      </c>
      <c r="E6940" s="45"/>
      <c r="F6940" s="13">
        <f t="shared" si="106"/>
        <v>252036820.5599997</v>
      </c>
    </row>
    <row r="6941" spans="1:6" ht="14.4" customHeight="1">
      <c r="A6941" s="153">
        <v>45352</v>
      </c>
      <c r="B6941" s="5"/>
      <c r="C6941" s="11" t="s">
        <v>12</v>
      </c>
      <c r="D6941" s="33">
        <v>1810000</v>
      </c>
      <c r="E6941" s="45"/>
      <c r="F6941" s="13">
        <f t="shared" si="106"/>
        <v>253846820.5599997</v>
      </c>
    </row>
    <row r="6942" spans="1:6" ht="14.4" customHeight="1">
      <c r="A6942" s="153">
        <v>45352</v>
      </c>
      <c r="B6942" s="5"/>
      <c r="C6942" s="11" t="s">
        <v>12</v>
      </c>
      <c r="D6942" s="33">
        <v>600000</v>
      </c>
      <c r="E6942" s="45"/>
      <c r="F6942" s="13">
        <f t="shared" si="106"/>
        <v>254446820.5599997</v>
      </c>
    </row>
    <row r="6943" spans="1:6" ht="14.4" customHeight="1">
      <c r="A6943" s="153">
        <v>45352</v>
      </c>
      <c r="B6943" s="5"/>
      <c r="C6943" s="11" t="s">
        <v>12</v>
      </c>
      <c r="D6943" s="33">
        <v>550000</v>
      </c>
      <c r="E6943" s="45"/>
      <c r="F6943" s="13">
        <f t="shared" si="106"/>
        <v>254996820.5599997</v>
      </c>
    </row>
    <row r="6944" spans="1:6" ht="14.4" customHeight="1">
      <c r="A6944" s="153">
        <v>45352</v>
      </c>
      <c r="B6944" s="5"/>
      <c r="C6944" s="11" t="s">
        <v>12</v>
      </c>
      <c r="D6944" s="33">
        <v>585000</v>
      </c>
      <c r="E6944" s="45"/>
      <c r="F6944" s="13">
        <f t="shared" si="106"/>
        <v>255581820.5599997</v>
      </c>
    </row>
    <row r="6945" spans="1:6" ht="14.4" customHeight="1">
      <c r="A6945" s="153">
        <v>45352</v>
      </c>
      <c r="B6945" s="5"/>
      <c r="C6945" s="11" t="s">
        <v>18</v>
      </c>
      <c r="D6945" s="33">
        <v>1300000</v>
      </c>
      <c r="E6945" s="45"/>
      <c r="F6945" s="13">
        <f t="shared" si="106"/>
        <v>256881820.5599997</v>
      </c>
    </row>
    <row r="6946" spans="1:6" ht="14.4" customHeight="1">
      <c r="A6946" s="153">
        <v>45352</v>
      </c>
      <c r="B6946" s="5"/>
      <c r="C6946" s="11" t="s">
        <v>12</v>
      </c>
      <c r="D6946" s="33">
        <v>600000</v>
      </c>
      <c r="E6946" s="45"/>
      <c r="F6946" s="13">
        <f t="shared" si="106"/>
        <v>257481820.5599997</v>
      </c>
    </row>
    <row r="6947" spans="1:6" ht="14.4" customHeight="1">
      <c r="A6947" s="153">
        <v>45352</v>
      </c>
      <c r="B6947" s="5"/>
      <c r="C6947" s="11" t="s">
        <v>12</v>
      </c>
      <c r="D6947" s="33">
        <v>1300000</v>
      </c>
      <c r="E6947" s="45"/>
      <c r="F6947" s="13">
        <f t="shared" si="106"/>
        <v>258781820.5599997</v>
      </c>
    </row>
    <row r="6948" spans="1:6" ht="14.4" customHeight="1">
      <c r="A6948" s="153">
        <v>45352</v>
      </c>
      <c r="B6948" s="5"/>
      <c r="C6948" s="11" t="s">
        <v>12</v>
      </c>
      <c r="D6948" s="33">
        <v>650000</v>
      </c>
      <c r="E6948" s="45"/>
      <c r="F6948" s="13">
        <f t="shared" si="106"/>
        <v>259431820.5599997</v>
      </c>
    </row>
    <row r="6949" spans="1:6" ht="14.4" customHeight="1">
      <c r="A6949" s="153">
        <v>45352</v>
      </c>
      <c r="B6949" s="5"/>
      <c r="C6949" s="11" t="s">
        <v>18</v>
      </c>
      <c r="D6949" s="33">
        <v>1150000</v>
      </c>
      <c r="E6949" s="45"/>
      <c r="F6949" s="13">
        <f t="shared" si="106"/>
        <v>260581820.5599997</v>
      </c>
    </row>
    <row r="6950" spans="1:6" ht="14.4" customHeight="1">
      <c r="A6950" s="153">
        <v>45352</v>
      </c>
      <c r="B6950" s="5"/>
      <c r="C6950" s="11" t="s">
        <v>12</v>
      </c>
      <c r="D6950" s="33">
        <v>600000</v>
      </c>
      <c r="E6950" s="45"/>
      <c r="F6950" s="13">
        <f t="shared" si="106"/>
        <v>261181820.5599997</v>
      </c>
    </row>
    <row r="6951" spans="1:6" ht="14.4" customHeight="1">
      <c r="A6951" s="153">
        <v>45352</v>
      </c>
      <c r="B6951" s="5"/>
      <c r="C6951" s="11" t="s">
        <v>12</v>
      </c>
      <c r="D6951" s="33">
        <v>585000</v>
      </c>
      <c r="E6951" s="45"/>
      <c r="F6951" s="13">
        <f t="shared" si="106"/>
        <v>261766820.5599997</v>
      </c>
    </row>
    <row r="6952" spans="1:6" ht="14.4" customHeight="1">
      <c r="A6952" s="153">
        <v>45352</v>
      </c>
      <c r="B6952" s="5"/>
      <c r="C6952" s="11" t="s">
        <v>12</v>
      </c>
      <c r="D6952" s="33">
        <v>585000</v>
      </c>
      <c r="E6952" s="45"/>
      <c r="F6952" s="13">
        <f t="shared" si="106"/>
        <v>262351820.5599997</v>
      </c>
    </row>
    <row r="6953" spans="1:6" ht="14.4" customHeight="1">
      <c r="A6953" s="153">
        <v>45352</v>
      </c>
      <c r="B6953" s="5"/>
      <c r="C6953" s="11" t="s">
        <v>12</v>
      </c>
      <c r="D6953" s="33">
        <v>585000</v>
      </c>
      <c r="E6953" s="45"/>
      <c r="F6953" s="13">
        <f t="shared" si="106"/>
        <v>262936820.5599997</v>
      </c>
    </row>
    <row r="6954" spans="1:6" ht="14.4" customHeight="1">
      <c r="A6954" s="153">
        <v>45352</v>
      </c>
      <c r="B6954" s="5"/>
      <c r="C6954" s="11" t="s">
        <v>12</v>
      </c>
      <c r="D6954" s="33">
        <v>650000</v>
      </c>
      <c r="E6954" s="45"/>
      <c r="F6954" s="13">
        <f t="shared" si="106"/>
        <v>263586820.5599997</v>
      </c>
    </row>
    <row r="6955" spans="1:6" ht="14.4" customHeight="1">
      <c r="A6955" s="153">
        <v>45352</v>
      </c>
      <c r="B6955" s="5"/>
      <c r="C6955" s="11" t="s">
        <v>12</v>
      </c>
      <c r="D6955" s="33">
        <v>600000</v>
      </c>
      <c r="E6955" s="45"/>
      <c r="F6955" s="13">
        <f t="shared" si="106"/>
        <v>264186820.5599997</v>
      </c>
    </row>
    <row r="6956" spans="1:6" ht="14.4" customHeight="1">
      <c r="A6956" s="153">
        <v>45352</v>
      </c>
      <c r="B6956" s="5"/>
      <c r="C6956" s="11" t="s">
        <v>12</v>
      </c>
      <c r="D6956" s="33">
        <v>1150000</v>
      </c>
      <c r="E6956" s="45"/>
      <c r="F6956" s="13">
        <f t="shared" si="106"/>
        <v>265336820.5599997</v>
      </c>
    </row>
    <row r="6957" spans="1:6" ht="14.4" customHeight="1">
      <c r="A6957" s="153">
        <v>45352</v>
      </c>
      <c r="B6957" s="5"/>
      <c r="C6957" s="11" t="s">
        <v>12</v>
      </c>
      <c r="D6957" s="33">
        <v>650000</v>
      </c>
      <c r="E6957" s="45"/>
      <c r="F6957" s="13">
        <f t="shared" si="106"/>
        <v>265986820.5599997</v>
      </c>
    </row>
    <row r="6958" spans="1:6" ht="14.4" customHeight="1">
      <c r="A6958" s="153">
        <v>45352</v>
      </c>
      <c r="B6958" s="5"/>
      <c r="C6958" s="11" t="s">
        <v>12</v>
      </c>
      <c r="D6958" s="33">
        <v>585000</v>
      </c>
      <c r="E6958" s="45"/>
      <c r="F6958" s="13">
        <f t="shared" ref="F6958:F7034" si="107">F6957+D6958-E6958</f>
        <v>266571820.5599997</v>
      </c>
    </row>
    <row r="6959" spans="1:6" ht="14.4" customHeight="1">
      <c r="A6959" s="153">
        <v>45352</v>
      </c>
      <c r="B6959" s="5"/>
      <c r="C6959" s="11" t="s">
        <v>12</v>
      </c>
      <c r="D6959" s="33">
        <v>1755000</v>
      </c>
      <c r="E6959" s="45"/>
      <c r="F6959" s="13">
        <f t="shared" si="107"/>
        <v>268326820.5599997</v>
      </c>
    </row>
    <row r="6960" spans="1:6" ht="14.4" customHeight="1">
      <c r="A6960" s="153">
        <v>45352</v>
      </c>
      <c r="B6960" s="5"/>
      <c r="C6960" s="11" t="s">
        <v>12</v>
      </c>
      <c r="D6960" s="33">
        <v>1755000</v>
      </c>
      <c r="E6960" s="45"/>
      <c r="F6960" s="13">
        <f t="shared" si="107"/>
        <v>270081820.5599997</v>
      </c>
    </row>
    <row r="6961" spans="1:6" ht="14.4" customHeight="1">
      <c r="A6961" s="153">
        <v>45352</v>
      </c>
      <c r="B6961" s="5"/>
      <c r="C6961" s="11" t="s">
        <v>597</v>
      </c>
      <c r="D6961" s="33"/>
      <c r="E6961" s="45">
        <v>5200000</v>
      </c>
      <c r="F6961" s="13">
        <f t="shared" si="107"/>
        <v>264881820.5599997</v>
      </c>
    </row>
    <row r="6962" spans="1:6" ht="14.4" customHeight="1">
      <c r="A6962" s="153">
        <v>45352</v>
      </c>
      <c r="B6962" s="5"/>
      <c r="C6962" s="11" t="s">
        <v>769</v>
      </c>
      <c r="D6962" s="33"/>
      <c r="E6962" s="45">
        <v>46500000</v>
      </c>
      <c r="F6962" s="13">
        <f t="shared" si="107"/>
        <v>218381820.5599997</v>
      </c>
    </row>
    <row r="6963" spans="1:6" ht="14.4" customHeight="1">
      <c r="A6963" s="153">
        <v>45352</v>
      </c>
      <c r="B6963" s="5"/>
      <c r="C6963" s="11" t="s">
        <v>24</v>
      </c>
      <c r="D6963" s="33"/>
      <c r="E6963" s="45">
        <v>1069000</v>
      </c>
      <c r="F6963" s="13">
        <f t="shared" si="107"/>
        <v>217312820.5599997</v>
      </c>
    </row>
    <row r="6964" spans="1:6" ht="14.4" customHeight="1">
      <c r="A6964" s="153">
        <v>45352</v>
      </c>
      <c r="B6964" s="5"/>
      <c r="C6964" s="11" t="s">
        <v>560</v>
      </c>
      <c r="D6964" s="33"/>
      <c r="E6964" s="45">
        <v>13050000</v>
      </c>
      <c r="F6964" s="13">
        <f t="shared" si="107"/>
        <v>204262820.5599997</v>
      </c>
    </row>
    <row r="6965" spans="1:6" ht="14.4" customHeight="1">
      <c r="A6965" s="153">
        <v>45352</v>
      </c>
      <c r="B6965" s="5"/>
      <c r="C6965" s="11" t="s">
        <v>561</v>
      </c>
      <c r="D6965" s="33"/>
      <c r="E6965" s="45">
        <v>9900000</v>
      </c>
      <c r="F6965" s="13">
        <f t="shared" si="107"/>
        <v>194362820.5599997</v>
      </c>
    </row>
    <row r="6966" spans="1:6" ht="14.4" customHeight="1">
      <c r="A6966" s="153">
        <v>45352</v>
      </c>
      <c r="B6966" s="5"/>
      <c r="C6966" s="11" t="s">
        <v>426</v>
      </c>
      <c r="D6966" s="33"/>
      <c r="E6966" s="45">
        <v>1150000</v>
      </c>
      <c r="F6966" s="13">
        <f t="shared" si="107"/>
        <v>193212820.5599997</v>
      </c>
    </row>
    <row r="6967" spans="1:6" ht="14.4" customHeight="1">
      <c r="A6967" s="153">
        <v>45352</v>
      </c>
      <c r="B6967" s="5"/>
      <c r="C6967" s="11" t="s">
        <v>464</v>
      </c>
      <c r="D6967" s="33"/>
      <c r="E6967" s="45">
        <v>19250000</v>
      </c>
      <c r="F6967" s="13">
        <f t="shared" si="107"/>
        <v>173962820.5599997</v>
      </c>
    </row>
    <row r="6968" spans="1:6" ht="14.4" customHeight="1">
      <c r="A6968" s="153">
        <v>45352</v>
      </c>
      <c r="B6968" s="5"/>
      <c r="C6968" s="11" t="s">
        <v>770</v>
      </c>
      <c r="D6968" s="33"/>
      <c r="E6968" s="45">
        <v>200000</v>
      </c>
      <c r="F6968" s="13">
        <f t="shared" si="107"/>
        <v>173762820.5599997</v>
      </c>
    </row>
    <row r="6969" spans="1:6" ht="14.4" customHeight="1">
      <c r="A6969" s="153">
        <v>45352</v>
      </c>
      <c r="B6969" s="5"/>
      <c r="C6969" s="11" t="s">
        <v>771</v>
      </c>
      <c r="D6969" s="33"/>
      <c r="E6969" s="45">
        <v>30000000</v>
      </c>
      <c r="F6969" s="13">
        <f t="shared" si="107"/>
        <v>143762820.5599997</v>
      </c>
    </row>
    <row r="6970" spans="1:6" ht="14.4" customHeight="1">
      <c r="A6970" s="153">
        <v>45352</v>
      </c>
      <c r="B6970" s="5"/>
      <c r="C6970" s="11" t="s">
        <v>208</v>
      </c>
      <c r="D6970" s="33"/>
      <c r="E6970" s="45">
        <f>3*2900</f>
        <v>8700</v>
      </c>
      <c r="F6970" s="13">
        <f t="shared" si="107"/>
        <v>143754120.5599997</v>
      </c>
    </row>
    <row r="6971" spans="1:6" ht="14.4" customHeight="1">
      <c r="A6971" s="153">
        <v>45352</v>
      </c>
      <c r="B6971" s="5"/>
      <c r="C6971" s="11" t="s">
        <v>395</v>
      </c>
      <c r="D6971" s="33">
        <v>8175000</v>
      </c>
      <c r="E6971" s="45"/>
      <c r="F6971" s="13">
        <f t="shared" si="107"/>
        <v>151929120.5599997</v>
      </c>
    </row>
    <row r="6972" spans="1:6" ht="14.4" customHeight="1">
      <c r="A6972" s="153">
        <v>45352</v>
      </c>
      <c r="B6972" s="5"/>
      <c r="C6972" s="11" t="s">
        <v>772</v>
      </c>
      <c r="D6972" s="33">
        <v>2800000</v>
      </c>
      <c r="E6972" s="45"/>
      <c r="F6972" s="13">
        <f t="shared" si="107"/>
        <v>154729120.5599997</v>
      </c>
    </row>
    <row r="6973" spans="1:6" ht="14.4" customHeight="1">
      <c r="A6973" s="153">
        <v>45352</v>
      </c>
      <c r="B6973" s="5"/>
      <c r="C6973" s="11" t="s">
        <v>45</v>
      </c>
      <c r="D6973" s="33">
        <v>1300000</v>
      </c>
      <c r="E6973" s="45"/>
      <c r="F6973" s="13">
        <f t="shared" si="107"/>
        <v>156029120.5599997</v>
      </c>
    </row>
    <row r="6974" spans="1:6" ht="14.4" customHeight="1">
      <c r="A6974" s="153">
        <v>45353</v>
      </c>
      <c r="B6974" s="5"/>
      <c r="C6974" s="11" t="s">
        <v>12</v>
      </c>
      <c r="D6974" s="33">
        <v>600000</v>
      </c>
      <c r="E6974" s="45"/>
      <c r="F6974" s="13">
        <f t="shared" si="107"/>
        <v>156629120.5599997</v>
      </c>
    </row>
    <row r="6975" spans="1:6" ht="14.4" customHeight="1">
      <c r="A6975" s="153">
        <v>45353</v>
      </c>
      <c r="B6975" s="5"/>
      <c r="C6975" s="11" t="s">
        <v>12</v>
      </c>
      <c r="D6975" s="33">
        <v>1170000</v>
      </c>
      <c r="E6975" s="45"/>
      <c r="F6975" s="13">
        <f t="shared" si="107"/>
        <v>157799120.5599997</v>
      </c>
    </row>
    <row r="6976" spans="1:6" ht="14.4" customHeight="1">
      <c r="A6976" s="153">
        <v>45353</v>
      </c>
      <c r="B6976" s="5"/>
      <c r="C6976" s="11" t="s">
        <v>12</v>
      </c>
      <c r="D6976" s="33">
        <v>575000</v>
      </c>
      <c r="E6976" s="45"/>
      <c r="F6976" s="13">
        <f t="shared" si="107"/>
        <v>158374120.5599997</v>
      </c>
    </row>
    <row r="6977" spans="1:6" ht="14.4" customHeight="1">
      <c r="A6977" s="153">
        <v>45353</v>
      </c>
      <c r="B6977" s="5"/>
      <c r="C6977" s="11" t="s">
        <v>12</v>
      </c>
      <c r="D6977" s="33">
        <v>585000</v>
      </c>
      <c r="E6977" s="45"/>
      <c r="F6977" s="13">
        <f t="shared" si="107"/>
        <v>158959120.5599997</v>
      </c>
    </row>
    <row r="6978" spans="1:6" ht="14.4" customHeight="1">
      <c r="A6978" s="153">
        <v>45353</v>
      </c>
      <c r="B6978" s="5"/>
      <c r="C6978" s="11" t="s">
        <v>12</v>
      </c>
      <c r="D6978" s="33">
        <v>1235000</v>
      </c>
      <c r="E6978" s="45"/>
      <c r="F6978" s="13">
        <f t="shared" si="107"/>
        <v>160194120.5599997</v>
      </c>
    </row>
    <row r="6979" spans="1:6" ht="14.4" customHeight="1">
      <c r="A6979" s="153">
        <v>45353</v>
      </c>
      <c r="B6979" s="5"/>
      <c r="C6979" s="11" t="s">
        <v>12</v>
      </c>
      <c r="D6979" s="33">
        <v>600000</v>
      </c>
      <c r="E6979" s="45"/>
      <c r="F6979" s="13">
        <f t="shared" si="107"/>
        <v>160794120.5599997</v>
      </c>
    </row>
    <row r="6980" spans="1:6" ht="14.4" customHeight="1">
      <c r="A6980" s="153">
        <v>45353</v>
      </c>
      <c r="B6980" s="5"/>
      <c r="C6980" s="11" t="s">
        <v>12</v>
      </c>
      <c r="D6980" s="33">
        <v>465000</v>
      </c>
      <c r="E6980" s="45"/>
      <c r="F6980" s="13">
        <f t="shared" si="107"/>
        <v>161259120.5599997</v>
      </c>
    </row>
    <row r="6981" spans="1:6" ht="14.4" customHeight="1">
      <c r="A6981" s="153">
        <v>45353</v>
      </c>
      <c r="B6981" s="5"/>
      <c r="C6981" s="11" t="s">
        <v>12</v>
      </c>
      <c r="D6981" s="33">
        <v>5586750</v>
      </c>
      <c r="E6981" s="45"/>
      <c r="F6981" s="13">
        <f t="shared" si="107"/>
        <v>166845870.5599997</v>
      </c>
    </row>
    <row r="6982" spans="1:6" ht="14.4" customHeight="1">
      <c r="A6982" s="153">
        <v>45353</v>
      </c>
      <c r="B6982" s="5"/>
      <c r="C6982" s="11" t="s">
        <v>12</v>
      </c>
      <c r="D6982" s="33">
        <v>1800000</v>
      </c>
      <c r="E6982" s="45"/>
      <c r="F6982" s="13">
        <f t="shared" si="107"/>
        <v>168645870.5599997</v>
      </c>
    </row>
    <row r="6983" spans="1:6" ht="14.4" customHeight="1">
      <c r="A6983" s="153">
        <v>45353</v>
      </c>
      <c r="B6983" s="5"/>
      <c r="C6983" s="11" t="s">
        <v>12</v>
      </c>
      <c r="D6983" s="33">
        <v>600000</v>
      </c>
      <c r="E6983" s="45"/>
      <c r="F6983" s="13">
        <f t="shared" si="107"/>
        <v>169245870.5599997</v>
      </c>
    </row>
    <row r="6984" spans="1:6" ht="14.4" customHeight="1">
      <c r="A6984" s="153">
        <v>45353</v>
      </c>
      <c r="B6984" s="5"/>
      <c r="C6984" s="11" t="s">
        <v>12</v>
      </c>
      <c r="D6984" s="33">
        <v>650000</v>
      </c>
      <c r="E6984" s="45"/>
      <c r="F6984" s="13">
        <f t="shared" si="107"/>
        <v>169895870.5599997</v>
      </c>
    </row>
    <row r="6985" spans="1:6" ht="14.4" customHeight="1">
      <c r="A6985" s="153">
        <v>45353</v>
      </c>
      <c r="B6985" s="5"/>
      <c r="C6985" s="11" t="s">
        <v>12</v>
      </c>
      <c r="D6985" s="33">
        <v>1235000</v>
      </c>
      <c r="E6985" s="45"/>
      <c r="F6985" s="13">
        <f t="shared" si="107"/>
        <v>171130870.5599997</v>
      </c>
    </row>
    <row r="6986" spans="1:6" ht="14.4" customHeight="1">
      <c r="A6986" s="153">
        <v>45353</v>
      </c>
      <c r="B6986" s="5"/>
      <c r="C6986" s="11" t="s">
        <v>146</v>
      </c>
      <c r="D6986" s="33">
        <v>10450000</v>
      </c>
      <c r="E6986" s="45"/>
      <c r="F6986" s="13">
        <f t="shared" si="107"/>
        <v>181580870.5599997</v>
      </c>
    </row>
    <row r="6987" spans="1:6" ht="14.4" customHeight="1">
      <c r="A6987" s="153">
        <v>45353</v>
      </c>
      <c r="B6987" s="5"/>
      <c r="C6987" s="11" t="s">
        <v>146</v>
      </c>
      <c r="D6987" s="33">
        <v>10450000</v>
      </c>
      <c r="E6987" s="45"/>
      <c r="F6987" s="13">
        <f t="shared" si="107"/>
        <v>192030870.5599997</v>
      </c>
    </row>
    <row r="6988" spans="1:6" ht="14.4" customHeight="1">
      <c r="A6988" s="153">
        <v>45353</v>
      </c>
      <c r="B6988" s="5"/>
      <c r="C6988" s="11" t="s">
        <v>12</v>
      </c>
      <c r="D6988" s="33">
        <v>650000</v>
      </c>
      <c r="E6988" s="45"/>
      <c r="F6988" s="13">
        <f t="shared" si="107"/>
        <v>192680870.5599997</v>
      </c>
    </row>
    <row r="6989" spans="1:6" ht="14.4" customHeight="1">
      <c r="A6989" s="153">
        <v>45353</v>
      </c>
      <c r="B6989" s="5"/>
      <c r="C6989" s="11" t="s">
        <v>12</v>
      </c>
      <c r="D6989" s="33">
        <v>650000</v>
      </c>
      <c r="E6989" s="45"/>
      <c r="F6989" s="13">
        <f t="shared" si="107"/>
        <v>193330870.5599997</v>
      </c>
    </row>
    <row r="6990" spans="1:6" ht="14.4" customHeight="1">
      <c r="A6990" s="153">
        <v>45353</v>
      </c>
      <c r="B6990" s="5"/>
      <c r="C6990" s="11" t="s">
        <v>12</v>
      </c>
      <c r="D6990" s="33">
        <v>650000</v>
      </c>
      <c r="E6990" s="45"/>
      <c r="F6990" s="13">
        <f t="shared" si="107"/>
        <v>193980870.5599997</v>
      </c>
    </row>
    <row r="6991" spans="1:6" ht="14.4" customHeight="1">
      <c r="A6991" s="153">
        <v>45353</v>
      </c>
      <c r="B6991" s="5"/>
      <c r="C6991" s="11" t="s">
        <v>30</v>
      </c>
      <c r="D6991" s="33">
        <v>350000</v>
      </c>
      <c r="E6991" s="45"/>
      <c r="F6991" s="13">
        <f t="shared" si="107"/>
        <v>194330870.5599997</v>
      </c>
    </row>
    <row r="6992" spans="1:6" ht="14.4" customHeight="1">
      <c r="A6992" s="153">
        <v>45353</v>
      </c>
      <c r="B6992" s="5"/>
      <c r="C6992" s="11" t="s">
        <v>12</v>
      </c>
      <c r="D6992" s="33">
        <v>1300000</v>
      </c>
      <c r="E6992" s="45"/>
      <c r="F6992" s="13">
        <f t="shared" si="107"/>
        <v>195630870.5599997</v>
      </c>
    </row>
    <row r="6993" spans="1:6" ht="14.4" customHeight="1">
      <c r="A6993" s="153">
        <v>45353</v>
      </c>
      <c r="B6993" s="5"/>
      <c r="C6993" s="11" t="s">
        <v>12</v>
      </c>
      <c r="D6993" s="33">
        <v>650000</v>
      </c>
      <c r="E6993" s="45"/>
      <c r="F6993" s="13">
        <f t="shared" si="107"/>
        <v>196280870.5599997</v>
      </c>
    </row>
    <row r="6994" spans="1:6" ht="14.4" customHeight="1">
      <c r="A6994" s="153">
        <v>45353</v>
      </c>
      <c r="B6994" s="5"/>
      <c r="C6994" s="11" t="s">
        <v>12</v>
      </c>
      <c r="D6994" s="33">
        <v>1200000</v>
      </c>
      <c r="E6994" s="45"/>
      <c r="F6994" s="13">
        <f t="shared" si="107"/>
        <v>197480870.5599997</v>
      </c>
    </row>
    <row r="6995" spans="1:6" ht="14.4" customHeight="1">
      <c r="A6995" s="153">
        <v>45353</v>
      </c>
      <c r="B6995" s="5"/>
      <c r="C6995" s="11" t="s">
        <v>12</v>
      </c>
      <c r="D6995" s="33">
        <v>600000</v>
      </c>
      <c r="E6995" s="45"/>
      <c r="F6995" s="13">
        <f t="shared" si="107"/>
        <v>198080870.5599997</v>
      </c>
    </row>
    <row r="6996" spans="1:6" ht="14.4" customHeight="1">
      <c r="A6996" s="153">
        <v>45353</v>
      </c>
      <c r="B6996" s="5"/>
      <c r="C6996" s="11" t="s">
        <v>12</v>
      </c>
      <c r="D6996" s="33">
        <v>650000</v>
      </c>
      <c r="E6996" s="45"/>
      <c r="F6996" s="13">
        <f t="shared" si="107"/>
        <v>198730870.5599997</v>
      </c>
    </row>
    <row r="6997" spans="1:6" ht="14.4" customHeight="1">
      <c r="A6997" s="153">
        <v>45353</v>
      </c>
      <c r="B6997" s="5"/>
      <c r="C6997" s="11" t="s">
        <v>12</v>
      </c>
      <c r="D6997" s="33">
        <v>585000</v>
      </c>
      <c r="E6997" s="45"/>
      <c r="F6997" s="13">
        <f t="shared" si="107"/>
        <v>199315870.5599997</v>
      </c>
    </row>
    <row r="6998" spans="1:6" ht="14.4" customHeight="1">
      <c r="A6998" s="153">
        <v>45353</v>
      </c>
      <c r="B6998" s="5"/>
      <c r="C6998" s="11" t="s">
        <v>12</v>
      </c>
      <c r="D6998" s="33">
        <v>650000</v>
      </c>
      <c r="E6998" s="45"/>
      <c r="F6998" s="13">
        <f t="shared" si="107"/>
        <v>199965870.5599997</v>
      </c>
    </row>
    <row r="6999" spans="1:6" ht="14.4" customHeight="1">
      <c r="A6999" s="153">
        <v>45353</v>
      </c>
      <c r="B6999" s="5"/>
      <c r="C6999" s="11" t="s">
        <v>12</v>
      </c>
      <c r="D6999" s="33">
        <v>600000</v>
      </c>
      <c r="E6999" s="45"/>
      <c r="F6999" s="13">
        <f t="shared" si="107"/>
        <v>200565870.5599997</v>
      </c>
    </row>
    <row r="7000" spans="1:6" ht="14.4" customHeight="1">
      <c r="A7000" s="153">
        <v>45353</v>
      </c>
      <c r="B7000" s="5"/>
      <c r="C7000" s="11" t="s">
        <v>12</v>
      </c>
      <c r="D7000" s="33">
        <v>650000</v>
      </c>
      <c r="E7000" s="45"/>
      <c r="F7000" s="13">
        <f t="shared" si="107"/>
        <v>201215870.5599997</v>
      </c>
    </row>
    <row r="7001" spans="1:6" ht="14.4" customHeight="1">
      <c r="A7001" s="153">
        <v>45353</v>
      </c>
      <c r="B7001" s="5"/>
      <c r="C7001" s="11" t="s">
        <v>12</v>
      </c>
      <c r="D7001" s="33">
        <v>1755000</v>
      </c>
      <c r="E7001" s="45"/>
      <c r="F7001" s="13">
        <f t="shared" si="107"/>
        <v>202970870.5599997</v>
      </c>
    </row>
    <row r="7002" spans="1:6" ht="14.4" customHeight="1">
      <c r="A7002" s="153">
        <v>45353</v>
      </c>
      <c r="B7002" s="5"/>
      <c r="C7002" s="11" t="s">
        <v>12</v>
      </c>
      <c r="D7002" s="33">
        <v>1755000</v>
      </c>
      <c r="E7002" s="45"/>
      <c r="F7002" s="13">
        <f t="shared" si="107"/>
        <v>204725870.5599997</v>
      </c>
    </row>
    <row r="7003" spans="1:6" ht="14.4" customHeight="1">
      <c r="A7003" s="153">
        <v>45353</v>
      </c>
      <c r="B7003" s="5"/>
      <c r="C7003" s="11" t="s">
        <v>12</v>
      </c>
      <c r="D7003" s="33">
        <v>600000</v>
      </c>
      <c r="E7003" s="45"/>
      <c r="F7003" s="13">
        <f t="shared" si="107"/>
        <v>205325870.5599997</v>
      </c>
    </row>
    <row r="7004" spans="1:6" ht="14.4" customHeight="1">
      <c r="A7004" s="153">
        <v>45353</v>
      </c>
      <c r="B7004" s="5"/>
      <c r="C7004" s="11" t="s">
        <v>12</v>
      </c>
      <c r="D7004" s="33">
        <v>600000</v>
      </c>
      <c r="E7004" s="45"/>
      <c r="F7004" s="13">
        <f t="shared" si="107"/>
        <v>205925870.5599997</v>
      </c>
    </row>
    <row r="7005" spans="1:6" ht="14.4" customHeight="1">
      <c r="A7005" s="153">
        <v>45353</v>
      </c>
      <c r="B7005" s="5"/>
      <c r="C7005" s="11" t="s">
        <v>12</v>
      </c>
      <c r="D7005" s="33">
        <v>465000</v>
      </c>
      <c r="E7005" s="45"/>
      <c r="F7005" s="13">
        <f t="shared" si="107"/>
        <v>206390870.5599997</v>
      </c>
    </row>
    <row r="7006" spans="1:6" ht="14.4" customHeight="1">
      <c r="A7006" s="153">
        <v>45353</v>
      </c>
      <c r="B7006" s="5"/>
      <c r="C7006" s="11" t="s">
        <v>12</v>
      </c>
      <c r="D7006" s="33">
        <v>1185000</v>
      </c>
      <c r="E7006" s="45"/>
      <c r="F7006" s="13">
        <f t="shared" si="107"/>
        <v>207575870.5599997</v>
      </c>
    </row>
    <row r="7007" spans="1:6" ht="14.4" customHeight="1">
      <c r="A7007" s="153">
        <v>45354</v>
      </c>
      <c r="B7007" s="5"/>
      <c r="C7007" s="11" t="s">
        <v>12</v>
      </c>
      <c r="D7007" s="33">
        <v>600000</v>
      </c>
      <c r="E7007" s="45"/>
      <c r="F7007" s="13">
        <f t="shared" si="107"/>
        <v>208175870.5599997</v>
      </c>
    </row>
    <row r="7008" spans="1:6" ht="14.4" customHeight="1">
      <c r="A7008" s="153">
        <v>45354</v>
      </c>
      <c r="B7008" s="5"/>
      <c r="C7008" s="11" t="s">
        <v>12</v>
      </c>
      <c r="D7008" s="33">
        <v>600000</v>
      </c>
      <c r="E7008" s="45"/>
      <c r="F7008" s="13">
        <f t="shared" si="107"/>
        <v>208775870.5599997</v>
      </c>
    </row>
    <row r="7009" spans="1:6" ht="14.4" customHeight="1">
      <c r="A7009" s="153">
        <v>45354</v>
      </c>
      <c r="B7009" s="5"/>
      <c r="C7009" s="11" t="s">
        <v>12</v>
      </c>
      <c r="D7009" s="33">
        <v>600000</v>
      </c>
      <c r="E7009" s="45"/>
      <c r="F7009" s="13">
        <f t="shared" si="107"/>
        <v>209375870.5599997</v>
      </c>
    </row>
    <row r="7010" spans="1:6" ht="14.4" customHeight="1">
      <c r="A7010" s="153">
        <v>45354</v>
      </c>
      <c r="B7010" s="5"/>
      <c r="C7010" s="11" t="s">
        <v>12</v>
      </c>
      <c r="D7010" s="33">
        <v>1745000</v>
      </c>
      <c r="E7010" s="45"/>
      <c r="F7010" s="13">
        <f t="shared" si="107"/>
        <v>211120870.5599997</v>
      </c>
    </row>
    <row r="7011" spans="1:6" ht="14.4" customHeight="1">
      <c r="A7011" s="153">
        <v>45354</v>
      </c>
      <c r="B7011" s="5"/>
      <c r="C7011" s="11" t="s">
        <v>12</v>
      </c>
      <c r="D7011" s="33">
        <v>1100000</v>
      </c>
      <c r="E7011" s="45"/>
      <c r="F7011" s="13">
        <f t="shared" si="107"/>
        <v>212220870.5599997</v>
      </c>
    </row>
    <row r="7012" spans="1:6" ht="14.4" customHeight="1">
      <c r="A7012" s="153">
        <v>45354</v>
      </c>
      <c r="B7012" s="5"/>
      <c r="C7012" s="11" t="s">
        <v>12</v>
      </c>
      <c r="D7012" s="33">
        <v>600000</v>
      </c>
      <c r="E7012" s="45"/>
      <c r="F7012" s="13">
        <f t="shared" si="107"/>
        <v>212820870.5599997</v>
      </c>
    </row>
    <row r="7013" spans="1:6" ht="14.4" customHeight="1">
      <c r="A7013" s="153">
        <v>45354</v>
      </c>
      <c r="B7013" s="5"/>
      <c r="C7013" s="11" t="s">
        <v>12</v>
      </c>
      <c r="D7013" s="33">
        <v>650000</v>
      </c>
      <c r="E7013" s="45"/>
      <c r="F7013" s="13">
        <f t="shared" si="107"/>
        <v>213470870.5599997</v>
      </c>
    </row>
    <row r="7014" spans="1:6" ht="14.4" customHeight="1">
      <c r="A7014" s="153">
        <v>45354</v>
      </c>
      <c r="B7014" s="5"/>
      <c r="C7014" s="11" t="s">
        <v>12</v>
      </c>
      <c r="D7014" s="33">
        <v>585000</v>
      </c>
      <c r="E7014" s="45"/>
      <c r="F7014" s="13">
        <f t="shared" si="107"/>
        <v>214055870.5599997</v>
      </c>
    </row>
    <row r="7015" spans="1:6" ht="14.4" customHeight="1">
      <c r="A7015" s="153">
        <v>45354</v>
      </c>
      <c r="B7015" s="5"/>
      <c r="C7015" s="11" t="s">
        <v>12</v>
      </c>
      <c r="D7015" s="33">
        <v>650000</v>
      </c>
      <c r="E7015" s="45"/>
      <c r="F7015" s="13">
        <f t="shared" si="107"/>
        <v>214705870.5599997</v>
      </c>
    </row>
    <row r="7016" spans="1:6" ht="14.4" customHeight="1">
      <c r="A7016" s="153">
        <v>45354</v>
      </c>
      <c r="B7016" s="5"/>
      <c r="C7016" s="11" t="s">
        <v>12</v>
      </c>
      <c r="D7016" s="33">
        <v>650000</v>
      </c>
      <c r="E7016" s="45"/>
      <c r="F7016" s="13">
        <f t="shared" si="107"/>
        <v>215355870.5599997</v>
      </c>
    </row>
    <row r="7017" spans="1:6" ht="14.4" customHeight="1">
      <c r="A7017" s="153">
        <v>45354</v>
      </c>
      <c r="B7017" s="5"/>
      <c r="C7017" s="11" t="s">
        <v>12</v>
      </c>
      <c r="D7017" s="33">
        <v>650000</v>
      </c>
      <c r="E7017" s="45"/>
      <c r="F7017" s="13">
        <f t="shared" si="107"/>
        <v>216005870.5599997</v>
      </c>
    </row>
    <row r="7018" spans="1:6" ht="14.4" customHeight="1">
      <c r="A7018" s="153">
        <v>45354</v>
      </c>
      <c r="B7018" s="5"/>
      <c r="C7018" s="11" t="s">
        <v>12</v>
      </c>
      <c r="D7018" s="33">
        <v>585000</v>
      </c>
      <c r="E7018" s="45"/>
      <c r="F7018" s="13">
        <f t="shared" si="107"/>
        <v>216590870.5599997</v>
      </c>
    </row>
    <row r="7019" spans="1:6" ht="14.4" customHeight="1">
      <c r="A7019" s="153">
        <v>45354</v>
      </c>
      <c r="B7019" s="5"/>
      <c r="C7019" s="11" t="s">
        <v>12</v>
      </c>
      <c r="D7019" s="33">
        <v>600000</v>
      </c>
      <c r="E7019" s="45"/>
      <c r="F7019" s="13">
        <f t="shared" si="107"/>
        <v>217190870.5599997</v>
      </c>
    </row>
    <row r="7020" spans="1:6" ht="14.4" customHeight="1">
      <c r="A7020" s="153">
        <v>45354</v>
      </c>
      <c r="B7020" s="5"/>
      <c r="C7020" s="11" t="s">
        <v>12</v>
      </c>
      <c r="D7020" s="33">
        <v>600000</v>
      </c>
      <c r="E7020" s="45"/>
      <c r="F7020" s="13">
        <f t="shared" si="107"/>
        <v>217790870.5599997</v>
      </c>
    </row>
    <row r="7021" spans="1:6" ht="14.4" customHeight="1">
      <c r="A7021" s="153">
        <v>45354</v>
      </c>
      <c r="B7021" s="5"/>
      <c r="C7021" s="11" t="s">
        <v>12</v>
      </c>
      <c r="D7021" s="33">
        <v>585000</v>
      </c>
      <c r="E7021" s="45"/>
      <c r="F7021" s="13">
        <f t="shared" si="107"/>
        <v>218375870.5599997</v>
      </c>
    </row>
    <row r="7022" spans="1:6" ht="14.4" customHeight="1">
      <c r="A7022" s="153">
        <v>45354</v>
      </c>
      <c r="B7022" s="5"/>
      <c r="C7022" s="11" t="s">
        <v>12</v>
      </c>
      <c r="D7022" s="33">
        <v>465000</v>
      </c>
      <c r="E7022" s="45"/>
      <c r="F7022" s="13">
        <f t="shared" si="107"/>
        <v>218840870.5599997</v>
      </c>
    </row>
    <row r="7023" spans="1:6" ht="14.4" customHeight="1">
      <c r="A7023" s="153">
        <v>45354</v>
      </c>
      <c r="B7023" s="5"/>
      <c r="C7023" s="11" t="s">
        <v>12</v>
      </c>
      <c r="D7023" s="33">
        <v>585000</v>
      </c>
      <c r="E7023" s="45"/>
      <c r="F7023" s="13">
        <f t="shared" si="107"/>
        <v>219425870.5599997</v>
      </c>
    </row>
    <row r="7024" spans="1:6" ht="14.4" customHeight="1">
      <c r="A7024" s="153">
        <v>45354</v>
      </c>
      <c r="B7024" s="5"/>
      <c r="C7024" s="11" t="s">
        <v>12</v>
      </c>
      <c r="D7024" s="33">
        <v>600000</v>
      </c>
      <c r="E7024" s="45"/>
      <c r="F7024" s="13">
        <f t="shared" si="107"/>
        <v>220025870.5599997</v>
      </c>
    </row>
    <row r="7025" spans="1:6" ht="14.4" customHeight="1">
      <c r="A7025" s="153">
        <v>45354</v>
      </c>
      <c r="B7025" s="5"/>
      <c r="C7025" s="11" t="s">
        <v>12</v>
      </c>
      <c r="D7025" s="33">
        <v>650000</v>
      </c>
      <c r="E7025" s="45"/>
      <c r="F7025" s="13">
        <f t="shared" si="107"/>
        <v>220675870.5599997</v>
      </c>
    </row>
    <row r="7026" spans="1:6" ht="14.4" customHeight="1">
      <c r="A7026" s="153">
        <v>45355</v>
      </c>
      <c r="B7026" s="5"/>
      <c r="C7026" s="11" t="s">
        <v>93</v>
      </c>
      <c r="D7026" s="33">
        <v>485000</v>
      </c>
      <c r="E7026" s="45"/>
      <c r="F7026" s="13">
        <f t="shared" si="107"/>
        <v>221160870.5599997</v>
      </c>
    </row>
    <row r="7027" spans="1:6" ht="14.4" customHeight="1">
      <c r="A7027" s="153">
        <v>45355</v>
      </c>
      <c r="B7027" s="5"/>
      <c r="C7027" s="11" t="s">
        <v>12</v>
      </c>
      <c r="D7027" s="33">
        <v>585000</v>
      </c>
      <c r="E7027" s="45"/>
      <c r="F7027" s="13">
        <f t="shared" si="107"/>
        <v>221745870.5599997</v>
      </c>
    </row>
    <row r="7028" spans="1:6" ht="14.4" customHeight="1">
      <c r="A7028" s="153">
        <v>45355</v>
      </c>
      <c r="B7028" s="5"/>
      <c r="C7028" s="11" t="s">
        <v>12</v>
      </c>
      <c r="D7028" s="33">
        <v>1835000</v>
      </c>
      <c r="E7028" s="45"/>
      <c r="F7028" s="13">
        <f t="shared" si="107"/>
        <v>223580870.5599997</v>
      </c>
    </row>
    <row r="7029" spans="1:6" ht="14.4" customHeight="1">
      <c r="A7029" s="153">
        <v>45355</v>
      </c>
      <c r="B7029" s="5"/>
      <c r="C7029" s="11" t="s">
        <v>18</v>
      </c>
      <c r="D7029" s="33">
        <v>1350000</v>
      </c>
      <c r="E7029" s="45"/>
      <c r="F7029" s="13">
        <f t="shared" si="107"/>
        <v>224930870.5599997</v>
      </c>
    </row>
    <row r="7030" spans="1:6" ht="14.4" customHeight="1">
      <c r="A7030" s="153">
        <v>45355</v>
      </c>
      <c r="B7030" s="5"/>
      <c r="C7030" s="11" t="s">
        <v>17</v>
      </c>
      <c r="D7030" s="33">
        <v>600000</v>
      </c>
      <c r="E7030" s="45"/>
      <c r="F7030" s="13">
        <f t="shared" si="107"/>
        <v>225530870.5599997</v>
      </c>
    </row>
    <row r="7031" spans="1:6" ht="14.4" customHeight="1">
      <c r="A7031" s="153">
        <v>45355</v>
      </c>
      <c r="B7031" s="5"/>
      <c r="C7031" s="11" t="s">
        <v>12</v>
      </c>
      <c r="D7031" s="33">
        <v>465000</v>
      </c>
      <c r="E7031" s="45"/>
      <c r="F7031" s="13">
        <f t="shared" si="107"/>
        <v>225995870.5599997</v>
      </c>
    </row>
    <row r="7032" spans="1:6" ht="14.4" customHeight="1">
      <c r="A7032" s="153">
        <v>45355</v>
      </c>
      <c r="B7032" s="5"/>
      <c r="C7032" s="11" t="s">
        <v>18</v>
      </c>
      <c r="D7032" s="33">
        <v>1350000</v>
      </c>
      <c r="E7032" s="45"/>
      <c r="F7032" s="13">
        <f t="shared" si="107"/>
        <v>227345870.5599997</v>
      </c>
    </row>
    <row r="7033" spans="1:6" ht="14.4" customHeight="1">
      <c r="A7033" s="153">
        <v>45355</v>
      </c>
      <c r="B7033" s="5"/>
      <c r="C7033" s="11" t="s">
        <v>12</v>
      </c>
      <c r="D7033" s="33">
        <v>650000</v>
      </c>
      <c r="E7033" s="45"/>
      <c r="F7033" s="13">
        <f t="shared" si="107"/>
        <v>227995870.5599997</v>
      </c>
    </row>
    <row r="7034" spans="1:6" ht="14.4" customHeight="1">
      <c r="A7034" s="153">
        <v>45355</v>
      </c>
      <c r="B7034" s="5"/>
      <c r="C7034" s="11" t="s">
        <v>12</v>
      </c>
      <c r="D7034" s="33">
        <v>600000</v>
      </c>
      <c r="E7034" s="45"/>
      <c r="F7034" s="13">
        <f t="shared" si="107"/>
        <v>228595870.5599997</v>
      </c>
    </row>
    <row r="7035" spans="1:6" ht="14.4" customHeight="1">
      <c r="A7035" s="153">
        <v>45355</v>
      </c>
      <c r="B7035" s="5"/>
      <c r="C7035" s="11" t="s">
        <v>12</v>
      </c>
      <c r="D7035" s="33">
        <v>1065000</v>
      </c>
      <c r="E7035" s="45"/>
      <c r="F7035" s="13">
        <f t="shared" ref="F7035:F7110" si="108">F7034+D7035-E7035</f>
        <v>229660870.5599997</v>
      </c>
    </row>
    <row r="7036" spans="1:6" ht="14.4" customHeight="1">
      <c r="A7036" s="153">
        <v>45355</v>
      </c>
      <c r="B7036" s="5"/>
      <c r="C7036" s="11" t="s">
        <v>12</v>
      </c>
      <c r="D7036" s="33">
        <v>1235000</v>
      </c>
      <c r="E7036" s="45"/>
      <c r="F7036" s="13">
        <f t="shared" si="108"/>
        <v>230895870.5599997</v>
      </c>
    </row>
    <row r="7037" spans="1:6" ht="14.4" customHeight="1">
      <c r="A7037" s="153">
        <v>45355</v>
      </c>
      <c r="B7037" s="5"/>
      <c r="C7037" s="11" t="s">
        <v>12</v>
      </c>
      <c r="D7037" s="33">
        <v>1235000</v>
      </c>
      <c r="E7037" s="45"/>
      <c r="F7037" s="13">
        <f t="shared" si="108"/>
        <v>232130870.5599997</v>
      </c>
    </row>
    <row r="7038" spans="1:6" ht="14.4" customHeight="1">
      <c r="A7038" s="153">
        <v>45355</v>
      </c>
      <c r="B7038" s="5"/>
      <c r="C7038" s="11" t="s">
        <v>12</v>
      </c>
      <c r="D7038" s="33">
        <v>1250000</v>
      </c>
      <c r="E7038" s="45"/>
      <c r="F7038" s="13">
        <f t="shared" si="108"/>
        <v>233380870.5599997</v>
      </c>
    </row>
    <row r="7039" spans="1:6" ht="14.4" customHeight="1">
      <c r="A7039" s="153">
        <v>45355</v>
      </c>
      <c r="B7039" s="5"/>
      <c r="C7039" s="11" t="s">
        <v>12</v>
      </c>
      <c r="D7039" s="33">
        <v>585000</v>
      </c>
      <c r="E7039" s="45"/>
      <c r="F7039" s="13">
        <f t="shared" si="108"/>
        <v>233965870.5599997</v>
      </c>
    </row>
    <row r="7040" spans="1:6" ht="14.4" customHeight="1">
      <c r="A7040" s="153">
        <v>45355</v>
      </c>
      <c r="B7040" s="5"/>
      <c r="C7040" s="11" t="s">
        <v>12</v>
      </c>
      <c r="D7040" s="33">
        <v>650000</v>
      </c>
      <c r="E7040" s="45"/>
      <c r="F7040" s="13">
        <f t="shared" si="108"/>
        <v>234615870.5599997</v>
      </c>
    </row>
    <row r="7041" spans="1:6" ht="14.4" customHeight="1">
      <c r="A7041" s="153">
        <v>45355</v>
      </c>
      <c r="B7041" s="5"/>
      <c r="C7041" s="11" t="s">
        <v>12</v>
      </c>
      <c r="D7041" s="33">
        <v>1170000</v>
      </c>
      <c r="E7041" s="45"/>
      <c r="F7041" s="13">
        <f t="shared" si="108"/>
        <v>235785870.5599997</v>
      </c>
    </row>
    <row r="7042" spans="1:6" ht="14.4" customHeight="1">
      <c r="A7042" s="153">
        <v>45355</v>
      </c>
      <c r="B7042" s="5"/>
      <c r="C7042" s="11" t="s">
        <v>18</v>
      </c>
      <c r="D7042" s="33">
        <v>1185000</v>
      </c>
      <c r="E7042" s="45"/>
      <c r="F7042" s="13">
        <f t="shared" si="108"/>
        <v>236970870.5599997</v>
      </c>
    </row>
    <row r="7043" spans="1:6" ht="14.4" customHeight="1">
      <c r="A7043" s="153">
        <v>45355</v>
      </c>
      <c r="B7043" s="5"/>
      <c r="C7043" s="11" t="s">
        <v>12</v>
      </c>
      <c r="D7043" s="33">
        <v>600000</v>
      </c>
      <c r="E7043" s="45"/>
      <c r="F7043" s="13">
        <f t="shared" si="108"/>
        <v>237570870.5599997</v>
      </c>
    </row>
    <row r="7044" spans="1:6" ht="14.4" customHeight="1">
      <c r="A7044" s="153">
        <v>45355</v>
      </c>
      <c r="B7044" s="5"/>
      <c r="C7044" s="11" t="s">
        <v>12</v>
      </c>
      <c r="D7044" s="33">
        <v>650000</v>
      </c>
      <c r="E7044" s="45"/>
      <c r="F7044" s="13">
        <f t="shared" si="108"/>
        <v>238220870.5599997</v>
      </c>
    </row>
    <row r="7045" spans="1:6" ht="14.4" customHeight="1">
      <c r="A7045" s="153">
        <v>45355</v>
      </c>
      <c r="B7045" s="5"/>
      <c r="C7045" s="11" t="s">
        <v>12</v>
      </c>
      <c r="D7045" s="33">
        <v>575000</v>
      </c>
      <c r="E7045" s="45"/>
      <c r="F7045" s="13">
        <f t="shared" si="108"/>
        <v>238795870.5599997</v>
      </c>
    </row>
    <row r="7046" spans="1:6" ht="14.4" customHeight="1">
      <c r="A7046" s="153">
        <v>45355</v>
      </c>
      <c r="B7046" s="5"/>
      <c r="C7046" s="11" t="s">
        <v>12</v>
      </c>
      <c r="D7046" s="33">
        <v>585000</v>
      </c>
      <c r="E7046" s="45"/>
      <c r="F7046" s="13">
        <f t="shared" si="108"/>
        <v>239380870.5599997</v>
      </c>
    </row>
    <row r="7047" spans="1:6" ht="14.4" customHeight="1">
      <c r="A7047" s="153">
        <v>45355</v>
      </c>
      <c r="B7047" s="5"/>
      <c r="C7047" s="11" t="s">
        <v>12</v>
      </c>
      <c r="D7047" s="33">
        <v>650000</v>
      </c>
      <c r="E7047" s="45"/>
      <c r="F7047" s="13">
        <f t="shared" si="108"/>
        <v>240030870.5599997</v>
      </c>
    </row>
    <row r="7048" spans="1:6" ht="14.4" customHeight="1">
      <c r="A7048" s="153">
        <v>45355</v>
      </c>
      <c r="B7048" s="5"/>
      <c r="C7048" s="11" t="s">
        <v>12</v>
      </c>
      <c r="D7048" s="33">
        <v>600000</v>
      </c>
      <c r="E7048" s="45"/>
      <c r="F7048" s="13">
        <f t="shared" si="108"/>
        <v>240630870.5599997</v>
      </c>
    </row>
    <row r="7049" spans="1:6" ht="14.4" customHeight="1">
      <c r="A7049" s="153">
        <v>45355</v>
      </c>
      <c r="B7049" s="5"/>
      <c r="C7049" s="11" t="s">
        <v>12</v>
      </c>
      <c r="D7049" s="33">
        <v>1300000</v>
      </c>
      <c r="E7049" s="45"/>
      <c r="F7049" s="13">
        <f t="shared" si="108"/>
        <v>241930870.5599997</v>
      </c>
    </row>
    <row r="7050" spans="1:6" ht="14.4" customHeight="1">
      <c r="A7050" s="153">
        <v>45355</v>
      </c>
      <c r="B7050" s="5"/>
      <c r="C7050" s="11" t="s">
        <v>12</v>
      </c>
      <c r="D7050" s="33">
        <v>650000</v>
      </c>
      <c r="E7050" s="45"/>
      <c r="F7050" s="13">
        <f t="shared" si="108"/>
        <v>242580870.5599997</v>
      </c>
    </row>
    <row r="7051" spans="1:6" ht="14.4" customHeight="1">
      <c r="A7051" s="153">
        <v>45355</v>
      </c>
      <c r="B7051" s="5"/>
      <c r="C7051" s="11" t="s">
        <v>12</v>
      </c>
      <c r="D7051" s="33">
        <v>1200000</v>
      </c>
      <c r="E7051" s="45"/>
      <c r="F7051" s="13">
        <f t="shared" si="108"/>
        <v>243780870.5599997</v>
      </c>
    </row>
    <row r="7052" spans="1:6" ht="14.4" customHeight="1">
      <c r="A7052" s="153">
        <v>45355</v>
      </c>
      <c r="B7052" s="5"/>
      <c r="C7052" s="11" t="s">
        <v>12</v>
      </c>
      <c r="D7052" s="33">
        <v>600000</v>
      </c>
      <c r="E7052" s="45"/>
      <c r="F7052" s="13">
        <f t="shared" si="108"/>
        <v>244380870.5599997</v>
      </c>
    </row>
    <row r="7053" spans="1:6" ht="14.4" customHeight="1">
      <c r="A7053" s="153">
        <v>45355</v>
      </c>
      <c r="B7053" s="5"/>
      <c r="C7053" s="11" t="s">
        <v>12</v>
      </c>
      <c r="D7053" s="33">
        <v>1170000</v>
      </c>
      <c r="E7053" s="45"/>
      <c r="F7053" s="13">
        <f t="shared" si="108"/>
        <v>245550870.5599997</v>
      </c>
    </row>
    <row r="7054" spans="1:6" ht="14.4" customHeight="1">
      <c r="A7054" s="153">
        <v>45355</v>
      </c>
      <c r="B7054" s="5"/>
      <c r="C7054" s="11" t="s">
        <v>12</v>
      </c>
      <c r="D7054" s="33">
        <v>585000</v>
      </c>
      <c r="E7054" s="45"/>
      <c r="F7054" s="13">
        <f t="shared" si="108"/>
        <v>246135870.5599997</v>
      </c>
    </row>
    <row r="7055" spans="1:6" ht="14.4" customHeight="1">
      <c r="A7055" s="153">
        <v>45355</v>
      </c>
      <c r="B7055" s="5"/>
      <c r="C7055" s="11" t="s">
        <v>12</v>
      </c>
      <c r="D7055" s="33">
        <v>600000</v>
      </c>
      <c r="E7055" s="45"/>
      <c r="F7055" s="13">
        <f t="shared" si="108"/>
        <v>246735870.5599997</v>
      </c>
    </row>
    <row r="7056" spans="1:6" ht="14.4" customHeight="1">
      <c r="A7056" s="153">
        <v>45355</v>
      </c>
      <c r="B7056" s="5"/>
      <c r="C7056" s="11" t="s">
        <v>12</v>
      </c>
      <c r="D7056" s="33">
        <v>650000</v>
      </c>
      <c r="E7056" s="45"/>
      <c r="F7056" s="13">
        <f t="shared" si="108"/>
        <v>247385870.5599997</v>
      </c>
    </row>
    <row r="7057" spans="1:6" ht="14.4" customHeight="1">
      <c r="A7057" s="153">
        <v>45355</v>
      </c>
      <c r="B7057" s="5"/>
      <c r="C7057" s="11" t="s">
        <v>12</v>
      </c>
      <c r="D7057" s="33">
        <v>1235000</v>
      </c>
      <c r="E7057" s="45"/>
      <c r="F7057" s="13">
        <f t="shared" si="108"/>
        <v>248620870.5599997</v>
      </c>
    </row>
    <row r="7058" spans="1:6" ht="14.4" customHeight="1">
      <c r="A7058" s="153">
        <v>45355</v>
      </c>
      <c r="B7058" s="5"/>
      <c r="C7058" s="11" t="s">
        <v>12</v>
      </c>
      <c r="D7058" s="33">
        <v>585000</v>
      </c>
      <c r="E7058" s="45"/>
      <c r="F7058" s="13">
        <f t="shared" si="108"/>
        <v>249205870.5599997</v>
      </c>
    </row>
    <row r="7059" spans="1:6" ht="14.4" customHeight="1">
      <c r="A7059" s="153">
        <v>45355</v>
      </c>
      <c r="B7059" s="5"/>
      <c r="C7059" s="11" t="s">
        <v>12</v>
      </c>
      <c r="D7059" s="33">
        <v>585000</v>
      </c>
      <c r="E7059" s="45"/>
      <c r="F7059" s="13">
        <f t="shared" si="108"/>
        <v>249790870.5599997</v>
      </c>
    </row>
    <row r="7060" spans="1:6" ht="14.4" customHeight="1">
      <c r="A7060" s="153">
        <v>45355</v>
      </c>
      <c r="B7060" s="5"/>
      <c r="C7060" s="11" t="s">
        <v>12</v>
      </c>
      <c r="D7060" s="33">
        <v>1135000</v>
      </c>
      <c r="E7060" s="45"/>
      <c r="F7060" s="13">
        <f t="shared" si="108"/>
        <v>250925870.5599997</v>
      </c>
    </row>
    <row r="7061" spans="1:6" ht="14.4" customHeight="1">
      <c r="A7061" s="153">
        <v>45355</v>
      </c>
      <c r="B7061" s="5"/>
      <c r="C7061" s="11" t="s">
        <v>12</v>
      </c>
      <c r="D7061" s="33">
        <v>1800000</v>
      </c>
      <c r="E7061" s="45"/>
      <c r="F7061" s="13">
        <f t="shared" si="108"/>
        <v>252725870.5599997</v>
      </c>
    </row>
    <row r="7062" spans="1:6" ht="14.4" customHeight="1">
      <c r="A7062" s="153">
        <v>45355</v>
      </c>
      <c r="B7062" s="5"/>
      <c r="C7062" s="11" t="s">
        <v>12</v>
      </c>
      <c r="D7062" s="33">
        <v>600000</v>
      </c>
      <c r="E7062" s="45"/>
      <c r="F7062" s="13">
        <f t="shared" si="108"/>
        <v>253325870.5599997</v>
      </c>
    </row>
    <row r="7063" spans="1:6" ht="14.4" customHeight="1">
      <c r="A7063" s="153">
        <v>45355</v>
      </c>
      <c r="B7063" s="5"/>
      <c r="C7063" s="11" t="s">
        <v>12</v>
      </c>
      <c r="D7063" s="33">
        <v>1170000</v>
      </c>
      <c r="E7063" s="45"/>
      <c r="F7063" s="13">
        <f t="shared" si="108"/>
        <v>254495870.5599997</v>
      </c>
    </row>
    <row r="7064" spans="1:6" ht="14.4" customHeight="1">
      <c r="A7064" s="153">
        <v>45355</v>
      </c>
      <c r="B7064" s="5"/>
      <c r="C7064" s="11" t="s">
        <v>12</v>
      </c>
      <c r="D7064" s="33">
        <v>550000</v>
      </c>
      <c r="E7064" s="45"/>
      <c r="F7064" s="13">
        <f t="shared" si="108"/>
        <v>255045870.5599997</v>
      </c>
    </row>
    <row r="7065" spans="1:6" ht="14.4" customHeight="1">
      <c r="A7065" s="153">
        <v>45355</v>
      </c>
      <c r="B7065" s="5"/>
      <c r="C7065" s="11" t="s">
        <v>12</v>
      </c>
      <c r="D7065" s="33">
        <v>650000</v>
      </c>
      <c r="E7065" s="45"/>
      <c r="F7065" s="13">
        <f t="shared" si="108"/>
        <v>255695870.5599997</v>
      </c>
    </row>
    <row r="7066" spans="1:6" ht="14.4" customHeight="1">
      <c r="A7066" s="153">
        <v>45355</v>
      </c>
      <c r="B7066" s="5"/>
      <c r="C7066" s="11" t="s">
        <v>12</v>
      </c>
      <c r="D7066" s="33">
        <v>600000</v>
      </c>
      <c r="E7066" s="45"/>
      <c r="F7066" s="13">
        <f t="shared" si="108"/>
        <v>256295870.5599997</v>
      </c>
    </row>
    <row r="7067" spans="1:6" ht="14.4" customHeight="1">
      <c r="A7067" s="153">
        <v>45355</v>
      </c>
      <c r="B7067" s="5"/>
      <c r="C7067" s="11" t="s">
        <v>12</v>
      </c>
      <c r="D7067" s="33">
        <v>600000</v>
      </c>
      <c r="E7067" s="45"/>
      <c r="F7067" s="13">
        <f t="shared" si="108"/>
        <v>256895870.5599997</v>
      </c>
    </row>
    <row r="7068" spans="1:6" ht="14.4" customHeight="1">
      <c r="A7068" s="153">
        <v>45355</v>
      </c>
      <c r="B7068" s="5"/>
      <c r="C7068" s="11" t="s">
        <v>12</v>
      </c>
      <c r="D7068" s="33">
        <v>1250000</v>
      </c>
      <c r="E7068" s="45"/>
      <c r="F7068" s="13">
        <f t="shared" si="108"/>
        <v>258145870.5599997</v>
      </c>
    </row>
    <row r="7069" spans="1:6" ht="14.4" customHeight="1">
      <c r="A7069" s="153">
        <v>45355</v>
      </c>
      <c r="B7069" s="5"/>
      <c r="C7069" s="11" t="s">
        <v>12</v>
      </c>
      <c r="D7069" s="33">
        <v>600000</v>
      </c>
      <c r="E7069" s="45"/>
      <c r="F7069" s="13">
        <f t="shared" si="108"/>
        <v>258745870.5599997</v>
      </c>
    </row>
    <row r="7070" spans="1:6" ht="14.4" customHeight="1">
      <c r="A7070" s="153">
        <v>45355</v>
      </c>
      <c r="B7070" s="5"/>
      <c r="C7070" s="11" t="s">
        <v>12</v>
      </c>
      <c r="D7070" s="33">
        <v>1745000</v>
      </c>
      <c r="E7070" s="45"/>
      <c r="F7070" s="13">
        <f t="shared" si="108"/>
        <v>260490870.5599997</v>
      </c>
    </row>
    <row r="7071" spans="1:6" ht="14.4" customHeight="1">
      <c r="A7071" s="153">
        <v>45355</v>
      </c>
      <c r="B7071" s="5"/>
      <c r="C7071" s="11" t="s">
        <v>12</v>
      </c>
      <c r="D7071" s="33">
        <v>600000</v>
      </c>
      <c r="E7071" s="45"/>
      <c r="F7071" s="13">
        <f t="shared" si="108"/>
        <v>261090870.5599997</v>
      </c>
    </row>
    <row r="7072" spans="1:6" ht="14.4" customHeight="1">
      <c r="A7072" s="153">
        <v>45355</v>
      </c>
      <c r="B7072" s="5"/>
      <c r="C7072" s="11" t="s">
        <v>12</v>
      </c>
      <c r="D7072" s="33">
        <v>1250000</v>
      </c>
      <c r="E7072" s="45"/>
      <c r="F7072" s="13">
        <f t="shared" si="108"/>
        <v>262340870.5599997</v>
      </c>
    </row>
    <row r="7073" spans="1:6" ht="14.4" customHeight="1">
      <c r="A7073" s="153">
        <v>45355</v>
      </c>
      <c r="B7073" s="5"/>
      <c r="C7073" s="11" t="s">
        <v>12</v>
      </c>
      <c r="D7073" s="33">
        <v>600000</v>
      </c>
      <c r="E7073" s="45"/>
      <c r="F7073" s="13">
        <f t="shared" si="108"/>
        <v>262940870.5599997</v>
      </c>
    </row>
    <row r="7074" spans="1:6" ht="14.4" customHeight="1">
      <c r="A7074" s="153">
        <v>45355</v>
      </c>
      <c r="B7074" s="5"/>
      <c r="C7074" s="11" t="s">
        <v>12</v>
      </c>
      <c r="D7074" s="33">
        <v>1185000</v>
      </c>
      <c r="E7074" s="45"/>
      <c r="F7074" s="13">
        <f t="shared" si="108"/>
        <v>264125870.5599997</v>
      </c>
    </row>
    <row r="7075" spans="1:6" ht="14.4" customHeight="1">
      <c r="A7075" s="153">
        <v>45355</v>
      </c>
      <c r="B7075" s="5"/>
      <c r="C7075" s="11" t="s">
        <v>30</v>
      </c>
      <c r="D7075" s="33">
        <v>350000</v>
      </c>
      <c r="E7075" s="45"/>
      <c r="F7075" s="13">
        <f t="shared" si="108"/>
        <v>264475870.5599997</v>
      </c>
    </row>
    <row r="7076" spans="1:6" ht="14.4" customHeight="1">
      <c r="A7076" s="153">
        <v>45355</v>
      </c>
      <c r="B7076" s="5"/>
      <c r="C7076" s="11" t="s">
        <v>616</v>
      </c>
      <c r="D7076" s="33">
        <v>1350000</v>
      </c>
      <c r="E7076" s="45"/>
      <c r="F7076" s="13">
        <f t="shared" si="108"/>
        <v>265825870.5599997</v>
      </c>
    </row>
    <row r="7077" spans="1:6" ht="14.4" customHeight="1">
      <c r="A7077" s="153">
        <v>45355</v>
      </c>
      <c r="B7077" s="5"/>
      <c r="C7077" s="11" t="s">
        <v>12</v>
      </c>
      <c r="D7077" s="33">
        <v>600000</v>
      </c>
      <c r="E7077" s="45"/>
      <c r="F7077" s="13">
        <f t="shared" si="108"/>
        <v>266425870.5599997</v>
      </c>
    </row>
    <row r="7078" spans="1:6" ht="14.4" customHeight="1">
      <c r="A7078" s="153">
        <v>45355</v>
      </c>
      <c r="B7078" s="5"/>
      <c r="C7078" s="11" t="s">
        <v>12</v>
      </c>
      <c r="D7078" s="33">
        <v>650000</v>
      </c>
      <c r="E7078" s="45"/>
      <c r="F7078" s="13">
        <f t="shared" si="108"/>
        <v>267075870.5599997</v>
      </c>
    </row>
    <row r="7079" spans="1:6" ht="14.4" customHeight="1">
      <c r="A7079" s="153">
        <v>45355</v>
      </c>
      <c r="B7079" s="5"/>
      <c r="C7079" s="11" t="s">
        <v>12</v>
      </c>
      <c r="D7079" s="33">
        <v>650000</v>
      </c>
      <c r="E7079" s="45"/>
      <c r="F7079" s="13">
        <f t="shared" si="108"/>
        <v>267725870.5599997</v>
      </c>
    </row>
    <row r="7080" spans="1:6" ht="14.4" customHeight="1">
      <c r="A7080" s="153">
        <v>45355</v>
      </c>
      <c r="B7080" s="5"/>
      <c r="C7080" s="11" t="s">
        <v>12</v>
      </c>
      <c r="D7080" s="33">
        <v>600000</v>
      </c>
      <c r="E7080" s="45"/>
      <c r="F7080" s="13">
        <f t="shared" si="108"/>
        <v>268325870.5599997</v>
      </c>
    </row>
    <row r="7081" spans="1:6" ht="14.4" customHeight="1">
      <c r="A7081" s="153">
        <v>45356</v>
      </c>
      <c r="B7081" s="5"/>
      <c r="C7081" s="11" t="s">
        <v>12</v>
      </c>
      <c r="D7081" s="33">
        <v>650000</v>
      </c>
      <c r="E7081" s="45"/>
      <c r="F7081" s="13">
        <f t="shared" si="108"/>
        <v>268975870.5599997</v>
      </c>
    </row>
    <row r="7082" spans="1:6" ht="14.4" customHeight="1">
      <c r="A7082" s="153">
        <v>45356</v>
      </c>
      <c r="B7082" s="5"/>
      <c r="C7082" s="11" t="s">
        <v>12</v>
      </c>
      <c r="D7082" s="33">
        <v>600000</v>
      </c>
      <c r="E7082" s="45"/>
      <c r="F7082" s="13">
        <f t="shared" si="108"/>
        <v>269575870.5599997</v>
      </c>
    </row>
    <row r="7083" spans="1:6" ht="14.4" customHeight="1">
      <c r="A7083" s="153">
        <v>45356</v>
      </c>
      <c r="B7083" s="5"/>
      <c r="C7083" s="11" t="s">
        <v>17</v>
      </c>
      <c r="D7083" s="33">
        <v>700000</v>
      </c>
      <c r="E7083" s="45"/>
      <c r="F7083" s="13">
        <f t="shared" si="108"/>
        <v>270275870.5599997</v>
      </c>
    </row>
    <row r="7084" spans="1:6" ht="14.4" customHeight="1">
      <c r="A7084" s="153">
        <v>45356</v>
      </c>
      <c r="B7084" s="5"/>
      <c r="C7084" s="11" t="s">
        <v>18</v>
      </c>
      <c r="D7084" s="33">
        <v>1300000</v>
      </c>
      <c r="E7084" s="45"/>
      <c r="F7084" s="13">
        <f t="shared" si="108"/>
        <v>271575870.5599997</v>
      </c>
    </row>
    <row r="7085" spans="1:6" ht="14.4" customHeight="1">
      <c r="A7085" s="153">
        <v>45356</v>
      </c>
      <c r="B7085" s="5"/>
      <c r="C7085" s="11" t="s">
        <v>17</v>
      </c>
      <c r="D7085" s="33">
        <v>1300000</v>
      </c>
      <c r="E7085" s="45"/>
      <c r="F7085" s="13">
        <f t="shared" si="108"/>
        <v>272875870.5599997</v>
      </c>
    </row>
    <row r="7086" spans="1:6" ht="14.4" customHeight="1">
      <c r="A7086" s="153">
        <v>45356</v>
      </c>
      <c r="B7086" s="5"/>
      <c r="C7086" s="11" t="s">
        <v>12</v>
      </c>
      <c r="D7086" s="33">
        <v>600000</v>
      </c>
      <c r="E7086" s="45"/>
      <c r="F7086" s="13">
        <f t="shared" si="108"/>
        <v>273475870.5599997</v>
      </c>
    </row>
    <row r="7087" spans="1:6" ht="14.4" customHeight="1">
      <c r="A7087" s="153">
        <v>45356</v>
      </c>
      <c r="B7087" s="5"/>
      <c r="C7087" s="11" t="s">
        <v>12</v>
      </c>
      <c r="D7087" s="33">
        <v>1200000</v>
      </c>
      <c r="E7087" s="45"/>
      <c r="F7087" s="13">
        <f t="shared" si="108"/>
        <v>274675870.5599997</v>
      </c>
    </row>
    <row r="7088" spans="1:6" ht="14.4" customHeight="1">
      <c r="A7088" s="153">
        <v>45356</v>
      </c>
      <c r="B7088" s="5"/>
      <c r="C7088" s="11" t="s">
        <v>12</v>
      </c>
      <c r="D7088" s="33">
        <v>600000</v>
      </c>
      <c r="E7088" s="45"/>
      <c r="F7088" s="13">
        <f t="shared" si="108"/>
        <v>275275870.5599997</v>
      </c>
    </row>
    <row r="7089" spans="1:8" ht="14.4" customHeight="1">
      <c r="A7089" s="153">
        <v>45356</v>
      </c>
      <c r="B7089" s="5"/>
      <c r="C7089" s="11" t="s">
        <v>12</v>
      </c>
      <c r="D7089" s="33">
        <v>650000</v>
      </c>
      <c r="E7089" s="45"/>
      <c r="F7089" s="13">
        <f t="shared" si="108"/>
        <v>275925870.5599997</v>
      </c>
    </row>
    <row r="7090" spans="1:8" ht="14.4" customHeight="1">
      <c r="A7090" s="153">
        <v>45356</v>
      </c>
      <c r="B7090" s="5"/>
      <c r="C7090" s="11" t="s">
        <v>18</v>
      </c>
      <c r="D7090" s="33">
        <v>1300000</v>
      </c>
      <c r="E7090" s="45"/>
      <c r="F7090" s="13">
        <f t="shared" si="108"/>
        <v>277225870.5599997</v>
      </c>
    </row>
    <row r="7091" spans="1:8">
      <c r="A7091" s="14">
        <v>45355</v>
      </c>
      <c r="B7091" s="93"/>
      <c r="C7091" s="147" t="s">
        <v>740</v>
      </c>
      <c r="D7091" s="67">
        <v>8050000</v>
      </c>
      <c r="E7091" s="45"/>
      <c r="F7091" s="13">
        <f t="shared" si="108"/>
        <v>285275870.5599997</v>
      </c>
    </row>
    <row r="7092" spans="1:8">
      <c r="A7092" s="14">
        <v>45356</v>
      </c>
      <c r="B7092" s="93"/>
      <c r="C7092" s="147" t="s">
        <v>421</v>
      </c>
      <c r="D7092" s="67">
        <v>2450000</v>
      </c>
      <c r="E7092" s="45"/>
      <c r="F7092" s="13">
        <f t="shared" si="108"/>
        <v>287725870.5599997</v>
      </c>
    </row>
    <row r="7093" spans="1:8">
      <c r="A7093" s="14">
        <v>45357</v>
      </c>
      <c r="B7093" s="93"/>
      <c r="C7093" s="15" t="s">
        <v>741</v>
      </c>
      <c r="D7093" s="67">
        <v>3600000</v>
      </c>
      <c r="E7093" s="45"/>
      <c r="F7093" s="13">
        <f t="shared" si="108"/>
        <v>291325870.5599997</v>
      </c>
      <c r="H7093" s="16"/>
    </row>
    <row r="7094" spans="1:8">
      <c r="A7094" s="14">
        <v>45356</v>
      </c>
      <c r="B7094" s="93"/>
      <c r="C7094" s="37" t="s">
        <v>775</v>
      </c>
      <c r="D7094" s="67"/>
      <c r="E7094" s="45">
        <v>15000000</v>
      </c>
      <c r="F7094" s="13">
        <f t="shared" si="108"/>
        <v>276325870.5599997</v>
      </c>
    </row>
    <row r="7095" spans="1:8">
      <c r="A7095" s="14">
        <v>45358</v>
      </c>
      <c r="B7095" s="93"/>
      <c r="C7095" s="147" t="s">
        <v>784</v>
      </c>
      <c r="D7095" s="67">
        <v>6100000</v>
      </c>
      <c r="E7095" s="45"/>
      <c r="F7095" s="13">
        <f t="shared" si="108"/>
        <v>282425870.5599997</v>
      </c>
      <c r="H7095" s="16"/>
    </row>
    <row r="7096" spans="1:8">
      <c r="A7096" s="14">
        <v>45359</v>
      </c>
      <c r="B7096" s="93"/>
      <c r="C7096" s="15" t="s">
        <v>709</v>
      </c>
      <c r="D7096" s="67">
        <v>4350000</v>
      </c>
      <c r="E7096" s="45"/>
      <c r="F7096" s="13">
        <f t="shared" si="108"/>
        <v>286775870.5599997</v>
      </c>
      <c r="H7096" s="16"/>
    </row>
    <row r="7097" spans="1:8">
      <c r="A7097" s="14">
        <v>45359</v>
      </c>
      <c r="B7097" s="93"/>
      <c r="C7097" s="33" t="s">
        <v>20</v>
      </c>
      <c r="D7097" s="67"/>
      <c r="E7097" s="45">
        <v>195913750</v>
      </c>
      <c r="F7097" s="13">
        <f t="shared" si="108"/>
        <v>90862120.559999704</v>
      </c>
      <c r="H7097" s="16"/>
    </row>
    <row r="7098" spans="1:8">
      <c r="A7098" s="14">
        <v>45359</v>
      </c>
      <c r="B7098" s="93"/>
      <c r="C7098" s="148" t="s">
        <v>597</v>
      </c>
      <c r="D7098" s="67"/>
      <c r="E7098" s="45">
        <v>1400000</v>
      </c>
      <c r="F7098" s="13">
        <f t="shared" si="108"/>
        <v>89462120.559999704</v>
      </c>
      <c r="H7098" s="16"/>
    </row>
    <row r="7099" spans="1:8">
      <c r="A7099" s="14">
        <v>45359</v>
      </c>
      <c r="B7099" s="93"/>
      <c r="C7099" s="148" t="s">
        <v>769</v>
      </c>
      <c r="D7099" s="67"/>
      <c r="E7099" s="45">
        <v>12000000</v>
      </c>
      <c r="F7099" s="13">
        <f t="shared" si="108"/>
        <v>77462120.559999704</v>
      </c>
      <c r="H7099" s="16"/>
    </row>
    <row r="7100" spans="1:8">
      <c r="A7100" s="14">
        <v>45359</v>
      </c>
      <c r="B7100" s="93"/>
      <c r="C7100" s="148" t="s">
        <v>796</v>
      </c>
      <c r="D7100" s="67"/>
      <c r="E7100" s="45">
        <v>500000</v>
      </c>
      <c r="F7100" s="13">
        <f t="shared" si="108"/>
        <v>76962120.559999704</v>
      </c>
      <c r="H7100" s="16"/>
    </row>
    <row r="7101" spans="1:8">
      <c r="A7101" s="14">
        <v>45359</v>
      </c>
      <c r="B7101" s="93"/>
      <c r="C7101" s="148" t="s">
        <v>560</v>
      </c>
      <c r="D7101" s="67"/>
      <c r="E7101" s="45">
        <v>2500000</v>
      </c>
      <c r="F7101" s="13">
        <f t="shared" si="108"/>
        <v>74462120.559999704</v>
      </c>
      <c r="H7101" s="16"/>
    </row>
    <row r="7102" spans="1:8">
      <c r="A7102" s="14">
        <v>45359</v>
      </c>
      <c r="B7102" s="93"/>
      <c r="C7102" s="148" t="s">
        <v>561</v>
      </c>
      <c r="D7102" s="67"/>
      <c r="E7102" s="45">
        <v>2500000</v>
      </c>
      <c r="F7102" s="13">
        <f t="shared" si="108"/>
        <v>71962120.559999704</v>
      </c>
      <c r="H7102" s="16"/>
    </row>
    <row r="7103" spans="1:8">
      <c r="A7103" s="14">
        <v>45359</v>
      </c>
      <c r="B7103" s="93"/>
      <c r="C7103" s="148" t="s">
        <v>426</v>
      </c>
      <c r="D7103" s="67"/>
      <c r="E7103" s="45">
        <v>2100000</v>
      </c>
      <c r="F7103" s="13">
        <f t="shared" si="108"/>
        <v>69862120.559999704</v>
      </c>
      <c r="H7103" s="16"/>
    </row>
    <row r="7104" spans="1:8">
      <c r="A7104" s="14">
        <v>45359</v>
      </c>
      <c r="B7104" s="93"/>
      <c r="C7104" s="148" t="s">
        <v>464</v>
      </c>
      <c r="D7104" s="67"/>
      <c r="E7104" s="45">
        <v>2500000</v>
      </c>
      <c r="F7104" s="13">
        <f t="shared" si="108"/>
        <v>67362120.559999704</v>
      </c>
      <c r="H7104" s="16"/>
    </row>
    <row r="7105" spans="1:8">
      <c r="A7105" s="14">
        <v>45359</v>
      </c>
      <c r="B7105" s="93"/>
      <c r="C7105" s="33" t="s">
        <v>20</v>
      </c>
      <c r="D7105" s="67"/>
      <c r="E7105" s="45">
        <v>15280000</v>
      </c>
      <c r="F7105" s="13">
        <f t="shared" si="108"/>
        <v>52082120.559999704</v>
      </c>
      <c r="H7105" s="16"/>
    </row>
    <row r="7106" spans="1:8">
      <c r="A7106" s="14">
        <v>45359</v>
      </c>
      <c r="B7106" s="93"/>
      <c r="C7106" s="148" t="s">
        <v>255</v>
      </c>
      <c r="D7106" s="67"/>
      <c r="E7106" s="45">
        <f>6*2900</f>
        <v>17400</v>
      </c>
      <c r="F7106" s="13">
        <f t="shared" si="108"/>
        <v>52064720.559999704</v>
      </c>
      <c r="H7106" s="16"/>
    </row>
    <row r="7107" spans="1:8">
      <c r="A7107" s="14">
        <v>45359</v>
      </c>
      <c r="B7107" s="93"/>
      <c r="C7107" s="15" t="s">
        <v>27</v>
      </c>
      <c r="D7107" s="67">
        <v>16000000</v>
      </c>
      <c r="E7107" s="45"/>
      <c r="F7107" s="13">
        <f t="shared" si="108"/>
        <v>68064720.559999704</v>
      </c>
      <c r="H7107" s="16"/>
    </row>
    <row r="7108" spans="1:8">
      <c r="A7108" s="14">
        <v>45359</v>
      </c>
      <c r="B7108" s="93"/>
      <c r="C7108" s="15" t="s">
        <v>45</v>
      </c>
      <c r="D7108" s="67">
        <v>1150000</v>
      </c>
      <c r="E7108" s="45"/>
      <c r="F7108" s="13">
        <f t="shared" si="108"/>
        <v>69214720.559999704</v>
      </c>
      <c r="H7108" s="16"/>
    </row>
    <row r="7109" spans="1:8">
      <c r="A7109" s="14">
        <v>45365</v>
      </c>
      <c r="B7109" s="93"/>
      <c r="C7109" s="15" t="s">
        <v>788</v>
      </c>
      <c r="D7109" s="67">
        <v>5000000</v>
      </c>
      <c r="E7109" s="45"/>
      <c r="F7109" s="13">
        <f t="shared" si="108"/>
        <v>74214720.559999704</v>
      </c>
      <c r="H7109" s="66"/>
    </row>
    <row r="7110" spans="1:8">
      <c r="A7110" s="14">
        <v>45356</v>
      </c>
      <c r="B7110" s="93"/>
      <c r="C7110" s="15" t="s">
        <v>18</v>
      </c>
      <c r="D7110" s="67">
        <v>1300000</v>
      </c>
      <c r="E7110" s="45"/>
      <c r="F7110" s="13">
        <f t="shared" si="108"/>
        <v>75514720.559999704</v>
      </c>
      <c r="H7110" s="16"/>
    </row>
    <row r="7111" spans="1:8">
      <c r="A7111" s="14">
        <v>45356</v>
      </c>
      <c r="B7111" s="93"/>
      <c r="C7111" s="15" t="s">
        <v>12</v>
      </c>
      <c r="D7111" s="67">
        <v>585000</v>
      </c>
      <c r="E7111" s="45"/>
      <c r="F7111" s="13">
        <f t="shared" ref="F7111" si="109">F7110+D7111-E7111</f>
        <v>76099720.559999704</v>
      </c>
      <c r="H7111" s="16"/>
    </row>
    <row r="7112" spans="1:8">
      <c r="A7112" s="14">
        <v>45356</v>
      </c>
      <c r="B7112" s="93"/>
      <c r="C7112" s="15" t="s">
        <v>12</v>
      </c>
      <c r="D7112" s="67">
        <v>585000</v>
      </c>
      <c r="E7112" s="45"/>
      <c r="F7112" s="13">
        <f t="shared" ref="F7112:F7174" si="110">F7111+D7112-E7112</f>
        <v>76684720.559999704</v>
      </c>
    </row>
    <row r="7113" spans="1:8">
      <c r="A7113" s="14">
        <v>45356</v>
      </c>
      <c r="B7113" s="15"/>
      <c r="C7113" s="144" t="s">
        <v>12</v>
      </c>
      <c r="D7113" s="33">
        <v>1200000</v>
      </c>
      <c r="E7113" s="45"/>
      <c r="F7113" s="13">
        <f t="shared" si="110"/>
        <v>77884720.559999704</v>
      </c>
    </row>
    <row r="7114" spans="1:8">
      <c r="A7114" s="14">
        <v>45356</v>
      </c>
      <c r="B7114" s="15"/>
      <c r="C7114" s="144" t="s">
        <v>807</v>
      </c>
      <c r="D7114" s="33">
        <v>50000</v>
      </c>
      <c r="E7114" s="45"/>
      <c r="F7114" s="13">
        <f t="shared" si="110"/>
        <v>77934720.559999704</v>
      </c>
    </row>
    <row r="7115" spans="1:8">
      <c r="A7115" s="14">
        <v>45356</v>
      </c>
      <c r="B7115" s="15"/>
      <c r="C7115" s="144" t="s">
        <v>12</v>
      </c>
      <c r="D7115" s="33">
        <v>650000</v>
      </c>
      <c r="E7115" s="45"/>
      <c r="F7115" s="13">
        <f t="shared" si="110"/>
        <v>78584720.559999704</v>
      </c>
    </row>
    <row r="7116" spans="1:8">
      <c r="A7116" s="14">
        <v>45356</v>
      </c>
      <c r="B7116" s="15"/>
      <c r="C7116" s="144" t="s">
        <v>17</v>
      </c>
      <c r="D7116" s="33">
        <v>700000</v>
      </c>
      <c r="E7116" s="45"/>
      <c r="F7116" s="13">
        <f t="shared" si="110"/>
        <v>79284720.559999704</v>
      </c>
    </row>
    <row r="7117" spans="1:8">
      <c r="A7117" s="14">
        <v>45356</v>
      </c>
      <c r="B7117" s="15"/>
      <c r="C7117" s="144" t="s">
        <v>12</v>
      </c>
      <c r="D7117" s="33">
        <v>600000</v>
      </c>
      <c r="E7117" s="45"/>
      <c r="F7117" s="13">
        <f t="shared" si="110"/>
        <v>79884720.559999704</v>
      </c>
    </row>
    <row r="7118" spans="1:8">
      <c r="A7118" s="14">
        <v>45356</v>
      </c>
      <c r="B7118" s="15"/>
      <c r="C7118" s="144" t="s">
        <v>12</v>
      </c>
      <c r="D7118" s="33">
        <v>4940000</v>
      </c>
      <c r="E7118" s="45"/>
      <c r="F7118" s="13">
        <f t="shared" si="110"/>
        <v>84824720.559999704</v>
      </c>
    </row>
    <row r="7119" spans="1:8">
      <c r="A7119" s="14">
        <v>45356</v>
      </c>
      <c r="B7119" s="15"/>
      <c r="C7119" s="144" t="s">
        <v>12</v>
      </c>
      <c r="D7119" s="33">
        <v>585000</v>
      </c>
      <c r="E7119" s="45"/>
      <c r="F7119" s="13">
        <f t="shared" si="110"/>
        <v>85409720.559999704</v>
      </c>
    </row>
    <row r="7120" spans="1:8">
      <c r="A7120" s="14">
        <v>45356</v>
      </c>
      <c r="B7120" s="15"/>
      <c r="C7120" s="144" t="s">
        <v>30</v>
      </c>
      <c r="D7120" s="33">
        <v>350000</v>
      </c>
      <c r="E7120" s="45"/>
      <c r="F7120" s="13">
        <f t="shared" si="110"/>
        <v>85759720.559999704</v>
      </c>
    </row>
    <row r="7121" spans="1:6">
      <c r="A7121" s="14">
        <v>45356</v>
      </c>
      <c r="B7121" s="15"/>
      <c r="C7121" s="144" t="s">
        <v>17</v>
      </c>
      <c r="D7121" s="33">
        <v>600000</v>
      </c>
      <c r="E7121" s="45"/>
      <c r="F7121" s="13">
        <f t="shared" si="110"/>
        <v>86359720.559999704</v>
      </c>
    </row>
    <row r="7122" spans="1:6">
      <c r="A7122" s="14">
        <v>45356</v>
      </c>
      <c r="B7122" s="15"/>
      <c r="C7122" s="144" t="s">
        <v>12</v>
      </c>
      <c r="D7122" s="33">
        <v>600000</v>
      </c>
      <c r="E7122" s="45"/>
      <c r="F7122" s="13">
        <f t="shared" si="110"/>
        <v>86959720.559999704</v>
      </c>
    </row>
    <row r="7123" spans="1:6">
      <c r="A7123" s="14">
        <v>45356</v>
      </c>
      <c r="B7123" s="15"/>
      <c r="C7123" s="144" t="s">
        <v>12</v>
      </c>
      <c r="D7123" s="33">
        <v>600000</v>
      </c>
      <c r="E7123" s="45"/>
      <c r="F7123" s="13">
        <f t="shared" si="110"/>
        <v>87559720.559999704</v>
      </c>
    </row>
    <row r="7124" spans="1:6">
      <c r="A7124" s="14">
        <v>45356</v>
      </c>
      <c r="B7124" s="15"/>
      <c r="C7124" s="144" t="s">
        <v>12</v>
      </c>
      <c r="D7124" s="33">
        <v>650000</v>
      </c>
      <c r="E7124" s="45"/>
      <c r="F7124" s="13">
        <f t="shared" si="110"/>
        <v>88209720.559999704</v>
      </c>
    </row>
    <row r="7125" spans="1:6">
      <c r="A7125" s="14">
        <v>45356</v>
      </c>
      <c r="B7125" s="15"/>
      <c r="C7125" s="144" t="s">
        <v>17</v>
      </c>
      <c r="D7125" s="33">
        <v>600000</v>
      </c>
      <c r="E7125" s="45"/>
      <c r="F7125" s="13">
        <f t="shared" si="110"/>
        <v>88809720.559999704</v>
      </c>
    </row>
    <row r="7126" spans="1:6">
      <c r="A7126" s="14">
        <v>45356</v>
      </c>
      <c r="B7126" s="15"/>
      <c r="C7126" s="144" t="s">
        <v>12</v>
      </c>
      <c r="D7126" s="33">
        <v>1835000</v>
      </c>
      <c r="E7126" s="45"/>
      <c r="F7126" s="13">
        <f t="shared" si="110"/>
        <v>90644720.559999704</v>
      </c>
    </row>
    <row r="7127" spans="1:6">
      <c r="A7127" s="14">
        <v>45356</v>
      </c>
      <c r="B7127" s="15"/>
      <c r="C7127" s="144" t="s">
        <v>12</v>
      </c>
      <c r="D7127" s="33">
        <v>600000</v>
      </c>
      <c r="E7127" s="45"/>
      <c r="F7127" s="13">
        <f t="shared" si="110"/>
        <v>91244720.559999704</v>
      </c>
    </row>
    <row r="7128" spans="1:6">
      <c r="A7128" s="14">
        <v>45356</v>
      </c>
      <c r="B7128" s="15"/>
      <c r="C7128" s="144" t="s">
        <v>12</v>
      </c>
      <c r="D7128" s="33">
        <v>650000</v>
      </c>
      <c r="E7128" s="45"/>
      <c r="F7128" s="13">
        <f t="shared" si="110"/>
        <v>91894720.559999704</v>
      </c>
    </row>
    <row r="7129" spans="1:6">
      <c r="A7129" s="14">
        <v>45356</v>
      </c>
      <c r="B7129" s="15"/>
      <c r="C7129" s="144" t="s">
        <v>12</v>
      </c>
      <c r="D7129" s="33">
        <v>600000</v>
      </c>
      <c r="E7129" s="45"/>
      <c r="F7129" s="13">
        <f t="shared" si="110"/>
        <v>92494720.559999704</v>
      </c>
    </row>
    <row r="7130" spans="1:6">
      <c r="A7130" s="14">
        <v>45356</v>
      </c>
      <c r="B7130" s="15"/>
      <c r="C7130" s="144" t="s">
        <v>12</v>
      </c>
      <c r="D7130" s="33">
        <v>585000</v>
      </c>
      <c r="E7130" s="45"/>
      <c r="F7130" s="13">
        <f t="shared" si="110"/>
        <v>93079720.559999704</v>
      </c>
    </row>
    <row r="7131" spans="1:6">
      <c r="A7131" s="14">
        <v>45356</v>
      </c>
      <c r="B7131" s="15"/>
      <c r="C7131" s="144" t="s">
        <v>12</v>
      </c>
      <c r="D7131" s="33">
        <v>585000</v>
      </c>
      <c r="E7131" s="45"/>
      <c r="F7131" s="13">
        <f t="shared" si="110"/>
        <v>93664720.559999704</v>
      </c>
    </row>
    <row r="7132" spans="1:6">
      <c r="A7132" s="14">
        <v>45356</v>
      </c>
      <c r="B7132" s="15"/>
      <c r="C7132" s="144" t="s">
        <v>12</v>
      </c>
      <c r="D7132" s="33">
        <v>1300000</v>
      </c>
      <c r="E7132" s="45"/>
      <c r="F7132" s="13">
        <f t="shared" si="110"/>
        <v>94964720.559999704</v>
      </c>
    </row>
    <row r="7133" spans="1:6">
      <c r="A7133" s="14">
        <v>45356</v>
      </c>
      <c r="B7133" s="15"/>
      <c r="C7133" s="144" t="s">
        <v>12</v>
      </c>
      <c r="D7133" s="33">
        <v>650000</v>
      </c>
      <c r="E7133" s="45"/>
      <c r="F7133" s="13">
        <f t="shared" si="110"/>
        <v>95614720.559999704</v>
      </c>
    </row>
    <row r="7134" spans="1:6">
      <c r="A7134" s="14">
        <v>45357</v>
      </c>
      <c r="B7134" s="15"/>
      <c r="C7134" s="144" t="s">
        <v>12</v>
      </c>
      <c r="D7134" s="33">
        <v>1160000</v>
      </c>
      <c r="E7134" s="45"/>
      <c r="F7134" s="13">
        <f t="shared" si="110"/>
        <v>96774720.559999704</v>
      </c>
    </row>
    <row r="7135" spans="1:6">
      <c r="A7135" s="14">
        <v>45357</v>
      </c>
      <c r="B7135" s="15"/>
      <c r="C7135" s="144" t="s">
        <v>12</v>
      </c>
      <c r="D7135" s="33">
        <v>585000</v>
      </c>
      <c r="E7135" s="45"/>
      <c r="F7135" s="13">
        <f t="shared" si="110"/>
        <v>97359720.559999704</v>
      </c>
    </row>
    <row r="7136" spans="1:6">
      <c r="A7136" s="14">
        <v>45357</v>
      </c>
      <c r="B7136" s="15"/>
      <c r="C7136" s="144" t="s">
        <v>12</v>
      </c>
      <c r="D7136" s="33">
        <v>650000</v>
      </c>
      <c r="E7136" s="45"/>
      <c r="F7136" s="13">
        <f t="shared" si="110"/>
        <v>98009720.559999704</v>
      </c>
    </row>
    <row r="7137" spans="1:6">
      <c r="A7137" s="14">
        <v>45357</v>
      </c>
      <c r="B7137" s="15"/>
      <c r="C7137" s="144" t="s">
        <v>12</v>
      </c>
      <c r="D7137" s="33">
        <v>585000</v>
      </c>
      <c r="E7137" s="45"/>
      <c r="F7137" s="13">
        <f t="shared" si="110"/>
        <v>98594720.559999704</v>
      </c>
    </row>
    <row r="7138" spans="1:6">
      <c r="A7138" s="14">
        <v>45357</v>
      </c>
      <c r="B7138" s="15"/>
      <c r="C7138" s="144" t="s">
        <v>12</v>
      </c>
      <c r="D7138" s="33">
        <v>1200000</v>
      </c>
      <c r="E7138" s="45"/>
      <c r="F7138" s="13">
        <f t="shared" si="110"/>
        <v>99794720.559999704</v>
      </c>
    </row>
    <row r="7139" spans="1:6">
      <c r="A7139" s="14">
        <v>45357</v>
      </c>
      <c r="B7139" s="15"/>
      <c r="C7139" s="144" t="s">
        <v>12</v>
      </c>
      <c r="D7139" s="33">
        <v>600000</v>
      </c>
      <c r="E7139" s="45"/>
      <c r="F7139" s="13">
        <f t="shared" si="110"/>
        <v>100394720.5599997</v>
      </c>
    </row>
    <row r="7140" spans="1:6">
      <c r="A7140" s="14">
        <v>45357</v>
      </c>
      <c r="B7140" s="15"/>
      <c r="C7140" s="144" t="s">
        <v>146</v>
      </c>
      <c r="D7140" s="33">
        <v>9700000</v>
      </c>
      <c r="E7140" s="45"/>
      <c r="F7140" s="13">
        <f t="shared" si="110"/>
        <v>110094720.5599997</v>
      </c>
    </row>
    <row r="7141" spans="1:6">
      <c r="A7141" s="14">
        <v>45357</v>
      </c>
      <c r="B7141" s="15"/>
      <c r="C7141" s="144" t="s">
        <v>12</v>
      </c>
      <c r="D7141" s="33">
        <v>585000</v>
      </c>
      <c r="E7141" s="45"/>
      <c r="F7141" s="13">
        <f t="shared" si="110"/>
        <v>110679720.5599997</v>
      </c>
    </row>
    <row r="7142" spans="1:6">
      <c r="A7142" s="14">
        <v>45357</v>
      </c>
      <c r="B7142" s="15"/>
      <c r="C7142" s="144" t="s">
        <v>12</v>
      </c>
      <c r="D7142" s="33">
        <v>550000</v>
      </c>
      <c r="E7142" s="45"/>
      <c r="F7142" s="13">
        <f t="shared" si="110"/>
        <v>111229720.5599997</v>
      </c>
    </row>
    <row r="7143" spans="1:6">
      <c r="A7143" s="14">
        <v>45357</v>
      </c>
      <c r="B7143" s="15"/>
      <c r="C7143" s="144" t="s">
        <v>30</v>
      </c>
      <c r="D7143" s="33">
        <v>350000</v>
      </c>
      <c r="E7143" s="45"/>
      <c r="F7143" s="13">
        <f t="shared" si="110"/>
        <v>111579720.5599997</v>
      </c>
    </row>
    <row r="7144" spans="1:6">
      <c r="A7144" s="14">
        <v>45357</v>
      </c>
      <c r="B7144" s="15"/>
      <c r="C7144" s="144" t="s">
        <v>12</v>
      </c>
      <c r="D7144" s="33">
        <v>1300000</v>
      </c>
      <c r="E7144" s="45"/>
      <c r="F7144" s="13">
        <f t="shared" si="110"/>
        <v>112879720.5599997</v>
      </c>
    </row>
    <row r="7145" spans="1:6">
      <c r="A7145" s="14">
        <v>45357</v>
      </c>
      <c r="B7145" s="15"/>
      <c r="C7145" s="144" t="s">
        <v>12</v>
      </c>
      <c r="D7145" s="33">
        <v>650000</v>
      </c>
      <c r="E7145" s="45"/>
      <c r="F7145" s="13">
        <f t="shared" si="110"/>
        <v>113529720.5599997</v>
      </c>
    </row>
    <row r="7146" spans="1:6">
      <c r="A7146" s="14">
        <v>45357</v>
      </c>
      <c r="B7146" s="15"/>
      <c r="C7146" s="144" t="s">
        <v>17</v>
      </c>
      <c r="D7146" s="33">
        <v>1400000</v>
      </c>
      <c r="E7146" s="45"/>
      <c r="F7146" s="13">
        <f t="shared" si="110"/>
        <v>114929720.5599997</v>
      </c>
    </row>
    <row r="7147" spans="1:6">
      <c r="A7147" s="14">
        <v>45357</v>
      </c>
      <c r="B7147" s="15"/>
      <c r="C7147" s="144" t="s">
        <v>17</v>
      </c>
      <c r="D7147" s="33">
        <v>700000</v>
      </c>
      <c r="E7147" s="45"/>
      <c r="F7147" s="13">
        <f t="shared" si="110"/>
        <v>115629720.5599997</v>
      </c>
    </row>
    <row r="7148" spans="1:6">
      <c r="A7148" s="14">
        <v>45357</v>
      </c>
      <c r="B7148" s="15"/>
      <c r="C7148" s="144" t="s">
        <v>12</v>
      </c>
      <c r="D7148" s="33">
        <v>1135000</v>
      </c>
      <c r="E7148" s="45"/>
      <c r="F7148" s="13">
        <f t="shared" si="110"/>
        <v>116764720.5599997</v>
      </c>
    </row>
    <row r="7149" spans="1:6">
      <c r="A7149" s="14">
        <v>45357</v>
      </c>
      <c r="B7149" s="15"/>
      <c r="C7149" s="144" t="s">
        <v>12</v>
      </c>
      <c r="D7149" s="33">
        <v>650000</v>
      </c>
      <c r="E7149" s="45"/>
      <c r="F7149" s="13">
        <f t="shared" si="110"/>
        <v>117414720.5599997</v>
      </c>
    </row>
    <row r="7150" spans="1:6">
      <c r="A7150" s="14">
        <v>45357</v>
      </c>
      <c r="B7150" s="15"/>
      <c r="C7150" s="144" t="s">
        <v>17</v>
      </c>
      <c r="D7150" s="33">
        <v>540000</v>
      </c>
      <c r="E7150" s="45"/>
      <c r="F7150" s="13">
        <f t="shared" si="110"/>
        <v>117954720.5599997</v>
      </c>
    </row>
    <row r="7151" spans="1:6">
      <c r="A7151" s="14">
        <v>45357</v>
      </c>
      <c r="B7151" s="15"/>
      <c r="C7151" s="144" t="s">
        <v>12</v>
      </c>
      <c r="D7151" s="33">
        <v>600000</v>
      </c>
      <c r="E7151" s="45"/>
      <c r="F7151" s="13">
        <f t="shared" si="110"/>
        <v>118554720.5599997</v>
      </c>
    </row>
    <row r="7152" spans="1:6">
      <c r="A7152" s="14">
        <v>45358</v>
      </c>
      <c r="B7152" s="15"/>
      <c r="C7152" s="144" t="s">
        <v>12</v>
      </c>
      <c r="D7152" s="33">
        <v>465000</v>
      </c>
      <c r="E7152" s="45"/>
      <c r="F7152" s="13">
        <f t="shared" si="110"/>
        <v>119019720.5599997</v>
      </c>
    </row>
    <row r="7153" spans="1:6">
      <c r="A7153" s="14">
        <v>45358</v>
      </c>
      <c r="B7153" s="15"/>
      <c r="C7153" s="144" t="s">
        <v>12</v>
      </c>
      <c r="D7153" s="33">
        <v>600000</v>
      </c>
      <c r="E7153" s="45"/>
      <c r="F7153" s="13">
        <f t="shared" si="110"/>
        <v>119619720.5599997</v>
      </c>
    </row>
    <row r="7154" spans="1:6">
      <c r="A7154" s="14">
        <v>45358</v>
      </c>
      <c r="B7154" s="15"/>
      <c r="C7154" s="144" t="s">
        <v>17</v>
      </c>
      <c r="D7154" s="33">
        <v>700000</v>
      </c>
      <c r="E7154" s="45"/>
      <c r="F7154" s="13">
        <f t="shared" si="110"/>
        <v>120319720.5599997</v>
      </c>
    </row>
    <row r="7155" spans="1:6">
      <c r="A7155" s="14">
        <v>45358</v>
      </c>
      <c r="B7155" s="15"/>
      <c r="C7155" s="144" t="s">
        <v>12</v>
      </c>
      <c r="D7155" s="33">
        <v>465000</v>
      </c>
      <c r="E7155" s="45"/>
      <c r="F7155" s="13">
        <f t="shared" si="110"/>
        <v>120784720.5599997</v>
      </c>
    </row>
    <row r="7156" spans="1:6">
      <c r="A7156" s="14">
        <v>45358</v>
      </c>
      <c r="B7156" s="15"/>
      <c r="C7156" s="144" t="s">
        <v>17</v>
      </c>
      <c r="D7156" s="33">
        <v>550000</v>
      </c>
      <c r="E7156" s="45"/>
      <c r="F7156" s="13">
        <f t="shared" si="110"/>
        <v>121334720.5599997</v>
      </c>
    </row>
    <row r="7157" spans="1:6">
      <c r="A7157" s="14">
        <v>45358</v>
      </c>
      <c r="B7157" s="15"/>
      <c r="C7157" s="144" t="s">
        <v>12</v>
      </c>
      <c r="D7157" s="33">
        <v>600000</v>
      </c>
      <c r="E7157" s="45"/>
      <c r="F7157" s="13">
        <f t="shared" si="110"/>
        <v>121934720.5599997</v>
      </c>
    </row>
    <row r="7158" spans="1:6">
      <c r="A7158" s="14">
        <v>45358</v>
      </c>
      <c r="B7158" s="15"/>
      <c r="C7158" s="144" t="s">
        <v>12</v>
      </c>
      <c r="D7158" s="33">
        <v>1050000</v>
      </c>
      <c r="E7158" s="45"/>
      <c r="F7158" s="13">
        <f t="shared" si="110"/>
        <v>122984720.5599997</v>
      </c>
    </row>
    <row r="7159" spans="1:6">
      <c r="A7159" s="14">
        <v>45358</v>
      </c>
      <c r="B7159" s="15"/>
      <c r="C7159" s="144" t="s">
        <v>12</v>
      </c>
      <c r="D7159" s="33">
        <v>650000</v>
      </c>
      <c r="E7159" s="45"/>
      <c r="F7159" s="13">
        <f t="shared" si="110"/>
        <v>123634720.5599997</v>
      </c>
    </row>
    <row r="7160" spans="1:6">
      <c r="A7160" s="14">
        <v>45358</v>
      </c>
      <c r="B7160" s="15"/>
      <c r="C7160" s="144" t="s">
        <v>97</v>
      </c>
      <c r="D7160" s="33">
        <v>9450000</v>
      </c>
      <c r="E7160" s="45"/>
      <c r="F7160" s="13">
        <f t="shared" si="110"/>
        <v>133084720.5599997</v>
      </c>
    </row>
    <row r="7161" spans="1:6">
      <c r="A7161" s="14">
        <v>45358</v>
      </c>
      <c r="B7161" s="15"/>
      <c r="C7161" s="144" t="s">
        <v>12</v>
      </c>
      <c r="D7161" s="33">
        <v>1950000</v>
      </c>
      <c r="E7161" s="45"/>
      <c r="F7161" s="13">
        <f t="shared" si="110"/>
        <v>135034720.5599997</v>
      </c>
    </row>
    <row r="7162" spans="1:6">
      <c r="A7162" s="14">
        <v>45358</v>
      </c>
      <c r="B7162" s="15"/>
      <c r="C7162" s="144" t="s">
        <v>18</v>
      </c>
      <c r="D7162" s="33">
        <v>1150000</v>
      </c>
      <c r="E7162" s="45"/>
      <c r="F7162" s="13">
        <f t="shared" si="110"/>
        <v>136184720.5599997</v>
      </c>
    </row>
    <row r="7163" spans="1:6">
      <c r="A7163" s="14">
        <v>45358</v>
      </c>
      <c r="B7163" s="15"/>
      <c r="C7163" s="144" t="s">
        <v>12</v>
      </c>
      <c r="D7163" s="33">
        <v>550000</v>
      </c>
      <c r="E7163" s="45"/>
      <c r="F7163" s="13">
        <f t="shared" si="110"/>
        <v>136734720.5599997</v>
      </c>
    </row>
    <row r="7164" spans="1:6">
      <c r="A7164" s="14">
        <v>45358</v>
      </c>
      <c r="B7164" s="15"/>
      <c r="C7164" s="144" t="s">
        <v>12</v>
      </c>
      <c r="D7164" s="33">
        <v>585000</v>
      </c>
      <c r="E7164" s="45"/>
      <c r="F7164" s="13">
        <f t="shared" si="110"/>
        <v>137319720.5599997</v>
      </c>
    </row>
    <row r="7165" spans="1:6">
      <c r="A7165" s="14">
        <v>45358</v>
      </c>
      <c r="B7165" s="15"/>
      <c r="C7165" s="144" t="s">
        <v>12</v>
      </c>
      <c r="D7165" s="33">
        <v>600000</v>
      </c>
      <c r="E7165" s="45"/>
      <c r="F7165" s="13">
        <f t="shared" si="110"/>
        <v>137919720.5599997</v>
      </c>
    </row>
    <row r="7166" spans="1:6">
      <c r="A7166" s="14">
        <v>45358</v>
      </c>
      <c r="B7166" s="15"/>
      <c r="C7166" s="144" t="s">
        <v>12</v>
      </c>
      <c r="D7166" s="33">
        <v>650000</v>
      </c>
      <c r="E7166" s="45"/>
      <c r="F7166" s="13">
        <f t="shared" si="110"/>
        <v>138569720.5599997</v>
      </c>
    </row>
    <row r="7167" spans="1:6">
      <c r="A7167" s="14">
        <v>45358</v>
      </c>
      <c r="B7167" s="15"/>
      <c r="C7167" s="144" t="s">
        <v>12</v>
      </c>
      <c r="D7167" s="33">
        <v>1900000</v>
      </c>
      <c r="E7167" s="45"/>
      <c r="F7167" s="13">
        <f t="shared" si="110"/>
        <v>140469720.5599997</v>
      </c>
    </row>
    <row r="7168" spans="1:6">
      <c r="A7168" s="14">
        <v>45358</v>
      </c>
      <c r="B7168" s="15"/>
      <c r="C7168" s="144" t="s">
        <v>12</v>
      </c>
      <c r="D7168" s="33">
        <v>650000</v>
      </c>
      <c r="E7168" s="45"/>
      <c r="F7168" s="13">
        <f t="shared" si="110"/>
        <v>141119720.5599997</v>
      </c>
    </row>
    <row r="7169" spans="1:6">
      <c r="A7169" s="14">
        <v>45358</v>
      </c>
      <c r="B7169" s="15"/>
      <c r="C7169" s="144" t="s">
        <v>12</v>
      </c>
      <c r="D7169" s="33">
        <v>600000</v>
      </c>
      <c r="E7169" s="45"/>
      <c r="F7169" s="13">
        <f t="shared" si="110"/>
        <v>141719720.5599997</v>
      </c>
    </row>
    <row r="7170" spans="1:6">
      <c r="A7170" s="14">
        <v>45358</v>
      </c>
      <c r="B7170" s="15"/>
      <c r="C7170" s="144" t="s">
        <v>12</v>
      </c>
      <c r="D7170" s="33">
        <v>1300000</v>
      </c>
      <c r="E7170" s="45"/>
      <c r="F7170" s="13">
        <f t="shared" si="110"/>
        <v>143019720.5599997</v>
      </c>
    </row>
    <row r="7171" spans="1:6">
      <c r="A7171" s="14">
        <v>45358</v>
      </c>
      <c r="B7171" s="15"/>
      <c r="C7171" s="144" t="s">
        <v>12</v>
      </c>
      <c r="D7171" s="33">
        <v>600000</v>
      </c>
      <c r="E7171" s="45"/>
      <c r="F7171" s="13">
        <f t="shared" si="110"/>
        <v>143619720.5599997</v>
      </c>
    </row>
    <row r="7172" spans="1:6">
      <c r="A7172" s="14">
        <v>45358</v>
      </c>
      <c r="B7172" s="15"/>
      <c r="C7172" s="144" t="s">
        <v>12</v>
      </c>
      <c r="D7172" s="33">
        <v>575000</v>
      </c>
      <c r="E7172" s="45"/>
      <c r="F7172" s="13">
        <f t="shared" si="110"/>
        <v>144194720.5599997</v>
      </c>
    </row>
    <row r="7173" spans="1:6">
      <c r="A7173" s="14">
        <v>45359</v>
      </c>
      <c r="B7173" s="15"/>
      <c r="C7173" s="144" t="s">
        <v>12</v>
      </c>
      <c r="D7173" s="33">
        <v>465000</v>
      </c>
      <c r="E7173" s="45"/>
      <c r="F7173" s="13">
        <f t="shared" si="110"/>
        <v>144659720.5599997</v>
      </c>
    </row>
    <row r="7174" spans="1:6">
      <c r="A7174" s="14">
        <v>45359</v>
      </c>
      <c r="B7174" s="15"/>
      <c r="C7174" s="144" t="s">
        <v>12</v>
      </c>
      <c r="D7174" s="33">
        <v>585000</v>
      </c>
      <c r="E7174" s="45"/>
      <c r="F7174" s="13">
        <f t="shared" si="110"/>
        <v>145244720.5599997</v>
      </c>
    </row>
    <row r="7175" spans="1:6">
      <c r="A7175" s="14">
        <v>45359</v>
      </c>
      <c r="B7175" s="15"/>
      <c r="C7175" s="144" t="s">
        <v>12</v>
      </c>
      <c r="D7175" s="33">
        <v>585000</v>
      </c>
      <c r="E7175" s="45"/>
      <c r="F7175" s="13">
        <f t="shared" ref="F7175:F7209" si="111">F7174+D7175-E7175</f>
        <v>145829720.5599997</v>
      </c>
    </row>
    <row r="7176" spans="1:6">
      <c r="A7176" s="14">
        <v>45359</v>
      </c>
      <c r="B7176" s="15"/>
      <c r="C7176" s="144" t="s">
        <v>12</v>
      </c>
      <c r="D7176" s="33">
        <v>575000</v>
      </c>
      <c r="E7176" s="45"/>
      <c r="F7176" s="13">
        <f t="shared" si="111"/>
        <v>146404720.5599997</v>
      </c>
    </row>
    <row r="7177" spans="1:6">
      <c r="A7177" s="14">
        <v>45359</v>
      </c>
      <c r="B7177" s="15"/>
      <c r="C7177" s="144" t="s">
        <v>146</v>
      </c>
      <c r="D7177" s="33">
        <v>8700000</v>
      </c>
      <c r="E7177" s="45"/>
      <c r="F7177" s="13">
        <f t="shared" si="111"/>
        <v>155104720.5599997</v>
      </c>
    </row>
    <row r="7178" spans="1:6">
      <c r="A7178" s="14">
        <v>45359</v>
      </c>
      <c r="B7178" s="15"/>
      <c r="C7178" s="144" t="s">
        <v>12</v>
      </c>
      <c r="D7178" s="33">
        <v>600000</v>
      </c>
      <c r="E7178" s="45"/>
      <c r="F7178" s="13">
        <f t="shared" si="111"/>
        <v>155704720.5599997</v>
      </c>
    </row>
    <row r="7179" spans="1:6">
      <c r="A7179" s="14">
        <v>45359</v>
      </c>
      <c r="B7179" s="15"/>
      <c r="C7179" s="144" t="s">
        <v>18</v>
      </c>
      <c r="D7179" s="33">
        <v>2370000</v>
      </c>
      <c r="E7179" s="45"/>
      <c r="F7179" s="13">
        <f t="shared" si="111"/>
        <v>158074720.5599997</v>
      </c>
    </row>
    <row r="7180" spans="1:6">
      <c r="A7180" s="14">
        <v>45359</v>
      </c>
      <c r="B7180" s="15"/>
      <c r="C7180" s="144" t="s">
        <v>97</v>
      </c>
      <c r="D7180" s="33">
        <v>10450000</v>
      </c>
      <c r="E7180" s="45"/>
      <c r="F7180" s="13">
        <f t="shared" si="111"/>
        <v>168524720.5599997</v>
      </c>
    </row>
    <row r="7181" spans="1:6">
      <c r="A7181" s="14">
        <v>45359</v>
      </c>
      <c r="B7181" s="15"/>
      <c r="C7181" s="144" t="s">
        <v>12</v>
      </c>
      <c r="D7181" s="33">
        <v>1300000</v>
      </c>
      <c r="E7181" s="45"/>
      <c r="F7181" s="13">
        <f t="shared" si="111"/>
        <v>169824720.5599997</v>
      </c>
    </row>
    <row r="7182" spans="1:6">
      <c r="A7182" s="14">
        <v>45359</v>
      </c>
      <c r="B7182" s="15"/>
      <c r="C7182" s="144" t="s">
        <v>12</v>
      </c>
      <c r="D7182" s="33">
        <v>600000</v>
      </c>
      <c r="E7182" s="45"/>
      <c r="F7182" s="13">
        <f t="shared" si="111"/>
        <v>170424720.5599997</v>
      </c>
    </row>
    <row r="7183" spans="1:6">
      <c r="A7183" s="14">
        <v>45359</v>
      </c>
      <c r="B7183" s="15"/>
      <c r="C7183" s="144" t="s">
        <v>12</v>
      </c>
      <c r="D7183" s="33">
        <v>600000</v>
      </c>
      <c r="E7183" s="45"/>
      <c r="F7183" s="13">
        <f t="shared" si="111"/>
        <v>171024720.5599997</v>
      </c>
    </row>
    <row r="7184" spans="1:6">
      <c r="A7184" s="14">
        <v>45360</v>
      </c>
      <c r="B7184" s="15"/>
      <c r="C7184" s="144" t="s">
        <v>17</v>
      </c>
      <c r="D7184" s="33">
        <v>750000</v>
      </c>
      <c r="E7184" s="45"/>
      <c r="F7184" s="13">
        <f t="shared" si="111"/>
        <v>171774720.5599997</v>
      </c>
    </row>
    <row r="7185" spans="1:6">
      <c r="A7185" s="14">
        <v>45360</v>
      </c>
      <c r="B7185" s="15"/>
      <c r="C7185" s="144" t="s">
        <v>12</v>
      </c>
      <c r="D7185" s="33">
        <v>600000</v>
      </c>
      <c r="E7185" s="45"/>
      <c r="F7185" s="13">
        <f t="shared" si="111"/>
        <v>172374720.5599997</v>
      </c>
    </row>
    <row r="7186" spans="1:6">
      <c r="A7186" s="14">
        <v>45360</v>
      </c>
      <c r="B7186" s="15"/>
      <c r="C7186" s="144" t="s">
        <v>12</v>
      </c>
      <c r="D7186" s="33">
        <v>600000</v>
      </c>
      <c r="E7186" s="45"/>
      <c r="F7186" s="13">
        <f t="shared" si="111"/>
        <v>172974720.5599997</v>
      </c>
    </row>
    <row r="7187" spans="1:6">
      <c r="A7187" s="14">
        <v>45360</v>
      </c>
      <c r="B7187" s="15"/>
      <c r="C7187" s="144" t="s">
        <v>12</v>
      </c>
      <c r="D7187" s="33">
        <v>575000</v>
      </c>
      <c r="E7187" s="45"/>
      <c r="F7187" s="13">
        <f t="shared" si="111"/>
        <v>173549720.5599997</v>
      </c>
    </row>
    <row r="7188" spans="1:6">
      <c r="A7188" s="14">
        <v>45360</v>
      </c>
      <c r="B7188" s="15"/>
      <c r="C7188" s="144" t="s">
        <v>12</v>
      </c>
      <c r="D7188" s="33">
        <v>1170000</v>
      </c>
      <c r="E7188" s="45"/>
      <c r="F7188" s="13">
        <f t="shared" si="111"/>
        <v>174719720.5599997</v>
      </c>
    </row>
    <row r="7189" spans="1:6">
      <c r="A7189" s="14">
        <v>45360</v>
      </c>
      <c r="B7189" s="15"/>
      <c r="C7189" s="144" t="s">
        <v>12</v>
      </c>
      <c r="D7189" s="33">
        <v>650000</v>
      </c>
      <c r="E7189" s="45"/>
      <c r="F7189" s="13">
        <f t="shared" si="111"/>
        <v>175369720.5599997</v>
      </c>
    </row>
    <row r="7190" spans="1:6">
      <c r="A7190" s="14">
        <v>45362</v>
      </c>
      <c r="B7190" s="15"/>
      <c r="C7190" s="144" t="s">
        <v>149</v>
      </c>
      <c r="D7190" s="33">
        <v>13700000</v>
      </c>
      <c r="E7190" s="45"/>
      <c r="F7190" s="13">
        <f t="shared" si="111"/>
        <v>189069720.5599997</v>
      </c>
    </row>
    <row r="7191" spans="1:6">
      <c r="A7191" s="14">
        <v>45362</v>
      </c>
      <c r="B7191" s="15"/>
      <c r="C7191" s="144" t="s">
        <v>12</v>
      </c>
      <c r="D7191" s="33">
        <v>550000</v>
      </c>
      <c r="E7191" s="45"/>
      <c r="F7191" s="13">
        <f t="shared" si="111"/>
        <v>189619720.5599997</v>
      </c>
    </row>
    <row r="7192" spans="1:6">
      <c r="A7192" s="14">
        <v>45363</v>
      </c>
      <c r="B7192" s="15"/>
      <c r="C7192" s="144" t="s">
        <v>12</v>
      </c>
      <c r="D7192" s="33">
        <v>600000</v>
      </c>
      <c r="E7192" s="45"/>
      <c r="F7192" s="13">
        <f t="shared" si="111"/>
        <v>190219720.5599997</v>
      </c>
    </row>
    <row r="7193" spans="1:6">
      <c r="A7193" s="14">
        <v>45364</v>
      </c>
      <c r="B7193" s="15"/>
      <c r="C7193" s="144" t="s">
        <v>12</v>
      </c>
      <c r="D7193" s="33">
        <v>650000</v>
      </c>
      <c r="E7193" s="45"/>
      <c r="F7193" s="13">
        <f t="shared" si="111"/>
        <v>190869720.5599997</v>
      </c>
    </row>
    <row r="7194" spans="1:6">
      <c r="A7194" s="14">
        <v>45364</v>
      </c>
      <c r="B7194" s="15"/>
      <c r="C7194" s="144" t="s">
        <v>12</v>
      </c>
      <c r="D7194" s="33">
        <v>1185000</v>
      </c>
      <c r="E7194" s="45"/>
      <c r="F7194" s="13">
        <f t="shared" si="111"/>
        <v>192054720.5599997</v>
      </c>
    </row>
    <row r="7195" spans="1:6">
      <c r="A7195" s="14">
        <v>45364</v>
      </c>
      <c r="B7195" s="15"/>
      <c r="C7195" s="144" t="s">
        <v>12</v>
      </c>
      <c r="D7195" s="33">
        <v>600000</v>
      </c>
      <c r="E7195" s="45"/>
      <c r="F7195" s="13">
        <f t="shared" si="111"/>
        <v>192654720.5599997</v>
      </c>
    </row>
    <row r="7196" spans="1:6">
      <c r="A7196" s="14">
        <v>45364</v>
      </c>
      <c r="B7196" s="15"/>
      <c r="C7196" s="144" t="s">
        <v>12</v>
      </c>
      <c r="D7196" s="33">
        <v>585000</v>
      </c>
      <c r="E7196" s="45"/>
      <c r="F7196" s="13">
        <f t="shared" si="111"/>
        <v>193239720.5599997</v>
      </c>
    </row>
    <row r="7197" spans="1:6">
      <c r="A7197" s="14">
        <v>45364</v>
      </c>
      <c r="B7197" s="15"/>
      <c r="C7197" s="144" t="s">
        <v>12</v>
      </c>
      <c r="D7197" s="33">
        <v>575000</v>
      </c>
      <c r="E7197" s="45"/>
      <c r="F7197" s="13">
        <f t="shared" si="111"/>
        <v>193814720.5599997</v>
      </c>
    </row>
    <row r="7198" spans="1:6">
      <c r="A7198" s="14">
        <v>45364</v>
      </c>
      <c r="B7198" s="15"/>
      <c r="C7198" s="144" t="s">
        <v>12</v>
      </c>
      <c r="D7198" s="33">
        <v>600000</v>
      </c>
      <c r="E7198" s="45"/>
      <c r="F7198" s="13">
        <f t="shared" si="111"/>
        <v>194414720.5599997</v>
      </c>
    </row>
    <row r="7199" spans="1:6">
      <c r="A7199" s="14">
        <v>45365</v>
      </c>
      <c r="B7199" s="15"/>
      <c r="C7199" s="144" t="s">
        <v>12</v>
      </c>
      <c r="D7199" s="33">
        <v>600000</v>
      </c>
      <c r="E7199" s="45"/>
      <c r="F7199" s="13">
        <f t="shared" si="111"/>
        <v>195014720.5599997</v>
      </c>
    </row>
    <row r="7200" spans="1:6">
      <c r="A7200" s="14">
        <v>45365</v>
      </c>
      <c r="B7200" s="15"/>
      <c r="C7200" s="144" t="s">
        <v>12</v>
      </c>
      <c r="D7200" s="33">
        <v>550000</v>
      </c>
      <c r="E7200" s="45"/>
      <c r="F7200" s="13">
        <f t="shared" si="111"/>
        <v>195564720.5599997</v>
      </c>
    </row>
    <row r="7201" spans="1:6">
      <c r="A7201" s="14">
        <v>45365</v>
      </c>
      <c r="B7201" s="15"/>
      <c r="C7201" s="144" t="s">
        <v>12</v>
      </c>
      <c r="D7201" s="33">
        <v>575000</v>
      </c>
      <c r="E7201" s="45"/>
      <c r="F7201" s="13">
        <f t="shared" si="111"/>
        <v>196139720.5599997</v>
      </c>
    </row>
    <row r="7202" spans="1:6">
      <c r="A7202" s="14">
        <v>45366</v>
      </c>
      <c r="B7202" s="15"/>
      <c r="C7202" s="144" t="s">
        <v>12</v>
      </c>
      <c r="D7202" s="33">
        <v>1300000</v>
      </c>
      <c r="E7202" s="45"/>
      <c r="F7202" s="13">
        <f t="shared" si="111"/>
        <v>197439720.5599997</v>
      </c>
    </row>
    <row r="7203" spans="1:6">
      <c r="A7203" s="14">
        <v>45366</v>
      </c>
      <c r="B7203" s="15"/>
      <c r="C7203" s="144" t="s">
        <v>12</v>
      </c>
      <c r="D7203" s="33">
        <v>1950000</v>
      </c>
      <c r="E7203" s="45"/>
      <c r="F7203" s="13">
        <f t="shared" si="111"/>
        <v>199389720.5599997</v>
      </c>
    </row>
    <row r="7204" spans="1:6">
      <c r="A7204" s="14">
        <v>45366</v>
      </c>
      <c r="B7204" s="15"/>
      <c r="C7204" s="144" t="s">
        <v>12</v>
      </c>
      <c r="D7204" s="33">
        <v>650000</v>
      </c>
      <c r="E7204" s="45"/>
      <c r="F7204" s="13">
        <f t="shared" si="111"/>
        <v>200039720.5599997</v>
      </c>
    </row>
    <row r="7205" spans="1:6">
      <c r="A7205" s="14">
        <v>45366</v>
      </c>
      <c r="B7205" s="15"/>
      <c r="C7205" s="144" t="s">
        <v>12</v>
      </c>
      <c r="D7205" s="33">
        <v>600000</v>
      </c>
      <c r="E7205" s="45"/>
      <c r="F7205" s="13">
        <f t="shared" si="111"/>
        <v>200639720.5599997</v>
      </c>
    </row>
    <row r="7206" spans="1:6">
      <c r="A7206" s="14">
        <v>45366</v>
      </c>
      <c r="B7206" s="15"/>
      <c r="C7206" s="144" t="s">
        <v>12</v>
      </c>
      <c r="D7206" s="33">
        <v>600000</v>
      </c>
      <c r="E7206" s="45"/>
      <c r="F7206" s="13">
        <f t="shared" si="111"/>
        <v>201239720.5599997</v>
      </c>
    </row>
    <row r="7207" spans="1:6">
      <c r="A7207" s="14">
        <v>45366</v>
      </c>
      <c r="B7207" s="15"/>
      <c r="C7207" s="144" t="s">
        <v>17</v>
      </c>
      <c r="D7207" s="33">
        <v>750000</v>
      </c>
      <c r="E7207" s="45"/>
      <c r="F7207" s="13">
        <f t="shared" si="111"/>
        <v>201989720.5599997</v>
      </c>
    </row>
    <row r="7208" spans="1:6">
      <c r="A7208" s="14">
        <v>45366</v>
      </c>
      <c r="B7208" s="15"/>
      <c r="C7208" s="144" t="s">
        <v>12</v>
      </c>
      <c r="D7208" s="33">
        <v>600000</v>
      </c>
      <c r="E7208" s="45"/>
      <c r="F7208" s="13">
        <f t="shared" si="111"/>
        <v>202589720.5599997</v>
      </c>
    </row>
    <row r="7209" spans="1:6">
      <c r="A7209" s="14">
        <v>45367</v>
      </c>
      <c r="B7209" s="15"/>
      <c r="C7209" s="144" t="s">
        <v>12</v>
      </c>
      <c r="D7209" s="33">
        <v>1770000</v>
      </c>
      <c r="E7209" s="45"/>
      <c r="F7209" s="13">
        <f t="shared" si="111"/>
        <v>204359720.5599997</v>
      </c>
    </row>
    <row r="7210" spans="1:6">
      <c r="A7210" s="14">
        <v>45370</v>
      </c>
      <c r="B7210" s="15"/>
      <c r="C7210" s="144" t="s">
        <v>810</v>
      </c>
      <c r="D7210" s="33">
        <v>1100000</v>
      </c>
      <c r="E7210" s="45"/>
      <c r="F7210" s="13">
        <f t="shared" ref="F7210" si="112">F7209+D7210-E7210</f>
        <v>205459720.5599997</v>
      </c>
    </row>
    <row r="7211" spans="1:6" ht="42">
      <c r="A7211" s="14">
        <v>45370</v>
      </c>
      <c r="B7211" s="15"/>
      <c r="C7211" s="147" t="s">
        <v>809</v>
      </c>
      <c r="D7211" s="33"/>
      <c r="E7211" s="45">
        <f>25840000-3000000</f>
        <v>22840000</v>
      </c>
      <c r="F7211" s="13">
        <f t="shared" ref="F7211:F7274" si="113">F7210+D7211-E7211</f>
        <v>182619720.5599997</v>
      </c>
    </row>
    <row r="7212" spans="1:6">
      <c r="A7212" s="14">
        <v>45370</v>
      </c>
      <c r="B7212" s="15"/>
      <c r="C7212" s="144" t="s">
        <v>811</v>
      </c>
      <c r="D7212" s="33">
        <v>6700000</v>
      </c>
      <c r="E7212" s="45"/>
      <c r="F7212" s="13">
        <f t="shared" si="113"/>
        <v>189319720.5599997</v>
      </c>
    </row>
    <row r="7213" spans="1:6">
      <c r="A7213" s="14">
        <v>45372</v>
      </c>
      <c r="B7213" s="15"/>
      <c r="C7213" s="144" t="s">
        <v>820</v>
      </c>
      <c r="D7213" s="33">
        <v>6850000</v>
      </c>
      <c r="E7213" s="45"/>
      <c r="F7213" s="13">
        <f t="shared" si="113"/>
        <v>196169720.5599997</v>
      </c>
    </row>
    <row r="7214" spans="1:6">
      <c r="A7214" s="14">
        <v>45373</v>
      </c>
      <c r="B7214" s="15"/>
      <c r="C7214" s="144" t="s">
        <v>821</v>
      </c>
      <c r="D7214" s="33">
        <v>5850000</v>
      </c>
      <c r="E7214" s="45"/>
      <c r="F7214" s="13">
        <f t="shared" si="113"/>
        <v>202019720.5599997</v>
      </c>
    </row>
    <row r="7215" spans="1:6">
      <c r="A7215" s="14">
        <v>45373</v>
      </c>
      <c r="B7215" s="15"/>
      <c r="C7215" s="33" t="s">
        <v>20</v>
      </c>
      <c r="D7215" s="67"/>
      <c r="E7215" s="45">
        <v>52325000</v>
      </c>
      <c r="F7215" s="13">
        <f t="shared" si="113"/>
        <v>149694720.5599997</v>
      </c>
    </row>
    <row r="7216" spans="1:6">
      <c r="A7216" s="14">
        <v>45373</v>
      </c>
      <c r="B7216" s="15"/>
      <c r="C7216" s="148" t="s">
        <v>597</v>
      </c>
      <c r="D7216" s="67"/>
      <c r="E7216" s="45">
        <v>2850000</v>
      </c>
      <c r="F7216" s="13">
        <f t="shared" si="113"/>
        <v>146844720.5599997</v>
      </c>
    </row>
    <row r="7217" spans="1:6">
      <c r="A7217" s="14">
        <v>45373</v>
      </c>
      <c r="B7217" s="15"/>
      <c r="C7217" s="148" t="s">
        <v>769</v>
      </c>
      <c r="D7217" s="67"/>
      <c r="E7217" s="45">
        <v>28200000</v>
      </c>
      <c r="F7217" s="13">
        <f t="shared" si="113"/>
        <v>118644720.5599997</v>
      </c>
    </row>
    <row r="7218" spans="1:6">
      <c r="A7218" s="14">
        <v>45373</v>
      </c>
      <c r="B7218" s="15"/>
      <c r="C7218" s="148" t="s">
        <v>560</v>
      </c>
      <c r="D7218" s="67"/>
      <c r="E7218" s="45">
        <v>7000000</v>
      </c>
      <c r="F7218" s="13">
        <f t="shared" si="113"/>
        <v>111644720.5599997</v>
      </c>
    </row>
    <row r="7219" spans="1:6">
      <c r="A7219" s="14">
        <v>45373</v>
      </c>
      <c r="B7219" s="15"/>
      <c r="C7219" s="148" t="s">
        <v>561</v>
      </c>
      <c r="D7219" s="67"/>
      <c r="E7219" s="45">
        <v>7200000</v>
      </c>
      <c r="F7219" s="13">
        <f t="shared" si="113"/>
        <v>104444720.5599997</v>
      </c>
    </row>
    <row r="7220" spans="1:6">
      <c r="A7220" s="14">
        <v>45373</v>
      </c>
      <c r="B7220" s="15"/>
      <c r="C7220" s="148" t="s">
        <v>464</v>
      </c>
      <c r="D7220" s="67"/>
      <c r="E7220" s="45">
        <v>6750000</v>
      </c>
      <c r="F7220" s="13">
        <f t="shared" si="113"/>
        <v>97694720.559999704</v>
      </c>
    </row>
    <row r="7221" spans="1:6">
      <c r="A7221" s="14">
        <v>45373</v>
      </c>
      <c r="B7221" s="15"/>
      <c r="C7221" s="148" t="s">
        <v>53</v>
      </c>
      <c r="D7221" s="67"/>
      <c r="E7221" s="45">
        <f>4*2900</f>
        <v>11600</v>
      </c>
      <c r="F7221" s="13">
        <f t="shared" si="113"/>
        <v>97683120.559999704</v>
      </c>
    </row>
    <row r="7222" spans="1:6">
      <c r="A7222" s="14">
        <v>45373</v>
      </c>
      <c r="B7222" s="15"/>
      <c r="C7222" s="15" t="s">
        <v>27</v>
      </c>
      <c r="D7222" s="67">
        <v>12000000</v>
      </c>
      <c r="E7222" s="45"/>
      <c r="F7222" s="13">
        <f t="shared" si="113"/>
        <v>109683120.5599997</v>
      </c>
    </row>
    <row r="7223" spans="1:6">
      <c r="A7223" s="14">
        <v>45373</v>
      </c>
      <c r="B7223" s="15"/>
      <c r="C7223" s="15" t="s">
        <v>45</v>
      </c>
      <c r="D7223" s="67">
        <v>2150000</v>
      </c>
      <c r="E7223" s="45"/>
      <c r="F7223" s="13">
        <f t="shared" si="113"/>
        <v>111833120.5599997</v>
      </c>
    </row>
    <row r="7224" spans="1:6">
      <c r="A7224" s="14">
        <v>45376</v>
      </c>
      <c r="B7224" s="15"/>
      <c r="C7224" s="144" t="s">
        <v>824</v>
      </c>
      <c r="D7224" s="33">
        <v>3100000</v>
      </c>
      <c r="E7224" s="45"/>
      <c r="F7224" s="13">
        <f t="shared" si="113"/>
        <v>114933120.5599997</v>
      </c>
    </row>
    <row r="7225" spans="1:6">
      <c r="A7225" s="14">
        <v>45368</v>
      </c>
      <c r="B7225" s="15"/>
      <c r="C7225" s="144" t="s">
        <v>12</v>
      </c>
      <c r="D7225" s="33">
        <v>650000</v>
      </c>
      <c r="E7225" s="45"/>
      <c r="F7225" s="13">
        <f t="shared" si="113"/>
        <v>115583120.5599997</v>
      </c>
    </row>
    <row r="7226" spans="1:6">
      <c r="A7226" s="14">
        <v>45369</v>
      </c>
      <c r="B7226" s="15"/>
      <c r="C7226" s="144" t="s">
        <v>12</v>
      </c>
      <c r="D7226" s="33">
        <v>1300000</v>
      </c>
      <c r="E7226" s="45"/>
      <c r="F7226" s="13">
        <f t="shared" si="113"/>
        <v>116883120.5599997</v>
      </c>
    </row>
    <row r="7227" spans="1:6">
      <c r="A7227" s="14">
        <v>45369</v>
      </c>
      <c r="B7227" s="15"/>
      <c r="C7227" s="144" t="s">
        <v>12</v>
      </c>
      <c r="D7227" s="33">
        <v>650000</v>
      </c>
      <c r="E7227" s="45"/>
      <c r="F7227" s="13">
        <f t="shared" si="113"/>
        <v>117533120.5599997</v>
      </c>
    </row>
    <row r="7228" spans="1:6">
      <c r="A7228" s="14">
        <v>45369</v>
      </c>
      <c r="B7228" s="15"/>
      <c r="C7228" s="144" t="s">
        <v>12</v>
      </c>
      <c r="D7228" s="33">
        <v>650000</v>
      </c>
      <c r="E7228" s="45"/>
      <c r="F7228" s="13">
        <f t="shared" si="113"/>
        <v>118183120.5599997</v>
      </c>
    </row>
    <row r="7229" spans="1:6">
      <c r="A7229" s="14">
        <v>45369</v>
      </c>
      <c r="B7229" s="15"/>
      <c r="C7229" s="144" t="s">
        <v>17</v>
      </c>
      <c r="D7229" s="33">
        <v>700000</v>
      </c>
      <c r="E7229" s="45"/>
      <c r="F7229" s="13">
        <f t="shared" si="113"/>
        <v>118883120.5599997</v>
      </c>
    </row>
    <row r="7230" spans="1:6">
      <c r="A7230" s="14">
        <v>45369</v>
      </c>
      <c r="B7230" s="15"/>
      <c r="C7230" s="144" t="s">
        <v>12</v>
      </c>
      <c r="D7230" s="33">
        <v>1200000</v>
      </c>
      <c r="E7230" s="45"/>
      <c r="F7230" s="13">
        <f t="shared" si="113"/>
        <v>120083120.5599997</v>
      </c>
    </row>
    <row r="7231" spans="1:6">
      <c r="A7231" s="14">
        <v>45369</v>
      </c>
      <c r="B7231" s="15"/>
      <c r="C7231" s="144" t="s">
        <v>12</v>
      </c>
      <c r="D7231" s="33">
        <v>585000</v>
      </c>
      <c r="E7231" s="45"/>
      <c r="F7231" s="13">
        <f t="shared" si="113"/>
        <v>120668120.5599997</v>
      </c>
    </row>
    <row r="7232" spans="1:6">
      <c r="A7232" s="14">
        <v>45369</v>
      </c>
      <c r="B7232" s="15"/>
      <c r="C7232" s="144" t="s">
        <v>17</v>
      </c>
      <c r="D7232" s="33">
        <v>700000</v>
      </c>
      <c r="E7232" s="45"/>
      <c r="F7232" s="13">
        <f t="shared" si="113"/>
        <v>121368120.5599997</v>
      </c>
    </row>
    <row r="7233" spans="1:6">
      <c r="A7233" s="14">
        <v>45369</v>
      </c>
      <c r="B7233" s="15"/>
      <c r="C7233" s="144" t="s">
        <v>12</v>
      </c>
      <c r="D7233" s="33">
        <v>1160000</v>
      </c>
      <c r="E7233" s="45"/>
      <c r="F7233" s="13">
        <f t="shared" si="113"/>
        <v>122528120.5599997</v>
      </c>
    </row>
    <row r="7234" spans="1:6">
      <c r="A7234" s="14">
        <v>45369</v>
      </c>
      <c r="B7234" s="15"/>
      <c r="C7234" s="144" t="s">
        <v>18</v>
      </c>
      <c r="D7234" s="33">
        <v>1350000</v>
      </c>
      <c r="E7234" s="45"/>
      <c r="F7234" s="13">
        <f t="shared" si="113"/>
        <v>123878120.5599997</v>
      </c>
    </row>
    <row r="7235" spans="1:6">
      <c r="A7235" s="14">
        <v>45369</v>
      </c>
      <c r="B7235" s="15"/>
      <c r="C7235" s="144" t="s">
        <v>12</v>
      </c>
      <c r="D7235" s="33">
        <v>1170000</v>
      </c>
      <c r="E7235" s="45"/>
      <c r="F7235" s="13">
        <f t="shared" si="113"/>
        <v>125048120.5599997</v>
      </c>
    </row>
    <row r="7236" spans="1:6">
      <c r="A7236" s="14">
        <v>45369</v>
      </c>
      <c r="B7236" s="15"/>
      <c r="C7236" s="144" t="s">
        <v>30</v>
      </c>
      <c r="D7236" s="33">
        <v>300000</v>
      </c>
      <c r="E7236" s="45"/>
      <c r="F7236" s="13">
        <f t="shared" si="113"/>
        <v>125348120.5599997</v>
      </c>
    </row>
    <row r="7237" spans="1:6">
      <c r="A7237" s="14">
        <v>45369</v>
      </c>
      <c r="B7237" s="15"/>
      <c r="C7237" s="144" t="s">
        <v>17</v>
      </c>
      <c r="D7237" s="33">
        <v>750000</v>
      </c>
      <c r="E7237" s="45"/>
      <c r="F7237" s="13">
        <f t="shared" si="113"/>
        <v>126098120.5599997</v>
      </c>
    </row>
    <row r="7238" spans="1:6">
      <c r="A7238" s="14">
        <v>45369</v>
      </c>
      <c r="B7238" s="15"/>
      <c r="C7238" s="144" t="s">
        <v>17</v>
      </c>
      <c r="D7238" s="33">
        <v>700000</v>
      </c>
      <c r="E7238" s="45"/>
      <c r="F7238" s="13">
        <f t="shared" si="113"/>
        <v>126798120.5599997</v>
      </c>
    </row>
    <row r="7239" spans="1:6">
      <c r="A7239" s="14">
        <v>45369</v>
      </c>
      <c r="B7239" s="15"/>
      <c r="C7239" s="144" t="s">
        <v>12</v>
      </c>
      <c r="D7239" s="33">
        <v>550000</v>
      </c>
      <c r="E7239" s="45"/>
      <c r="F7239" s="13">
        <f t="shared" si="113"/>
        <v>127348120.5599997</v>
      </c>
    </row>
    <row r="7240" spans="1:6">
      <c r="A7240" s="14">
        <v>45369</v>
      </c>
      <c r="B7240" s="15"/>
      <c r="C7240" s="144" t="s">
        <v>12</v>
      </c>
      <c r="D7240" s="33">
        <v>600000</v>
      </c>
      <c r="E7240" s="45"/>
      <c r="F7240" s="13">
        <f t="shared" si="113"/>
        <v>127948120.5599997</v>
      </c>
    </row>
    <row r="7241" spans="1:6">
      <c r="A7241" s="14">
        <v>45369</v>
      </c>
      <c r="B7241" s="15"/>
      <c r="C7241" s="144" t="s">
        <v>12</v>
      </c>
      <c r="D7241" s="33">
        <v>1755000</v>
      </c>
      <c r="E7241" s="45"/>
      <c r="F7241" s="13">
        <f t="shared" si="113"/>
        <v>129703120.5599997</v>
      </c>
    </row>
    <row r="7242" spans="1:6">
      <c r="A7242" s="14">
        <v>45369</v>
      </c>
      <c r="B7242" s="15"/>
      <c r="C7242" s="144" t="s">
        <v>12</v>
      </c>
      <c r="D7242" s="33">
        <v>600000</v>
      </c>
      <c r="E7242" s="45"/>
      <c r="F7242" s="13">
        <f t="shared" si="113"/>
        <v>130303120.5599997</v>
      </c>
    </row>
    <row r="7243" spans="1:6">
      <c r="A7243" s="14">
        <v>45369</v>
      </c>
      <c r="B7243" s="15"/>
      <c r="C7243" s="144" t="s">
        <v>12</v>
      </c>
      <c r="D7243" s="33">
        <v>600000</v>
      </c>
      <c r="E7243" s="45"/>
      <c r="F7243" s="13">
        <f t="shared" si="113"/>
        <v>130903120.5599997</v>
      </c>
    </row>
    <row r="7244" spans="1:6">
      <c r="A7244" s="14">
        <v>45369</v>
      </c>
      <c r="B7244" s="15"/>
      <c r="C7244" s="144" t="s">
        <v>149</v>
      </c>
      <c r="D7244" s="33">
        <v>15200000</v>
      </c>
      <c r="E7244" s="45"/>
      <c r="F7244" s="13">
        <f t="shared" si="113"/>
        <v>146103120.5599997</v>
      </c>
    </row>
    <row r="7245" spans="1:6">
      <c r="A7245" s="14">
        <v>45369</v>
      </c>
      <c r="B7245" s="15"/>
      <c r="C7245" s="144" t="s">
        <v>147</v>
      </c>
      <c r="D7245" s="33">
        <v>14500000</v>
      </c>
      <c r="E7245" s="45"/>
      <c r="F7245" s="13">
        <f t="shared" si="113"/>
        <v>160603120.5599997</v>
      </c>
    </row>
    <row r="7246" spans="1:6">
      <c r="A7246" s="14">
        <v>45369</v>
      </c>
      <c r="B7246" s="15"/>
      <c r="C7246" s="144" t="s">
        <v>12</v>
      </c>
      <c r="D7246" s="33">
        <v>600000</v>
      </c>
      <c r="E7246" s="45"/>
      <c r="F7246" s="13">
        <f t="shared" si="113"/>
        <v>161203120.5599997</v>
      </c>
    </row>
    <row r="7247" spans="1:6">
      <c r="A7247" s="14">
        <v>45369</v>
      </c>
      <c r="B7247" s="15"/>
      <c r="C7247" s="144" t="s">
        <v>12</v>
      </c>
      <c r="D7247" s="33">
        <v>550000</v>
      </c>
      <c r="E7247" s="45"/>
      <c r="F7247" s="13">
        <f t="shared" si="113"/>
        <v>161753120.5599997</v>
      </c>
    </row>
    <row r="7248" spans="1:6">
      <c r="A7248" s="14">
        <v>45369</v>
      </c>
      <c r="B7248" s="15"/>
      <c r="C7248" s="144" t="s">
        <v>12</v>
      </c>
      <c r="D7248" s="33">
        <v>650000</v>
      </c>
      <c r="E7248" s="45"/>
      <c r="F7248" s="13">
        <f t="shared" si="113"/>
        <v>162403120.5599997</v>
      </c>
    </row>
    <row r="7249" spans="1:6">
      <c r="A7249" s="14">
        <v>45369</v>
      </c>
      <c r="B7249" s="15"/>
      <c r="C7249" s="144" t="s">
        <v>12</v>
      </c>
      <c r="D7249" s="33">
        <v>585000</v>
      </c>
      <c r="E7249" s="45"/>
      <c r="F7249" s="13">
        <f t="shared" si="113"/>
        <v>162988120.5599997</v>
      </c>
    </row>
    <row r="7250" spans="1:6">
      <c r="A7250" s="14">
        <v>45369</v>
      </c>
      <c r="B7250" s="15"/>
      <c r="C7250" s="144" t="s">
        <v>12</v>
      </c>
      <c r="D7250" s="33">
        <v>650000</v>
      </c>
      <c r="E7250" s="45"/>
      <c r="F7250" s="13">
        <f t="shared" si="113"/>
        <v>163638120.5599997</v>
      </c>
    </row>
    <row r="7251" spans="1:6">
      <c r="A7251" s="14">
        <v>45369</v>
      </c>
      <c r="B7251" s="15"/>
      <c r="C7251" s="144" t="s">
        <v>12</v>
      </c>
      <c r="D7251" s="33">
        <v>650000</v>
      </c>
      <c r="E7251" s="45"/>
      <c r="F7251" s="13">
        <f t="shared" si="113"/>
        <v>164288120.5599997</v>
      </c>
    </row>
    <row r="7252" spans="1:6">
      <c r="A7252" s="14">
        <v>45369</v>
      </c>
      <c r="B7252" s="15"/>
      <c r="C7252" s="144" t="s">
        <v>12</v>
      </c>
      <c r="D7252" s="33">
        <v>650000</v>
      </c>
      <c r="E7252" s="45"/>
      <c r="F7252" s="13">
        <f t="shared" si="113"/>
        <v>164938120.5599997</v>
      </c>
    </row>
    <row r="7253" spans="1:6">
      <c r="A7253" s="14">
        <v>45369</v>
      </c>
      <c r="B7253" s="15"/>
      <c r="C7253" s="144" t="s">
        <v>17</v>
      </c>
      <c r="D7253" s="33">
        <v>750000</v>
      </c>
      <c r="E7253" s="45"/>
      <c r="F7253" s="13">
        <f t="shared" si="113"/>
        <v>165688120.5599997</v>
      </c>
    </row>
    <row r="7254" spans="1:6">
      <c r="A7254" s="14">
        <v>45370</v>
      </c>
      <c r="B7254" s="15"/>
      <c r="C7254" s="144" t="s">
        <v>12</v>
      </c>
      <c r="D7254" s="33">
        <v>600000</v>
      </c>
      <c r="E7254" s="45"/>
      <c r="F7254" s="13">
        <f t="shared" si="113"/>
        <v>166288120.5599997</v>
      </c>
    </row>
    <row r="7255" spans="1:6">
      <c r="A7255" s="14">
        <v>45370</v>
      </c>
      <c r="B7255" s="15"/>
      <c r="C7255" s="144" t="s">
        <v>17</v>
      </c>
      <c r="D7255" s="33">
        <v>700000</v>
      </c>
      <c r="E7255" s="45"/>
      <c r="F7255" s="13">
        <f t="shared" si="113"/>
        <v>166988120.5599997</v>
      </c>
    </row>
    <row r="7256" spans="1:6">
      <c r="A7256" s="14">
        <v>45370</v>
      </c>
      <c r="B7256" s="15"/>
      <c r="C7256" s="144" t="s">
        <v>175</v>
      </c>
      <c r="D7256" s="33">
        <v>50000</v>
      </c>
      <c r="E7256" s="45"/>
      <c r="F7256" s="13">
        <f t="shared" si="113"/>
        <v>167038120.5599997</v>
      </c>
    </row>
    <row r="7257" spans="1:6">
      <c r="A7257" s="14">
        <v>45370</v>
      </c>
      <c r="B7257" s="15"/>
      <c r="C7257" s="144" t="s">
        <v>12</v>
      </c>
      <c r="D7257" s="33">
        <v>1200000</v>
      </c>
      <c r="E7257" s="45"/>
      <c r="F7257" s="13">
        <f t="shared" si="113"/>
        <v>168238120.5599997</v>
      </c>
    </row>
    <row r="7258" spans="1:6">
      <c r="A7258" s="14">
        <v>45370</v>
      </c>
      <c r="B7258" s="15"/>
      <c r="C7258" s="144" t="s">
        <v>12</v>
      </c>
      <c r="D7258" s="33">
        <v>600000</v>
      </c>
      <c r="E7258" s="45"/>
      <c r="F7258" s="13">
        <f t="shared" si="113"/>
        <v>168838120.5599997</v>
      </c>
    </row>
    <row r="7259" spans="1:6">
      <c r="A7259" s="14">
        <v>45370</v>
      </c>
      <c r="B7259" s="15"/>
      <c r="C7259" s="144" t="s">
        <v>12</v>
      </c>
      <c r="D7259" s="33">
        <v>650000</v>
      </c>
      <c r="E7259" s="45"/>
      <c r="F7259" s="13">
        <f t="shared" si="113"/>
        <v>169488120.5599997</v>
      </c>
    </row>
    <row r="7260" spans="1:6">
      <c r="A7260" s="14">
        <v>45370</v>
      </c>
      <c r="B7260" s="15"/>
      <c r="C7260" s="144" t="s">
        <v>12</v>
      </c>
      <c r="D7260" s="33">
        <v>585000</v>
      </c>
      <c r="E7260" s="45"/>
      <c r="F7260" s="13">
        <f t="shared" si="113"/>
        <v>170073120.5599997</v>
      </c>
    </row>
    <row r="7261" spans="1:6">
      <c r="A7261" s="14">
        <v>45370</v>
      </c>
      <c r="B7261" s="15"/>
      <c r="C7261" s="144" t="s">
        <v>12</v>
      </c>
      <c r="D7261" s="33">
        <v>585000</v>
      </c>
      <c r="E7261" s="45"/>
      <c r="F7261" s="13">
        <f t="shared" si="113"/>
        <v>170658120.5599997</v>
      </c>
    </row>
    <row r="7262" spans="1:6">
      <c r="A7262" s="14">
        <v>45370</v>
      </c>
      <c r="B7262" s="15"/>
      <c r="C7262" s="144" t="s">
        <v>829</v>
      </c>
      <c r="D7262" s="33">
        <v>150000</v>
      </c>
      <c r="E7262" s="45"/>
      <c r="F7262" s="13">
        <f t="shared" si="113"/>
        <v>170808120.5599997</v>
      </c>
    </row>
    <row r="7263" spans="1:6">
      <c r="A7263" s="14">
        <v>45370</v>
      </c>
      <c r="B7263" s="15"/>
      <c r="C7263" s="144" t="s">
        <v>12</v>
      </c>
      <c r="D7263" s="33">
        <v>1235000</v>
      </c>
      <c r="E7263" s="45"/>
      <c r="F7263" s="13">
        <f t="shared" si="113"/>
        <v>172043120.5599997</v>
      </c>
    </row>
    <row r="7264" spans="1:6">
      <c r="A7264" s="14">
        <v>45370</v>
      </c>
      <c r="B7264" s="15"/>
      <c r="C7264" s="144" t="s">
        <v>12</v>
      </c>
      <c r="D7264" s="33">
        <v>650000</v>
      </c>
      <c r="E7264" s="45"/>
      <c r="F7264" s="13">
        <f t="shared" si="113"/>
        <v>172693120.5599997</v>
      </c>
    </row>
    <row r="7265" spans="1:6">
      <c r="A7265" s="14">
        <v>45370</v>
      </c>
      <c r="B7265" s="15"/>
      <c r="C7265" s="144" t="s">
        <v>12</v>
      </c>
      <c r="D7265" s="33">
        <v>650000</v>
      </c>
      <c r="E7265" s="45"/>
      <c r="F7265" s="13">
        <f t="shared" si="113"/>
        <v>173343120.5599997</v>
      </c>
    </row>
    <row r="7266" spans="1:6">
      <c r="A7266" s="14">
        <v>45370</v>
      </c>
      <c r="B7266" s="15"/>
      <c r="C7266" s="144" t="s">
        <v>12</v>
      </c>
      <c r="D7266" s="33">
        <v>600000</v>
      </c>
      <c r="E7266" s="45"/>
      <c r="F7266" s="13">
        <f t="shared" si="113"/>
        <v>173943120.5599997</v>
      </c>
    </row>
    <row r="7267" spans="1:6">
      <c r="A7267" s="14">
        <v>45370</v>
      </c>
      <c r="B7267" s="15"/>
      <c r="C7267" s="144" t="s">
        <v>17</v>
      </c>
      <c r="D7267" s="33">
        <v>600000</v>
      </c>
      <c r="E7267" s="45"/>
      <c r="F7267" s="13">
        <f t="shared" si="113"/>
        <v>174543120.5599997</v>
      </c>
    </row>
    <row r="7268" spans="1:6">
      <c r="A7268" s="14">
        <v>45370</v>
      </c>
      <c r="B7268" s="15"/>
      <c r="C7268" s="144" t="s">
        <v>12</v>
      </c>
      <c r="D7268" s="33">
        <v>1185000</v>
      </c>
      <c r="E7268" s="45"/>
      <c r="F7268" s="13">
        <f t="shared" si="113"/>
        <v>175728120.5599997</v>
      </c>
    </row>
    <row r="7269" spans="1:6">
      <c r="A7269" s="14">
        <v>45370</v>
      </c>
      <c r="B7269" s="15"/>
      <c r="C7269" s="144" t="s">
        <v>829</v>
      </c>
      <c r="D7269" s="33">
        <v>150000</v>
      </c>
      <c r="E7269" s="45"/>
      <c r="F7269" s="13">
        <f t="shared" si="113"/>
        <v>175878120.5599997</v>
      </c>
    </row>
    <row r="7270" spans="1:6">
      <c r="A7270" s="14">
        <v>45370</v>
      </c>
      <c r="B7270" s="15"/>
      <c r="C7270" s="144" t="s">
        <v>12</v>
      </c>
      <c r="D7270" s="33">
        <v>1250000</v>
      </c>
      <c r="E7270" s="45"/>
      <c r="F7270" s="13">
        <f t="shared" si="113"/>
        <v>177128120.5599997</v>
      </c>
    </row>
    <row r="7271" spans="1:6">
      <c r="A7271" s="14">
        <v>45370</v>
      </c>
      <c r="B7271" s="15"/>
      <c r="C7271" s="144" t="s">
        <v>18</v>
      </c>
      <c r="D7271" s="33">
        <v>1350000</v>
      </c>
      <c r="E7271" s="45"/>
      <c r="F7271" s="13">
        <f t="shared" si="113"/>
        <v>178478120.5599997</v>
      </c>
    </row>
    <row r="7272" spans="1:6">
      <c r="A7272" s="14">
        <v>45370</v>
      </c>
      <c r="B7272" s="15"/>
      <c r="C7272" s="144" t="s">
        <v>12</v>
      </c>
      <c r="D7272" s="33">
        <v>650000</v>
      </c>
      <c r="E7272" s="45"/>
      <c r="F7272" s="13">
        <f t="shared" si="113"/>
        <v>179128120.5599997</v>
      </c>
    </row>
    <row r="7273" spans="1:6">
      <c r="A7273" s="14">
        <v>45370</v>
      </c>
      <c r="B7273" s="15"/>
      <c r="C7273" s="144" t="s">
        <v>12</v>
      </c>
      <c r="D7273" s="33">
        <v>600000</v>
      </c>
      <c r="E7273" s="45"/>
      <c r="F7273" s="13">
        <f t="shared" si="113"/>
        <v>179728120.5599997</v>
      </c>
    </row>
    <row r="7274" spans="1:6">
      <c r="A7274" s="14">
        <v>45370</v>
      </c>
      <c r="B7274" s="15"/>
      <c r="C7274" s="144" t="s">
        <v>12</v>
      </c>
      <c r="D7274" s="33">
        <v>600000</v>
      </c>
      <c r="E7274" s="45"/>
      <c r="F7274" s="13">
        <f t="shared" si="113"/>
        <v>180328120.5599997</v>
      </c>
    </row>
    <row r="7275" spans="1:6">
      <c r="A7275" s="14">
        <v>45370</v>
      </c>
      <c r="B7275" s="15"/>
      <c r="C7275" s="144" t="s">
        <v>17</v>
      </c>
      <c r="D7275" s="33">
        <v>600000</v>
      </c>
      <c r="E7275" s="45"/>
      <c r="F7275" s="13">
        <f t="shared" ref="F7275:F7338" si="114">F7274+D7275-E7275</f>
        <v>180928120.5599997</v>
      </c>
    </row>
    <row r="7276" spans="1:6">
      <c r="A7276" s="14">
        <v>45371</v>
      </c>
      <c r="B7276" s="15"/>
      <c r="C7276" s="144" t="s">
        <v>12</v>
      </c>
      <c r="D7276" s="33">
        <v>1200000</v>
      </c>
      <c r="E7276" s="45"/>
      <c r="F7276" s="13">
        <f t="shared" si="114"/>
        <v>182128120.5599997</v>
      </c>
    </row>
    <row r="7277" spans="1:6">
      <c r="A7277" s="14">
        <v>45371</v>
      </c>
      <c r="B7277" s="15"/>
      <c r="C7277" s="144" t="s">
        <v>12</v>
      </c>
      <c r="D7277" s="33">
        <v>600000</v>
      </c>
      <c r="E7277" s="45"/>
      <c r="F7277" s="13">
        <f t="shared" si="114"/>
        <v>182728120.5599997</v>
      </c>
    </row>
    <row r="7278" spans="1:6">
      <c r="A7278" s="14">
        <v>45371</v>
      </c>
      <c r="B7278" s="15"/>
      <c r="C7278" s="144" t="s">
        <v>12</v>
      </c>
      <c r="D7278" s="33">
        <v>600000</v>
      </c>
      <c r="E7278" s="45"/>
      <c r="F7278" s="13">
        <f t="shared" si="114"/>
        <v>183328120.5599997</v>
      </c>
    </row>
    <row r="7279" spans="1:6">
      <c r="A7279" s="14">
        <v>45371</v>
      </c>
      <c r="B7279" s="15"/>
      <c r="C7279" s="144" t="s">
        <v>12</v>
      </c>
      <c r="D7279" s="33">
        <v>585000</v>
      </c>
      <c r="E7279" s="45"/>
      <c r="F7279" s="13">
        <f t="shared" si="114"/>
        <v>183913120.5599997</v>
      </c>
    </row>
    <row r="7280" spans="1:6">
      <c r="A7280" s="14">
        <v>45371</v>
      </c>
      <c r="B7280" s="15"/>
      <c r="C7280" s="144" t="s">
        <v>12</v>
      </c>
      <c r="D7280" s="33">
        <v>1300000</v>
      </c>
      <c r="E7280" s="45"/>
      <c r="F7280" s="13">
        <f t="shared" si="114"/>
        <v>185213120.5599997</v>
      </c>
    </row>
    <row r="7281" spans="1:6">
      <c r="A7281" s="14">
        <v>45371</v>
      </c>
      <c r="B7281" s="15"/>
      <c r="C7281" s="144" t="s">
        <v>12</v>
      </c>
      <c r="D7281" s="33">
        <v>585000</v>
      </c>
      <c r="E7281" s="45"/>
      <c r="F7281" s="13">
        <f t="shared" si="114"/>
        <v>185798120.5599997</v>
      </c>
    </row>
    <row r="7282" spans="1:6">
      <c r="A7282" s="14">
        <v>45371</v>
      </c>
      <c r="B7282" s="15"/>
      <c r="C7282" s="144" t="s">
        <v>12</v>
      </c>
      <c r="D7282" s="33">
        <v>650000</v>
      </c>
      <c r="E7282" s="45"/>
      <c r="F7282" s="13">
        <f t="shared" si="114"/>
        <v>186448120.5599997</v>
      </c>
    </row>
    <row r="7283" spans="1:6">
      <c r="A7283" s="14">
        <v>45371</v>
      </c>
      <c r="B7283" s="15"/>
      <c r="C7283" s="144" t="s">
        <v>12</v>
      </c>
      <c r="D7283" s="33">
        <v>1185000</v>
      </c>
      <c r="E7283" s="45"/>
      <c r="F7283" s="13">
        <f t="shared" si="114"/>
        <v>187633120.5599997</v>
      </c>
    </row>
    <row r="7284" spans="1:6">
      <c r="A7284" s="14">
        <v>45371</v>
      </c>
      <c r="B7284" s="15"/>
      <c r="C7284" s="144" t="s">
        <v>12</v>
      </c>
      <c r="D7284" s="33">
        <v>585000</v>
      </c>
      <c r="E7284" s="45"/>
      <c r="F7284" s="13">
        <f t="shared" si="114"/>
        <v>188218120.5599997</v>
      </c>
    </row>
    <row r="7285" spans="1:6">
      <c r="A7285" s="14">
        <v>45371</v>
      </c>
      <c r="B7285" s="15"/>
      <c r="C7285" s="144" t="s">
        <v>12</v>
      </c>
      <c r="D7285" s="33">
        <v>650000</v>
      </c>
      <c r="E7285" s="45"/>
      <c r="F7285" s="13">
        <f t="shared" si="114"/>
        <v>188868120.5599997</v>
      </c>
    </row>
    <row r="7286" spans="1:6">
      <c r="A7286" s="14">
        <v>45371</v>
      </c>
      <c r="B7286" s="15"/>
      <c r="C7286" s="144" t="s">
        <v>17</v>
      </c>
      <c r="D7286" s="33">
        <v>600000</v>
      </c>
      <c r="E7286" s="45"/>
      <c r="F7286" s="13">
        <f t="shared" si="114"/>
        <v>189468120.5599997</v>
      </c>
    </row>
    <row r="7287" spans="1:6">
      <c r="A7287" s="14">
        <v>45371</v>
      </c>
      <c r="B7287" s="15"/>
      <c r="C7287" s="144" t="s">
        <v>17</v>
      </c>
      <c r="D7287" s="33">
        <v>700000</v>
      </c>
      <c r="E7287" s="45"/>
      <c r="F7287" s="13">
        <f t="shared" si="114"/>
        <v>190168120.5599997</v>
      </c>
    </row>
    <row r="7288" spans="1:6">
      <c r="A7288" s="14">
        <v>45371</v>
      </c>
      <c r="B7288" s="15"/>
      <c r="C7288" s="144" t="s">
        <v>12</v>
      </c>
      <c r="D7288" s="33">
        <v>600000</v>
      </c>
      <c r="E7288" s="45"/>
      <c r="F7288" s="13">
        <f t="shared" si="114"/>
        <v>190768120.5599997</v>
      </c>
    </row>
    <row r="7289" spans="1:6">
      <c r="A7289" s="14">
        <v>45371</v>
      </c>
      <c r="B7289" s="15"/>
      <c r="C7289" s="144" t="s">
        <v>17</v>
      </c>
      <c r="D7289" s="33">
        <v>600000</v>
      </c>
      <c r="E7289" s="45"/>
      <c r="F7289" s="13">
        <f t="shared" si="114"/>
        <v>191368120.5599997</v>
      </c>
    </row>
    <row r="7290" spans="1:6">
      <c r="A7290" s="14">
        <v>45371</v>
      </c>
      <c r="B7290" s="15"/>
      <c r="C7290" s="144" t="s">
        <v>17</v>
      </c>
      <c r="D7290" s="33">
        <v>600000</v>
      </c>
      <c r="E7290" s="45"/>
      <c r="F7290" s="13">
        <f t="shared" si="114"/>
        <v>191968120.5599997</v>
      </c>
    </row>
    <row r="7291" spans="1:6">
      <c r="A7291" s="14">
        <v>45371</v>
      </c>
      <c r="B7291" s="15"/>
      <c r="C7291" s="144" t="s">
        <v>17</v>
      </c>
      <c r="D7291" s="33">
        <v>600000</v>
      </c>
      <c r="E7291" s="45"/>
      <c r="F7291" s="13">
        <f t="shared" si="114"/>
        <v>192568120.5599997</v>
      </c>
    </row>
    <row r="7292" spans="1:6">
      <c r="A7292" s="14">
        <v>45371</v>
      </c>
      <c r="B7292" s="15"/>
      <c r="C7292" s="144" t="s">
        <v>12</v>
      </c>
      <c r="D7292" s="33">
        <v>1725000</v>
      </c>
      <c r="E7292" s="45"/>
      <c r="F7292" s="13">
        <f t="shared" si="114"/>
        <v>194293120.5599997</v>
      </c>
    </row>
    <row r="7293" spans="1:6">
      <c r="A7293" s="14">
        <v>45371</v>
      </c>
      <c r="B7293" s="15"/>
      <c r="C7293" s="144" t="s">
        <v>12</v>
      </c>
      <c r="D7293" s="33">
        <v>600000</v>
      </c>
      <c r="E7293" s="45"/>
      <c r="F7293" s="13">
        <f t="shared" si="114"/>
        <v>194893120.5599997</v>
      </c>
    </row>
    <row r="7294" spans="1:6">
      <c r="A7294" s="14">
        <v>45371</v>
      </c>
      <c r="B7294" s="15"/>
      <c r="C7294" s="144" t="s">
        <v>17</v>
      </c>
      <c r="D7294" s="33">
        <v>750000</v>
      </c>
      <c r="E7294" s="45"/>
      <c r="F7294" s="13">
        <f t="shared" si="114"/>
        <v>195643120.5599997</v>
      </c>
    </row>
    <row r="7295" spans="1:6">
      <c r="A7295" s="14">
        <v>45371</v>
      </c>
      <c r="B7295" s="15"/>
      <c r="C7295" s="144" t="s">
        <v>17</v>
      </c>
      <c r="D7295" s="33">
        <v>600000</v>
      </c>
      <c r="E7295" s="45"/>
      <c r="F7295" s="13">
        <f t="shared" si="114"/>
        <v>196243120.5599997</v>
      </c>
    </row>
    <row r="7296" spans="1:6">
      <c r="A7296" s="14">
        <v>45371</v>
      </c>
      <c r="B7296" s="15"/>
      <c r="C7296" s="144" t="s">
        <v>829</v>
      </c>
      <c r="D7296" s="33">
        <v>150000</v>
      </c>
      <c r="E7296" s="45"/>
      <c r="F7296" s="13">
        <f t="shared" si="114"/>
        <v>196393120.5599997</v>
      </c>
    </row>
    <row r="7297" spans="1:6">
      <c r="A7297" s="14">
        <v>45371</v>
      </c>
      <c r="B7297" s="15"/>
      <c r="C7297" s="144" t="s">
        <v>17</v>
      </c>
      <c r="D7297" s="33">
        <v>600000</v>
      </c>
      <c r="E7297" s="45"/>
      <c r="F7297" s="13">
        <f t="shared" si="114"/>
        <v>196993120.5599997</v>
      </c>
    </row>
    <row r="7298" spans="1:6">
      <c r="A7298" s="14">
        <v>45371</v>
      </c>
      <c r="B7298" s="15"/>
      <c r="C7298" s="144" t="s">
        <v>830</v>
      </c>
      <c r="D7298" s="33">
        <v>1450000</v>
      </c>
      <c r="E7298" s="45"/>
      <c r="F7298" s="13">
        <f t="shared" si="114"/>
        <v>198443120.5599997</v>
      </c>
    </row>
    <row r="7299" spans="1:6">
      <c r="A7299" s="14">
        <v>45371</v>
      </c>
      <c r="B7299" s="15"/>
      <c r="C7299" s="144" t="s">
        <v>12</v>
      </c>
      <c r="D7299" s="33">
        <v>1065000</v>
      </c>
      <c r="E7299" s="45"/>
      <c r="F7299" s="13">
        <f t="shared" si="114"/>
        <v>199508120.5599997</v>
      </c>
    </row>
    <row r="7300" spans="1:6">
      <c r="A7300" s="14">
        <v>45371</v>
      </c>
      <c r="B7300" s="15"/>
      <c r="C7300" s="144" t="s">
        <v>12</v>
      </c>
      <c r="D7300" s="33">
        <v>650000</v>
      </c>
      <c r="E7300" s="45"/>
      <c r="F7300" s="13">
        <f t="shared" si="114"/>
        <v>200158120.5599997</v>
      </c>
    </row>
    <row r="7301" spans="1:6">
      <c r="A7301" s="14">
        <v>45371</v>
      </c>
      <c r="B7301" s="15"/>
      <c r="C7301" s="144" t="s">
        <v>12</v>
      </c>
      <c r="D7301" s="33">
        <v>575000</v>
      </c>
      <c r="E7301" s="45"/>
      <c r="F7301" s="13">
        <f t="shared" si="114"/>
        <v>200733120.5599997</v>
      </c>
    </row>
    <row r="7302" spans="1:6">
      <c r="A7302" s="14">
        <v>45371</v>
      </c>
      <c r="B7302" s="15"/>
      <c r="C7302" s="144" t="s">
        <v>12</v>
      </c>
      <c r="D7302" s="33">
        <v>575000</v>
      </c>
      <c r="E7302" s="45"/>
      <c r="F7302" s="13">
        <f t="shared" si="114"/>
        <v>201308120.5599997</v>
      </c>
    </row>
    <row r="7303" spans="1:6">
      <c r="A7303" s="14">
        <v>45371</v>
      </c>
      <c r="B7303" s="15"/>
      <c r="C7303" s="144" t="s">
        <v>72</v>
      </c>
      <c r="D7303" s="33">
        <v>2200000</v>
      </c>
      <c r="E7303" s="45"/>
      <c r="F7303" s="13">
        <f t="shared" si="114"/>
        <v>203508120.5599997</v>
      </c>
    </row>
    <row r="7304" spans="1:6">
      <c r="A7304" s="14">
        <v>45371</v>
      </c>
      <c r="B7304" s="15"/>
      <c r="C7304" s="144" t="s">
        <v>12</v>
      </c>
      <c r="D7304" s="33">
        <v>1170000</v>
      </c>
      <c r="E7304" s="45"/>
      <c r="F7304" s="13">
        <f t="shared" si="114"/>
        <v>204678120.5599997</v>
      </c>
    </row>
    <row r="7305" spans="1:6">
      <c r="A7305" s="14">
        <v>45371</v>
      </c>
      <c r="B7305" s="15"/>
      <c r="C7305" s="144" t="s">
        <v>12</v>
      </c>
      <c r="D7305" s="33">
        <v>585000</v>
      </c>
      <c r="E7305" s="45"/>
      <c r="F7305" s="13">
        <f t="shared" si="114"/>
        <v>205263120.5599997</v>
      </c>
    </row>
    <row r="7306" spans="1:6">
      <c r="A7306" s="14">
        <v>45371</v>
      </c>
      <c r="B7306" s="15"/>
      <c r="C7306" s="144" t="s">
        <v>12</v>
      </c>
      <c r="D7306" s="33">
        <v>600000</v>
      </c>
      <c r="E7306" s="45"/>
      <c r="F7306" s="13">
        <f t="shared" si="114"/>
        <v>205863120.5599997</v>
      </c>
    </row>
    <row r="7307" spans="1:6">
      <c r="A7307" s="14">
        <v>45371</v>
      </c>
      <c r="B7307" s="15"/>
      <c r="C7307" s="144" t="s">
        <v>829</v>
      </c>
      <c r="D7307" s="33">
        <v>150000</v>
      </c>
      <c r="E7307" s="45"/>
      <c r="F7307" s="13">
        <f t="shared" si="114"/>
        <v>206013120.5599997</v>
      </c>
    </row>
    <row r="7308" spans="1:6">
      <c r="A7308" s="14">
        <v>45371</v>
      </c>
      <c r="B7308" s="15"/>
      <c r="C7308" s="144" t="s">
        <v>829</v>
      </c>
      <c r="D7308" s="33">
        <v>150000</v>
      </c>
      <c r="E7308" s="45"/>
      <c r="F7308" s="13">
        <f t="shared" si="114"/>
        <v>206163120.5599997</v>
      </c>
    </row>
    <row r="7309" spans="1:6">
      <c r="A7309" s="14">
        <v>45371</v>
      </c>
      <c r="B7309" s="15"/>
      <c r="C7309" s="144" t="s">
        <v>12</v>
      </c>
      <c r="D7309" s="33">
        <v>600000</v>
      </c>
      <c r="E7309" s="45"/>
      <c r="F7309" s="13">
        <f t="shared" si="114"/>
        <v>206763120.5599997</v>
      </c>
    </row>
    <row r="7310" spans="1:6">
      <c r="A7310" s="14">
        <v>45371</v>
      </c>
      <c r="B7310" s="15"/>
      <c r="C7310" s="144" t="s">
        <v>17</v>
      </c>
      <c r="D7310" s="33">
        <v>1200000</v>
      </c>
      <c r="E7310" s="45"/>
      <c r="F7310" s="13">
        <f t="shared" si="114"/>
        <v>207963120.5599997</v>
      </c>
    </row>
    <row r="7311" spans="1:6">
      <c r="A7311" s="14">
        <v>45371</v>
      </c>
      <c r="B7311" s="15"/>
      <c r="C7311" s="144" t="s">
        <v>17</v>
      </c>
      <c r="D7311" s="33">
        <v>600000</v>
      </c>
      <c r="E7311" s="45"/>
      <c r="F7311" s="13">
        <f t="shared" si="114"/>
        <v>208563120.5599997</v>
      </c>
    </row>
    <row r="7312" spans="1:6">
      <c r="A7312" s="14">
        <v>45371</v>
      </c>
      <c r="B7312" s="15"/>
      <c r="C7312" s="144" t="s">
        <v>17</v>
      </c>
      <c r="D7312" s="33">
        <v>600000</v>
      </c>
      <c r="E7312" s="45"/>
      <c r="F7312" s="13">
        <f t="shared" si="114"/>
        <v>209163120.5599997</v>
      </c>
    </row>
    <row r="7313" spans="1:6">
      <c r="A7313" s="14">
        <v>45371</v>
      </c>
      <c r="B7313" s="15"/>
      <c r="C7313" s="144" t="s">
        <v>17</v>
      </c>
      <c r="D7313" s="33">
        <v>600000</v>
      </c>
      <c r="E7313" s="45"/>
      <c r="F7313" s="13">
        <f t="shared" si="114"/>
        <v>209763120.5599997</v>
      </c>
    </row>
    <row r="7314" spans="1:6">
      <c r="A7314" s="14">
        <v>45371</v>
      </c>
      <c r="B7314" s="15"/>
      <c r="C7314" s="144" t="s">
        <v>12</v>
      </c>
      <c r="D7314" s="33">
        <v>650000</v>
      </c>
      <c r="E7314" s="45"/>
      <c r="F7314" s="13">
        <f t="shared" si="114"/>
        <v>210413120.5599997</v>
      </c>
    </row>
    <row r="7315" spans="1:6">
      <c r="A7315" s="14">
        <v>45371</v>
      </c>
      <c r="B7315" s="15"/>
      <c r="C7315" s="144" t="s">
        <v>12</v>
      </c>
      <c r="D7315" s="33">
        <v>585000</v>
      </c>
      <c r="E7315" s="45"/>
      <c r="F7315" s="13">
        <f t="shared" si="114"/>
        <v>210998120.5599997</v>
      </c>
    </row>
    <row r="7316" spans="1:6">
      <c r="A7316" s="14">
        <v>45371</v>
      </c>
      <c r="B7316" s="15"/>
      <c r="C7316" s="144" t="s">
        <v>12</v>
      </c>
      <c r="D7316" s="33">
        <v>585000</v>
      </c>
      <c r="E7316" s="45"/>
      <c r="F7316" s="13">
        <f t="shared" si="114"/>
        <v>211583120.5599997</v>
      </c>
    </row>
    <row r="7317" spans="1:6">
      <c r="A7317" s="14">
        <v>45371</v>
      </c>
      <c r="B7317" s="15"/>
      <c r="C7317" s="144" t="s">
        <v>17</v>
      </c>
      <c r="D7317" s="33">
        <v>1200000</v>
      </c>
      <c r="E7317" s="45"/>
      <c r="F7317" s="13">
        <f t="shared" si="114"/>
        <v>212783120.5599997</v>
      </c>
    </row>
    <row r="7318" spans="1:6">
      <c r="A7318" s="14">
        <v>45372</v>
      </c>
      <c r="B7318" s="15"/>
      <c r="C7318" s="144" t="s">
        <v>12</v>
      </c>
      <c r="D7318" s="33">
        <v>1185000</v>
      </c>
      <c r="E7318" s="45"/>
      <c r="F7318" s="13">
        <f t="shared" si="114"/>
        <v>213968120.5599997</v>
      </c>
    </row>
    <row r="7319" spans="1:6">
      <c r="A7319" s="14">
        <v>45372</v>
      </c>
      <c r="B7319" s="15"/>
      <c r="C7319" s="144" t="s">
        <v>12</v>
      </c>
      <c r="D7319" s="33">
        <v>600000</v>
      </c>
      <c r="E7319" s="45"/>
      <c r="F7319" s="13">
        <f t="shared" si="114"/>
        <v>214568120.5599997</v>
      </c>
    </row>
    <row r="7320" spans="1:6">
      <c r="A7320" s="14">
        <v>45372</v>
      </c>
      <c r="B7320" s="15"/>
      <c r="C7320" s="144" t="s">
        <v>17</v>
      </c>
      <c r="D7320" s="33">
        <v>1200000</v>
      </c>
      <c r="E7320" s="45"/>
      <c r="F7320" s="13">
        <f t="shared" si="114"/>
        <v>215768120.5599997</v>
      </c>
    </row>
    <row r="7321" spans="1:6">
      <c r="A7321" s="14">
        <v>45372</v>
      </c>
      <c r="B7321" s="15"/>
      <c r="C7321" s="144" t="s">
        <v>17</v>
      </c>
      <c r="D7321" s="33">
        <v>600000</v>
      </c>
      <c r="E7321" s="45"/>
      <c r="F7321" s="13">
        <f t="shared" si="114"/>
        <v>216368120.5599997</v>
      </c>
    </row>
    <row r="7322" spans="1:6">
      <c r="A7322" s="14">
        <v>45372</v>
      </c>
      <c r="B7322" s="15"/>
      <c r="C7322" s="144" t="s">
        <v>12</v>
      </c>
      <c r="D7322" s="33">
        <v>575000</v>
      </c>
      <c r="E7322" s="45"/>
      <c r="F7322" s="13">
        <f t="shared" si="114"/>
        <v>216943120.5599997</v>
      </c>
    </row>
    <row r="7323" spans="1:6">
      <c r="A7323" s="14">
        <v>45372</v>
      </c>
      <c r="B7323" s="15"/>
      <c r="C7323" s="144" t="s">
        <v>12</v>
      </c>
      <c r="D7323" s="33">
        <v>650000</v>
      </c>
      <c r="E7323" s="45"/>
      <c r="F7323" s="13">
        <f t="shared" si="114"/>
        <v>217593120.5599997</v>
      </c>
    </row>
    <row r="7324" spans="1:6">
      <c r="A7324" s="14">
        <v>45372</v>
      </c>
      <c r="B7324" s="15"/>
      <c r="C7324" s="144" t="s">
        <v>147</v>
      </c>
      <c r="D7324" s="33">
        <v>12200000</v>
      </c>
      <c r="E7324" s="45"/>
      <c r="F7324" s="13">
        <f t="shared" si="114"/>
        <v>229793120.5599997</v>
      </c>
    </row>
    <row r="7325" spans="1:6">
      <c r="A7325" s="14">
        <v>45372</v>
      </c>
      <c r="B7325" s="15"/>
      <c r="C7325" s="144" t="s">
        <v>12</v>
      </c>
      <c r="D7325" s="33">
        <v>1135000</v>
      </c>
      <c r="E7325" s="45"/>
      <c r="F7325" s="13">
        <f t="shared" si="114"/>
        <v>230928120.5599997</v>
      </c>
    </row>
    <row r="7326" spans="1:6">
      <c r="A7326" s="14">
        <v>45372</v>
      </c>
      <c r="B7326" s="15"/>
      <c r="C7326" s="144" t="s">
        <v>12</v>
      </c>
      <c r="D7326" s="33">
        <v>550000</v>
      </c>
      <c r="E7326" s="45"/>
      <c r="F7326" s="13">
        <f t="shared" si="114"/>
        <v>231478120.5599997</v>
      </c>
    </row>
    <row r="7327" spans="1:6">
      <c r="A7327" s="14">
        <v>45372</v>
      </c>
      <c r="B7327" s="15"/>
      <c r="C7327" s="144" t="s">
        <v>18</v>
      </c>
      <c r="D7327" s="33">
        <v>1950000</v>
      </c>
      <c r="E7327" s="45"/>
      <c r="F7327" s="13">
        <f t="shared" si="114"/>
        <v>233428120.5599997</v>
      </c>
    </row>
    <row r="7328" spans="1:6">
      <c r="A7328" s="14">
        <v>45372</v>
      </c>
      <c r="B7328" s="15"/>
      <c r="C7328" s="144" t="s">
        <v>12</v>
      </c>
      <c r="D7328" s="33">
        <v>600000</v>
      </c>
      <c r="E7328" s="45"/>
      <c r="F7328" s="13">
        <f t="shared" si="114"/>
        <v>234028120.5599997</v>
      </c>
    </row>
    <row r="7329" spans="1:6">
      <c r="A7329" s="14">
        <v>45372</v>
      </c>
      <c r="B7329" s="15"/>
      <c r="C7329" s="144" t="s">
        <v>18</v>
      </c>
      <c r="D7329" s="33">
        <v>1015000</v>
      </c>
      <c r="E7329" s="45"/>
      <c r="F7329" s="13">
        <f t="shared" si="114"/>
        <v>235043120.5599997</v>
      </c>
    </row>
    <row r="7330" spans="1:6">
      <c r="A7330" s="14">
        <v>45372</v>
      </c>
      <c r="B7330" s="15"/>
      <c r="C7330" s="144" t="s">
        <v>12</v>
      </c>
      <c r="D7330" s="33">
        <v>1300000</v>
      </c>
      <c r="E7330" s="45"/>
      <c r="F7330" s="13">
        <f t="shared" si="114"/>
        <v>236343120.5599997</v>
      </c>
    </row>
    <row r="7331" spans="1:6">
      <c r="A7331" s="14">
        <v>45372</v>
      </c>
      <c r="B7331" s="15"/>
      <c r="C7331" s="144" t="s">
        <v>17</v>
      </c>
      <c r="D7331" s="33">
        <v>600000</v>
      </c>
      <c r="E7331" s="45"/>
      <c r="F7331" s="13">
        <f t="shared" si="114"/>
        <v>236943120.5599997</v>
      </c>
    </row>
    <row r="7332" spans="1:6">
      <c r="A7332" s="14">
        <v>45372</v>
      </c>
      <c r="B7332" s="15"/>
      <c r="C7332" s="144" t="s">
        <v>12</v>
      </c>
      <c r="D7332" s="33">
        <v>1135000</v>
      </c>
      <c r="E7332" s="45"/>
      <c r="F7332" s="13">
        <f t="shared" si="114"/>
        <v>238078120.5599997</v>
      </c>
    </row>
    <row r="7333" spans="1:6">
      <c r="A7333" s="14">
        <v>45372</v>
      </c>
      <c r="B7333" s="15"/>
      <c r="C7333" s="144" t="s">
        <v>12</v>
      </c>
      <c r="D7333" s="33">
        <v>550000</v>
      </c>
      <c r="E7333" s="45"/>
      <c r="F7333" s="13">
        <f t="shared" si="114"/>
        <v>238628120.5599997</v>
      </c>
    </row>
    <row r="7334" spans="1:6">
      <c r="A7334" s="14">
        <v>45372</v>
      </c>
      <c r="B7334" s="15"/>
      <c r="C7334" s="144" t="s">
        <v>17</v>
      </c>
      <c r="D7334" s="33">
        <v>600000</v>
      </c>
      <c r="E7334" s="45"/>
      <c r="F7334" s="13">
        <f t="shared" si="114"/>
        <v>239228120.5599997</v>
      </c>
    </row>
    <row r="7335" spans="1:6">
      <c r="A7335" s="14">
        <v>45372</v>
      </c>
      <c r="B7335" s="15"/>
      <c r="C7335" s="144" t="s">
        <v>17</v>
      </c>
      <c r="D7335" s="33">
        <v>600000</v>
      </c>
      <c r="E7335" s="45"/>
      <c r="F7335" s="13">
        <f t="shared" si="114"/>
        <v>239828120.5599997</v>
      </c>
    </row>
    <row r="7336" spans="1:6">
      <c r="A7336" s="14">
        <v>45372</v>
      </c>
      <c r="B7336" s="15"/>
      <c r="C7336" s="144" t="s">
        <v>17</v>
      </c>
      <c r="D7336" s="33">
        <v>600000</v>
      </c>
      <c r="E7336" s="45"/>
      <c r="F7336" s="13">
        <f t="shared" si="114"/>
        <v>240428120.5599997</v>
      </c>
    </row>
    <row r="7337" spans="1:6">
      <c r="A7337" s="14">
        <v>45372</v>
      </c>
      <c r="B7337" s="15"/>
      <c r="C7337" s="144" t="s">
        <v>17</v>
      </c>
      <c r="D7337" s="33">
        <v>600000</v>
      </c>
      <c r="E7337" s="45"/>
      <c r="F7337" s="13">
        <f t="shared" si="114"/>
        <v>241028120.5599997</v>
      </c>
    </row>
    <row r="7338" spans="1:6">
      <c r="A7338" s="14">
        <v>45372</v>
      </c>
      <c r="B7338" s="15"/>
      <c r="C7338" s="144" t="s">
        <v>17</v>
      </c>
      <c r="D7338" s="33">
        <v>750000</v>
      </c>
      <c r="E7338" s="45"/>
      <c r="F7338" s="13">
        <f t="shared" si="114"/>
        <v>241778120.5599997</v>
      </c>
    </row>
    <row r="7339" spans="1:6">
      <c r="A7339" s="14">
        <v>45372</v>
      </c>
      <c r="B7339" s="15"/>
      <c r="C7339" s="144" t="s">
        <v>831</v>
      </c>
      <c r="D7339" s="33">
        <v>2600000</v>
      </c>
      <c r="E7339" s="45"/>
      <c r="F7339" s="13">
        <f t="shared" ref="F7339:F7402" si="115">F7338+D7339-E7339</f>
        <v>244378120.5599997</v>
      </c>
    </row>
    <row r="7340" spans="1:6">
      <c r="A7340" s="14">
        <v>45372</v>
      </c>
      <c r="B7340" s="15"/>
      <c r="C7340" s="144" t="s">
        <v>829</v>
      </c>
      <c r="D7340" s="33">
        <v>150000</v>
      </c>
      <c r="E7340" s="45"/>
      <c r="F7340" s="13">
        <f t="shared" si="115"/>
        <v>244528120.5599997</v>
      </c>
    </row>
    <row r="7341" spans="1:6">
      <c r="A7341" s="14">
        <v>45372</v>
      </c>
      <c r="B7341" s="15"/>
      <c r="C7341" s="144" t="s">
        <v>829</v>
      </c>
      <c r="D7341" s="33">
        <v>150000</v>
      </c>
      <c r="E7341" s="45"/>
      <c r="F7341" s="13">
        <f t="shared" si="115"/>
        <v>244678120.5599997</v>
      </c>
    </row>
    <row r="7342" spans="1:6">
      <c r="A7342" s="14">
        <v>45373</v>
      </c>
      <c r="B7342" s="15"/>
      <c r="C7342" s="144" t="s">
        <v>12</v>
      </c>
      <c r="D7342" s="33">
        <v>550000</v>
      </c>
      <c r="E7342" s="45"/>
      <c r="F7342" s="13">
        <f t="shared" si="115"/>
        <v>245228120.5599997</v>
      </c>
    </row>
    <row r="7343" spans="1:6">
      <c r="A7343" s="14">
        <v>45373</v>
      </c>
      <c r="B7343" s="15"/>
      <c r="C7343" s="144" t="s">
        <v>17</v>
      </c>
      <c r="D7343" s="33">
        <v>600000</v>
      </c>
      <c r="E7343" s="45"/>
      <c r="F7343" s="13">
        <f t="shared" si="115"/>
        <v>245828120.5599997</v>
      </c>
    </row>
    <row r="7344" spans="1:6">
      <c r="A7344" s="14">
        <v>45373</v>
      </c>
      <c r="B7344" s="15"/>
      <c r="C7344" s="144" t="s">
        <v>18</v>
      </c>
      <c r="D7344" s="33">
        <v>1665000</v>
      </c>
      <c r="E7344" s="45"/>
      <c r="F7344" s="13">
        <f t="shared" si="115"/>
        <v>247493120.5599997</v>
      </c>
    </row>
    <row r="7345" spans="1:6">
      <c r="A7345" s="14">
        <v>45373</v>
      </c>
      <c r="B7345" s="15"/>
      <c r="C7345" s="144" t="s">
        <v>42</v>
      </c>
      <c r="D7345" s="33">
        <v>2150000</v>
      </c>
      <c r="E7345" s="45"/>
      <c r="F7345" s="13">
        <f t="shared" si="115"/>
        <v>249643120.5599997</v>
      </c>
    </row>
    <row r="7346" spans="1:6">
      <c r="A7346" s="14">
        <v>45373</v>
      </c>
      <c r="B7346" s="15"/>
      <c r="C7346" s="144" t="s">
        <v>829</v>
      </c>
      <c r="D7346" s="33">
        <v>150000</v>
      </c>
      <c r="E7346" s="45"/>
      <c r="F7346" s="13">
        <f t="shared" si="115"/>
        <v>249793120.5599997</v>
      </c>
    </row>
    <row r="7347" spans="1:6">
      <c r="A7347" s="14">
        <v>45373</v>
      </c>
      <c r="B7347" s="15"/>
      <c r="C7347" s="144" t="s">
        <v>829</v>
      </c>
      <c r="D7347" s="33">
        <v>300000</v>
      </c>
      <c r="E7347" s="45"/>
      <c r="F7347" s="13">
        <f t="shared" si="115"/>
        <v>250093120.5599997</v>
      </c>
    </row>
    <row r="7348" spans="1:6">
      <c r="A7348" s="14">
        <v>45373</v>
      </c>
      <c r="B7348" s="15"/>
      <c r="C7348" s="144" t="s">
        <v>18</v>
      </c>
      <c r="D7348" s="33">
        <v>2335000</v>
      </c>
      <c r="E7348" s="45"/>
      <c r="F7348" s="13">
        <f t="shared" si="115"/>
        <v>252428120.5599997</v>
      </c>
    </row>
    <row r="7349" spans="1:6">
      <c r="A7349" s="14">
        <v>45373</v>
      </c>
      <c r="B7349" s="15"/>
      <c r="C7349" s="144" t="s">
        <v>17</v>
      </c>
      <c r="D7349" s="33">
        <v>750000</v>
      </c>
      <c r="E7349" s="45"/>
      <c r="F7349" s="13">
        <f t="shared" si="115"/>
        <v>253178120.5599997</v>
      </c>
    </row>
    <row r="7350" spans="1:6">
      <c r="A7350" s="14">
        <v>45373</v>
      </c>
      <c r="B7350" s="15"/>
      <c r="C7350" s="144" t="s">
        <v>829</v>
      </c>
      <c r="D7350" s="33">
        <v>135000</v>
      </c>
      <c r="E7350" s="45"/>
      <c r="F7350" s="13">
        <f t="shared" si="115"/>
        <v>253313120.5599997</v>
      </c>
    </row>
    <row r="7351" spans="1:6">
      <c r="A7351" s="14">
        <v>45373</v>
      </c>
      <c r="B7351" s="15"/>
      <c r="C7351" s="144" t="s">
        <v>17</v>
      </c>
      <c r="D7351" s="33">
        <v>1200000</v>
      </c>
      <c r="E7351" s="45"/>
      <c r="F7351" s="13">
        <f t="shared" si="115"/>
        <v>254513120.5599997</v>
      </c>
    </row>
    <row r="7352" spans="1:6">
      <c r="A7352" s="14">
        <v>45373</v>
      </c>
      <c r="B7352" s="15"/>
      <c r="C7352" s="144" t="s">
        <v>17</v>
      </c>
      <c r="D7352" s="33">
        <v>750000</v>
      </c>
      <c r="E7352" s="45"/>
      <c r="F7352" s="13">
        <f t="shared" si="115"/>
        <v>255263120.5599997</v>
      </c>
    </row>
    <row r="7353" spans="1:6">
      <c r="A7353" s="14">
        <v>45373</v>
      </c>
      <c r="B7353" s="15"/>
      <c r="C7353" s="144" t="s">
        <v>146</v>
      </c>
      <c r="D7353" s="33">
        <v>10450000</v>
      </c>
      <c r="E7353" s="45"/>
      <c r="F7353" s="13">
        <f t="shared" si="115"/>
        <v>265713120.5599997</v>
      </c>
    </row>
    <row r="7354" spans="1:6">
      <c r="A7354" s="14">
        <v>45373</v>
      </c>
      <c r="B7354" s="15"/>
      <c r="C7354" s="144" t="s">
        <v>829</v>
      </c>
      <c r="D7354" s="33">
        <v>150000</v>
      </c>
      <c r="E7354" s="45"/>
      <c r="F7354" s="13">
        <f t="shared" si="115"/>
        <v>265863120.5599997</v>
      </c>
    </row>
    <row r="7355" spans="1:6">
      <c r="A7355" s="14">
        <v>45373</v>
      </c>
      <c r="B7355" s="15"/>
      <c r="C7355" s="144" t="s">
        <v>12</v>
      </c>
      <c r="D7355" s="33">
        <v>650000</v>
      </c>
      <c r="E7355" s="45"/>
      <c r="F7355" s="13">
        <f t="shared" si="115"/>
        <v>266513120.5599997</v>
      </c>
    </row>
    <row r="7356" spans="1:6">
      <c r="A7356" s="14">
        <v>45373</v>
      </c>
      <c r="B7356" s="15"/>
      <c r="C7356" s="144" t="s">
        <v>17</v>
      </c>
      <c r="D7356" s="33">
        <v>250000</v>
      </c>
      <c r="E7356" s="45"/>
      <c r="F7356" s="13">
        <f t="shared" si="115"/>
        <v>266763120.5599997</v>
      </c>
    </row>
    <row r="7357" spans="1:6">
      <c r="A7357" s="14">
        <v>45373</v>
      </c>
      <c r="B7357" s="15"/>
      <c r="C7357" s="144" t="s">
        <v>17</v>
      </c>
      <c r="D7357" s="33">
        <v>500000</v>
      </c>
      <c r="E7357" s="45"/>
      <c r="F7357" s="13">
        <f t="shared" si="115"/>
        <v>267263120.5599997</v>
      </c>
    </row>
    <row r="7358" spans="1:6">
      <c r="A7358" s="14">
        <v>45373</v>
      </c>
      <c r="B7358" s="15"/>
      <c r="C7358" s="144" t="s">
        <v>12</v>
      </c>
      <c r="D7358" s="33">
        <v>1235000</v>
      </c>
      <c r="E7358" s="45"/>
      <c r="F7358" s="13">
        <f t="shared" si="115"/>
        <v>268498120.5599997</v>
      </c>
    </row>
    <row r="7359" spans="1:6">
      <c r="A7359" s="14">
        <v>45373</v>
      </c>
      <c r="B7359" s="15"/>
      <c r="C7359" s="144" t="s">
        <v>12</v>
      </c>
      <c r="D7359" s="33">
        <v>585000</v>
      </c>
      <c r="E7359" s="45"/>
      <c r="F7359" s="13">
        <f t="shared" si="115"/>
        <v>269083120.5599997</v>
      </c>
    </row>
    <row r="7360" spans="1:6">
      <c r="A7360" s="14">
        <v>45373</v>
      </c>
      <c r="B7360" s="15"/>
      <c r="C7360" s="144" t="s">
        <v>18</v>
      </c>
      <c r="D7360" s="33">
        <v>1185000</v>
      </c>
      <c r="E7360" s="45"/>
      <c r="F7360" s="13">
        <f t="shared" si="115"/>
        <v>270268120.5599997</v>
      </c>
    </row>
    <row r="7361" spans="1:6">
      <c r="A7361" s="14">
        <v>45373</v>
      </c>
      <c r="B7361" s="15"/>
      <c r="C7361" s="144" t="s">
        <v>829</v>
      </c>
      <c r="D7361" s="33">
        <v>300000</v>
      </c>
      <c r="E7361" s="45"/>
      <c r="F7361" s="13">
        <f t="shared" si="115"/>
        <v>270568120.5599997</v>
      </c>
    </row>
    <row r="7362" spans="1:6">
      <c r="A7362" s="14">
        <v>45373</v>
      </c>
      <c r="B7362" s="15"/>
      <c r="C7362" s="144" t="s">
        <v>12</v>
      </c>
      <c r="D7362" s="33">
        <v>550000</v>
      </c>
      <c r="E7362" s="45"/>
      <c r="F7362" s="13">
        <f t="shared" si="115"/>
        <v>271118120.5599997</v>
      </c>
    </row>
    <row r="7363" spans="1:6">
      <c r="A7363" s="14">
        <v>45373</v>
      </c>
      <c r="B7363" s="15"/>
      <c r="C7363" s="144" t="s">
        <v>12</v>
      </c>
      <c r="D7363" s="33">
        <v>1235000</v>
      </c>
      <c r="E7363" s="45"/>
      <c r="F7363" s="13">
        <f t="shared" si="115"/>
        <v>272353120.5599997</v>
      </c>
    </row>
    <row r="7364" spans="1:6">
      <c r="A7364" s="14">
        <v>45374</v>
      </c>
      <c r="B7364" s="15"/>
      <c r="C7364" s="144" t="s">
        <v>147</v>
      </c>
      <c r="D7364" s="33">
        <v>15500000</v>
      </c>
      <c r="E7364" s="45"/>
      <c r="F7364" s="13">
        <f t="shared" si="115"/>
        <v>287853120.5599997</v>
      </c>
    </row>
    <row r="7365" spans="1:6">
      <c r="A7365" s="14">
        <v>45374</v>
      </c>
      <c r="B7365" s="15"/>
      <c r="C7365" s="144" t="s">
        <v>149</v>
      </c>
      <c r="D7365" s="33">
        <v>15950000</v>
      </c>
      <c r="E7365" s="45"/>
      <c r="F7365" s="13">
        <f t="shared" si="115"/>
        <v>303803120.5599997</v>
      </c>
    </row>
    <row r="7366" spans="1:6">
      <c r="A7366" s="14">
        <v>45375</v>
      </c>
      <c r="B7366" s="15"/>
      <c r="C7366" s="144" t="s">
        <v>12</v>
      </c>
      <c r="D7366" s="33">
        <v>650000</v>
      </c>
      <c r="E7366" s="45"/>
      <c r="F7366" s="13">
        <f t="shared" si="115"/>
        <v>304453120.5599997</v>
      </c>
    </row>
    <row r="7367" spans="1:6">
      <c r="A7367" s="14">
        <v>45375</v>
      </c>
      <c r="B7367" s="15"/>
      <c r="C7367" s="144" t="s">
        <v>17</v>
      </c>
      <c r="D7367" s="33">
        <v>550000</v>
      </c>
      <c r="E7367" s="45"/>
      <c r="F7367" s="13">
        <f t="shared" si="115"/>
        <v>305003120.5599997</v>
      </c>
    </row>
    <row r="7368" spans="1:6">
      <c r="A7368" s="14">
        <v>45375</v>
      </c>
      <c r="B7368" s="15"/>
      <c r="C7368" s="144" t="s">
        <v>12</v>
      </c>
      <c r="D7368" s="33">
        <v>600000</v>
      </c>
      <c r="E7368" s="45"/>
      <c r="F7368" s="13">
        <f t="shared" si="115"/>
        <v>305603120.5599997</v>
      </c>
    </row>
    <row r="7369" spans="1:6">
      <c r="A7369" s="14">
        <v>45375</v>
      </c>
      <c r="B7369" s="15"/>
      <c r="C7369" s="144" t="s">
        <v>17</v>
      </c>
      <c r="D7369" s="33">
        <v>750000</v>
      </c>
      <c r="E7369" s="45"/>
      <c r="F7369" s="13">
        <f t="shared" si="115"/>
        <v>306353120.5599997</v>
      </c>
    </row>
    <row r="7370" spans="1:6">
      <c r="A7370" s="14">
        <v>45375</v>
      </c>
      <c r="B7370" s="15"/>
      <c r="C7370" s="144" t="s">
        <v>12</v>
      </c>
      <c r="D7370" s="33">
        <v>650000</v>
      </c>
      <c r="E7370" s="45"/>
      <c r="F7370" s="13">
        <f t="shared" si="115"/>
        <v>307003120.5599997</v>
      </c>
    </row>
    <row r="7371" spans="1:6">
      <c r="A7371" s="14">
        <v>45375</v>
      </c>
      <c r="B7371" s="15"/>
      <c r="C7371" s="144" t="s">
        <v>12</v>
      </c>
      <c r="D7371" s="33">
        <v>600000</v>
      </c>
      <c r="E7371" s="45"/>
      <c r="F7371" s="13">
        <f t="shared" si="115"/>
        <v>307603120.5599997</v>
      </c>
    </row>
    <row r="7372" spans="1:6">
      <c r="A7372" s="14">
        <v>45375</v>
      </c>
      <c r="B7372" s="15"/>
      <c r="C7372" s="144" t="s">
        <v>12</v>
      </c>
      <c r="D7372" s="33">
        <v>650000</v>
      </c>
      <c r="E7372" s="45"/>
      <c r="F7372" s="13">
        <f t="shared" si="115"/>
        <v>308253120.5599997</v>
      </c>
    </row>
    <row r="7373" spans="1:6">
      <c r="A7373" s="14">
        <v>45375</v>
      </c>
      <c r="B7373" s="15"/>
      <c r="C7373" s="144" t="s">
        <v>12</v>
      </c>
      <c r="D7373" s="33">
        <v>1950000</v>
      </c>
      <c r="E7373" s="45"/>
      <c r="F7373" s="13">
        <f t="shared" si="115"/>
        <v>310203120.5599997</v>
      </c>
    </row>
    <row r="7374" spans="1:6">
      <c r="A7374" s="14">
        <v>45375</v>
      </c>
      <c r="B7374" s="15"/>
      <c r="C7374" s="144" t="s">
        <v>18</v>
      </c>
      <c r="D7374" s="33">
        <v>1350000</v>
      </c>
      <c r="E7374" s="45"/>
      <c r="F7374" s="13">
        <f t="shared" si="115"/>
        <v>311553120.5599997</v>
      </c>
    </row>
    <row r="7375" spans="1:6">
      <c r="A7375" s="14">
        <v>45375</v>
      </c>
      <c r="B7375" s="15"/>
      <c r="C7375" s="144" t="s">
        <v>12</v>
      </c>
      <c r="D7375" s="33">
        <v>575000</v>
      </c>
      <c r="E7375" s="45"/>
      <c r="F7375" s="13">
        <f t="shared" si="115"/>
        <v>312128120.5599997</v>
      </c>
    </row>
    <row r="7376" spans="1:6">
      <c r="A7376" s="14">
        <v>45375</v>
      </c>
      <c r="B7376" s="15"/>
      <c r="C7376" s="144" t="s">
        <v>12</v>
      </c>
      <c r="D7376" s="33">
        <v>1200000</v>
      </c>
      <c r="E7376" s="45"/>
      <c r="F7376" s="13">
        <f t="shared" si="115"/>
        <v>313328120.5599997</v>
      </c>
    </row>
    <row r="7377" spans="1:6">
      <c r="A7377" s="14">
        <v>45376</v>
      </c>
      <c r="B7377" s="15"/>
      <c r="C7377" s="144" t="s">
        <v>12</v>
      </c>
      <c r="D7377" s="33">
        <v>1200000</v>
      </c>
      <c r="E7377" s="45"/>
      <c r="F7377" s="13">
        <f t="shared" si="115"/>
        <v>314528120.5599997</v>
      </c>
    </row>
    <row r="7378" spans="1:6">
      <c r="A7378" s="14">
        <v>45376</v>
      </c>
      <c r="B7378" s="15"/>
      <c r="C7378" s="144" t="s">
        <v>832</v>
      </c>
      <c r="D7378" s="33">
        <v>1775000</v>
      </c>
      <c r="E7378" s="45"/>
      <c r="F7378" s="13">
        <f t="shared" si="115"/>
        <v>316303120.5599997</v>
      </c>
    </row>
    <row r="7379" spans="1:6">
      <c r="A7379" s="14">
        <v>45376</v>
      </c>
      <c r="B7379" s="15"/>
      <c r="C7379" s="144" t="s">
        <v>17</v>
      </c>
      <c r="D7379" s="33">
        <v>600000</v>
      </c>
      <c r="E7379" s="45"/>
      <c r="F7379" s="13">
        <f t="shared" si="115"/>
        <v>316903120.5599997</v>
      </c>
    </row>
    <row r="7380" spans="1:6">
      <c r="A7380" s="14">
        <v>45376</v>
      </c>
      <c r="B7380" s="15"/>
      <c r="C7380" s="144" t="s">
        <v>12</v>
      </c>
      <c r="D7380" s="33">
        <v>1170000</v>
      </c>
      <c r="E7380" s="45"/>
      <c r="F7380" s="13">
        <f t="shared" si="115"/>
        <v>318073120.5599997</v>
      </c>
    </row>
    <row r="7381" spans="1:6">
      <c r="A7381" s="14">
        <v>45376</v>
      </c>
      <c r="B7381" s="15"/>
      <c r="C7381" s="144" t="s">
        <v>17</v>
      </c>
      <c r="D7381" s="33">
        <v>600000</v>
      </c>
      <c r="E7381" s="45"/>
      <c r="F7381" s="13">
        <f t="shared" si="115"/>
        <v>318673120.5599997</v>
      </c>
    </row>
    <row r="7382" spans="1:6">
      <c r="A7382" s="14">
        <v>45376</v>
      </c>
      <c r="B7382" s="15"/>
      <c r="C7382" s="144" t="s">
        <v>12</v>
      </c>
      <c r="D7382" s="33">
        <v>1735000</v>
      </c>
      <c r="E7382" s="45"/>
      <c r="F7382" s="13">
        <f t="shared" si="115"/>
        <v>320408120.5599997</v>
      </c>
    </row>
    <row r="7383" spans="1:6">
      <c r="A7383" s="14">
        <v>45376</v>
      </c>
      <c r="B7383" s="15"/>
      <c r="C7383" s="144" t="s">
        <v>17</v>
      </c>
      <c r="D7383" s="33">
        <v>600000</v>
      </c>
      <c r="E7383" s="45"/>
      <c r="F7383" s="13">
        <f t="shared" si="115"/>
        <v>321008120.5599997</v>
      </c>
    </row>
    <row r="7384" spans="1:6">
      <c r="A7384" s="14">
        <v>45376</v>
      </c>
      <c r="B7384" s="15"/>
      <c r="C7384" s="144" t="s">
        <v>17</v>
      </c>
      <c r="D7384" s="33">
        <v>600000</v>
      </c>
      <c r="E7384" s="45"/>
      <c r="F7384" s="13">
        <f t="shared" si="115"/>
        <v>321608120.5599997</v>
      </c>
    </row>
    <row r="7385" spans="1:6">
      <c r="A7385" s="14">
        <v>45376</v>
      </c>
      <c r="B7385" s="15"/>
      <c r="C7385" s="144" t="s">
        <v>12</v>
      </c>
      <c r="D7385" s="33">
        <v>1200000</v>
      </c>
      <c r="E7385" s="45"/>
      <c r="F7385" s="13">
        <f t="shared" si="115"/>
        <v>322808120.5599997</v>
      </c>
    </row>
    <row r="7386" spans="1:6">
      <c r="A7386" s="14">
        <v>45376</v>
      </c>
      <c r="B7386" s="15"/>
      <c r="C7386" s="144" t="s">
        <v>12</v>
      </c>
      <c r="D7386" s="33">
        <v>1200000</v>
      </c>
      <c r="E7386" s="45"/>
      <c r="F7386" s="13">
        <f t="shared" si="115"/>
        <v>324008120.5599997</v>
      </c>
    </row>
    <row r="7387" spans="1:6">
      <c r="A7387" s="14">
        <v>45376</v>
      </c>
      <c r="B7387" s="15"/>
      <c r="C7387" s="144" t="s">
        <v>829</v>
      </c>
      <c r="D7387" s="33">
        <v>150000</v>
      </c>
      <c r="E7387" s="45"/>
      <c r="F7387" s="13">
        <f t="shared" si="115"/>
        <v>324158120.5599997</v>
      </c>
    </row>
    <row r="7388" spans="1:6">
      <c r="A7388" s="14">
        <v>45376</v>
      </c>
      <c r="B7388" s="15"/>
      <c r="C7388" s="144" t="s">
        <v>17</v>
      </c>
      <c r="D7388" s="33">
        <v>600000</v>
      </c>
      <c r="E7388" s="45"/>
      <c r="F7388" s="13">
        <f t="shared" si="115"/>
        <v>324758120.5599997</v>
      </c>
    </row>
    <row r="7389" spans="1:6">
      <c r="A7389" s="14">
        <v>45376</v>
      </c>
      <c r="B7389" s="15"/>
      <c r="C7389" s="144" t="s">
        <v>12</v>
      </c>
      <c r="D7389" s="33">
        <v>1200000</v>
      </c>
      <c r="E7389" s="45"/>
      <c r="F7389" s="13">
        <f t="shared" si="115"/>
        <v>325958120.5599997</v>
      </c>
    </row>
    <row r="7390" spans="1:6">
      <c r="A7390" s="14">
        <v>45376</v>
      </c>
      <c r="B7390" s="15"/>
      <c r="C7390" s="144" t="s">
        <v>12</v>
      </c>
      <c r="D7390" s="33">
        <v>600000</v>
      </c>
      <c r="E7390" s="45"/>
      <c r="F7390" s="13">
        <f t="shared" si="115"/>
        <v>326558120.5599997</v>
      </c>
    </row>
    <row r="7391" spans="1:6">
      <c r="A7391" s="14">
        <v>45376</v>
      </c>
      <c r="B7391" s="15"/>
      <c r="C7391" s="144" t="s">
        <v>17</v>
      </c>
      <c r="D7391" s="33">
        <v>750000</v>
      </c>
      <c r="E7391" s="45"/>
      <c r="F7391" s="13">
        <f t="shared" si="115"/>
        <v>327308120.5599997</v>
      </c>
    </row>
    <row r="7392" spans="1:6">
      <c r="A7392" s="14">
        <v>45376</v>
      </c>
      <c r="B7392" s="15"/>
      <c r="C7392" s="144" t="s">
        <v>17</v>
      </c>
      <c r="D7392" s="33">
        <v>750000</v>
      </c>
      <c r="E7392" s="45"/>
      <c r="F7392" s="13">
        <f t="shared" si="115"/>
        <v>328058120.5599997</v>
      </c>
    </row>
    <row r="7393" spans="1:6">
      <c r="A7393" s="14">
        <v>45376</v>
      </c>
      <c r="B7393" s="15"/>
      <c r="C7393" s="144" t="s">
        <v>17</v>
      </c>
      <c r="D7393" s="33">
        <v>1200000</v>
      </c>
      <c r="E7393" s="45"/>
      <c r="F7393" s="13">
        <f t="shared" si="115"/>
        <v>329258120.5599997</v>
      </c>
    </row>
    <row r="7394" spans="1:6">
      <c r="A7394" s="14">
        <v>45378</v>
      </c>
      <c r="B7394" s="15"/>
      <c r="C7394" s="144" t="s">
        <v>845</v>
      </c>
      <c r="D7394" s="33">
        <v>6400000</v>
      </c>
      <c r="E7394" s="45"/>
      <c r="F7394" s="13">
        <f t="shared" si="115"/>
        <v>335658120.5599997</v>
      </c>
    </row>
    <row r="7395" spans="1:6">
      <c r="A7395" s="14">
        <v>45378</v>
      </c>
      <c r="B7395" s="15"/>
      <c r="C7395" s="147" t="s">
        <v>849</v>
      </c>
      <c r="D7395" s="33">
        <v>4250000</v>
      </c>
      <c r="E7395" s="45"/>
      <c r="F7395" s="13">
        <f t="shared" si="115"/>
        <v>339908120.5599997</v>
      </c>
    </row>
    <row r="7396" spans="1:6">
      <c r="A7396" s="14">
        <v>45378</v>
      </c>
      <c r="B7396" s="15"/>
      <c r="C7396" s="33" t="s">
        <v>20</v>
      </c>
      <c r="D7396" s="67"/>
      <c r="E7396" s="45">
        <v>85440000</v>
      </c>
      <c r="F7396" s="13">
        <f t="shared" si="115"/>
        <v>254468120.5599997</v>
      </c>
    </row>
    <row r="7397" spans="1:6">
      <c r="A7397" s="14">
        <v>45378</v>
      </c>
      <c r="B7397" s="15"/>
      <c r="C7397" s="148" t="s">
        <v>597</v>
      </c>
      <c r="D7397" s="67"/>
      <c r="E7397" s="45">
        <v>4350000</v>
      </c>
      <c r="F7397" s="13">
        <f t="shared" si="115"/>
        <v>250118120.5599997</v>
      </c>
    </row>
    <row r="7398" spans="1:6">
      <c r="A7398" s="14">
        <v>45378</v>
      </c>
      <c r="B7398" s="15"/>
      <c r="C7398" s="148" t="s">
        <v>769</v>
      </c>
      <c r="D7398" s="67"/>
      <c r="E7398" s="45">
        <v>43250000</v>
      </c>
      <c r="F7398" s="13">
        <f t="shared" si="115"/>
        <v>206868120.5599997</v>
      </c>
    </row>
    <row r="7399" spans="1:6">
      <c r="A7399" s="14">
        <v>45378</v>
      </c>
      <c r="B7399" s="15"/>
      <c r="C7399" s="148" t="s">
        <v>560</v>
      </c>
      <c r="D7399" s="67"/>
      <c r="E7399" s="45">
        <v>9600000</v>
      </c>
      <c r="F7399" s="13">
        <f t="shared" si="115"/>
        <v>197268120.5599997</v>
      </c>
    </row>
    <row r="7400" spans="1:6">
      <c r="A7400" s="14">
        <v>45378</v>
      </c>
      <c r="B7400" s="15"/>
      <c r="C7400" s="148" t="s">
        <v>561</v>
      </c>
      <c r="D7400" s="67"/>
      <c r="E7400" s="45">
        <v>11350000</v>
      </c>
      <c r="F7400" s="13">
        <f t="shared" si="115"/>
        <v>185918120.5599997</v>
      </c>
    </row>
    <row r="7401" spans="1:6">
      <c r="A7401" s="14">
        <v>45378</v>
      </c>
      <c r="B7401" s="15"/>
      <c r="C7401" s="148" t="s">
        <v>464</v>
      </c>
      <c r="D7401" s="67"/>
      <c r="E7401" s="45">
        <v>14750000</v>
      </c>
      <c r="F7401" s="13">
        <f t="shared" si="115"/>
        <v>171168120.5599997</v>
      </c>
    </row>
    <row r="7402" spans="1:6">
      <c r="A7402" s="14">
        <v>45378</v>
      </c>
      <c r="B7402" s="15"/>
      <c r="C7402" s="148" t="s">
        <v>564</v>
      </c>
      <c r="D7402" s="67"/>
      <c r="E7402" s="45">
        <v>1500000</v>
      </c>
      <c r="F7402" s="13">
        <f t="shared" si="115"/>
        <v>169668120.5599997</v>
      </c>
    </row>
    <row r="7403" spans="1:6">
      <c r="A7403" s="14">
        <v>45378</v>
      </c>
      <c r="B7403" s="15"/>
      <c r="C7403" s="148" t="s">
        <v>23</v>
      </c>
      <c r="D7403" s="67"/>
      <c r="E7403" s="45">
        <f>5*2900</f>
        <v>14500</v>
      </c>
      <c r="F7403" s="13">
        <f t="shared" ref="F7403:F7462" si="116">F7402+D7403-E7403</f>
        <v>169653620.5599997</v>
      </c>
    </row>
    <row r="7404" spans="1:6">
      <c r="A7404" s="14">
        <v>45378</v>
      </c>
      <c r="B7404" s="15"/>
      <c r="C7404" s="15" t="s">
        <v>27</v>
      </c>
      <c r="D7404" s="67">
        <v>47800000</v>
      </c>
      <c r="E7404" s="45"/>
      <c r="F7404" s="13">
        <f t="shared" si="116"/>
        <v>217453620.5599997</v>
      </c>
    </row>
    <row r="7405" spans="1:6">
      <c r="A7405" s="14">
        <v>45378</v>
      </c>
      <c r="B7405" s="15"/>
      <c r="C7405" s="15" t="s">
        <v>45</v>
      </c>
      <c r="D7405" s="67">
        <v>5400000</v>
      </c>
      <c r="E7405" s="45"/>
      <c r="F7405" s="13">
        <f t="shared" si="116"/>
        <v>222853620.5599997</v>
      </c>
    </row>
    <row r="7406" spans="1:6">
      <c r="A7406" s="14">
        <v>45379</v>
      </c>
      <c r="B7406" s="15"/>
      <c r="C7406" s="144" t="s">
        <v>848</v>
      </c>
      <c r="D7406" s="33">
        <v>1900000</v>
      </c>
      <c r="E7406" s="45"/>
      <c r="F7406" s="13">
        <f t="shared" si="116"/>
        <v>224753620.5599997</v>
      </c>
    </row>
    <row r="7407" spans="1:6">
      <c r="A7407" s="14">
        <v>45376</v>
      </c>
      <c r="B7407" s="15"/>
      <c r="C7407" s="144" t="s">
        <v>17</v>
      </c>
      <c r="D7407" s="33">
        <v>550000</v>
      </c>
      <c r="E7407" s="45"/>
      <c r="F7407" s="13">
        <f t="shared" si="116"/>
        <v>225303620.5599997</v>
      </c>
    </row>
    <row r="7408" spans="1:6">
      <c r="A7408" s="14">
        <v>45376</v>
      </c>
      <c r="B7408" s="15"/>
      <c r="C7408" s="144" t="s">
        <v>17</v>
      </c>
      <c r="D7408" s="33">
        <v>600000</v>
      </c>
      <c r="E7408" s="45"/>
      <c r="F7408" s="13">
        <f t="shared" si="116"/>
        <v>225903620.5599997</v>
      </c>
    </row>
    <row r="7409" spans="1:6">
      <c r="A7409" s="14">
        <v>45376</v>
      </c>
      <c r="B7409" s="15"/>
      <c r="C7409" s="144" t="s">
        <v>16</v>
      </c>
      <c r="D7409" s="33">
        <v>1240000</v>
      </c>
      <c r="E7409" s="45"/>
      <c r="F7409" s="13">
        <f t="shared" si="116"/>
        <v>227143620.5599997</v>
      </c>
    </row>
    <row r="7410" spans="1:6">
      <c r="A7410" s="14">
        <v>45376</v>
      </c>
      <c r="B7410" s="15"/>
      <c r="C7410" s="144" t="s">
        <v>12</v>
      </c>
      <c r="D7410" s="33">
        <v>585000</v>
      </c>
      <c r="E7410" s="45"/>
      <c r="F7410" s="13">
        <f t="shared" si="116"/>
        <v>227728620.5599997</v>
      </c>
    </row>
    <row r="7411" spans="1:6">
      <c r="A7411" s="14">
        <v>45376</v>
      </c>
      <c r="B7411" s="15"/>
      <c r="C7411" s="144" t="s">
        <v>17</v>
      </c>
      <c r="D7411" s="33">
        <v>600000</v>
      </c>
      <c r="E7411" s="45"/>
      <c r="F7411" s="13">
        <f t="shared" si="116"/>
        <v>228328620.5599997</v>
      </c>
    </row>
    <row r="7412" spans="1:6">
      <c r="A7412" s="14">
        <v>45376</v>
      </c>
      <c r="B7412" s="15"/>
      <c r="C7412" s="144" t="s">
        <v>17</v>
      </c>
      <c r="D7412" s="33">
        <v>600000</v>
      </c>
      <c r="E7412" s="45"/>
      <c r="F7412" s="13">
        <f t="shared" si="116"/>
        <v>228928620.5599997</v>
      </c>
    </row>
    <row r="7413" spans="1:6">
      <c r="A7413" s="14">
        <v>45376</v>
      </c>
      <c r="B7413" s="15"/>
      <c r="C7413" s="144" t="s">
        <v>18</v>
      </c>
      <c r="D7413" s="33">
        <v>1785000</v>
      </c>
      <c r="E7413" s="45"/>
      <c r="F7413" s="13">
        <f t="shared" si="116"/>
        <v>230713620.5599997</v>
      </c>
    </row>
    <row r="7414" spans="1:6">
      <c r="A7414" s="14">
        <v>45376</v>
      </c>
      <c r="B7414" s="15"/>
      <c r="C7414" s="144" t="s">
        <v>12</v>
      </c>
      <c r="D7414" s="33">
        <v>585000</v>
      </c>
      <c r="E7414" s="45"/>
      <c r="F7414" s="13">
        <f t="shared" si="116"/>
        <v>231298620.5599997</v>
      </c>
    </row>
    <row r="7415" spans="1:6">
      <c r="A7415" s="14">
        <v>45376</v>
      </c>
      <c r="B7415" s="15"/>
      <c r="C7415" s="144" t="s">
        <v>12</v>
      </c>
      <c r="D7415" s="33">
        <v>650000</v>
      </c>
      <c r="E7415" s="45"/>
      <c r="F7415" s="13">
        <f t="shared" si="116"/>
        <v>231948620.5599997</v>
      </c>
    </row>
    <row r="7416" spans="1:6">
      <c r="A7416" s="14">
        <v>45376</v>
      </c>
      <c r="B7416" s="15"/>
      <c r="C7416" s="144" t="s">
        <v>12</v>
      </c>
      <c r="D7416" s="33">
        <v>1200000</v>
      </c>
      <c r="E7416" s="45"/>
      <c r="F7416" s="13">
        <f t="shared" si="116"/>
        <v>233148620.5599997</v>
      </c>
    </row>
    <row r="7417" spans="1:6">
      <c r="A7417" s="14">
        <v>45376</v>
      </c>
      <c r="B7417" s="15"/>
      <c r="C7417" s="144" t="s">
        <v>18</v>
      </c>
      <c r="D7417" s="33">
        <v>1770000</v>
      </c>
      <c r="E7417" s="45"/>
      <c r="F7417" s="13">
        <f t="shared" si="116"/>
        <v>234918620.5599997</v>
      </c>
    </row>
    <row r="7418" spans="1:6">
      <c r="A7418" s="14">
        <v>45376</v>
      </c>
      <c r="B7418" s="15"/>
      <c r="C7418" s="144" t="s">
        <v>829</v>
      </c>
      <c r="D7418" s="33">
        <v>150000</v>
      </c>
      <c r="E7418" s="45"/>
      <c r="F7418" s="13">
        <f t="shared" si="116"/>
        <v>235068620.5599997</v>
      </c>
    </row>
    <row r="7419" spans="1:6">
      <c r="A7419" s="14">
        <v>45376</v>
      </c>
      <c r="B7419" s="15"/>
      <c r="C7419" s="144" t="s">
        <v>12</v>
      </c>
      <c r="D7419" s="33">
        <v>1135000</v>
      </c>
      <c r="E7419" s="45"/>
      <c r="F7419" s="13">
        <f t="shared" si="116"/>
        <v>236203620.5599997</v>
      </c>
    </row>
    <row r="7420" spans="1:6">
      <c r="A7420" s="14">
        <v>45376</v>
      </c>
      <c r="B7420" s="15"/>
      <c r="C7420" s="144" t="s">
        <v>12</v>
      </c>
      <c r="D7420" s="33">
        <v>600000</v>
      </c>
      <c r="E7420" s="45"/>
      <c r="F7420" s="13">
        <f t="shared" si="116"/>
        <v>236803620.5599997</v>
      </c>
    </row>
    <row r="7421" spans="1:6">
      <c r="A7421" s="14">
        <v>45376</v>
      </c>
      <c r="B7421" s="15"/>
      <c r="C7421" s="144" t="s">
        <v>12</v>
      </c>
      <c r="D7421" s="33">
        <v>465000</v>
      </c>
      <c r="E7421" s="45"/>
      <c r="F7421" s="13">
        <f t="shared" si="116"/>
        <v>237268620.5599997</v>
      </c>
    </row>
    <row r="7422" spans="1:6">
      <c r="A7422" s="14">
        <v>45376</v>
      </c>
      <c r="B7422" s="15"/>
      <c r="C7422" s="144" t="s">
        <v>12</v>
      </c>
      <c r="D7422" s="33">
        <v>930000</v>
      </c>
      <c r="E7422" s="45"/>
      <c r="F7422" s="13">
        <f t="shared" si="116"/>
        <v>238198620.5599997</v>
      </c>
    </row>
    <row r="7423" spans="1:6">
      <c r="A7423" s="14">
        <v>45376</v>
      </c>
      <c r="B7423" s="15"/>
      <c r="C7423" s="144" t="s">
        <v>18</v>
      </c>
      <c r="D7423" s="33">
        <v>2200000</v>
      </c>
      <c r="E7423" s="45"/>
      <c r="F7423" s="13">
        <f t="shared" si="116"/>
        <v>240398620.5599997</v>
      </c>
    </row>
    <row r="7424" spans="1:6">
      <c r="A7424" s="14">
        <v>45376</v>
      </c>
      <c r="B7424" s="15"/>
      <c r="C7424" s="144" t="s">
        <v>12</v>
      </c>
      <c r="D7424" s="33">
        <v>1170000</v>
      </c>
      <c r="E7424" s="45"/>
      <c r="F7424" s="13">
        <f t="shared" si="116"/>
        <v>241568620.5599997</v>
      </c>
    </row>
    <row r="7425" spans="1:6">
      <c r="A7425" s="14">
        <v>45376</v>
      </c>
      <c r="B7425" s="15"/>
      <c r="C7425" s="144" t="s">
        <v>12</v>
      </c>
      <c r="D7425" s="33">
        <v>650000</v>
      </c>
      <c r="E7425" s="45"/>
      <c r="F7425" s="13">
        <f t="shared" si="116"/>
        <v>242218620.5599997</v>
      </c>
    </row>
    <row r="7426" spans="1:6">
      <c r="A7426" s="14">
        <v>45376</v>
      </c>
      <c r="B7426" s="15"/>
      <c r="C7426" s="144" t="s">
        <v>12</v>
      </c>
      <c r="D7426" s="33">
        <v>600000</v>
      </c>
      <c r="E7426" s="45"/>
      <c r="F7426" s="13">
        <f t="shared" si="116"/>
        <v>242818620.5599997</v>
      </c>
    </row>
    <row r="7427" spans="1:6">
      <c r="A7427" s="14">
        <v>45376</v>
      </c>
      <c r="B7427" s="15"/>
      <c r="C7427" s="144" t="s">
        <v>12</v>
      </c>
      <c r="D7427" s="33">
        <v>600000</v>
      </c>
      <c r="E7427" s="45"/>
      <c r="F7427" s="13">
        <f t="shared" si="116"/>
        <v>243418620.5599997</v>
      </c>
    </row>
    <row r="7428" spans="1:6">
      <c r="A7428" s="14">
        <v>45376</v>
      </c>
      <c r="B7428" s="15"/>
      <c r="C7428" s="144" t="s">
        <v>12</v>
      </c>
      <c r="D7428" s="33">
        <v>650000</v>
      </c>
      <c r="E7428" s="45"/>
      <c r="F7428" s="13">
        <f t="shared" si="116"/>
        <v>244068620.5599997</v>
      </c>
    </row>
    <row r="7429" spans="1:6">
      <c r="A7429" s="14">
        <v>45376</v>
      </c>
      <c r="B7429" s="15"/>
      <c r="C7429" s="144" t="s">
        <v>829</v>
      </c>
      <c r="D7429" s="33">
        <v>200000</v>
      </c>
      <c r="E7429" s="45"/>
      <c r="F7429" s="13">
        <f t="shared" si="116"/>
        <v>244268620.5599997</v>
      </c>
    </row>
    <row r="7430" spans="1:6">
      <c r="A7430" s="14">
        <v>45376</v>
      </c>
      <c r="B7430" s="15"/>
      <c r="C7430" s="144" t="s">
        <v>829</v>
      </c>
      <c r="D7430" s="33">
        <v>150000</v>
      </c>
      <c r="E7430" s="45"/>
      <c r="F7430" s="13">
        <f t="shared" si="116"/>
        <v>244418620.5599997</v>
      </c>
    </row>
    <row r="7431" spans="1:6">
      <c r="A7431" s="14">
        <v>45376</v>
      </c>
      <c r="B7431" s="15"/>
      <c r="C7431" s="144" t="s">
        <v>829</v>
      </c>
      <c r="D7431" s="33">
        <v>150000</v>
      </c>
      <c r="E7431" s="45"/>
      <c r="F7431" s="13">
        <f t="shared" si="116"/>
        <v>244568620.5599997</v>
      </c>
    </row>
    <row r="7432" spans="1:6">
      <c r="A7432" s="14">
        <v>45376</v>
      </c>
      <c r="B7432" s="15"/>
      <c r="C7432" s="144" t="s">
        <v>12</v>
      </c>
      <c r="D7432" s="33">
        <v>1810000</v>
      </c>
      <c r="E7432" s="45"/>
      <c r="F7432" s="13">
        <f t="shared" si="116"/>
        <v>246378620.5599997</v>
      </c>
    </row>
    <row r="7433" spans="1:6">
      <c r="A7433" s="14">
        <v>45376</v>
      </c>
      <c r="B7433" s="15"/>
      <c r="C7433" s="144" t="s">
        <v>12</v>
      </c>
      <c r="D7433" s="33">
        <v>600000</v>
      </c>
      <c r="E7433" s="45"/>
      <c r="F7433" s="13">
        <f t="shared" si="116"/>
        <v>246978620.5599997</v>
      </c>
    </row>
    <row r="7434" spans="1:6">
      <c r="A7434" s="14">
        <v>45376</v>
      </c>
      <c r="B7434" s="15"/>
      <c r="C7434" s="144" t="s">
        <v>149</v>
      </c>
      <c r="D7434" s="33">
        <v>11500000</v>
      </c>
      <c r="E7434" s="45"/>
      <c r="F7434" s="13">
        <f t="shared" si="116"/>
        <v>258478620.5599997</v>
      </c>
    </row>
    <row r="7435" spans="1:6">
      <c r="A7435" s="14">
        <v>45376</v>
      </c>
      <c r="B7435" s="15"/>
      <c r="C7435" s="144" t="s">
        <v>12</v>
      </c>
      <c r="D7435" s="33">
        <v>585000</v>
      </c>
      <c r="E7435" s="45"/>
      <c r="F7435" s="13">
        <f t="shared" si="116"/>
        <v>259063620.5599997</v>
      </c>
    </row>
    <row r="7436" spans="1:6">
      <c r="A7436" s="14">
        <v>45376</v>
      </c>
      <c r="B7436" s="15"/>
      <c r="C7436" s="144" t="s">
        <v>12</v>
      </c>
      <c r="D7436" s="33">
        <v>600000</v>
      </c>
      <c r="E7436" s="45"/>
      <c r="F7436" s="13">
        <f t="shared" si="116"/>
        <v>259663620.5599997</v>
      </c>
    </row>
    <row r="7437" spans="1:6">
      <c r="A7437" s="14">
        <v>45376</v>
      </c>
      <c r="B7437" s="15"/>
      <c r="C7437" s="144" t="s">
        <v>12</v>
      </c>
      <c r="D7437" s="33">
        <v>650000</v>
      </c>
      <c r="E7437" s="45"/>
      <c r="F7437" s="13">
        <f t="shared" si="116"/>
        <v>260313620.5599997</v>
      </c>
    </row>
    <row r="7438" spans="1:6">
      <c r="A7438" s="14">
        <v>45376</v>
      </c>
      <c r="B7438" s="15"/>
      <c r="C7438" s="144" t="s">
        <v>12</v>
      </c>
      <c r="D7438" s="33">
        <v>600000</v>
      </c>
      <c r="E7438" s="45"/>
      <c r="F7438" s="13">
        <f t="shared" si="116"/>
        <v>260913620.5599997</v>
      </c>
    </row>
    <row r="7439" spans="1:6">
      <c r="A7439" s="14">
        <v>45376</v>
      </c>
      <c r="B7439" s="15"/>
      <c r="C7439" s="144" t="s">
        <v>17</v>
      </c>
      <c r="D7439" s="33">
        <v>750000</v>
      </c>
      <c r="E7439" s="45"/>
      <c r="F7439" s="13">
        <f t="shared" si="116"/>
        <v>261663620.5599997</v>
      </c>
    </row>
    <row r="7440" spans="1:6">
      <c r="A7440" s="14">
        <v>45376</v>
      </c>
      <c r="B7440" s="15"/>
      <c r="C7440" s="144" t="s">
        <v>12</v>
      </c>
      <c r="D7440" s="33">
        <v>600000</v>
      </c>
      <c r="E7440" s="45"/>
      <c r="F7440" s="13">
        <f t="shared" si="116"/>
        <v>262263620.5599997</v>
      </c>
    </row>
    <row r="7441" spans="1:6">
      <c r="A7441" s="14">
        <v>45377</v>
      </c>
      <c r="B7441" s="15"/>
      <c r="C7441" s="144" t="s">
        <v>12</v>
      </c>
      <c r="D7441" s="33">
        <v>1250000</v>
      </c>
      <c r="E7441" s="45"/>
      <c r="F7441" s="13">
        <f t="shared" si="116"/>
        <v>263513620.5599997</v>
      </c>
    </row>
    <row r="7442" spans="1:6">
      <c r="A7442" s="14">
        <v>45377</v>
      </c>
      <c r="B7442" s="15"/>
      <c r="C7442" s="144" t="s">
        <v>12</v>
      </c>
      <c r="D7442" s="33">
        <v>3600000</v>
      </c>
      <c r="E7442" s="45"/>
      <c r="F7442" s="13">
        <f t="shared" si="116"/>
        <v>267113620.5599997</v>
      </c>
    </row>
    <row r="7443" spans="1:6">
      <c r="A7443" s="14">
        <v>45377</v>
      </c>
      <c r="B7443" s="15"/>
      <c r="C7443" s="144" t="s">
        <v>17</v>
      </c>
      <c r="D7443" s="33">
        <v>750000</v>
      </c>
      <c r="E7443" s="45"/>
      <c r="F7443" s="13">
        <f t="shared" si="116"/>
        <v>267863620.5599997</v>
      </c>
    </row>
    <row r="7444" spans="1:6">
      <c r="A7444" s="14">
        <v>45377</v>
      </c>
      <c r="B7444" s="15"/>
      <c r="C7444" s="144" t="s">
        <v>12</v>
      </c>
      <c r="D7444" s="33">
        <v>585000</v>
      </c>
      <c r="E7444" s="45"/>
      <c r="F7444" s="13">
        <f t="shared" si="116"/>
        <v>268448620.5599997</v>
      </c>
    </row>
    <row r="7445" spans="1:6">
      <c r="A7445" s="14">
        <v>45377</v>
      </c>
      <c r="B7445" s="15"/>
      <c r="C7445" s="144" t="s">
        <v>12</v>
      </c>
      <c r="D7445" s="33">
        <v>650000</v>
      </c>
      <c r="E7445" s="45"/>
      <c r="F7445" s="13">
        <f t="shared" si="116"/>
        <v>269098620.5599997</v>
      </c>
    </row>
    <row r="7446" spans="1:6">
      <c r="A7446" s="14">
        <v>45377</v>
      </c>
      <c r="B7446" s="15"/>
      <c r="C7446" s="144" t="s">
        <v>18</v>
      </c>
      <c r="D7446" s="33">
        <v>1185000</v>
      </c>
      <c r="E7446" s="45"/>
      <c r="F7446" s="13">
        <f t="shared" si="116"/>
        <v>270283620.5599997</v>
      </c>
    </row>
    <row r="7447" spans="1:6">
      <c r="A7447" s="14">
        <v>45377</v>
      </c>
      <c r="B7447" s="15"/>
      <c r="C7447" s="144" t="s">
        <v>42</v>
      </c>
      <c r="D7447" s="33">
        <v>1575000</v>
      </c>
      <c r="E7447" s="45"/>
      <c r="F7447" s="13">
        <f t="shared" si="116"/>
        <v>271858620.5599997</v>
      </c>
    </row>
    <row r="7448" spans="1:6">
      <c r="A7448" s="14">
        <v>45377</v>
      </c>
      <c r="B7448" s="15"/>
      <c r="C7448" s="144" t="s">
        <v>12</v>
      </c>
      <c r="D7448" s="33">
        <v>600000</v>
      </c>
      <c r="E7448" s="45"/>
      <c r="F7448" s="13">
        <f t="shared" si="116"/>
        <v>272458620.5599997</v>
      </c>
    </row>
    <row r="7449" spans="1:6">
      <c r="A7449" s="14">
        <v>45377</v>
      </c>
      <c r="B7449" s="15"/>
      <c r="C7449" s="144" t="s">
        <v>12</v>
      </c>
      <c r="D7449" s="33">
        <v>1185000</v>
      </c>
      <c r="E7449" s="45"/>
      <c r="F7449" s="13">
        <f t="shared" si="116"/>
        <v>273643620.5599997</v>
      </c>
    </row>
    <row r="7450" spans="1:6">
      <c r="A7450" s="14">
        <v>45377</v>
      </c>
      <c r="B7450" s="15"/>
      <c r="C7450" s="144" t="s">
        <v>12</v>
      </c>
      <c r="D7450" s="33">
        <v>1200000</v>
      </c>
      <c r="E7450" s="45"/>
      <c r="F7450" s="13">
        <f t="shared" si="116"/>
        <v>274843620.5599997</v>
      </c>
    </row>
    <row r="7451" spans="1:6">
      <c r="A7451" s="14">
        <v>45377</v>
      </c>
      <c r="B7451" s="15"/>
      <c r="C7451" s="144" t="s">
        <v>149</v>
      </c>
      <c r="D7451" s="33">
        <v>15950000</v>
      </c>
      <c r="E7451" s="45"/>
      <c r="F7451" s="13">
        <f t="shared" si="116"/>
        <v>290793620.5599997</v>
      </c>
    </row>
    <row r="7452" spans="1:6">
      <c r="A7452" s="14">
        <v>45377</v>
      </c>
      <c r="B7452" s="15"/>
      <c r="C7452" s="144" t="s">
        <v>12</v>
      </c>
      <c r="D7452" s="33">
        <v>1185000</v>
      </c>
      <c r="E7452" s="45"/>
      <c r="F7452" s="13">
        <f t="shared" si="116"/>
        <v>291978620.5599997</v>
      </c>
    </row>
    <row r="7453" spans="1:6">
      <c r="A7453" s="14">
        <v>45377</v>
      </c>
      <c r="B7453" s="15"/>
      <c r="C7453" s="144" t="s">
        <v>12</v>
      </c>
      <c r="D7453" s="33">
        <v>1185000</v>
      </c>
      <c r="E7453" s="45"/>
      <c r="F7453" s="13">
        <f t="shared" si="116"/>
        <v>293163620.5599997</v>
      </c>
    </row>
    <row r="7454" spans="1:6">
      <c r="A7454" s="14">
        <v>45377</v>
      </c>
      <c r="B7454" s="15"/>
      <c r="C7454" s="144" t="s">
        <v>18</v>
      </c>
      <c r="D7454" s="33">
        <v>1350000</v>
      </c>
      <c r="E7454" s="45"/>
      <c r="F7454" s="13">
        <f t="shared" si="116"/>
        <v>294513620.5599997</v>
      </c>
    </row>
    <row r="7455" spans="1:6">
      <c r="A7455" s="14">
        <v>45377</v>
      </c>
      <c r="B7455" s="15"/>
      <c r="C7455" s="144" t="s">
        <v>12</v>
      </c>
      <c r="D7455" s="33">
        <v>1185000</v>
      </c>
      <c r="E7455" s="45"/>
      <c r="F7455" s="13">
        <f t="shared" si="116"/>
        <v>295698620.5599997</v>
      </c>
    </row>
    <row r="7456" spans="1:6">
      <c r="A7456" s="14">
        <v>45377</v>
      </c>
      <c r="B7456" s="15"/>
      <c r="C7456" s="144" t="s">
        <v>12</v>
      </c>
      <c r="D7456" s="33">
        <v>650000</v>
      </c>
      <c r="E7456" s="45"/>
      <c r="F7456" s="13">
        <f t="shared" si="116"/>
        <v>296348620.5599997</v>
      </c>
    </row>
    <row r="7457" spans="1:6">
      <c r="A7457" s="14">
        <v>45377</v>
      </c>
      <c r="B7457" s="15"/>
      <c r="C7457" s="144" t="s">
        <v>12</v>
      </c>
      <c r="D7457" s="33">
        <v>585000</v>
      </c>
      <c r="E7457" s="45"/>
      <c r="F7457" s="13">
        <f t="shared" si="116"/>
        <v>296933620.5599997</v>
      </c>
    </row>
    <row r="7458" spans="1:6">
      <c r="A7458" s="14">
        <v>45378</v>
      </c>
      <c r="B7458" s="15"/>
      <c r="C7458" s="144" t="s">
        <v>12</v>
      </c>
      <c r="D7458" s="33">
        <v>585000</v>
      </c>
      <c r="E7458" s="45"/>
      <c r="F7458" s="13">
        <f t="shared" si="116"/>
        <v>297518620.5599997</v>
      </c>
    </row>
    <row r="7459" spans="1:6">
      <c r="A7459" s="14">
        <v>45378</v>
      </c>
      <c r="B7459" s="15"/>
      <c r="C7459" s="144"/>
      <c r="D7459" s="33">
        <v>300000</v>
      </c>
      <c r="E7459" s="45"/>
      <c r="F7459" s="13">
        <f t="shared" si="116"/>
        <v>297818620.5599997</v>
      </c>
    </row>
    <row r="7460" spans="1:6">
      <c r="A7460" s="14">
        <v>45378</v>
      </c>
      <c r="B7460" s="15"/>
      <c r="C7460" s="144" t="s">
        <v>829</v>
      </c>
      <c r="D7460" s="33">
        <v>150000</v>
      </c>
      <c r="E7460" s="45"/>
      <c r="F7460" s="13">
        <f t="shared" si="116"/>
        <v>297968620.5599997</v>
      </c>
    </row>
    <row r="7461" spans="1:6">
      <c r="A7461" s="14">
        <v>45378</v>
      </c>
      <c r="B7461" s="15"/>
      <c r="C7461" s="144" t="s">
        <v>12</v>
      </c>
      <c r="D7461" s="33">
        <v>3660000</v>
      </c>
      <c r="E7461" s="45"/>
      <c r="F7461" s="13">
        <f t="shared" si="116"/>
        <v>301628620.5599997</v>
      </c>
    </row>
    <row r="7462" spans="1:6">
      <c r="A7462" s="14">
        <v>45378</v>
      </c>
      <c r="B7462" s="15"/>
      <c r="C7462" s="144" t="s">
        <v>17</v>
      </c>
      <c r="D7462" s="33">
        <v>600000</v>
      </c>
      <c r="E7462" s="45"/>
      <c r="F7462" s="13">
        <f t="shared" si="116"/>
        <v>302228620.5599997</v>
      </c>
    </row>
    <row r="7463" spans="1:6">
      <c r="A7463" s="14">
        <v>45378</v>
      </c>
      <c r="B7463" s="15"/>
      <c r="C7463" s="144" t="s">
        <v>17</v>
      </c>
      <c r="D7463" s="33">
        <v>600000</v>
      </c>
      <c r="E7463" s="45"/>
      <c r="F7463" s="13">
        <f t="shared" ref="F7463:F7519" si="117">F7462+D7463-E7463</f>
        <v>302828620.5599997</v>
      </c>
    </row>
    <row r="7464" spans="1:6">
      <c r="A7464" s="14">
        <v>45378</v>
      </c>
      <c r="B7464" s="15"/>
      <c r="C7464" s="144" t="s">
        <v>17</v>
      </c>
      <c r="D7464" s="33">
        <v>600000</v>
      </c>
      <c r="E7464" s="45"/>
      <c r="F7464" s="13">
        <f t="shared" si="117"/>
        <v>303428620.5599997</v>
      </c>
    </row>
    <row r="7465" spans="1:6">
      <c r="A7465" s="14">
        <v>45378</v>
      </c>
      <c r="B7465" s="15"/>
      <c r="C7465" s="144"/>
      <c r="D7465" s="33">
        <v>600000</v>
      </c>
      <c r="E7465" s="45"/>
      <c r="F7465" s="13">
        <f t="shared" si="117"/>
        <v>304028620.5599997</v>
      </c>
    </row>
    <row r="7466" spans="1:6">
      <c r="A7466" s="14">
        <v>45378</v>
      </c>
      <c r="B7466" s="15"/>
      <c r="C7466" s="144" t="s">
        <v>18</v>
      </c>
      <c r="D7466" s="33">
        <v>1800000</v>
      </c>
      <c r="E7466" s="45"/>
      <c r="F7466" s="13">
        <f t="shared" si="117"/>
        <v>305828620.5599997</v>
      </c>
    </row>
    <row r="7467" spans="1:6">
      <c r="A7467" s="14">
        <v>45378</v>
      </c>
      <c r="B7467" s="15"/>
      <c r="C7467" s="144" t="s">
        <v>12</v>
      </c>
      <c r="D7467" s="33">
        <v>585000</v>
      </c>
      <c r="E7467" s="45"/>
      <c r="F7467" s="13">
        <f t="shared" si="117"/>
        <v>306413620.5599997</v>
      </c>
    </row>
    <row r="7468" spans="1:6">
      <c r="A7468" s="14">
        <v>45378</v>
      </c>
      <c r="B7468" s="15"/>
      <c r="C7468" s="144" t="s">
        <v>12</v>
      </c>
      <c r="D7468" s="33">
        <v>600000</v>
      </c>
      <c r="E7468" s="45"/>
      <c r="F7468" s="13">
        <f t="shared" si="117"/>
        <v>307013620.5599997</v>
      </c>
    </row>
    <row r="7469" spans="1:6">
      <c r="A7469" s="14">
        <v>45378</v>
      </c>
      <c r="B7469" s="15"/>
      <c r="C7469" s="144" t="s">
        <v>892</v>
      </c>
      <c r="D7469" s="33">
        <v>320000</v>
      </c>
      <c r="E7469" s="45"/>
      <c r="F7469" s="13">
        <f t="shared" si="117"/>
        <v>307333620.5599997</v>
      </c>
    </row>
    <row r="7470" spans="1:6">
      <c r="A7470" s="14">
        <v>45378</v>
      </c>
      <c r="B7470" s="15"/>
      <c r="C7470" s="144" t="s">
        <v>12</v>
      </c>
      <c r="D7470" s="33">
        <v>650000</v>
      </c>
      <c r="E7470" s="45"/>
      <c r="F7470" s="13">
        <f t="shared" si="117"/>
        <v>307983620.5599997</v>
      </c>
    </row>
    <row r="7471" spans="1:6">
      <c r="A7471" s="14">
        <v>45378</v>
      </c>
      <c r="B7471" s="15"/>
      <c r="C7471" s="144" t="s">
        <v>12</v>
      </c>
      <c r="D7471" s="33">
        <v>585000</v>
      </c>
      <c r="E7471" s="45"/>
      <c r="F7471" s="13">
        <f t="shared" si="117"/>
        <v>308568620.5599997</v>
      </c>
    </row>
    <row r="7472" spans="1:6">
      <c r="A7472" s="14">
        <v>45378</v>
      </c>
      <c r="B7472" s="15"/>
      <c r="C7472" s="144" t="s">
        <v>18</v>
      </c>
      <c r="D7472" s="33">
        <v>1700000</v>
      </c>
      <c r="E7472" s="45"/>
      <c r="F7472" s="13">
        <f t="shared" si="117"/>
        <v>310268620.5599997</v>
      </c>
    </row>
    <row r="7473" spans="1:6">
      <c r="A7473" s="14">
        <v>45378</v>
      </c>
      <c r="B7473" s="15"/>
      <c r="C7473" s="144" t="s">
        <v>829</v>
      </c>
      <c r="D7473" s="33">
        <v>150000</v>
      </c>
      <c r="E7473" s="45"/>
      <c r="F7473" s="13">
        <f t="shared" si="117"/>
        <v>310418620.5599997</v>
      </c>
    </row>
    <row r="7474" spans="1:6">
      <c r="A7474" s="14">
        <v>45378</v>
      </c>
      <c r="B7474" s="15"/>
      <c r="C7474" s="144" t="s">
        <v>829</v>
      </c>
      <c r="D7474" s="33">
        <v>150000</v>
      </c>
      <c r="E7474" s="45"/>
      <c r="F7474" s="13">
        <f t="shared" si="117"/>
        <v>310568620.5599997</v>
      </c>
    </row>
    <row r="7475" spans="1:6">
      <c r="A7475" s="14">
        <v>45378</v>
      </c>
      <c r="B7475" s="15"/>
      <c r="C7475" s="144" t="s">
        <v>17</v>
      </c>
      <c r="D7475" s="33">
        <v>1200000</v>
      </c>
      <c r="E7475" s="45"/>
      <c r="F7475" s="13">
        <f t="shared" si="117"/>
        <v>311768620.5599997</v>
      </c>
    </row>
    <row r="7476" spans="1:6">
      <c r="A7476" s="14">
        <v>45378</v>
      </c>
      <c r="B7476" s="15"/>
      <c r="C7476" s="144" t="s">
        <v>829</v>
      </c>
      <c r="D7476" s="33">
        <v>150000</v>
      </c>
      <c r="E7476" s="45"/>
      <c r="F7476" s="13">
        <f t="shared" si="117"/>
        <v>311918620.5599997</v>
      </c>
    </row>
    <row r="7477" spans="1:6">
      <c r="A7477" s="14">
        <v>45379</v>
      </c>
      <c r="B7477" s="15"/>
      <c r="C7477" s="144"/>
      <c r="D7477" s="33">
        <v>600000</v>
      </c>
      <c r="E7477" s="45"/>
      <c r="F7477" s="13">
        <f t="shared" si="117"/>
        <v>312518620.5599997</v>
      </c>
    </row>
    <row r="7478" spans="1:6">
      <c r="A7478" s="14">
        <v>45379</v>
      </c>
      <c r="B7478" s="15"/>
      <c r="C7478" s="144" t="s">
        <v>829</v>
      </c>
      <c r="D7478" s="33">
        <v>150000</v>
      </c>
      <c r="E7478" s="45"/>
      <c r="F7478" s="13">
        <f t="shared" si="117"/>
        <v>312668620.5599997</v>
      </c>
    </row>
    <row r="7479" spans="1:6">
      <c r="A7479" s="14">
        <v>45379</v>
      </c>
      <c r="B7479" s="15"/>
      <c r="C7479" s="144" t="s">
        <v>829</v>
      </c>
      <c r="D7479" s="33">
        <v>60000</v>
      </c>
      <c r="E7479" s="45"/>
      <c r="F7479" s="13">
        <f t="shared" si="117"/>
        <v>312728620.5599997</v>
      </c>
    </row>
    <row r="7480" spans="1:6">
      <c r="A7480" s="14">
        <v>45379</v>
      </c>
      <c r="B7480" s="15"/>
      <c r="C7480" s="144" t="s">
        <v>829</v>
      </c>
      <c r="D7480" s="33">
        <v>50000</v>
      </c>
      <c r="E7480" s="45"/>
      <c r="F7480" s="13">
        <f t="shared" si="117"/>
        <v>312778620.5599997</v>
      </c>
    </row>
    <row r="7481" spans="1:6">
      <c r="A7481" s="14">
        <v>45379</v>
      </c>
      <c r="B7481" s="15"/>
      <c r="C7481" s="144" t="s">
        <v>829</v>
      </c>
      <c r="D7481" s="33">
        <v>150000</v>
      </c>
      <c r="E7481" s="45"/>
      <c r="F7481" s="13">
        <f t="shared" si="117"/>
        <v>312928620.5599997</v>
      </c>
    </row>
    <row r="7482" spans="1:6">
      <c r="A7482" s="14">
        <v>45379</v>
      </c>
      <c r="B7482" s="15"/>
      <c r="C7482" s="144" t="s">
        <v>829</v>
      </c>
      <c r="D7482" s="33">
        <v>150000</v>
      </c>
      <c r="E7482" s="45"/>
      <c r="F7482" s="13">
        <f t="shared" si="117"/>
        <v>313078620.5599997</v>
      </c>
    </row>
    <row r="7483" spans="1:6">
      <c r="A7483" s="14">
        <v>45379</v>
      </c>
      <c r="B7483" s="15"/>
      <c r="C7483" s="144" t="s">
        <v>829</v>
      </c>
      <c r="D7483" s="33">
        <v>150000</v>
      </c>
      <c r="E7483" s="45"/>
      <c r="F7483" s="13">
        <f t="shared" si="117"/>
        <v>313228620.5599997</v>
      </c>
    </row>
    <row r="7484" spans="1:6">
      <c r="A7484" s="14">
        <v>45379</v>
      </c>
      <c r="B7484" s="15"/>
      <c r="C7484" s="144" t="s">
        <v>829</v>
      </c>
      <c r="D7484" s="33">
        <v>150000</v>
      </c>
      <c r="E7484" s="45"/>
      <c r="F7484" s="13">
        <f t="shared" si="117"/>
        <v>313378620.5599997</v>
      </c>
    </row>
    <row r="7485" spans="1:6">
      <c r="A7485" s="14">
        <v>45379</v>
      </c>
      <c r="B7485" s="15"/>
      <c r="C7485" s="144" t="s">
        <v>829</v>
      </c>
      <c r="D7485" s="33">
        <v>150000</v>
      </c>
      <c r="E7485" s="45"/>
      <c r="F7485" s="13">
        <f t="shared" si="117"/>
        <v>313528620.5599997</v>
      </c>
    </row>
    <row r="7486" spans="1:6">
      <c r="A7486" s="14">
        <v>45379</v>
      </c>
      <c r="B7486" s="15"/>
      <c r="C7486" s="144" t="s">
        <v>829</v>
      </c>
      <c r="D7486" s="33">
        <v>100000</v>
      </c>
      <c r="E7486" s="45"/>
      <c r="F7486" s="13">
        <f t="shared" si="117"/>
        <v>313628620.5599997</v>
      </c>
    </row>
    <row r="7487" spans="1:6">
      <c r="A7487" s="14">
        <v>45379</v>
      </c>
      <c r="B7487" s="15"/>
      <c r="C7487" s="144" t="s">
        <v>17</v>
      </c>
      <c r="D7487" s="33">
        <v>600000</v>
      </c>
      <c r="E7487" s="45"/>
      <c r="F7487" s="13">
        <f t="shared" si="117"/>
        <v>314228620.5599997</v>
      </c>
    </row>
    <row r="7488" spans="1:6">
      <c r="A7488" s="14">
        <v>45379</v>
      </c>
      <c r="B7488" s="15"/>
      <c r="C7488" s="144" t="s">
        <v>17</v>
      </c>
      <c r="D7488" s="33">
        <v>600000</v>
      </c>
      <c r="E7488" s="45"/>
      <c r="F7488" s="13">
        <f t="shared" si="117"/>
        <v>314828620.5599997</v>
      </c>
    </row>
    <row r="7489" spans="1:6">
      <c r="A7489" s="14">
        <v>45379</v>
      </c>
      <c r="B7489" s="15"/>
      <c r="C7489" s="144" t="s">
        <v>829</v>
      </c>
      <c r="D7489" s="33">
        <v>150000</v>
      </c>
      <c r="E7489" s="45"/>
      <c r="F7489" s="13">
        <f t="shared" si="117"/>
        <v>314978620.5599997</v>
      </c>
    </row>
    <row r="7490" spans="1:6">
      <c r="A7490" s="14">
        <v>45379</v>
      </c>
      <c r="B7490" s="15"/>
      <c r="C7490" s="144" t="s">
        <v>72</v>
      </c>
      <c r="D7490" s="33">
        <v>1000000</v>
      </c>
      <c r="E7490" s="45"/>
      <c r="F7490" s="13">
        <f t="shared" si="117"/>
        <v>315978620.5599997</v>
      </c>
    </row>
    <row r="7491" spans="1:6">
      <c r="A7491" s="14">
        <v>45379</v>
      </c>
      <c r="B7491" s="15"/>
      <c r="C7491" s="144" t="s">
        <v>829</v>
      </c>
      <c r="D7491" s="33">
        <v>150000</v>
      </c>
      <c r="E7491" s="45"/>
      <c r="F7491" s="13">
        <f t="shared" si="117"/>
        <v>316128620.5599997</v>
      </c>
    </row>
    <row r="7492" spans="1:6">
      <c r="A7492" s="14">
        <v>45379</v>
      </c>
      <c r="B7492" s="15"/>
      <c r="C7492" s="144" t="s">
        <v>18</v>
      </c>
      <c r="D7492" s="33">
        <v>1800000</v>
      </c>
      <c r="E7492" s="45"/>
      <c r="F7492" s="13">
        <f t="shared" si="117"/>
        <v>317928620.5599997</v>
      </c>
    </row>
    <row r="7493" spans="1:6">
      <c r="A7493" s="14">
        <v>45379</v>
      </c>
      <c r="B7493" s="15"/>
      <c r="C7493" s="144" t="s">
        <v>829</v>
      </c>
      <c r="D7493" s="33">
        <v>300000</v>
      </c>
      <c r="E7493" s="45"/>
      <c r="F7493" s="13">
        <f t="shared" si="117"/>
        <v>318228620.5599997</v>
      </c>
    </row>
    <row r="7494" spans="1:6">
      <c r="A7494" s="14">
        <v>45379</v>
      </c>
      <c r="B7494" s="15"/>
      <c r="C7494" s="144" t="s">
        <v>829</v>
      </c>
      <c r="D7494" s="33">
        <v>150000</v>
      </c>
      <c r="E7494" s="45"/>
      <c r="F7494" s="13">
        <f t="shared" si="117"/>
        <v>318378620.5599997</v>
      </c>
    </row>
    <row r="7495" spans="1:6">
      <c r="A7495" s="14">
        <v>45379</v>
      </c>
      <c r="B7495" s="15"/>
      <c r="C7495" s="144" t="s">
        <v>18</v>
      </c>
      <c r="D7495" s="33">
        <v>2335000</v>
      </c>
      <c r="E7495" s="45"/>
      <c r="F7495" s="13">
        <f t="shared" si="117"/>
        <v>320713620.5599997</v>
      </c>
    </row>
    <row r="7496" spans="1:6">
      <c r="A7496" s="14">
        <v>45379</v>
      </c>
      <c r="B7496" s="15"/>
      <c r="C7496" s="144" t="s">
        <v>147</v>
      </c>
      <c r="D7496" s="33">
        <v>15500000</v>
      </c>
      <c r="E7496" s="45"/>
      <c r="F7496" s="13">
        <f t="shared" si="117"/>
        <v>336213620.5599997</v>
      </c>
    </row>
    <row r="7497" spans="1:6">
      <c r="A7497" s="14">
        <v>45379</v>
      </c>
      <c r="B7497" s="15"/>
      <c r="C7497" s="144" t="s">
        <v>829</v>
      </c>
      <c r="D7497" s="33">
        <v>150000</v>
      </c>
      <c r="E7497" s="45"/>
      <c r="F7497" s="13">
        <f t="shared" si="117"/>
        <v>336363620.5599997</v>
      </c>
    </row>
    <row r="7498" spans="1:6">
      <c r="A7498" s="14">
        <v>45379</v>
      </c>
      <c r="B7498" s="15"/>
      <c r="C7498" s="144" t="s">
        <v>12</v>
      </c>
      <c r="D7498" s="33">
        <v>1250000</v>
      </c>
      <c r="E7498" s="45"/>
      <c r="F7498" s="13">
        <f t="shared" si="117"/>
        <v>337613620.5599997</v>
      </c>
    </row>
    <row r="7499" spans="1:6">
      <c r="A7499" s="14">
        <v>45380</v>
      </c>
      <c r="B7499" s="15"/>
      <c r="C7499" s="144" t="s">
        <v>12</v>
      </c>
      <c r="D7499" s="33">
        <v>1050000</v>
      </c>
      <c r="E7499" s="45"/>
      <c r="F7499" s="13">
        <f t="shared" si="117"/>
        <v>338663620.5599997</v>
      </c>
    </row>
    <row r="7500" spans="1:6">
      <c r="A7500" s="14">
        <v>45380</v>
      </c>
      <c r="B7500" s="15"/>
      <c r="C7500" s="144" t="s">
        <v>12</v>
      </c>
      <c r="D7500" s="33">
        <v>1300000</v>
      </c>
      <c r="E7500" s="45"/>
      <c r="F7500" s="13">
        <f t="shared" si="117"/>
        <v>339963620.5599997</v>
      </c>
    </row>
    <row r="7501" spans="1:6">
      <c r="A7501" s="14">
        <v>45380</v>
      </c>
      <c r="B7501" s="15"/>
      <c r="C7501" s="144" t="s">
        <v>12</v>
      </c>
      <c r="D7501" s="33">
        <v>1760000</v>
      </c>
      <c r="E7501" s="45"/>
      <c r="F7501" s="13">
        <f t="shared" si="117"/>
        <v>341723620.5599997</v>
      </c>
    </row>
    <row r="7502" spans="1:6">
      <c r="A7502" s="14">
        <v>45381</v>
      </c>
      <c r="B7502" s="15"/>
      <c r="C7502" s="144" t="s">
        <v>829</v>
      </c>
      <c r="D7502" s="33">
        <v>150000</v>
      </c>
      <c r="E7502" s="45"/>
      <c r="F7502" s="13">
        <f t="shared" si="117"/>
        <v>341873620.5599997</v>
      </c>
    </row>
    <row r="7503" spans="1:6">
      <c r="A7503" s="14">
        <v>45381</v>
      </c>
      <c r="B7503" s="15"/>
      <c r="C7503" s="144" t="s">
        <v>149</v>
      </c>
      <c r="D7503" s="33">
        <v>15950000</v>
      </c>
      <c r="E7503" s="45"/>
      <c r="F7503" s="13">
        <f t="shared" si="117"/>
        <v>357823620.5599997</v>
      </c>
    </row>
    <row r="7504" spans="1:6">
      <c r="A7504" s="14">
        <v>45381</v>
      </c>
      <c r="B7504" s="15"/>
      <c r="C7504" s="144" t="s">
        <v>829</v>
      </c>
      <c r="D7504" s="33">
        <v>50000</v>
      </c>
      <c r="E7504" s="45"/>
      <c r="F7504" s="13">
        <f t="shared" si="117"/>
        <v>357873620.5599997</v>
      </c>
    </row>
    <row r="7505" spans="1:8">
      <c r="A7505" s="14">
        <v>45381</v>
      </c>
      <c r="B7505" s="15"/>
      <c r="C7505" s="144" t="s">
        <v>12</v>
      </c>
      <c r="D7505" s="33">
        <v>650000</v>
      </c>
      <c r="E7505" s="45"/>
      <c r="F7505" s="13">
        <f t="shared" si="117"/>
        <v>358523620.5599997</v>
      </c>
    </row>
    <row r="7506" spans="1:8">
      <c r="A7506" s="14">
        <v>45381</v>
      </c>
      <c r="B7506" s="15"/>
      <c r="C7506" s="144" t="s">
        <v>12</v>
      </c>
      <c r="D7506" s="33">
        <v>650000</v>
      </c>
      <c r="E7506" s="45"/>
      <c r="F7506" s="13">
        <f t="shared" si="117"/>
        <v>359173620.5599997</v>
      </c>
    </row>
    <row r="7507" spans="1:8">
      <c r="A7507" s="14">
        <v>45381</v>
      </c>
      <c r="B7507" s="15"/>
      <c r="C7507" s="144" t="s">
        <v>12</v>
      </c>
      <c r="D7507" s="33">
        <v>600000</v>
      </c>
      <c r="E7507" s="45"/>
      <c r="F7507" s="13">
        <f t="shared" si="117"/>
        <v>359773620.5599997</v>
      </c>
    </row>
    <row r="7508" spans="1:8">
      <c r="A7508" s="14">
        <v>45381</v>
      </c>
      <c r="B7508" s="15"/>
      <c r="C7508" s="144" t="s">
        <v>12</v>
      </c>
      <c r="D7508" s="33">
        <v>650000</v>
      </c>
      <c r="E7508" s="45"/>
      <c r="F7508" s="13">
        <f t="shared" si="117"/>
        <v>360423620.5599997</v>
      </c>
    </row>
    <row r="7509" spans="1:8">
      <c r="A7509" s="14">
        <v>45381</v>
      </c>
      <c r="B7509" s="15"/>
      <c r="C7509" s="144" t="s">
        <v>12</v>
      </c>
      <c r="D7509" s="33">
        <v>1810000</v>
      </c>
      <c r="E7509" s="45"/>
      <c r="F7509" s="13">
        <f t="shared" si="117"/>
        <v>362233620.5599997</v>
      </c>
    </row>
    <row r="7510" spans="1:8">
      <c r="A7510" s="14">
        <v>45381</v>
      </c>
      <c r="B7510" s="15"/>
      <c r="C7510" s="144" t="s">
        <v>12</v>
      </c>
      <c r="D7510" s="33">
        <v>650000</v>
      </c>
      <c r="E7510" s="45"/>
      <c r="F7510" s="13">
        <f t="shared" si="117"/>
        <v>362883620.5599997</v>
      </c>
    </row>
    <row r="7511" spans="1:8">
      <c r="A7511" s="14">
        <v>45381</v>
      </c>
      <c r="B7511" s="15"/>
      <c r="C7511" s="144" t="s">
        <v>12</v>
      </c>
      <c r="D7511" s="33">
        <v>1300000</v>
      </c>
      <c r="E7511" s="45"/>
      <c r="F7511" s="13">
        <f t="shared" si="117"/>
        <v>364183620.5599997</v>
      </c>
    </row>
    <row r="7512" spans="1:8">
      <c r="A7512" s="14">
        <v>45381</v>
      </c>
      <c r="B7512" s="15"/>
      <c r="C7512" s="144" t="s">
        <v>12</v>
      </c>
      <c r="D7512" s="33">
        <v>1250000</v>
      </c>
      <c r="E7512" s="45"/>
      <c r="F7512" s="13">
        <f t="shared" si="117"/>
        <v>365433620.5599997</v>
      </c>
    </row>
    <row r="7513" spans="1:8">
      <c r="A7513" s="14">
        <v>45381</v>
      </c>
      <c r="B7513" s="15"/>
      <c r="C7513" s="144" t="s">
        <v>12</v>
      </c>
      <c r="D7513" s="33">
        <v>650000</v>
      </c>
      <c r="E7513" s="45"/>
      <c r="F7513" s="13">
        <f t="shared" si="117"/>
        <v>366083620.5599997</v>
      </c>
    </row>
    <row r="7514" spans="1:8">
      <c r="A7514" s="14">
        <v>45381</v>
      </c>
      <c r="B7514" s="15"/>
      <c r="C7514" s="144" t="s">
        <v>12</v>
      </c>
      <c r="D7514" s="33">
        <v>650000</v>
      </c>
      <c r="E7514" s="45"/>
      <c r="F7514" s="13">
        <f t="shared" si="117"/>
        <v>366733620.5599997</v>
      </c>
    </row>
    <row r="7515" spans="1:8">
      <c r="A7515" s="14">
        <v>45382</v>
      </c>
      <c r="B7515" s="15"/>
      <c r="C7515" s="144" t="s">
        <v>12</v>
      </c>
      <c r="D7515" s="33">
        <v>600000</v>
      </c>
      <c r="E7515" s="45"/>
      <c r="F7515" s="13">
        <f t="shared" si="117"/>
        <v>367333620.5599997</v>
      </c>
    </row>
    <row r="7516" spans="1:8">
      <c r="A7516" s="14">
        <v>45382</v>
      </c>
      <c r="B7516" s="15"/>
      <c r="C7516" s="144" t="s">
        <v>829</v>
      </c>
      <c r="D7516" s="33">
        <v>75000</v>
      </c>
      <c r="E7516" s="45"/>
      <c r="F7516" s="13">
        <f t="shared" si="117"/>
        <v>367408620.5599997</v>
      </c>
    </row>
    <row r="7517" spans="1:8">
      <c r="A7517" s="98">
        <v>45382</v>
      </c>
      <c r="B7517" s="15"/>
      <c r="C7517" s="144" t="s">
        <v>32</v>
      </c>
      <c r="D7517" s="33"/>
      <c r="E7517" s="45">
        <v>25000</v>
      </c>
      <c r="F7517" s="13">
        <f t="shared" si="117"/>
        <v>367383620.5599997</v>
      </c>
    </row>
    <row r="7518" spans="1:8">
      <c r="A7518" s="98">
        <v>45382</v>
      </c>
      <c r="B7518" s="15"/>
      <c r="C7518" s="144" t="s">
        <v>37</v>
      </c>
      <c r="D7518" s="33">
        <v>225737.26</v>
      </c>
      <c r="E7518" s="45"/>
      <c r="F7518" s="13">
        <f t="shared" si="117"/>
        <v>367609357.81999969</v>
      </c>
    </row>
    <row r="7519" spans="1:8">
      <c r="A7519" s="98">
        <v>45382</v>
      </c>
      <c r="B7519" s="15"/>
      <c r="C7519" s="144" t="s">
        <v>38</v>
      </c>
      <c r="D7519" s="33"/>
      <c r="E7519" s="45">
        <v>45147.45</v>
      </c>
      <c r="F7519" s="13">
        <f t="shared" si="117"/>
        <v>367564210.36999971</v>
      </c>
    </row>
    <row r="7520" spans="1:8">
      <c r="A7520" s="137"/>
      <c r="B7520" s="137"/>
      <c r="C7520" s="149" t="s">
        <v>34</v>
      </c>
      <c r="D7520" s="83">
        <f>SUM(D6894:D7519)</f>
        <v>831757487.25999999</v>
      </c>
      <c r="E7520" s="83">
        <f>SUM(E6894:E7519)</f>
        <v>673540097.45000005</v>
      </c>
      <c r="F7520" s="138"/>
      <c r="H7520" s="16"/>
    </row>
    <row r="7521" spans="1:6">
      <c r="A7521" s="252" t="s">
        <v>5</v>
      </c>
      <c r="B7521" s="253"/>
      <c r="C7521" s="254"/>
      <c r="D7521" s="33"/>
      <c r="E7521" s="45"/>
      <c r="F7521" s="84">
        <f>F7519</f>
        <v>367564210.36999971</v>
      </c>
    </row>
    <row r="7522" spans="1:6">
      <c r="A7522" s="153">
        <v>45383</v>
      </c>
      <c r="B7522" s="5"/>
      <c r="C7522" s="11" t="s">
        <v>20</v>
      </c>
      <c r="D7522" s="33"/>
      <c r="E7522" s="45">
        <v>43855000</v>
      </c>
      <c r="F7522" s="13">
        <f t="shared" ref="F7522:F7585" si="118">F7521+D7522-E7522</f>
        <v>323709210.36999971</v>
      </c>
    </row>
    <row r="7523" spans="1:6">
      <c r="A7523" s="153">
        <v>45383</v>
      </c>
      <c r="B7523" s="5"/>
      <c r="C7523" s="11" t="s">
        <v>21</v>
      </c>
      <c r="D7523" s="33"/>
      <c r="E7523" s="45">
        <v>13750000</v>
      </c>
      <c r="F7523" s="13">
        <f t="shared" si="118"/>
        <v>309959210.36999971</v>
      </c>
    </row>
    <row r="7524" spans="1:6">
      <c r="A7524" s="153">
        <v>45383</v>
      </c>
      <c r="B7524" s="5"/>
      <c r="C7524" s="11" t="s">
        <v>869</v>
      </c>
      <c r="D7524" s="33"/>
      <c r="E7524" s="45">
        <v>4000000</v>
      </c>
      <c r="F7524" s="13">
        <f t="shared" si="118"/>
        <v>305959210.36999971</v>
      </c>
    </row>
    <row r="7525" spans="1:6">
      <c r="A7525" s="153">
        <v>45383</v>
      </c>
      <c r="B7525" s="5"/>
      <c r="C7525" s="11" t="s">
        <v>22</v>
      </c>
      <c r="D7525" s="33"/>
      <c r="E7525" s="45">
        <v>2200000</v>
      </c>
      <c r="F7525" s="13">
        <f t="shared" si="118"/>
        <v>303759210.36999971</v>
      </c>
    </row>
    <row r="7526" spans="1:6">
      <c r="A7526" s="153">
        <v>45383</v>
      </c>
      <c r="B7526" s="5"/>
      <c r="C7526" s="11" t="s">
        <v>870</v>
      </c>
      <c r="D7526" s="33"/>
      <c r="E7526" s="45">
        <v>1000000</v>
      </c>
      <c r="F7526" s="13">
        <f t="shared" si="118"/>
        <v>302759210.36999971</v>
      </c>
    </row>
    <row r="7527" spans="1:6">
      <c r="A7527" s="153">
        <v>45383</v>
      </c>
      <c r="B7527" s="5"/>
      <c r="C7527" s="11" t="s">
        <v>464</v>
      </c>
      <c r="D7527" s="33"/>
      <c r="E7527" s="45">
        <v>7000000</v>
      </c>
      <c r="F7527" s="13">
        <f t="shared" si="118"/>
        <v>295759210.36999971</v>
      </c>
    </row>
    <row r="7528" spans="1:6">
      <c r="A7528" s="153">
        <v>45383</v>
      </c>
      <c r="B7528" s="5"/>
      <c r="C7528" s="11" t="s">
        <v>871</v>
      </c>
      <c r="D7528" s="33"/>
      <c r="E7528" s="45">
        <v>5045000</v>
      </c>
      <c r="F7528" s="13">
        <f t="shared" si="118"/>
        <v>290714210.36999971</v>
      </c>
    </row>
    <row r="7529" spans="1:6">
      <c r="A7529" s="153">
        <v>45383</v>
      </c>
      <c r="B7529" s="5"/>
      <c r="C7529" s="11" t="s">
        <v>872</v>
      </c>
      <c r="D7529" s="33"/>
      <c r="E7529" s="45">
        <v>1500000</v>
      </c>
      <c r="F7529" s="13">
        <f t="shared" si="118"/>
        <v>289214210.36999971</v>
      </c>
    </row>
    <row r="7530" spans="1:6">
      <c r="A7530" s="153">
        <v>45383</v>
      </c>
      <c r="B7530" s="5"/>
      <c r="C7530" s="11" t="s">
        <v>24</v>
      </c>
      <c r="D7530" s="33"/>
      <c r="E7530" s="45">
        <v>1240000</v>
      </c>
      <c r="F7530" s="13">
        <f t="shared" si="118"/>
        <v>287974210.36999971</v>
      </c>
    </row>
    <row r="7531" spans="1:6">
      <c r="A7531" s="153">
        <v>45383</v>
      </c>
      <c r="B7531" s="5"/>
      <c r="C7531" s="11" t="s">
        <v>53</v>
      </c>
      <c r="D7531" s="33"/>
      <c r="E7531" s="45">
        <f>4*2900</f>
        <v>11600</v>
      </c>
      <c r="F7531" s="13">
        <f t="shared" si="118"/>
        <v>287962610.36999971</v>
      </c>
    </row>
    <row r="7532" spans="1:6">
      <c r="A7532" s="153">
        <v>45383</v>
      </c>
      <c r="B7532" s="5"/>
      <c r="C7532" s="11" t="s">
        <v>873</v>
      </c>
      <c r="D7532" s="33">
        <v>13700000</v>
      </c>
      <c r="E7532" s="45"/>
      <c r="F7532" s="13">
        <f t="shared" si="118"/>
        <v>301662610.36999971</v>
      </c>
    </row>
    <row r="7533" spans="1:6">
      <c r="A7533" s="153">
        <v>45383</v>
      </c>
      <c r="B7533" s="5"/>
      <c r="C7533" s="11" t="s">
        <v>874</v>
      </c>
      <c r="D7533" s="33">
        <v>750000</v>
      </c>
      <c r="E7533" s="45"/>
      <c r="F7533" s="13">
        <f t="shared" si="118"/>
        <v>302412610.36999971</v>
      </c>
    </row>
    <row r="7534" spans="1:6">
      <c r="A7534" s="153">
        <v>45383</v>
      </c>
      <c r="B7534" s="5"/>
      <c r="C7534" s="11" t="s">
        <v>875</v>
      </c>
      <c r="D7534" s="33">
        <v>3350000</v>
      </c>
      <c r="E7534" s="45"/>
      <c r="F7534" s="13">
        <f t="shared" si="118"/>
        <v>305762610.36999971</v>
      </c>
    </row>
    <row r="7535" spans="1:6">
      <c r="A7535" s="153">
        <v>45383</v>
      </c>
      <c r="B7535" s="5"/>
      <c r="C7535" s="11" t="s">
        <v>876</v>
      </c>
      <c r="D7535" s="33">
        <v>3400000</v>
      </c>
      <c r="E7535" s="45"/>
      <c r="F7535" s="13">
        <f t="shared" si="118"/>
        <v>309162610.36999971</v>
      </c>
    </row>
    <row r="7536" spans="1:6">
      <c r="A7536" s="153">
        <v>45384</v>
      </c>
      <c r="B7536" s="5"/>
      <c r="C7536" s="11" t="s">
        <v>338</v>
      </c>
      <c r="D7536" s="33">
        <v>1750000</v>
      </c>
      <c r="E7536" s="45"/>
      <c r="F7536" s="13">
        <f t="shared" si="118"/>
        <v>310912610.36999971</v>
      </c>
    </row>
    <row r="7537" spans="1:6">
      <c r="A7537" s="153">
        <v>45383</v>
      </c>
      <c r="B7537" s="5"/>
      <c r="C7537" s="11" t="s">
        <v>12</v>
      </c>
      <c r="D7537" s="33">
        <v>1735000</v>
      </c>
      <c r="E7537" s="45"/>
      <c r="F7537" s="13">
        <f t="shared" si="118"/>
        <v>312647610.36999971</v>
      </c>
    </row>
    <row r="7538" spans="1:6">
      <c r="A7538" s="153">
        <v>45383</v>
      </c>
      <c r="B7538" s="5"/>
      <c r="C7538" s="11" t="s">
        <v>12</v>
      </c>
      <c r="D7538" s="33">
        <v>585000</v>
      </c>
      <c r="E7538" s="45"/>
      <c r="F7538" s="13">
        <f t="shared" si="118"/>
        <v>313232610.36999971</v>
      </c>
    </row>
    <row r="7539" spans="1:6">
      <c r="A7539" s="153">
        <v>45383</v>
      </c>
      <c r="B7539" s="5"/>
      <c r="C7539" s="11" t="s">
        <v>12</v>
      </c>
      <c r="D7539" s="33">
        <v>1835000</v>
      </c>
      <c r="E7539" s="45"/>
      <c r="F7539" s="13">
        <f t="shared" si="118"/>
        <v>315067610.36999971</v>
      </c>
    </row>
    <row r="7540" spans="1:6">
      <c r="A7540" s="153">
        <v>45383</v>
      </c>
      <c r="B7540" s="5"/>
      <c r="C7540" s="11" t="s">
        <v>12</v>
      </c>
      <c r="D7540" s="33">
        <v>1170000</v>
      </c>
      <c r="E7540" s="45"/>
      <c r="F7540" s="13">
        <f t="shared" si="118"/>
        <v>316237610.36999971</v>
      </c>
    </row>
    <row r="7541" spans="1:6">
      <c r="A7541" s="153">
        <v>45383</v>
      </c>
      <c r="B7541" s="5"/>
      <c r="C7541" s="11" t="s">
        <v>12</v>
      </c>
      <c r="D7541" s="33">
        <v>585000</v>
      </c>
      <c r="E7541" s="45"/>
      <c r="F7541" s="13">
        <f t="shared" si="118"/>
        <v>316822610.36999971</v>
      </c>
    </row>
    <row r="7542" spans="1:6">
      <c r="A7542" s="153">
        <v>45383</v>
      </c>
      <c r="B7542" s="5"/>
      <c r="C7542" s="11"/>
      <c r="D7542" s="33">
        <v>100000</v>
      </c>
      <c r="E7542" s="45"/>
      <c r="F7542" s="13">
        <f t="shared" si="118"/>
        <v>316922610.36999971</v>
      </c>
    </row>
    <row r="7543" spans="1:6">
      <c r="A7543" s="153">
        <v>45383</v>
      </c>
      <c r="B7543" s="5"/>
      <c r="C7543" s="11" t="s">
        <v>12</v>
      </c>
      <c r="D7543" s="33">
        <v>1135000</v>
      </c>
      <c r="E7543" s="45"/>
      <c r="F7543" s="13">
        <f t="shared" si="118"/>
        <v>318057610.36999971</v>
      </c>
    </row>
    <row r="7544" spans="1:6">
      <c r="A7544" s="153">
        <v>45383</v>
      </c>
      <c r="B7544" s="5"/>
      <c r="C7544" s="11" t="s">
        <v>12</v>
      </c>
      <c r="D7544" s="33">
        <v>600000</v>
      </c>
      <c r="E7544" s="45"/>
      <c r="F7544" s="13">
        <f t="shared" si="118"/>
        <v>318657610.36999971</v>
      </c>
    </row>
    <row r="7545" spans="1:6">
      <c r="A7545" s="153">
        <v>45383</v>
      </c>
      <c r="B7545" s="5"/>
      <c r="C7545" s="11" t="s">
        <v>12</v>
      </c>
      <c r="D7545" s="33">
        <v>600000</v>
      </c>
      <c r="E7545" s="45"/>
      <c r="F7545" s="13">
        <f t="shared" si="118"/>
        <v>319257610.36999971</v>
      </c>
    </row>
    <row r="7546" spans="1:6">
      <c r="A7546" s="153">
        <v>45383</v>
      </c>
      <c r="B7546" s="5"/>
      <c r="C7546" s="11" t="s">
        <v>12</v>
      </c>
      <c r="D7546" s="33">
        <v>650000</v>
      </c>
      <c r="E7546" s="45"/>
      <c r="F7546" s="13">
        <f t="shared" si="118"/>
        <v>319907610.36999971</v>
      </c>
    </row>
    <row r="7547" spans="1:6">
      <c r="A7547" s="153">
        <v>45383</v>
      </c>
      <c r="B7547" s="5"/>
      <c r="C7547" s="11" t="s">
        <v>12</v>
      </c>
      <c r="D7547" s="33">
        <v>650000</v>
      </c>
      <c r="E7547" s="45"/>
      <c r="F7547" s="13">
        <f t="shared" si="118"/>
        <v>320557610.36999971</v>
      </c>
    </row>
    <row r="7548" spans="1:6">
      <c r="A7548" s="14">
        <v>45383</v>
      </c>
      <c r="B7548" s="15"/>
      <c r="C7548" s="144" t="s">
        <v>12</v>
      </c>
      <c r="D7548" s="33">
        <v>600000</v>
      </c>
      <c r="E7548" s="45"/>
      <c r="F7548" s="13">
        <f t="shared" si="118"/>
        <v>321157610.36999971</v>
      </c>
    </row>
    <row r="7549" spans="1:6">
      <c r="A7549" s="14">
        <v>45383</v>
      </c>
      <c r="B7549" s="15"/>
      <c r="C7549" s="144" t="s">
        <v>12</v>
      </c>
      <c r="D7549" s="33">
        <v>2340000</v>
      </c>
      <c r="E7549" s="45"/>
      <c r="F7549" s="13">
        <f t="shared" si="118"/>
        <v>323497610.36999971</v>
      </c>
    </row>
    <row r="7550" spans="1:6">
      <c r="A7550" s="14">
        <v>45383</v>
      </c>
      <c r="B7550" s="15"/>
      <c r="C7550" s="144" t="s">
        <v>12</v>
      </c>
      <c r="D7550" s="33">
        <v>650000</v>
      </c>
      <c r="E7550" s="45"/>
      <c r="F7550" s="13">
        <f t="shared" si="118"/>
        <v>324147610.36999971</v>
      </c>
    </row>
    <row r="7551" spans="1:6">
      <c r="A7551" s="14">
        <v>45383</v>
      </c>
      <c r="B7551" s="15"/>
      <c r="C7551" s="144" t="s">
        <v>12</v>
      </c>
      <c r="D7551" s="33">
        <v>585000</v>
      </c>
      <c r="E7551" s="45"/>
      <c r="F7551" s="13">
        <f t="shared" si="118"/>
        <v>324732610.36999971</v>
      </c>
    </row>
    <row r="7552" spans="1:6">
      <c r="A7552" s="14">
        <v>45383</v>
      </c>
      <c r="B7552" s="15"/>
      <c r="C7552" s="144" t="s">
        <v>12</v>
      </c>
      <c r="D7552" s="33">
        <v>585000</v>
      </c>
      <c r="E7552" s="45"/>
      <c r="F7552" s="13">
        <f t="shared" si="118"/>
        <v>325317610.36999971</v>
      </c>
    </row>
    <row r="7553" spans="1:6">
      <c r="A7553" s="14">
        <v>45383</v>
      </c>
      <c r="B7553" s="15"/>
      <c r="C7553" s="144" t="s">
        <v>17</v>
      </c>
      <c r="D7553" s="33">
        <v>1200000</v>
      </c>
      <c r="E7553" s="45"/>
      <c r="F7553" s="13">
        <f t="shared" si="118"/>
        <v>326517610.36999971</v>
      </c>
    </row>
    <row r="7554" spans="1:6">
      <c r="A7554" s="14">
        <v>45383</v>
      </c>
      <c r="B7554" s="15"/>
      <c r="C7554" s="144" t="s">
        <v>12</v>
      </c>
      <c r="D7554" s="33">
        <v>585000</v>
      </c>
      <c r="E7554" s="45"/>
      <c r="F7554" s="13">
        <f t="shared" si="118"/>
        <v>327102610.36999971</v>
      </c>
    </row>
    <row r="7555" spans="1:6">
      <c r="A7555" s="14">
        <v>45383</v>
      </c>
      <c r="B7555" s="15"/>
      <c r="C7555" s="144" t="s">
        <v>12</v>
      </c>
      <c r="D7555" s="33">
        <v>650000</v>
      </c>
      <c r="E7555" s="45"/>
      <c r="F7555" s="13">
        <f t="shared" si="118"/>
        <v>327752610.36999971</v>
      </c>
    </row>
    <row r="7556" spans="1:6">
      <c r="A7556" s="14">
        <v>45383</v>
      </c>
      <c r="B7556" s="15"/>
      <c r="C7556" s="144" t="s">
        <v>12</v>
      </c>
      <c r="D7556" s="33">
        <v>600000</v>
      </c>
      <c r="E7556" s="45"/>
      <c r="F7556" s="13">
        <f t="shared" si="118"/>
        <v>328352610.36999971</v>
      </c>
    </row>
    <row r="7557" spans="1:6">
      <c r="A7557" s="14">
        <v>45383</v>
      </c>
      <c r="B7557" s="15"/>
      <c r="C7557" s="144" t="s">
        <v>12</v>
      </c>
      <c r="D7557" s="33">
        <v>585000</v>
      </c>
      <c r="E7557" s="45"/>
      <c r="F7557" s="13">
        <f t="shared" si="118"/>
        <v>328937610.36999971</v>
      </c>
    </row>
    <row r="7558" spans="1:6">
      <c r="A7558" s="14">
        <v>45383</v>
      </c>
      <c r="B7558" s="15"/>
      <c r="C7558" s="144" t="s">
        <v>12</v>
      </c>
      <c r="D7558" s="33">
        <v>650000</v>
      </c>
      <c r="E7558" s="45"/>
      <c r="F7558" s="13">
        <f t="shared" si="118"/>
        <v>329587610.36999971</v>
      </c>
    </row>
    <row r="7559" spans="1:6">
      <c r="A7559" s="14">
        <v>45383</v>
      </c>
      <c r="B7559" s="15"/>
      <c r="C7559" s="144" t="s">
        <v>18</v>
      </c>
      <c r="D7559" s="33">
        <v>1185000</v>
      </c>
      <c r="E7559" s="45"/>
      <c r="F7559" s="13">
        <f t="shared" si="118"/>
        <v>330772610.36999971</v>
      </c>
    </row>
    <row r="7560" spans="1:6">
      <c r="A7560" s="14">
        <v>45383</v>
      </c>
      <c r="B7560" s="15"/>
      <c r="C7560" s="144" t="s">
        <v>12</v>
      </c>
      <c r="D7560" s="33">
        <v>650000</v>
      </c>
      <c r="E7560" s="45"/>
      <c r="F7560" s="13">
        <f t="shared" si="118"/>
        <v>331422610.36999971</v>
      </c>
    </row>
    <row r="7561" spans="1:6">
      <c r="A7561" s="14">
        <v>45383</v>
      </c>
      <c r="B7561" s="15"/>
      <c r="C7561" s="144" t="s">
        <v>12</v>
      </c>
      <c r="D7561" s="33">
        <v>600000</v>
      </c>
      <c r="E7561" s="45"/>
      <c r="F7561" s="13">
        <f t="shared" si="118"/>
        <v>332022610.36999971</v>
      </c>
    </row>
    <row r="7562" spans="1:6">
      <c r="A7562" s="14">
        <v>45383</v>
      </c>
      <c r="B7562" s="15"/>
      <c r="C7562" s="144" t="s">
        <v>12</v>
      </c>
      <c r="D7562" s="33">
        <v>650000</v>
      </c>
      <c r="E7562" s="45"/>
      <c r="F7562" s="13">
        <f t="shared" si="118"/>
        <v>332672610.36999971</v>
      </c>
    </row>
    <row r="7563" spans="1:6">
      <c r="A7563" s="14">
        <v>45383</v>
      </c>
      <c r="B7563" s="15"/>
      <c r="C7563" s="144" t="s">
        <v>12</v>
      </c>
      <c r="D7563" s="33">
        <v>585000</v>
      </c>
      <c r="E7563" s="45"/>
      <c r="F7563" s="13">
        <f t="shared" si="118"/>
        <v>333257610.36999971</v>
      </c>
    </row>
    <row r="7564" spans="1:6">
      <c r="A7564" s="14">
        <v>45383</v>
      </c>
      <c r="B7564" s="15"/>
      <c r="C7564" s="144" t="s">
        <v>12</v>
      </c>
      <c r="D7564" s="33">
        <v>600000</v>
      </c>
      <c r="E7564" s="45"/>
      <c r="F7564" s="13">
        <f t="shared" si="118"/>
        <v>333857610.36999971</v>
      </c>
    </row>
    <row r="7565" spans="1:6">
      <c r="A7565" s="14">
        <v>45383</v>
      </c>
      <c r="B7565" s="15"/>
      <c r="C7565" s="144" t="s">
        <v>12</v>
      </c>
      <c r="D7565" s="33">
        <v>650000</v>
      </c>
      <c r="E7565" s="45"/>
      <c r="F7565" s="13">
        <f t="shared" si="118"/>
        <v>334507610.36999971</v>
      </c>
    </row>
    <row r="7566" spans="1:6">
      <c r="A7566" s="14">
        <v>45383</v>
      </c>
      <c r="B7566" s="15"/>
      <c r="C7566" s="144" t="s">
        <v>12</v>
      </c>
      <c r="D7566" s="33">
        <v>575000</v>
      </c>
      <c r="E7566" s="45"/>
      <c r="F7566" s="13">
        <f t="shared" si="118"/>
        <v>335082610.36999971</v>
      </c>
    </row>
    <row r="7567" spans="1:6">
      <c r="A7567" s="14">
        <v>45383</v>
      </c>
      <c r="B7567" s="15"/>
      <c r="C7567" s="144" t="s">
        <v>12</v>
      </c>
      <c r="D7567" s="33">
        <v>650000</v>
      </c>
      <c r="E7567" s="45"/>
      <c r="F7567" s="13">
        <f t="shared" si="118"/>
        <v>335732610.36999971</v>
      </c>
    </row>
    <row r="7568" spans="1:6">
      <c r="A7568" s="14">
        <v>45383</v>
      </c>
      <c r="B7568" s="15"/>
      <c r="C7568" s="144" t="s">
        <v>12</v>
      </c>
      <c r="D7568" s="33">
        <v>1185000</v>
      </c>
      <c r="E7568" s="45"/>
      <c r="F7568" s="13">
        <f t="shared" si="118"/>
        <v>336917610.36999971</v>
      </c>
    </row>
    <row r="7569" spans="1:6">
      <c r="A7569" s="14">
        <v>45383</v>
      </c>
      <c r="B7569" s="15"/>
      <c r="C7569" s="144" t="s">
        <v>12</v>
      </c>
      <c r="D7569" s="33">
        <v>1135000</v>
      </c>
      <c r="E7569" s="45"/>
      <c r="F7569" s="13">
        <f t="shared" si="118"/>
        <v>338052610.36999971</v>
      </c>
    </row>
    <row r="7570" spans="1:6">
      <c r="A7570" s="14">
        <v>45383</v>
      </c>
      <c r="B7570" s="15"/>
      <c r="C7570" s="144" t="s">
        <v>12</v>
      </c>
      <c r="D7570" s="33">
        <v>1050000</v>
      </c>
      <c r="E7570" s="45"/>
      <c r="F7570" s="13">
        <f t="shared" si="118"/>
        <v>339102610.36999971</v>
      </c>
    </row>
    <row r="7571" spans="1:6">
      <c r="A7571" s="14">
        <v>45383</v>
      </c>
      <c r="B7571" s="15"/>
      <c r="C7571" s="144" t="s">
        <v>12</v>
      </c>
      <c r="D7571" s="33">
        <v>1950000</v>
      </c>
      <c r="E7571" s="45"/>
      <c r="F7571" s="13">
        <f t="shared" si="118"/>
        <v>341052610.36999971</v>
      </c>
    </row>
    <row r="7572" spans="1:6">
      <c r="A7572" s="14">
        <v>45383</v>
      </c>
      <c r="B7572" s="15"/>
      <c r="C7572" s="144"/>
      <c r="D7572" s="33">
        <v>2250000</v>
      </c>
      <c r="E7572" s="45"/>
      <c r="F7572" s="13">
        <f t="shared" si="118"/>
        <v>343302610.36999971</v>
      </c>
    </row>
    <row r="7573" spans="1:6">
      <c r="A7573" s="14">
        <v>45383</v>
      </c>
      <c r="B7573" s="15"/>
      <c r="C7573" s="144" t="s">
        <v>12</v>
      </c>
      <c r="D7573" s="33">
        <v>550000</v>
      </c>
      <c r="E7573" s="45"/>
      <c r="F7573" s="13">
        <f t="shared" si="118"/>
        <v>343852610.36999971</v>
      </c>
    </row>
    <row r="7574" spans="1:6">
      <c r="A7574" s="14">
        <v>45383</v>
      </c>
      <c r="B7574" s="15"/>
      <c r="C7574" s="144" t="s">
        <v>12</v>
      </c>
      <c r="D7574" s="33">
        <v>575000</v>
      </c>
      <c r="E7574" s="45"/>
      <c r="F7574" s="13">
        <f t="shared" si="118"/>
        <v>344427610.36999971</v>
      </c>
    </row>
    <row r="7575" spans="1:6">
      <c r="A7575" s="14">
        <v>45383</v>
      </c>
      <c r="B7575" s="15"/>
      <c r="C7575" s="144" t="s">
        <v>12</v>
      </c>
      <c r="D7575" s="33">
        <v>1170000</v>
      </c>
      <c r="E7575" s="45"/>
      <c r="F7575" s="13">
        <f t="shared" si="118"/>
        <v>345597610.36999971</v>
      </c>
    </row>
    <row r="7576" spans="1:6">
      <c r="A7576" s="14">
        <v>45383</v>
      </c>
      <c r="B7576" s="15"/>
      <c r="C7576" s="144" t="s">
        <v>12</v>
      </c>
      <c r="D7576" s="33">
        <v>1200000</v>
      </c>
      <c r="E7576" s="45"/>
      <c r="F7576" s="13">
        <f t="shared" si="118"/>
        <v>346797610.36999971</v>
      </c>
    </row>
    <row r="7577" spans="1:6">
      <c r="A7577" s="14">
        <v>45383</v>
      </c>
      <c r="B7577" s="15"/>
      <c r="C7577" s="144" t="s">
        <v>12</v>
      </c>
      <c r="D7577" s="33">
        <v>650000</v>
      </c>
      <c r="E7577" s="45"/>
      <c r="F7577" s="13">
        <f t="shared" si="118"/>
        <v>347447610.36999971</v>
      </c>
    </row>
    <row r="7578" spans="1:6">
      <c r="A7578" s="14">
        <v>45383</v>
      </c>
      <c r="B7578" s="15"/>
      <c r="C7578" s="144" t="s">
        <v>12</v>
      </c>
      <c r="D7578" s="33">
        <v>1810000</v>
      </c>
      <c r="E7578" s="45"/>
      <c r="F7578" s="13">
        <f t="shared" si="118"/>
        <v>349257610.36999971</v>
      </c>
    </row>
    <row r="7579" spans="1:6">
      <c r="A7579" s="14">
        <v>45383</v>
      </c>
      <c r="B7579" s="15"/>
      <c r="C7579" s="144" t="s">
        <v>12</v>
      </c>
      <c r="D7579" s="33">
        <v>585000</v>
      </c>
      <c r="E7579" s="45"/>
      <c r="F7579" s="13">
        <f t="shared" si="118"/>
        <v>349842610.36999971</v>
      </c>
    </row>
    <row r="7580" spans="1:6">
      <c r="A7580" s="14">
        <v>45383</v>
      </c>
      <c r="B7580" s="15"/>
      <c r="C7580" s="144" t="s">
        <v>12</v>
      </c>
      <c r="D7580" s="33">
        <v>585000</v>
      </c>
      <c r="E7580" s="45"/>
      <c r="F7580" s="13">
        <f t="shared" si="118"/>
        <v>350427610.36999971</v>
      </c>
    </row>
    <row r="7581" spans="1:6">
      <c r="A7581" s="14">
        <v>45383</v>
      </c>
      <c r="B7581" s="15"/>
      <c r="C7581" s="144" t="s">
        <v>12</v>
      </c>
      <c r="D7581" s="33">
        <v>650000</v>
      </c>
      <c r="E7581" s="45"/>
      <c r="F7581" s="13">
        <f t="shared" si="118"/>
        <v>351077610.36999971</v>
      </c>
    </row>
    <row r="7582" spans="1:6">
      <c r="A7582" s="14">
        <v>45383</v>
      </c>
      <c r="B7582" s="15"/>
      <c r="C7582" s="144" t="s">
        <v>12</v>
      </c>
      <c r="D7582" s="33">
        <v>650000</v>
      </c>
      <c r="E7582" s="45"/>
      <c r="F7582" s="13">
        <f t="shared" si="118"/>
        <v>351727610.36999971</v>
      </c>
    </row>
    <row r="7583" spans="1:6">
      <c r="A7583" s="14">
        <v>45384</v>
      </c>
      <c r="B7583" s="15"/>
      <c r="C7583" s="144"/>
      <c r="D7583" s="33">
        <v>600000</v>
      </c>
      <c r="E7583" s="45"/>
      <c r="F7583" s="13">
        <f t="shared" si="118"/>
        <v>352327610.36999971</v>
      </c>
    </row>
    <row r="7584" spans="1:6">
      <c r="A7584" s="14">
        <v>45384</v>
      </c>
      <c r="B7584" s="15"/>
      <c r="C7584" s="144" t="s">
        <v>17</v>
      </c>
      <c r="D7584" s="33">
        <v>1200000</v>
      </c>
      <c r="E7584" s="45"/>
      <c r="F7584" s="13">
        <f t="shared" si="118"/>
        <v>353527610.36999971</v>
      </c>
    </row>
    <row r="7585" spans="1:6">
      <c r="A7585" s="14">
        <v>45384</v>
      </c>
      <c r="B7585" s="15"/>
      <c r="C7585" s="144" t="s">
        <v>12</v>
      </c>
      <c r="D7585" s="33">
        <v>585000</v>
      </c>
      <c r="E7585" s="45"/>
      <c r="F7585" s="13">
        <f t="shared" si="118"/>
        <v>354112610.36999971</v>
      </c>
    </row>
    <row r="7586" spans="1:6">
      <c r="A7586" s="14">
        <v>45384</v>
      </c>
      <c r="B7586" s="15"/>
      <c r="C7586" s="144" t="s">
        <v>12</v>
      </c>
      <c r="D7586" s="33">
        <v>1200000</v>
      </c>
      <c r="E7586" s="45"/>
      <c r="F7586" s="13">
        <f t="shared" ref="F7586:F7650" si="119">F7585+D7586-E7586</f>
        <v>355312610.36999971</v>
      </c>
    </row>
    <row r="7587" spans="1:6">
      <c r="A7587" s="14">
        <v>45384</v>
      </c>
      <c r="B7587" s="15"/>
      <c r="C7587" s="144" t="s">
        <v>12</v>
      </c>
      <c r="D7587" s="33">
        <v>585000</v>
      </c>
      <c r="E7587" s="45"/>
      <c r="F7587" s="13">
        <f t="shared" si="119"/>
        <v>355897610.36999971</v>
      </c>
    </row>
    <row r="7588" spans="1:6">
      <c r="A7588" s="14">
        <v>45384</v>
      </c>
      <c r="B7588" s="15"/>
      <c r="C7588" s="144"/>
      <c r="D7588" s="33">
        <v>600000</v>
      </c>
      <c r="E7588" s="45"/>
      <c r="F7588" s="13">
        <f t="shared" si="119"/>
        <v>356497610.36999971</v>
      </c>
    </row>
    <row r="7589" spans="1:6">
      <c r="A7589" s="14">
        <v>45384</v>
      </c>
      <c r="B7589" s="15"/>
      <c r="C7589" s="144" t="s">
        <v>18</v>
      </c>
      <c r="D7589" s="33">
        <v>1480000</v>
      </c>
      <c r="E7589" s="45"/>
      <c r="F7589" s="13">
        <f t="shared" si="119"/>
        <v>357977610.36999971</v>
      </c>
    </row>
    <row r="7590" spans="1:6">
      <c r="A7590" s="14">
        <v>45384</v>
      </c>
      <c r="B7590" s="15"/>
      <c r="C7590" s="144" t="s">
        <v>12</v>
      </c>
      <c r="D7590" s="33">
        <v>1235000</v>
      </c>
      <c r="E7590" s="45"/>
      <c r="F7590" s="13">
        <f t="shared" si="119"/>
        <v>359212610.36999971</v>
      </c>
    </row>
    <row r="7591" spans="1:6">
      <c r="A7591" s="14">
        <v>45384</v>
      </c>
      <c r="B7591" s="15"/>
      <c r="C7591" s="144" t="s">
        <v>12</v>
      </c>
      <c r="D7591" s="33">
        <v>465000</v>
      </c>
      <c r="E7591" s="45"/>
      <c r="F7591" s="13">
        <f t="shared" si="119"/>
        <v>359677610.36999971</v>
      </c>
    </row>
    <row r="7592" spans="1:6">
      <c r="A7592" s="14">
        <v>45384</v>
      </c>
      <c r="B7592" s="15"/>
      <c r="C7592" s="144" t="s">
        <v>12</v>
      </c>
      <c r="D7592" s="33">
        <v>585000</v>
      </c>
      <c r="E7592" s="45"/>
      <c r="F7592" s="13">
        <f t="shared" si="119"/>
        <v>360262610.36999971</v>
      </c>
    </row>
    <row r="7593" spans="1:6">
      <c r="A7593" s="14">
        <v>45384</v>
      </c>
      <c r="B7593" s="15"/>
      <c r="C7593" s="144" t="s">
        <v>12</v>
      </c>
      <c r="D7593" s="33">
        <v>600000</v>
      </c>
      <c r="E7593" s="45"/>
      <c r="F7593" s="13">
        <f t="shared" si="119"/>
        <v>360862610.36999971</v>
      </c>
    </row>
    <row r="7594" spans="1:6">
      <c r="A7594" s="14">
        <v>45384</v>
      </c>
      <c r="B7594" s="15"/>
      <c r="C7594" s="144" t="s">
        <v>12</v>
      </c>
      <c r="D7594" s="33">
        <v>585000</v>
      </c>
      <c r="E7594" s="45"/>
      <c r="F7594" s="13">
        <f t="shared" si="119"/>
        <v>361447610.36999971</v>
      </c>
    </row>
    <row r="7595" spans="1:6">
      <c r="A7595" s="14">
        <v>45384</v>
      </c>
      <c r="B7595" s="15"/>
      <c r="C7595" s="144" t="s">
        <v>12</v>
      </c>
      <c r="D7595" s="33">
        <v>650000</v>
      </c>
      <c r="E7595" s="45"/>
      <c r="F7595" s="13">
        <f t="shared" si="119"/>
        <v>362097610.36999971</v>
      </c>
    </row>
    <row r="7596" spans="1:6">
      <c r="A7596" s="14">
        <v>45384</v>
      </c>
      <c r="B7596" s="15"/>
      <c r="C7596" s="144" t="s">
        <v>18</v>
      </c>
      <c r="D7596" s="33">
        <v>1785000</v>
      </c>
      <c r="E7596" s="45"/>
      <c r="F7596" s="13">
        <f t="shared" si="119"/>
        <v>363882610.36999971</v>
      </c>
    </row>
    <row r="7597" spans="1:6">
      <c r="A7597" s="14">
        <v>45384</v>
      </c>
      <c r="B7597" s="15"/>
      <c r="C7597" s="144" t="s">
        <v>12</v>
      </c>
      <c r="D7597" s="33">
        <v>650000</v>
      </c>
      <c r="E7597" s="45"/>
      <c r="F7597" s="13">
        <f t="shared" si="119"/>
        <v>364532610.36999971</v>
      </c>
    </row>
    <row r="7598" spans="1:6">
      <c r="A7598" s="14">
        <v>45384</v>
      </c>
      <c r="B7598" s="15"/>
      <c r="C7598" s="144" t="s">
        <v>12</v>
      </c>
      <c r="D7598" s="33">
        <v>585000</v>
      </c>
      <c r="E7598" s="45"/>
      <c r="F7598" s="13">
        <f t="shared" si="119"/>
        <v>365117610.36999971</v>
      </c>
    </row>
    <row r="7599" spans="1:6">
      <c r="A7599" s="14">
        <v>45384</v>
      </c>
      <c r="B7599" s="15"/>
      <c r="C7599" s="144" t="s">
        <v>12</v>
      </c>
      <c r="D7599" s="33">
        <v>1745000</v>
      </c>
      <c r="E7599" s="45"/>
      <c r="F7599" s="13">
        <f t="shared" si="119"/>
        <v>366862610.36999971</v>
      </c>
    </row>
    <row r="7600" spans="1:6">
      <c r="A7600" s="14">
        <v>45384</v>
      </c>
      <c r="B7600" s="15"/>
      <c r="C7600" s="144" t="s">
        <v>12</v>
      </c>
      <c r="D7600" s="33">
        <v>650000</v>
      </c>
      <c r="E7600" s="45"/>
      <c r="F7600" s="13">
        <f t="shared" si="119"/>
        <v>367512610.36999971</v>
      </c>
    </row>
    <row r="7601" spans="1:6">
      <c r="A7601" s="14">
        <v>45384</v>
      </c>
      <c r="B7601" s="15"/>
      <c r="C7601" s="144" t="s">
        <v>12</v>
      </c>
      <c r="D7601" s="33">
        <v>585000</v>
      </c>
      <c r="E7601" s="45"/>
      <c r="F7601" s="13">
        <f t="shared" si="119"/>
        <v>368097610.36999971</v>
      </c>
    </row>
    <row r="7602" spans="1:6">
      <c r="A7602" s="14">
        <v>45384</v>
      </c>
      <c r="B7602" s="15"/>
      <c r="C7602" s="144"/>
      <c r="D7602" s="33">
        <v>600000</v>
      </c>
      <c r="E7602" s="45"/>
      <c r="F7602" s="13">
        <f t="shared" si="119"/>
        <v>368697610.36999971</v>
      </c>
    </row>
    <row r="7603" spans="1:6">
      <c r="A7603" s="14">
        <v>45384</v>
      </c>
      <c r="B7603" s="15"/>
      <c r="C7603" s="144"/>
      <c r="D7603" s="33">
        <v>600000</v>
      </c>
      <c r="E7603" s="45"/>
      <c r="F7603" s="13">
        <f t="shared" si="119"/>
        <v>369297610.36999971</v>
      </c>
    </row>
    <row r="7604" spans="1:6">
      <c r="A7604" s="14">
        <v>45384</v>
      </c>
      <c r="B7604" s="15"/>
      <c r="C7604" s="144"/>
      <c r="D7604" s="33">
        <v>1800000</v>
      </c>
      <c r="E7604" s="45"/>
      <c r="F7604" s="13">
        <f t="shared" si="119"/>
        <v>371097610.36999971</v>
      </c>
    </row>
    <row r="7605" spans="1:6">
      <c r="A7605" s="14">
        <v>45384</v>
      </c>
      <c r="B7605" s="15"/>
      <c r="C7605" s="144"/>
      <c r="D7605" s="33">
        <v>600000</v>
      </c>
      <c r="E7605" s="45"/>
      <c r="F7605" s="13">
        <f t="shared" si="119"/>
        <v>371697610.36999971</v>
      </c>
    </row>
    <row r="7606" spans="1:6">
      <c r="A7606" s="14">
        <v>45384</v>
      </c>
      <c r="B7606" s="15"/>
      <c r="C7606" s="144" t="s">
        <v>12</v>
      </c>
      <c r="D7606" s="33">
        <v>585000</v>
      </c>
      <c r="E7606" s="45"/>
      <c r="F7606" s="13">
        <f t="shared" si="119"/>
        <v>372282610.36999971</v>
      </c>
    </row>
    <row r="7607" spans="1:6">
      <c r="A7607" s="14">
        <v>45384</v>
      </c>
      <c r="B7607" s="15"/>
      <c r="C7607" s="144" t="s">
        <v>12</v>
      </c>
      <c r="D7607" s="33">
        <v>650000</v>
      </c>
      <c r="E7607" s="45"/>
      <c r="F7607" s="13">
        <f t="shared" si="119"/>
        <v>372932610.36999971</v>
      </c>
    </row>
    <row r="7608" spans="1:6">
      <c r="A7608" s="14">
        <v>45384</v>
      </c>
      <c r="B7608" s="15"/>
      <c r="C7608" s="144" t="s">
        <v>12</v>
      </c>
      <c r="D7608" s="33">
        <v>650000</v>
      </c>
      <c r="E7608" s="45"/>
      <c r="F7608" s="13">
        <f t="shared" si="119"/>
        <v>373582610.36999971</v>
      </c>
    </row>
    <row r="7609" spans="1:6">
      <c r="A7609" s="14">
        <v>45384</v>
      </c>
      <c r="B7609" s="15"/>
      <c r="C7609" s="144" t="s">
        <v>12</v>
      </c>
      <c r="D7609" s="33">
        <v>650000</v>
      </c>
      <c r="E7609" s="45"/>
      <c r="F7609" s="13">
        <f t="shared" si="119"/>
        <v>374232610.36999971</v>
      </c>
    </row>
    <row r="7610" spans="1:6">
      <c r="A7610" s="14">
        <v>45384</v>
      </c>
      <c r="B7610" s="15"/>
      <c r="C7610" s="144" t="s">
        <v>12</v>
      </c>
      <c r="D7610" s="33">
        <v>600000</v>
      </c>
      <c r="E7610" s="45"/>
      <c r="F7610" s="13">
        <f t="shared" si="119"/>
        <v>374832610.36999971</v>
      </c>
    </row>
    <row r="7611" spans="1:6">
      <c r="A7611" s="14">
        <v>45384</v>
      </c>
      <c r="B7611" s="15"/>
      <c r="C7611" s="144" t="s">
        <v>12</v>
      </c>
      <c r="D7611" s="33">
        <v>575000</v>
      </c>
      <c r="E7611" s="45"/>
      <c r="F7611" s="13">
        <f t="shared" si="119"/>
        <v>375407610.36999971</v>
      </c>
    </row>
    <row r="7612" spans="1:6">
      <c r="A7612" s="14">
        <v>45384</v>
      </c>
      <c r="B7612" s="15"/>
      <c r="C7612" s="144"/>
      <c r="D7612" s="33">
        <v>600000</v>
      </c>
      <c r="E7612" s="45"/>
      <c r="F7612" s="13">
        <f t="shared" si="119"/>
        <v>376007610.36999971</v>
      </c>
    </row>
    <row r="7613" spans="1:6">
      <c r="A7613" s="14">
        <v>45384</v>
      </c>
      <c r="B7613" s="15"/>
      <c r="C7613" s="144" t="s">
        <v>12</v>
      </c>
      <c r="D7613" s="33">
        <v>650000</v>
      </c>
      <c r="E7613" s="45"/>
      <c r="F7613" s="13">
        <f t="shared" si="119"/>
        <v>376657610.36999971</v>
      </c>
    </row>
    <row r="7614" spans="1:6">
      <c r="A7614" s="14">
        <v>45384</v>
      </c>
      <c r="B7614" s="15"/>
      <c r="C7614" s="144" t="s">
        <v>12</v>
      </c>
      <c r="D7614" s="33">
        <v>550000</v>
      </c>
      <c r="E7614" s="45"/>
      <c r="F7614" s="13">
        <f t="shared" si="119"/>
        <v>377207610.36999971</v>
      </c>
    </row>
    <row r="7615" spans="1:6">
      <c r="A7615" s="14">
        <v>45384</v>
      </c>
      <c r="B7615" s="15"/>
      <c r="C7615" s="144" t="s">
        <v>12</v>
      </c>
      <c r="D7615" s="33">
        <v>585000</v>
      </c>
      <c r="E7615" s="45"/>
      <c r="F7615" s="13">
        <f t="shared" si="119"/>
        <v>377792610.36999971</v>
      </c>
    </row>
    <row r="7616" spans="1:6">
      <c r="A7616" s="14">
        <v>45384</v>
      </c>
      <c r="B7616" s="15"/>
      <c r="C7616" s="144" t="s">
        <v>12</v>
      </c>
      <c r="D7616" s="33">
        <v>550000</v>
      </c>
      <c r="E7616" s="45"/>
      <c r="F7616" s="13">
        <f t="shared" si="119"/>
        <v>378342610.36999971</v>
      </c>
    </row>
    <row r="7617" spans="1:8">
      <c r="A7617" s="14">
        <v>45384</v>
      </c>
      <c r="B7617" s="15"/>
      <c r="C7617" s="144" t="s">
        <v>12</v>
      </c>
      <c r="D7617" s="33">
        <v>1170000</v>
      </c>
      <c r="E7617" s="45"/>
      <c r="F7617" s="13">
        <f t="shared" si="119"/>
        <v>379512610.36999971</v>
      </c>
    </row>
    <row r="7618" spans="1:8">
      <c r="A7618" s="14">
        <v>45384</v>
      </c>
      <c r="B7618" s="15"/>
      <c r="C7618" s="144" t="s">
        <v>12</v>
      </c>
      <c r="D7618" s="33">
        <v>650000</v>
      </c>
      <c r="E7618" s="45"/>
      <c r="F7618" s="13">
        <f t="shared" si="119"/>
        <v>380162610.36999971</v>
      </c>
    </row>
    <row r="7619" spans="1:8">
      <c r="A7619" s="14">
        <v>45384</v>
      </c>
      <c r="B7619" s="15"/>
      <c r="C7619" s="144" t="s">
        <v>12</v>
      </c>
      <c r="D7619" s="33">
        <v>1185000</v>
      </c>
      <c r="E7619" s="45"/>
      <c r="F7619" s="13">
        <f t="shared" si="119"/>
        <v>381347610.36999971</v>
      </c>
      <c r="H7619" s="41"/>
    </row>
    <row r="7620" spans="1:8">
      <c r="A7620" s="14">
        <v>45384</v>
      </c>
      <c r="B7620" s="15"/>
      <c r="C7620" s="144" t="s">
        <v>12</v>
      </c>
      <c r="D7620" s="33">
        <v>600000</v>
      </c>
      <c r="E7620" s="45"/>
      <c r="F7620" s="13">
        <f t="shared" si="119"/>
        <v>381947610.36999971</v>
      </c>
    </row>
    <row r="7621" spans="1:8">
      <c r="A7621" s="14">
        <v>45384</v>
      </c>
      <c r="B7621" s="15"/>
      <c r="C7621" s="144" t="s">
        <v>12</v>
      </c>
      <c r="D7621" s="33">
        <v>650000</v>
      </c>
      <c r="E7621" s="45"/>
      <c r="F7621" s="13">
        <f t="shared" si="119"/>
        <v>382597610.36999971</v>
      </c>
      <c r="H7621" s="16"/>
    </row>
    <row r="7622" spans="1:8">
      <c r="A7622" s="14">
        <v>45385</v>
      </c>
      <c r="B7622" s="15"/>
      <c r="C7622" s="144" t="s">
        <v>392</v>
      </c>
      <c r="D7622" s="33"/>
      <c r="E7622" s="45">
        <v>30000000</v>
      </c>
      <c r="F7622" s="13">
        <f t="shared" si="119"/>
        <v>352597610.36999971</v>
      </c>
    </row>
    <row r="7623" spans="1:8">
      <c r="A7623" s="14">
        <v>45385</v>
      </c>
      <c r="B7623" s="15"/>
      <c r="C7623" s="144" t="s">
        <v>890</v>
      </c>
      <c r="D7623" s="33"/>
      <c r="E7623" s="45">
        <v>39200000</v>
      </c>
      <c r="F7623" s="13">
        <f t="shared" si="119"/>
        <v>313397610.36999971</v>
      </c>
    </row>
    <row r="7624" spans="1:8">
      <c r="A7624" s="14">
        <v>45385</v>
      </c>
      <c r="B7624" s="15"/>
      <c r="C7624" s="144" t="s">
        <v>32</v>
      </c>
      <c r="D7624" s="33"/>
      <c r="E7624" s="45">
        <v>2500</v>
      </c>
      <c r="F7624" s="13">
        <f t="shared" si="119"/>
        <v>313395110.36999971</v>
      </c>
    </row>
    <row r="7625" spans="1:8">
      <c r="A7625" s="14">
        <v>45385</v>
      </c>
      <c r="B7625" s="15"/>
      <c r="C7625" s="147" t="s">
        <v>891</v>
      </c>
      <c r="D7625" s="33"/>
      <c r="E7625" s="45">
        <v>35095000</v>
      </c>
      <c r="F7625" s="13">
        <f t="shared" si="119"/>
        <v>278300110.36999971</v>
      </c>
    </row>
    <row r="7626" spans="1:8">
      <c r="A7626" s="14">
        <v>45385</v>
      </c>
      <c r="B7626" s="15"/>
      <c r="C7626" s="144" t="s">
        <v>32</v>
      </c>
      <c r="D7626" s="33"/>
      <c r="E7626" s="45">
        <v>2900</v>
      </c>
      <c r="F7626" s="13">
        <f t="shared" si="119"/>
        <v>278297210.36999971</v>
      </c>
    </row>
    <row r="7627" spans="1:8">
      <c r="A7627" s="14">
        <v>45387</v>
      </c>
      <c r="B7627" s="15"/>
      <c r="C7627" s="144" t="s">
        <v>207</v>
      </c>
      <c r="D7627" s="33">
        <v>550000</v>
      </c>
      <c r="E7627" s="45"/>
      <c r="F7627" s="13">
        <f t="shared" si="119"/>
        <v>278847210.36999971</v>
      </c>
    </row>
    <row r="7628" spans="1:8">
      <c r="A7628" s="14">
        <v>45399</v>
      </c>
      <c r="B7628" s="15"/>
      <c r="C7628" s="144" t="s">
        <v>89</v>
      </c>
      <c r="D7628" s="33">
        <v>600000</v>
      </c>
      <c r="E7628" s="45"/>
      <c r="F7628" s="13">
        <f t="shared" si="119"/>
        <v>279447210.36999971</v>
      </c>
    </row>
    <row r="7629" spans="1:8">
      <c r="A7629" s="14">
        <v>45400</v>
      </c>
      <c r="B7629" s="15"/>
      <c r="C7629" s="144" t="s">
        <v>397</v>
      </c>
      <c r="D7629" s="33">
        <v>1300000</v>
      </c>
      <c r="E7629" s="45"/>
      <c r="F7629" s="13">
        <f t="shared" si="119"/>
        <v>280747210.36999971</v>
      </c>
    </row>
    <row r="7630" spans="1:8">
      <c r="A7630" s="14">
        <v>45400</v>
      </c>
      <c r="B7630" s="15"/>
      <c r="C7630" s="11" t="s">
        <v>20</v>
      </c>
      <c r="D7630" s="33"/>
      <c r="E7630" s="45">
        <v>74990000</v>
      </c>
      <c r="F7630" s="13">
        <f t="shared" si="119"/>
        <v>205757210.36999971</v>
      </c>
    </row>
    <row r="7631" spans="1:8">
      <c r="A7631" s="14">
        <v>45400</v>
      </c>
      <c r="B7631" s="15"/>
      <c r="C7631" s="11" t="s">
        <v>21</v>
      </c>
      <c r="D7631" s="33"/>
      <c r="E7631" s="45">
        <v>16000000</v>
      </c>
      <c r="F7631" s="13">
        <f t="shared" si="119"/>
        <v>189757210.36999971</v>
      </c>
    </row>
    <row r="7632" spans="1:8">
      <c r="A7632" s="14">
        <v>45400</v>
      </c>
      <c r="B7632" s="15"/>
      <c r="C7632" s="11" t="s">
        <v>869</v>
      </c>
      <c r="D7632" s="33"/>
      <c r="E7632" s="45">
        <v>3800000</v>
      </c>
      <c r="F7632" s="13">
        <f t="shared" si="119"/>
        <v>185957210.36999971</v>
      </c>
    </row>
    <row r="7633" spans="1:6">
      <c r="A7633" s="14">
        <v>45400</v>
      </c>
      <c r="B7633" s="15"/>
      <c r="C7633" s="11" t="s">
        <v>22</v>
      </c>
      <c r="D7633" s="33"/>
      <c r="E7633" s="45">
        <v>4470000</v>
      </c>
      <c r="F7633" s="13">
        <f t="shared" si="119"/>
        <v>181487210.36999971</v>
      </c>
    </row>
    <row r="7634" spans="1:6">
      <c r="A7634" s="14">
        <v>45400</v>
      </c>
      <c r="B7634" s="15"/>
      <c r="C7634" s="11" t="s">
        <v>464</v>
      </c>
      <c r="D7634" s="33"/>
      <c r="E7634" s="45">
        <v>6000000</v>
      </c>
      <c r="F7634" s="13">
        <f t="shared" si="119"/>
        <v>175487210.36999971</v>
      </c>
    </row>
    <row r="7635" spans="1:6">
      <c r="A7635" s="14">
        <v>45400</v>
      </c>
      <c r="B7635" s="15"/>
      <c r="C7635" s="11" t="s">
        <v>871</v>
      </c>
      <c r="D7635" s="33"/>
      <c r="E7635" s="45">
        <v>875000</v>
      </c>
      <c r="F7635" s="13">
        <f t="shared" si="119"/>
        <v>174612210.36999971</v>
      </c>
    </row>
    <row r="7636" spans="1:6">
      <c r="A7636" s="14">
        <v>45400</v>
      </c>
      <c r="B7636" s="15"/>
      <c r="C7636" s="11" t="s">
        <v>872</v>
      </c>
      <c r="D7636" s="33"/>
      <c r="E7636" s="45">
        <v>1500000</v>
      </c>
      <c r="F7636" s="13">
        <f t="shared" si="119"/>
        <v>173112210.36999971</v>
      </c>
    </row>
    <row r="7637" spans="1:6">
      <c r="A7637" s="14">
        <v>45400</v>
      </c>
      <c r="B7637" s="15"/>
      <c r="C7637" s="11" t="s">
        <v>53</v>
      </c>
      <c r="D7637" s="33"/>
      <c r="E7637" s="45">
        <f>4*2900</f>
        <v>11600</v>
      </c>
      <c r="F7637" s="13">
        <f t="shared" si="119"/>
        <v>173100610.36999971</v>
      </c>
    </row>
    <row r="7638" spans="1:6">
      <c r="A7638" s="14">
        <v>45400</v>
      </c>
      <c r="B7638" s="15"/>
      <c r="C7638" s="11" t="s">
        <v>916</v>
      </c>
      <c r="D7638" s="33"/>
      <c r="E7638" s="45">
        <v>20025584</v>
      </c>
      <c r="F7638" s="13">
        <f t="shared" si="119"/>
        <v>153075026.36999971</v>
      </c>
    </row>
    <row r="7639" spans="1:6">
      <c r="A7639" s="14">
        <v>45400</v>
      </c>
      <c r="B7639" s="15"/>
      <c r="C7639" s="11" t="s">
        <v>873</v>
      </c>
      <c r="D7639" s="33">
        <v>9300000</v>
      </c>
      <c r="E7639" s="45"/>
      <c r="F7639" s="13">
        <f t="shared" si="119"/>
        <v>162375026.36999971</v>
      </c>
    </row>
    <row r="7640" spans="1:6">
      <c r="A7640" s="14">
        <v>45400</v>
      </c>
      <c r="B7640" s="15"/>
      <c r="C7640" s="11" t="s">
        <v>910</v>
      </c>
      <c r="D7640" s="33">
        <v>1500000</v>
      </c>
      <c r="E7640" s="45"/>
      <c r="F7640" s="13">
        <f t="shared" si="119"/>
        <v>163875026.36999971</v>
      </c>
    </row>
    <row r="7641" spans="1:6">
      <c r="A7641" s="14">
        <v>45401</v>
      </c>
      <c r="B7641" s="15"/>
      <c r="C7641" s="144" t="s">
        <v>89</v>
      </c>
      <c r="D7641" s="33">
        <v>600000</v>
      </c>
      <c r="E7641" s="45"/>
      <c r="F7641" s="13">
        <f t="shared" si="119"/>
        <v>164475026.36999971</v>
      </c>
    </row>
    <row r="7642" spans="1:6">
      <c r="A7642" s="14">
        <v>45401</v>
      </c>
      <c r="B7642" s="15"/>
      <c r="C7642" s="147" t="s">
        <v>913</v>
      </c>
      <c r="D7642" s="33">
        <v>8000000</v>
      </c>
      <c r="E7642" s="45"/>
      <c r="F7642" s="13">
        <f t="shared" si="119"/>
        <v>172475026.36999971</v>
      </c>
    </row>
    <row r="7643" spans="1:6">
      <c r="A7643" s="14">
        <v>45385</v>
      </c>
      <c r="B7643" s="15"/>
      <c r="C7643" s="144" t="s">
        <v>12</v>
      </c>
      <c r="D7643" s="33">
        <v>600000</v>
      </c>
      <c r="E7643" s="45"/>
      <c r="F7643" s="13">
        <f t="shared" si="119"/>
        <v>173075026.36999971</v>
      </c>
    </row>
    <row r="7644" spans="1:6">
      <c r="A7644" s="14">
        <v>45385</v>
      </c>
      <c r="B7644" s="15"/>
      <c r="C7644" s="144" t="s">
        <v>12</v>
      </c>
      <c r="D7644" s="33">
        <v>1100000</v>
      </c>
      <c r="E7644" s="45"/>
      <c r="F7644" s="13">
        <f t="shared" si="119"/>
        <v>174175026.36999971</v>
      </c>
    </row>
    <row r="7645" spans="1:6">
      <c r="A7645" s="14">
        <v>45385</v>
      </c>
      <c r="B7645" s="15"/>
      <c r="C7645" s="144" t="s">
        <v>12</v>
      </c>
      <c r="D7645" s="33">
        <v>585000</v>
      </c>
      <c r="E7645" s="45"/>
      <c r="F7645" s="13">
        <f t="shared" si="119"/>
        <v>174760026.36999971</v>
      </c>
    </row>
    <row r="7646" spans="1:6">
      <c r="A7646" s="14">
        <v>45385</v>
      </c>
      <c r="B7646" s="15"/>
      <c r="C7646" s="144" t="s">
        <v>12</v>
      </c>
      <c r="D7646" s="33">
        <v>650000</v>
      </c>
      <c r="E7646" s="45"/>
      <c r="F7646" s="13">
        <f t="shared" si="119"/>
        <v>175410026.36999971</v>
      </c>
    </row>
    <row r="7647" spans="1:6">
      <c r="A7647" s="14">
        <v>45385</v>
      </c>
      <c r="B7647" s="15"/>
      <c r="C7647" s="144" t="s">
        <v>12</v>
      </c>
      <c r="D7647" s="33">
        <v>1200000</v>
      </c>
      <c r="E7647" s="45"/>
      <c r="F7647" s="13">
        <f t="shared" si="119"/>
        <v>176610026.36999971</v>
      </c>
    </row>
    <row r="7648" spans="1:6">
      <c r="A7648" s="14">
        <v>45385</v>
      </c>
      <c r="B7648" s="15"/>
      <c r="C7648" s="144" t="s">
        <v>17</v>
      </c>
      <c r="D7648" s="33">
        <v>600000</v>
      </c>
      <c r="E7648" s="45"/>
      <c r="F7648" s="13">
        <f t="shared" si="119"/>
        <v>177210026.36999971</v>
      </c>
    </row>
    <row r="7649" spans="1:6">
      <c r="A7649" s="14">
        <v>45385</v>
      </c>
      <c r="B7649" s="15"/>
      <c r="C7649" s="144" t="s">
        <v>12</v>
      </c>
      <c r="D7649" s="33">
        <v>550000</v>
      </c>
      <c r="E7649" s="45"/>
      <c r="F7649" s="13">
        <f t="shared" si="119"/>
        <v>177760026.36999971</v>
      </c>
    </row>
    <row r="7650" spans="1:6">
      <c r="A7650" s="14">
        <v>45385</v>
      </c>
      <c r="B7650" s="15"/>
      <c r="C7650" s="144" t="s">
        <v>13</v>
      </c>
      <c r="D7650" s="33">
        <v>50000</v>
      </c>
      <c r="E7650" s="45"/>
      <c r="F7650" s="13">
        <f t="shared" si="119"/>
        <v>177810026.36999971</v>
      </c>
    </row>
    <row r="7651" spans="1:6">
      <c r="A7651" s="14">
        <v>45385</v>
      </c>
      <c r="B7651" s="15"/>
      <c r="C7651" s="144" t="s">
        <v>12</v>
      </c>
      <c r="D7651" s="33">
        <v>550000</v>
      </c>
      <c r="E7651" s="45"/>
      <c r="F7651" s="13">
        <f t="shared" ref="F7651:F7656" si="120">F7650+D7651-E7651</f>
        <v>178360026.36999971</v>
      </c>
    </row>
    <row r="7652" spans="1:6">
      <c r="A7652" s="14">
        <v>45385</v>
      </c>
      <c r="B7652" s="15"/>
      <c r="C7652" s="144" t="s">
        <v>12</v>
      </c>
      <c r="D7652" s="33">
        <v>650000</v>
      </c>
      <c r="E7652" s="45"/>
      <c r="F7652" s="13">
        <f t="shared" si="120"/>
        <v>179010026.36999971</v>
      </c>
    </row>
    <row r="7653" spans="1:6">
      <c r="A7653" s="14">
        <v>45385</v>
      </c>
      <c r="B7653" s="15"/>
      <c r="C7653" s="144" t="s">
        <v>18</v>
      </c>
      <c r="D7653" s="33">
        <v>1835000</v>
      </c>
      <c r="E7653" s="45"/>
      <c r="F7653" s="13">
        <f t="shared" si="120"/>
        <v>180845026.36999971</v>
      </c>
    </row>
    <row r="7654" spans="1:6">
      <c r="A7654" s="14">
        <v>45385</v>
      </c>
      <c r="B7654" s="15"/>
      <c r="C7654" s="144" t="s">
        <v>18</v>
      </c>
      <c r="D7654" s="33">
        <v>1835000</v>
      </c>
      <c r="E7654" s="45"/>
      <c r="F7654" s="13">
        <f t="shared" si="120"/>
        <v>182680026.36999971</v>
      </c>
    </row>
    <row r="7655" spans="1:6">
      <c r="A7655" s="14">
        <v>45385</v>
      </c>
      <c r="B7655" s="15"/>
      <c r="C7655" s="144" t="s">
        <v>12</v>
      </c>
      <c r="D7655" s="33">
        <v>585000</v>
      </c>
      <c r="E7655" s="45"/>
      <c r="F7655" s="13">
        <f t="shared" si="120"/>
        <v>183265026.36999971</v>
      </c>
    </row>
    <row r="7656" spans="1:6">
      <c r="A7656" s="14">
        <v>45385</v>
      </c>
      <c r="B7656" s="15"/>
      <c r="C7656" s="144" t="s">
        <v>12</v>
      </c>
      <c r="D7656" s="33">
        <v>650000</v>
      </c>
      <c r="E7656" s="45"/>
      <c r="F7656" s="13">
        <f t="shared" si="120"/>
        <v>183915026.36999971</v>
      </c>
    </row>
    <row r="7657" spans="1:6">
      <c r="A7657" s="14">
        <v>45385</v>
      </c>
      <c r="B7657" s="15"/>
      <c r="C7657" s="144" t="s">
        <v>12</v>
      </c>
      <c r="D7657" s="33">
        <v>650000</v>
      </c>
      <c r="E7657" s="45"/>
      <c r="F7657" s="13">
        <f t="shared" ref="F7657:F7714" si="121">F7656+D7657-E7657</f>
        <v>184565026.36999971</v>
      </c>
    </row>
    <row r="7658" spans="1:6">
      <c r="A7658" s="14">
        <v>45385</v>
      </c>
      <c r="B7658" s="15"/>
      <c r="C7658" s="144" t="s">
        <v>12</v>
      </c>
      <c r="D7658" s="33">
        <v>600000</v>
      </c>
      <c r="E7658" s="45"/>
      <c r="F7658" s="13">
        <f t="shared" si="121"/>
        <v>185165026.36999971</v>
      </c>
    </row>
    <row r="7659" spans="1:6">
      <c r="A7659" s="14">
        <v>45385</v>
      </c>
      <c r="B7659" s="15"/>
      <c r="C7659" s="144" t="s">
        <v>12</v>
      </c>
      <c r="D7659" s="33">
        <v>650000</v>
      </c>
      <c r="E7659" s="45"/>
      <c r="F7659" s="13">
        <f t="shared" si="121"/>
        <v>185815026.36999971</v>
      </c>
    </row>
    <row r="7660" spans="1:6">
      <c r="A7660" s="14">
        <v>45385</v>
      </c>
      <c r="B7660" s="15"/>
      <c r="C7660" s="144" t="s">
        <v>12</v>
      </c>
      <c r="D7660" s="33">
        <v>650000</v>
      </c>
      <c r="E7660" s="45"/>
      <c r="F7660" s="13">
        <f t="shared" si="121"/>
        <v>186465026.36999971</v>
      </c>
    </row>
    <row r="7661" spans="1:6">
      <c r="A7661" s="14">
        <v>45385</v>
      </c>
      <c r="B7661" s="15"/>
      <c r="C7661" s="144" t="s">
        <v>12</v>
      </c>
      <c r="D7661" s="33">
        <v>585000</v>
      </c>
      <c r="E7661" s="45"/>
      <c r="F7661" s="13">
        <f t="shared" si="121"/>
        <v>187050026.36999971</v>
      </c>
    </row>
    <row r="7662" spans="1:6">
      <c r="A7662" s="14">
        <v>45385</v>
      </c>
      <c r="B7662" s="15"/>
      <c r="C7662" s="144" t="s">
        <v>217</v>
      </c>
      <c r="D7662" s="33">
        <v>750000</v>
      </c>
      <c r="E7662" s="45"/>
      <c r="F7662" s="13">
        <f t="shared" si="121"/>
        <v>187800026.36999971</v>
      </c>
    </row>
    <row r="7663" spans="1:6">
      <c r="A7663" s="14">
        <v>45385</v>
      </c>
      <c r="B7663" s="15"/>
      <c r="C7663" s="144" t="s">
        <v>12</v>
      </c>
      <c r="D7663" s="33">
        <v>650000</v>
      </c>
      <c r="E7663" s="45"/>
      <c r="F7663" s="13">
        <f t="shared" si="121"/>
        <v>188450026.36999971</v>
      </c>
    </row>
    <row r="7664" spans="1:6">
      <c r="A7664" s="14">
        <v>45385</v>
      </c>
      <c r="B7664" s="15"/>
      <c r="C7664" s="144" t="s">
        <v>12</v>
      </c>
      <c r="D7664" s="33">
        <v>600000</v>
      </c>
      <c r="E7664" s="45"/>
      <c r="F7664" s="13">
        <f t="shared" si="121"/>
        <v>189050026.36999971</v>
      </c>
    </row>
    <row r="7665" spans="1:6">
      <c r="A7665" s="14">
        <v>45385</v>
      </c>
      <c r="B7665" s="15"/>
      <c r="C7665" s="144" t="s">
        <v>12</v>
      </c>
      <c r="D7665" s="33">
        <v>550000</v>
      </c>
      <c r="E7665" s="45"/>
      <c r="F7665" s="13">
        <f t="shared" si="121"/>
        <v>189600026.36999971</v>
      </c>
    </row>
    <row r="7666" spans="1:6">
      <c r="A7666" s="14">
        <v>45385</v>
      </c>
      <c r="B7666" s="15"/>
      <c r="C7666" s="144" t="s">
        <v>12</v>
      </c>
      <c r="D7666" s="33">
        <v>575000</v>
      </c>
      <c r="E7666" s="45"/>
      <c r="F7666" s="13">
        <f t="shared" si="121"/>
        <v>190175026.36999971</v>
      </c>
    </row>
    <row r="7667" spans="1:6">
      <c r="A7667" s="14">
        <v>45385</v>
      </c>
      <c r="B7667" s="15"/>
      <c r="C7667" s="144" t="s">
        <v>12</v>
      </c>
      <c r="D7667" s="33">
        <v>1235000</v>
      </c>
      <c r="E7667" s="45"/>
      <c r="F7667" s="13">
        <f t="shared" si="121"/>
        <v>191410026.36999971</v>
      </c>
    </row>
    <row r="7668" spans="1:6">
      <c r="A7668" s="14">
        <v>45385</v>
      </c>
      <c r="B7668" s="15"/>
      <c r="C7668" s="144" t="s">
        <v>12</v>
      </c>
      <c r="D7668" s="33">
        <v>1800000</v>
      </c>
      <c r="E7668" s="45"/>
      <c r="F7668" s="13">
        <f t="shared" si="121"/>
        <v>193210026.36999971</v>
      </c>
    </row>
    <row r="7669" spans="1:6">
      <c r="A7669" s="14">
        <v>45385</v>
      </c>
      <c r="B7669" s="15"/>
      <c r="C7669" s="144" t="s">
        <v>12</v>
      </c>
      <c r="D7669" s="33">
        <v>585000</v>
      </c>
      <c r="E7669" s="45"/>
      <c r="F7669" s="13">
        <f t="shared" si="121"/>
        <v>193795026.36999971</v>
      </c>
    </row>
    <row r="7670" spans="1:6">
      <c r="A7670" s="14">
        <v>45385</v>
      </c>
      <c r="B7670" s="15"/>
      <c r="C7670" s="144" t="s">
        <v>12</v>
      </c>
      <c r="D7670" s="33">
        <v>600000</v>
      </c>
      <c r="E7670" s="45"/>
      <c r="F7670" s="13">
        <f t="shared" si="121"/>
        <v>194395026.36999971</v>
      </c>
    </row>
    <row r="7671" spans="1:6">
      <c r="A7671" s="14">
        <v>45385</v>
      </c>
      <c r="B7671" s="15"/>
      <c r="C7671" s="144" t="s">
        <v>13</v>
      </c>
      <c r="D7671" s="33">
        <v>300000</v>
      </c>
      <c r="E7671" s="45"/>
      <c r="F7671" s="13">
        <f t="shared" si="121"/>
        <v>194695026.36999971</v>
      </c>
    </row>
    <row r="7672" spans="1:6">
      <c r="A7672" s="14">
        <v>45386</v>
      </c>
      <c r="B7672" s="15"/>
      <c r="C7672" s="144" t="s">
        <v>12</v>
      </c>
      <c r="D7672" s="33">
        <v>465000</v>
      </c>
      <c r="E7672" s="45"/>
      <c r="F7672" s="13">
        <f t="shared" si="121"/>
        <v>195160026.36999971</v>
      </c>
    </row>
    <row r="7673" spans="1:6">
      <c r="A7673" s="14">
        <v>45386</v>
      </c>
      <c r="B7673" s="15"/>
      <c r="C7673" s="144" t="s">
        <v>12</v>
      </c>
      <c r="D7673" s="33">
        <v>585000</v>
      </c>
      <c r="E7673" s="45"/>
      <c r="F7673" s="13">
        <f t="shared" si="121"/>
        <v>195745026.36999971</v>
      </c>
    </row>
    <row r="7674" spans="1:6">
      <c r="A7674" s="14">
        <v>45386</v>
      </c>
      <c r="B7674" s="15"/>
      <c r="C7674" s="144" t="s">
        <v>12</v>
      </c>
      <c r="D7674" s="33">
        <v>585000</v>
      </c>
      <c r="E7674" s="45"/>
      <c r="F7674" s="13">
        <f t="shared" si="121"/>
        <v>196330026.36999971</v>
      </c>
    </row>
    <row r="7675" spans="1:6">
      <c r="A7675" s="14">
        <v>45386</v>
      </c>
      <c r="B7675" s="15"/>
      <c r="C7675" s="144" t="s">
        <v>12</v>
      </c>
      <c r="D7675" s="33">
        <v>585000</v>
      </c>
      <c r="E7675" s="45"/>
      <c r="F7675" s="13">
        <f t="shared" si="121"/>
        <v>196915026.36999971</v>
      </c>
    </row>
    <row r="7676" spans="1:6">
      <c r="A7676" s="14">
        <v>45386</v>
      </c>
      <c r="B7676" s="15"/>
      <c r="C7676" s="144" t="s">
        <v>12</v>
      </c>
      <c r="D7676" s="33">
        <v>465000</v>
      </c>
      <c r="E7676" s="45"/>
      <c r="F7676" s="13">
        <f t="shared" si="121"/>
        <v>197380026.36999971</v>
      </c>
    </row>
    <row r="7677" spans="1:6">
      <c r="A7677" s="14">
        <v>45386</v>
      </c>
      <c r="B7677" s="15"/>
      <c r="C7677" s="144" t="s">
        <v>12</v>
      </c>
      <c r="D7677" s="33">
        <v>585000</v>
      </c>
      <c r="E7677" s="45"/>
      <c r="F7677" s="13">
        <f t="shared" si="121"/>
        <v>197965026.36999971</v>
      </c>
    </row>
    <row r="7678" spans="1:6">
      <c r="A7678" s="14">
        <v>45386</v>
      </c>
      <c r="B7678" s="15"/>
      <c r="C7678" s="144" t="s">
        <v>12</v>
      </c>
      <c r="D7678" s="33">
        <v>1170000</v>
      </c>
      <c r="E7678" s="45"/>
      <c r="F7678" s="13">
        <f t="shared" si="121"/>
        <v>199135026.36999971</v>
      </c>
    </row>
    <row r="7679" spans="1:6">
      <c r="A7679" s="14">
        <v>45386</v>
      </c>
      <c r="B7679" s="15"/>
      <c r="C7679" s="144" t="s">
        <v>17</v>
      </c>
      <c r="D7679" s="33">
        <v>600000</v>
      </c>
      <c r="E7679" s="45"/>
      <c r="F7679" s="13">
        <f t="shared" si="121"/>
        <v>199735026.36999971</v>
      </c>
    </row>
    <row r="7680" spans="1:6">
      <c r="A7680" s="14">
        <v>45386</v>
      </c>
      <c r="B7680" s="15"/>
      <c r="C7680" s="144" t="s">
        <v>12</v>
      </c>
      <c r="D7680" s="33">
        <v>1300000</v>
      </c>
      <c r="E7680" s="45"/>
      <c r="F7680" s="13">
        <f t="shared" si="121"/>
        <v>201035026.36999971</v>
      </c>
    </row>
    <row r="7681" spans="1:6">
      <c r="A7681" s="14">
        <v>45386</v>
      </c>
      <c r="B7681" s="15"/>
      <c r="C7681" s="144" t="s">
        <v>12</v>
      </c>
      <c r="D7681" s="33">
        <v>600000</v>
      </c>
      <c r="E7681" s="45"/>
      <c r="F7681" s="13">
        <f t="shared" si="121"/>
        <v>201635026.36999971</v>
      </c>
    </row>
    <row r="7682" spans="1:6">
      <c r="A7682" s="14">
        <v>45386</v>
      </c>
      <c r="B7682" s="15"/>
      <c r="C7682" s="144" t="s">
        <v>12</v>
      </c>
      <c r="D7682" s="33">
        <v>1750000</v>
      </c>
      <c r="E7682" s="45"/>
      <c r="F7682" s="13">
        <f t="shared" si="121"/>
        <v>203385026.36999971</v>
      </c>
    </row>
    <row r="7683" spans="1:6">
      <c r="A7683" s="14">
        <v>45386</v>
      </c>
      <c r="B7683" s="15"/>
      <c r="C7683" s="144" t="s">
        <v>12</v>
      </c>
      <c r="D7683" s="33">
        <v>585000</v>
      </c>
      <c r="E7683" s="45"/>
      <c r="F7683" s="13">
        <f t="shared" si="121"/>
        <v>203970026.36999971</v>
      </c>
    </row>
    <row r="7684" spans="1:6">
      <c r="A7684" s="14">
        <v>45386</v>
      </c>
      <c r="B7684" s="15"/>
      <c r="C7684" s="144" t="s">
        <v>146</v>
      </c>
      <c r="D7684" s="33">
        <v>8950000</v>
      </c>
      <c r="E7684" s="45"/>
      <c r="F7684" s="13">
        <f t="shared" si="121"/>
        <v>212920026.36999971</v>
      </c>
    </row>
    <row r="7685" spans="1:6">
      <c r="A7685" s="14">
        <v>45386</v>
      </c>
      <c r="B7685" s="15"/>
      <c r="C7685" s="144" t="s">
        <v>12</v>
      </c>
      <c r="D7685" s="33">
        <v>585000</v>
      </c>
      <c r="E7685" s="45"/>
      <c r="F7685" s="13">
        <f t="shared" si="121"/>
        <v>213505026.36999971</v>
      </c>
    </row>
    <row r="7686" spans="1:6">
      <c r="A7686" s="14">
        <v>45386</v>
      </c>
      <c r="B7686" s="15"/>
      <c r="C7686" s="144" t="s">
        <v>12</v>
      </c>
      <c r="D7686" s="33">
        <v>1250000</v>
      </c>
      <c r="E7686" s="45"/>
      <c r="F7686" s="13">
        <f t="shared" si="121"/>
        <v>214755026.36999971</v>
      </c>
    </row>
    <row r="7687" spans="1:6">
      <c r="A7687" s="14">
        <v>45386</v>
      </c>
      <c r="B7687" s="15"/>
      <c r="C7687" s="144" t="s">
        <v>12</v>
      </c>
      <c r="D7687" s="33">
        <v>1135000</v>
      </c>
      <c r="E7687" s="45"/>
      <c r="F7687" s="13">
        <f t="shared" si="121"/>
        <v>215890026.36999971</v>
      </c>
    </row>
    <row r="7688" spans="1:6">
      <c r="A7688" s="14">
        <v>45386</v>
      </c>
      <c r="B7688" s="15"/>
      <c r="C7688" s="144" t="s">
        <v>18</v>
      </c>
      <c r="D7688" s="33">
        <v>1185000</v>
      </c>
      <c r="E7688" s="45"/>
      <c r="F7688" s="13">
        <f t="shared" si="121"/>
        <v>217075026.36999971</v>
      </c>
    </row>
    <row r="7689" spans="1:6">
      <c r="A7689" s="14">
        <v>45386</v>
      </c>
      <c r="B7689" s="15"/>
      <c r="C7689" s="144" t="s">
        <v>12</v>
      </c>
      <c r="D7689" s="33">
        <v>600000</v>
      </c>
      <c r="E7689" s="45"/>
      <c r="F7689" s="13">
        <f t="shared" si="121"/>
        <v>217675026.36999971</v>
      </c>
    </row>
    <row r="7690" spans="1:6">
      <c r="A7690" s="14">
        <v>45386</v>
      </c>
      <c r="B7690" s="15"/>
      <c r="C7690" s="144" t="s">
        <v>12</v>
      </c>
      <c r="D7690" s="33">
        <v>585000</v>
      </c>
      <c r="E7690" s="45"/>
      <c r="F7690" s="13">
        <f t="shared" si="121"/>
        <v>218260026.36999971</v>
      </c>
    </row>
    <row r="7691" spans="1:6">
      <c r="A7691" s="14">
        <v>45386</v>
      </c>
      <c r="B7691" s="15"/>
      <c r="C7691" s="144" t="s">
        <v>12</v>
      </c>
      <c r="D7691" s="33">
        <v>1170000</v>
      </c>
      <c r="E7691" s="45"/>
      <c r="F7691" s="13">
        <f t="shared" si="121"/>
        <v>219430026.36999971</v>
      </c>
    </row>
    <row r="7692" spans="1:6">
      <c r="A7692" s="14">
        <v>45386</v>
      </c>
      <c r="B7692" s="15"/>
      <c r="C7692" s="144" t="s">
        <v>12</v>
      </c>
      <c r="D7692" s="33">
        <v>650000</v>
      </c>
      <c r="E7692" s="45"/>
      <c r="F7692" s="13">
        <f t="shared" si="121"/>
        <v>220080026.36999971</v>
      </c>
    </row>
    <row r="7693" spans="1:6">
      <c r="A7693" s="14">
        <v>45386</v>
      </c>
      <c r="B7693" s="15"/>
      <c r="C7693" s="144" t="s">
        <v>12</v>
      </c>
      <c r="D7693" s="33">
        <v>600000</v>
      </c>
      <c r="E7693" s="45"/>
      <c r="F7693" s="13">
        <f t="shared" si="121"/>
        <v>220680026.36999971</v>
      </c>
    </row>
    <row r="7694" spans="1:6">
      <c r="A7694" s="14">
        <v>45386</v>
      </c>
      <c r="B7694" s="15"/>
      <c r="C7694" s="144" t="s">
        <v>12</v>
      </c>
      <c r="D7694" s="33">
        <v>585000</v>
      </c>
      <c r="E7694" s="45"/>
      <c r="F7694" s="13">
        <f t="shared" si="121"/>
        <v>221265026.36999971</v>
      </c>
    </row>
    <row r="7695" spans="1:6">
      <c r="A7695" s="14">
        <v>45386</v>
      </c>
      <c r="B7695" s="15"/>
      <c r="C7695" s="144" t="s">
        <v>12</v>
      </c>
      <c r="D7695" s="33">
        <v>585000</v>
      </c>
      <c r="E7695" s="45"/>
      <c r="F7695" s="13">
        <f t="shared" si="121"/>
        <v>221850026.36999971</v>
      </c>
    </row>
    <row r="7696" spans="1:6">
      <c r="A7696" s="14">
        <v>45387</v>
      </c>
      <c r="B7696" s="15"/>
      <c r="C7696" s="144" t="s">
        <v>12</v>
      </c>
      <c r="D7696" s="33">
        <v>585000</v>
      </c>
      <c r="E7696" s="45"/>
      <c r="F7696" s="13">
        <f t="shared" si="121"/>
        <v>222435026.36999971</v>
      </c>
    </row>
    <row r="7697" spans="1:6">
      <c r="A7697" s="14">
        <v>45387</v>
      </c>
      <c r="B7697" s="15"/>
      <c r="C7697" s="144" t="s">
        <v>12</v>
      </c>
      <c r="D7697" s="33">
        <v>650000</v>
      </c>
      <c r="E7697" s="45"/>
      <c r="F7697" s="13">
        <f t="shared" si="121"/>
        <v>223085026.36999971</v>
      </c>
    </row>
    <row r="7698" spans="1:6">
      <c r="A7698" s="14">
        <v>45387</v>
      </c>
      <c r="B7698" s="15"/>
      <c r="C7698" s="144" t="s">
        <v>12</v>
      </c>
      <c r="D7698" s="33">
        <v>600000</v>
      </c>
      <c r="E7698" s="45"/>
      <c r="F7698" s="13">
        <f t="shared" si="121"/>
        <v>223685026.36999971</v>
      </c>
    </row>
    <row r="7699" spans="1:6">
      <c r="A7699" s="14">
        <v>45387</v>
      </c>
      <c r="B7699" s="15"/>
      <c r="C7699" s="144" t="s">
        <v>12</v>
      </c>
      <c r="D7699" s="33">
        <v>585000</v>
      </c>
      <c r="E7699" s="45"/>
      <c r="F7699" s="13">
        <f t="shared" si="121"/>
        <v>224270026.36999971</v>
      </c>
    </row>
    <row r="7700" spans="1:6">
      <c r="A7700" s="14">
        <v>45387</v>
      </c>
      <c r="B7700" s="15"/>
      <c r="C7700" s="144" t="s">
        <v>12</v>
      </c>
      <c r="D7700" s="33">
        <v>550000</v>
      </c>
      <c r="E7700" s="45"/>
      <c r="F7700" s="13">
        <f t="shared" si="121"/>
        <v>224820026.36999971</v>
      </c>
    </row>
    <row r="7701" spans="1:6">
      <c r="A7701" s="14">
        <v>45387</v>
      </c>
      <c r="B7701" s="15"/>
      <c r="C7701" s="144" t="s">
        <v>12</v>
      </c>
      <c r="D7701" s="33">
        <v>650000</v>
      </c>
      <c r="E7701" s="45"/>
      <c r="F7701" s="13">
        <f t="shared" si="121"/>
        <v>225470026.36999971</v>
      </c>
    </row>
    <row r="7702" spans="1:6">
      <c r="A7702" s="14">
        <v>45387</v>
      </c>
      <c r="B7702" s="15"/>
      <c r="C7702" s="144" t="s">
        <v>12</v>
      </c>
      <c r="D7702" s="33">
        <v>600000</v>
      </c>
      <c r="E7702" s="45"/>
      <c r="F7702" s="13">
        <f t="shared" si="121"/>
        <v>226070026.36999971</v>
      </c>
    </row>
    <row r="7703" spans="1:6">
      <c r="A7703" s="14">
        <v>45387</v>
      </c>
      <c r="B7703" s="15"/>
      <c r="C7703" s="144" t="s">
        <v>12</v>
      </c>
      <c r="D7703" s="33">
        <v>1065000</v>
      </c>
      <c r="E7703" s="45"/>
      <c r="F7703" s="13">
        <f t="shared" si="121"/>
        <v>227135026.36999971</v>
      </c>
    </row>
    <row r="7704" spans="1:6">
      <c r="A7704" s="14">
        <v>45387</v>
      </c>
      <c r="B7704" s="15"/>
      <c r="C7704" s="144" t="s">
        <v>17</v>
      </c>
      <c r="D7704" s="33">
        <v>550000</v>
      </c>
      <c r="E7704" s="45"/>
      <c r="F7704" s="13">
        <f t="shared" si="121"/>
        <v>227685026.36999971</v>
      </c>
    </row>
    <row r="7705" spans="1:6">
      <c r="A7705" s="14">
        <v>45387</v>
      </c>
      <c r="B7705" s="15"/>
      <c r="C7705" s="144" t="s">
        <v>17</v>
      </c>
      <c r="D7705" s="33">
        <v>750000</v>
      </c>
      <c r="E7705" s="45"/>
      <c r="F7705" s="13">
        <f t="shared" si="121"/>
        <v>228435026.36999971</v>
      </c>
    </row>
    <row r="7706" spans="1:6">
      <c r="A7706" s="14">
        <v>45387</v>
      </c>
      <c r="B7706" s="15"/>
      <c r="C7706" s="144" t="s">
        <v>12</v>
      </c>
      <c r="D7706" s="33">
        <v>1170000</v>
      </c>
      <c r="E7706" s="45"/>
      <c r="F7706" s="13">
        <f t="shared" si="121"/>
        <v>229605026.36999971</v>
      </c>
    </row>
    <row r="7707" spans="1:6">
      <c r="A7707" s="14">
        <v>45387</v>
      </c>
      <c r="B7707" s="15"/>
      <c r="C7707" s="144" t="s">
        <v>12</v>
      </c>
      <c r="D7707" s="33">
        <v>600000</v>
      </c>
      <c r="E7707" s="45"/>
      <c r="F7707" s="13">
        <f t="shared" si="121"/>
        <v>230205026.36999971</v>
      </c>
    </row>
    <row r="7708" spans="1:6">
      <c r="A7708" s="14">
        <v>45387</v>
      </c>
      <c r="B7708" s="15"/>
      <c r="C7708" s="144" t="s">
        <v>149</v>
      </c>
      <c r="D7708" s="33">
        <v>10000000</v>
      </c>
      <c r="E7708" s="45"/>
      <c r="F7708" s="13">
        <f t="shared" si="121"/>
        <v>240205026.36999971</v>
      </c>
    </row>
    <row r="7709" spans="1:6">
      <c r="A7709" s="14">
        <v>45387</v>
      </c>
      <c r="B7709" s="15"/>
      <c r="C7709" s="144" t="s">
        <v>915</v>
      </c>
      <c r="D7709" s="33">
        <v>5950000</v>
      </c>
      <c r="E7709" s="45"/>
      <c r="F7709" s="13">
        <f t="shared" si="121"/>
        <v>246155026.36999971</v>
      </c>
    </row>
    <row r="7710" spans="1:6">
      <c r="A7710" s="14">
        <v>45387</v>
      </c>
      <c r="B7710" s="15"/>
      <c r="C7710" s="144" t="s">
        <v>12</v>
      </c>
      <c r="D7710" s="33">
        <v>600000</v>
      </c>
      <c r="E7710" s="45"/>
      <c r="F7710" s="13">
        <f t="shared" si="121"/>
        <v>246755026.36999971</v>
      </c>
    </row>
    <row r="7711" spans="1:6">
      <c r="A7711" s="14">
        <v>45387</v>
      </c>
      <c r="B7711" s="15"/>
      <c r="C7711" s="144" t="s">
        <v>12</v>
      </c>
      <c r="D7711" s="33">
        <v>445000</v>
      </c>
      <c r="E7711" s="45"/>
      <c r="F7711" s="13">
        <f t="shared" si="121"/>
        <v>247200026.36999971</v>
      </c>
    </row>
    <row r="7712" spans="1:6">
      <c r="A7712" s="14">
        <v>45387</v>
      </c>
      <c r="B7712" s="15"/>
      <c r="C7712" s="144" t="s">
        <v>12</v>
      </c>
      <c r="D7712" s="33">
        <v>650000</v>
      </c>
      <c r="E7712" s="45"/>
      <c r="F7712" s="13">
        <f t="shared" si="121"/>
        <v>247850026.36999971</v>
      </c>
    </row>
    <row r="7713" spans="1:6">
      <c r="A7713" s="14">
        <v>45387</v>
      </c>
      <c r="B7713" s="15"/>
      <c r="C7713" s="144" t="s">
        <v>12</v>
      </c>
      <c r="D7713" s="33">
        <v>600000</v>
      </c>
      <c r="E7713" s="45"/>
      <c r="F7713" s="13">
        <f t="shared" si="121"/>
        <v>248450026.36999971</v>
      </c>
    </row>
    <row r="7714" spans="1:6">
      <c r="A7714" s="14">
        <v>45387</v>
      </c>
      <c r="B7714" s="15"/>
      <c r="C7714" s="144" t="s">
        <v>12</v>
      </c>
      <c r="D7714" s="33">
        <v>585000</v>
      </c>
      <c r="E7714" s="45"/>
      <c r="F7714" s="13">
        <f t="shared" si="121"/>
        <v>249035026.36999971</v>
      </c>
    </row>
    <row r="7715" spans="1:6">
      <c r="A7715" s="14">
        <v>45387</v>
      </c>
      <c r="B7715" s="15"/>
      <c r="C7715" s="144" t="s">
        <v>12</v>
      </c>
      <c r="D7715" s="33">
        <v>550000</v>
      </c>
      <c r="E7715" s="45"/>
      <c r="F7715" s="13">
        <f t="shared" ref="F7715:F7778" si="122">F7714+D7715-E7715</f>
        <v>249585026.36999971</v>
      </c>
    </row>
    <row r="7716" spans="1:6">
      <c r="A7716" s="14">
        <v>45387</v>
      </c>
      <c r="B7716" s="15"/>
      <c r="C7716" s="144" t="s">
        <v>12</v>
      </c>
      <c r="D7716" s="33">
        <v>1185000</v>
      </c>
      <c r="E7716" s="45"/>
      <c r="F7716" s="13">
        <f t="shared" si="122"/>
        <v>250770026.36999971</v>
      </c>
    </row>
    <row r="7717" spans="1:6">
      <c r="A7717" s="14">
        <v>45387</v>
      </c>
      <c r="B7717" s="15"/>
      <c r="C7717" s="144" t="s">
        <v>12</v>
      </c>
      <c r="D7717" s="33">
        <v>600000</v>
      </c>
      <c r="E7717" s="45"/>
      <c r="F7717" s="13">
        <f t="shared" si="122"/>
        <v>251370026.36999971</v>
      </c>
    </row>
    <row r="7718" spans="1:6">
      <c r="A7718" s="14">
        <v>45387</v>
      </c>
      <c r="B7718" s="15"/>
      <c r="C7718" s="144" t="s">
        <v>12</v>
      </c>
      <c r="D7718" s="33">
        <v>600000</v>
      </c>
      <c r="E7718" s="45"/>
      <c r="F7718" s="13">
        <f t="shared" si="122"/>
        <v>251970026.36999971</v>
      </c>
    </row>
    <row r="7719" spans="1:6">
      <c r="A7719" s="14">
        <v>45387</v>
      </c>
      <c r="B7719" s="15"/>
      <c r="C7719" s="144" t="s">
        <v>12</v>
      </c>
      <c r="D7719" s="33">
        <v>585000</v>
      </c>
      <c r="E7719" s="45"/>
      <c r="F7719" s="13">
        <f t="shared" si="122"/>
        <v>252555026.36999971</v>
      </c>
    </row>
    <row r="7720" spans="1:6">
      <c r="A7720" s="14">
        <v>45387</v>
      </c>
      <c r="B7720" s="15"/>
      <c r="C7720" s="144" t="s">
        <v>12</v>
      </c>
      <c r="D7720" s="33">
        <v>585000</v>
      </c>
      <c r="E7720" s="45"/>
      <c r="F7720" s="13">
        <f t="shared" si="122"/>
        <v>253140026.36999971</v>
      </c>
    </row>
    <row r="7721" spans="1:6">
      <c r="A7721" s="14">
        <v>45388</v>
      </c>
      <c r="B7721" s="15"/>
      <c r="C7721" s="144" t="s">
        <v>12</v>
      </c>
      <c r="D7721" s="33">
        <v>550000</v>
      </c>
      <c r="E7721" s="45"/>
      <c r="F7721" s="13">
        <f t="shared" si="122"/>
        <v>253690026.36999971</v>
      </c>
    </row>
    <row r="7722" spans="1:6">
      <c r="A7722" s="14">
        <v>45388</v>
      </c>
      <c r="B7722" s="15"/>
      <c r="C7722" s="144" t="s">
        <v>17</v>
      </c>
      <c r="D7722" s="33">
        <v>550000</v>
      </c>
      <c r="E7722" s="45"/>
      <c r="F7722" s="13">
        <f t="shared" si="122"/>
        <v>254240026.36999971</v>
      </c>
    </row>
    <row r="7723" spans="1:6">
      <c r="A7723" s="14">
        <v>45388</v>
      </c>
      <c r="B7723" s="15"/>
      <c r="C7723" s="144" t="s">
        <v>12</v>
      </c>
      <c r="D7723" s="33">
        <v>575000</v>
      </c>
      <c r="E7723" s="45"/>
      <c r="F7723" s="13">
        <f t="shared" si="122"/>
        <v>254815026.36999971</v>
      </c>
    </row>
    <row r="7724" spans="1:6">
      <c r="A7724" s="14">
        <v>45389</v>
      </c>
      <c r="B7724" s="15"/>
      <c r="C7724" s="144" t="s">
        <v>12</v>
      </c>
      <c r="D7724" s="33">
        <v>1100000</v>
      </c>
      <c r="E7724" s="45"/>
      <c r="F7724" s="13">
        <f t="shared" si="122"/>
        <v>255915026.36999971</v>
      </c>
    </row>
    <row r="7725" spans="1:6">
      <c r="A7725" s="14">
        <v>45390</v>
      </c>
      <c r="B7725" s="15"/>
      <c r="C7725" s="144" t="s">
        <v>12</v>
      </c>
      <c r="D7725" s="33">
        <v>600000</v>
      </c>
      <c r="E7725" s="45"/>
      <c r="F7725" s="13">
        <f t="shared" si="122"/>
        <v>256515026.36999971</v>
      </c>
    </row>
    <row r="7726" spans="1:6">
      <c r="A7726" s="14">
        <v>45390</v>
      </c>
      <c r="B7726" s="15"/>
      <c r="C7726" s="144" t="s">
        <v>12</v>
      </c>
      <c r="D7726" s="33">
        <v>650000</v>
      </c>
      <c r="E7726" s="45"/>
      <c r="F7726" s="13">
        <f t="shared" si="122"/>
        <v>257165026.36999971</v>
      </c>
    </row>
    <row r="7727" spans="1:6">
      <c r="A7727" s="14">
        <v>45391</v>
      </c>
      <c r="B7727" s="15"/>
      <c r="C7727" s="144" t="s">
        <v>12</v>
      </c>
      <c r="D7727" s="33">
        <v>650000</v>
      </c>
      <c r="E7727" s="45"/>
      <c r="F7727" s="13">
        <f t="shared" si="122"/>
        <v>257815026.36999971</v>
      </c>
    </row>
    <row r="7728" spans="1:6">
      <c r="A7728" s="14">
        <v>45391</v>
      </c>
      <c r="B7728" s="15"/>
      <c r="C7728" s="144" t="s">
        <v>12</v>
      </c>
      <c r="D7728" s="33">
        <v>600000</v>
      </c>
      <c r="E7728" s="45"/>
      <c r="F7728" s="13">
        <f t="shared" si="122"/>
        <v>258415026.36999971</v>
      </c>
    </row>
    <row r="7729" spans="1:6">
      <c r="A7729" s="14">
        <v>45392</v>
      </c>
      <c r="B7729" s="15"/>
      <c r="C7729" s="144" t="s">
        <v>12</v>
      </c>
      <c r="D7729" s="33">
        <v>650000</v>
      </c>
      <c r="E7729" s="45"/>
      <c r="F7729" s="13">
        <f t="shared" si="122"/>
        <v>259065026.36999971</v>
      </c>
    </row>
    <row r="7730" spans="1:6">
      <c r="A7730" s="14">
        <v>45393</v>
      </c>
      <c r="B7730" s="15"/>
      <c r="C7730" s="144" t="s">
        <v>12</v>
      </c>
      <c r="D7730" s="33">
        <v>585000</v>
      </c>
      <c r="E7730" s="45"/>
      <c r="F7730" s="13">
        <f t="shared" si="122"/>
        <v>259650026.36999971</v>
      </c>
    </row>
    <row r="7731" spans="1:6">
      <c r="A7731" s="14">
        <v>45393</v>
      </c>
      <c r="B7731" s="15"/>
      <c r="C7731" s="144" t="s">
        <v>12</v>
      </c>
      <c r="D7731" s="33">
        <v>1150000</v>
      </c>
      <c r="E7731" s="45"/>
      <c r="F7731" s="13">
        <f t="shared" si="122"/>
        <v>260800026.36999971</v>
      </c>
    </row>
    <row r="7732" spans="1:6">
      <c r="A7732" s="14">
        <v>45395</v>
      </c>
      <c r="B7732" s="15"/>
      <c r="C7732" s="144" t="s">
        <v>12</v>
      </c>
      <c r="D7732" s="33">
        <v>575000</v>
      </c>
      <c r="E7732" s="45"/>
      <c r="F7732" s="13">
        <f t="shared" si="122"/>
        <v>261375026.36999971</v>
      </c>
    </row>
    <row r="7733" spans="1:6">
      <c r="A7733" s="14">
        <v>45395</v>
      </c>
      <c r="B7733" s="15"/>
      <c r="C7733" s="144" t="s">
        <v>12</v>
      </c>
      <c r="D7733" s="33">
        <v>585000</v>
      </c>
      <c r="E7733" s="45"/>
      <c r="F7733" s="13">
        <f t="shared" si="122"/>
        <v>261960026.36999971</v>
      </c>
    </row>
    <row r="7734" spans="1:6">
      <c r="A7734" s="14">
        <v>45395</v>
      </c>
      <c r="B7734" s="15"/>
      <c r="C7734" s="144" t="s">
        <v>12</v>
      </c>
      <c r="D7734" s="33">
        <v>600000</v>
      </c>
      <c r="E7734" s="45"/>
      <c r="F7734" s="13">
        <f t="shared" si="122"/>
        <v>262560026.36999971</v>
      </c>
    </row>
    <row r="7735" spans="1:6">
      <c r="A7735" s="14">
        <v>45395</v>
      </c>
      <c r="B7735" s="15"/>
      <c r="C7735" s="144" t="s">
        <v>12</v>
      </c>
      <c r="D7735" s="33">
        <v>600000</v>
      </c>
      <c r="E7735" s="45"/>
      <c r="F7735" s="13">
        <f t="shared" si="122"/>
        <v>263160026.36999971</v>
      </c>
    </row>
    <row r="7736" spans="1:6">
      <c r="A7736" s="14">
        <v>45396</v>
      </c>
      <c r="B7736" s="15"/>
      <c r="C7736" s="144" t="s">
        <v>12</v>
      </c>
      <c r="D7736" s="33">
        <v>600000</v>
      </c>
      <c r="E7736" s="45"/>
      <c r="F7736" s="13">
        <f t="shared" si="122"/>
        <v>263760026.36999971</v>
      </c>
    </row>
    <row r="7737" spans="1:6">
      <c r="A7737" s="14">
        <v>45396</v>
      </c>
      <c r="B7737" s="15"/>
      <c r="C7737" s="144" t="s">
        <v>12</v>
      </c>
      <c r="D7737" s="33">
        <v>1150000</v>
      </c>
      <c r="E7737" s="45"/>
      <c r="F7737" s="13">
        <f t="shared" si="122"/>
        <v>264910026.36999971</v>
      </c>
    </row>
    <row r="7738" spans="1:6">
      <c r="A7738" s="14">
        <v>45397</v>
      </c>
      <c r="B7738" s="15"/>
      <c r="C7738" s="144" t="s">
        <v>12</v>
      </c>
      <c r="D7738" s="33">
        <v>650000</v>
      </c>
      <c r="E7738" s="45"/>
      <c r="F7738" s="13">
        <f t="shared" si="122"/>
        <v>265560026.36999971</v>
      </c>
    </row>
    <row r="7739" spans="1:6">
      <c r="A7739" s="14">
        <v>45397</v>
      </c>
      <c r="B7739" s="15"/>
      <c r="C7739" s="144" t="s">
        <v>12</v>
      </c>
      <c r="D7739" s="33">
        <v>585000</v>
      </c>
      <c r="E7739" s="45"/>
      <c r="F7739" s="13">
        <f t="shared" si="122"/>
        <v>266145026.36999971</v>
      </c>
    </row>
    <row r="7740" spans="1:6">
      <c r="A7740" s="14">
        <v>45397</v>
      </c>
      <c r="B7740" s="15"/>
      <c r="C7740" s="144" t="s">
        <v>12</v>
      </c>
      <c r="D7740" s="33">
        <v>600000</v>
      </c>
      <c r="E7740" s="45"/>
      <c r="F7740" s="13">
        <f t="shared" si="122"/>
        <v>266745026.36999971</v>
      </c>
    </row>
    <row r="7741" spans="1:6">
      <c r="A7741" s="14">
        <v>45397</v>
      </c>
      <c r="B7741" s="15"/>
      <c r="C7741" s="144" t="s">
        <v>12</v>
      </c>
      <c r="D7741" s="33">
        <v>650000</v>
      </c>
      <c r="E7741" s="45"/>
      <c r="F7741" s="13">
        <f t="shared" si="122"/>
        <v>267395026.36999971</v>
      </c>
    </row>
    <row r="7742" spans="1:6">
      <c r="A7742" s="14">
        <v>45398</v>
      </c>
      <c r="B7742" s="15"/>
      <c r="C7742" s="144" t="s">
        <v>12</v>
      </c>
      <c r="D7742" s="33">
        <v>600000</v>
      </c>
      <c r="E7742" s="45"/>
      <c r="F7742" s="13">
        <f t="shared" si="122"/>
        <v>267995026.36999971</v>
      </c>
    </row>
    <row r="7743" spans="1:6">
      <c r="A7743" s="14">
        <v>45398</v>
      </c>
      <c r="B7743" s="15"/>
      <c r="C7743" s="144" t="s">
        <v>12</v>
      </c>
      <c r="D7743" s="33">
        <v>575000</v>
      </c>
      <c r="E7743" s="45"/>
      <c r="F7743" s="13">
        <f t="shared" si="122"/>
        <v>268570026.36999971</v>
      </c>
    </row>
    <row r="7744" spans="1:6">
      <c r="A7744" s="14">
        <v>45398</v>
      </c>
      <c r="B7744" s="15"/>
      <c r="C7744" s="144" t="s">
        <v>12</v>
      </c>
      <c r="D7744" s="33">
        <v>1770000</v>
      </c>
      <c r="E7744" s="45"/>
      <c r="F7744" s="13">
        <f t="shared" si="122"/>
        <v>270340026.36999971</v>
      </c>
    </row>
    <row r="7745" spans="1:6">
      <c r="A7745" s="14">
        <v>45398</v>
      </c>
      <c r="B7745" s="15"/>
      <c r="C7745" s="144" t="s">
        <v>12</v>
      </c>
      <c r="D7745" s="33">
        <v>585000</v>
      </c>
      <c r="E7745" s="45"/>
      <c r="F7745" s="13">
        <f t="shared" si="122"/>
        <v>270925026.36999971</v>
      </c>
    </row>
    <row r="7746" spans="1:6">
      <c r="A7746" s="14">
        <v>45398</v>
      </c>
      <c r="B7746" s="15"/>
      <c r="C7746" s="144" t="s">
        <v>17</v>
      </c>
      <c r="D7746" s="33">
        <v>600000</v>
      </c>
      <c r="E7746" s="45"/>
      <c r="F7746" s="13">
        <f t="shared" si="122"/>
        <v>271525026.36999971</v>
      </c>
    </row>
    <row r="7747" spans="1:6">
      <c r="A7747" s="14">
        <v>45398</v>
      </c>
      <c r="B7747" s="15"/>
      <c r="C7747" s="144" t="s">
        <v>12</v>
      </c>
      <c r="D7747" s="33">
        <v>550000</v>
      </c>
      <c r="E7747" s="45"/>
      <c r="F7747" s="13">
        <f t="shared" si="122"/>
        <v>272075026.36999971</v>
      </c>
    </row>
    <row r="7748" spans="1:6">
      <c r="A7748" s="14">
        <v>45398</v>
      </c>
      <c r="B7748" s="15"/>
      <c r="C7748" s="144" t="s">
        <v>12</v>
      </c>
      <c r="D7748" s="33">
        <v>650000</v>
      </c>
      <c r="E7748" s="45"/>
      <c r="F7748" s="13">
        <f t="shared" si="122"/>
        <v>272725026.36999971</v>
      </c>
    </row>
    <row r="7749" spans="1:6">
      <c r="A7749" s="14">
        <v>45398</v>
      </c>
      <c r="B7749" s="15"/>
      <c r="C7749" s="144" t="s">
        <v>12</v>
      </c>
      <c r="D7749" s="33">
        <v>600000</v>
      </c>
      <c r="E7749" s="45"/>
      <c r="F7749" s="13">
        <f t="shared" si="122"/>
        <v>273325026.36999971</v>
      </c>
    </row>
    <row r="7750" spans="1:6">
      <c r="A7750" s="14">
        <v>45398</v>
      </c>
      <c r="B7750" s="15"/>
      <c r="C7750" s="144" t="s">
        <v>12</v>
      </c>
      <c r="D7750" s="33">
        <v>600000</v>
      </c>
      <c r="E7750" s="45"/>
      <c r="F7750" s="13">
        <f t="shared" si="122"/>
        <v>273925026.36999971</v>
      </c>
    </row>
    <row r="7751" spans="1:6">
      <c r="A7751" s="14">
        <v>45398</v>
      </c>
      <c r="B7751" s="15"/>
      <c r="C7751" s="144" t="s">
        <v>12</v>
      </c>
      <c r="D7751" s="33">
        <v>1170000</v>
      </c>
      <c r="E7751" s="45"/>
      <c r="F7751" s="13">
        <f t="shared" si="122"/>
        <v>275095026.36999971</v>
      </c>
    </row>
    <row r="7752" spans="1:6">
      <c r="A7752" s="14">
        <v>45398</v>
      </c>
      <c r="B7752" s="15"/>
      <c r="C7752" s="144" t="s">
        <v>12</v>
      </c>
      <c r="D7752" s="33">
        <v>1250000</v>
      </c>
      <c r="E7752" s="45"/>
      <c r="F7752" s="13">
        <f t="shared" si="122"/>
        <v>276345026.36999971</v>
      </c>
    </row>
    <row r="7753" spans="1:6">
      <c r="A7753" s="14">
        <v>45398</v>
      </c>
      <c r="B7753" s="15"/>
      <c r="C7753" s="144" t="s">
        <v>149</v>
      </c>
      <c r="D7753" s="33">
        <v>15950000</v>
      </c>
      <c r="E7753" s="45"/>
      <c r="F7753" s="13">
        <f t="shared" si="122"/>
        <v>292295026.36999971</v>
      </c>
    </row>
    <row r="7754" spans="1:6">
      <c r="A7754" s="14">
        <v>45398</v>
      </c>
      <c r="B7754" s="15"/>
      <c r="C7754" s="144" t="s">
        <v>12</v>
      </c>
      <c r="D7754" s="33">
        <v>1235000</v>
      </c>
      <c r="E7754" s="45"/>
      <c r="F7754" s="13">
        <f t="shared" si="122"/>
        <v>293530026.36999971</v>
      </c>
    </row>
    <row r="7755" spans="1:6">
      <c r="A7755" s="14">
        <v>45398</v>
      </c>
      <c r="B7755" s="15"/>
      <c r="C7755" s="144" t="s">
        <v>12</v>
      </c>
      <c r="D7755" s="33">
        <v>1300000</v>
      </c>
      <c r="E7755" s="45"/>
      <c r="F7755" s="13">
        <f t="shared" si="122"/>
        <v>294830026.36999971</v>
      </c>
    </row>
    <row r="7756" spans="1:6">
      <c r="A7756" s="14">
        <v>45398</v>
      </c>
      <c r="B7756" s="15"/>
      <c r="C7756" s="144" t="s">
        <v>12</v>
      </c>
      <c r="D7756" s="33">
        <v>650000</v>
      </c>
      <c r="E7756" s="45"/>
      <c r="F7756" s="13">
        <f t="shared" si="122"/>
        <v>295480026.36999971</v>
      </c>
    </row>
    <row r="7757" spans="1:6">
      <c r="A7757" s="14">
        <v>45398</v>
      </c>
      <c r="B7757" s="15"/>
      <c r="C7757" s="144" t="s">
        <v>12</v>
      </c>
      <c r="D7757" s="33">
        <v>600000</v>
      </c>
      <c r="E7757" s="45"/>
      <c r="F7757" s="13">
        <f t="shared" si="122"/>
        <v>296080026.36999971</v>
      </c>
    </row>
    <row r="7758" spans="1:6">
      <c r="A7758" s="14">
        <v>45398</v>
      </c>
      <c r="B7758" s="15"/>
      <c r="C7758" s="144" t="s">
        <v>18</v>
      </c>
      <c r="D7758" s="33">
        <v>2370000</v>
      </c>
      <c r="E7758" s="45"/>
      <c r="F7758" s="13">
        <f t="shared" si="122"/>
        <v>298450026.36999971</v>
      </c>
    </row>
    <row r="7759" spans="1:6">
      <c r="A7759" s="14">
        <v>45398</v>
      </c>
      <c r="B7759" s="15"/>
      <c r="C7759" s="144" t="s">
        <v>12</v>
      </c>
      <c r="D7759" s="33">
        <v>600000</v>
      </c>
      <c r="E7759" s="45"/>
      <c r="F7759" s="13">
        <f t="shared" si="122"/>
        <v>299050026.36999971</v>
      </c>
    </row>
    <row r="7760" spans="1:6">
      <c r="A7760" s="14">
        <v>45398</v>
      </c>
      <c r="B7760" s="15"/>
      <c r="C7760" s="144" t="s">
        <v>12</v>
      </c>
      <c r="D7760" s="33">
        <v>1745000</v>
      </c>
      <c r="E7760" s="45"/>
      <c r="F7760" s="13">
        <f t="shared" si="122"/>
        <v>300795026.36999971</v>
      </c>
    </row>
    <row r="7761" spans="1:6">
      <c r="A7761" s="14">
        <v>45398</v>
      </c>
      <c r="B7761" s="15"/>
      <c r="C7761" s="144" t="s">
        <v>12</v>
      </c>
      <c r="D7761" s="33">
        <v>585000</v>
      </c>
      <c r="E7761" s="45"/>
      <c r="F7761" s="13">
        <f t="shared" si="122"/>
        <v>301380026.36999971</v>
      </c>
    </row>
    <row r="7762" spans="1:6">
      <c r="A7762" s="14">
        <v>45398</v>
      </c>
      <c r="B7762" s="15"/>
      <c r="C7762" s="144" t="s">
        <v>12</v>
      </c>
      <c r="D7762" s="33">
        <v>600000</v>
      </c>
      <c r="E7762" s="45"/>
      <c r="F7762" s="13">
        <f t="shared" si="122"/>
        <v>301980026.36999971</v>
      </c>
    </row>
    <row r="7763" spans="1:6">
      <c r="A7763" s="14">
        <v>45398</v>
      </c>
      <c r="B7763" s="15"/>
      <c r="C7763" s="144" t="s">
        <v>12</v>
      </c>
      <c r="D7763" s="33">
        <v>585000</v>
      </c>
      <c r="E7763" s="45"/>
      <c r="F7763" s="13">
        <f t="shared" si="122"/>
        <v>302565026.36999971</v>
      </c>
    </row>
    <row r="7764" spans="1:6">
      <c r="A7764" s="14">
        <v>45398</v>
      </c>
      <c r="B7764" s="15"/>
      <c r="C7764" s="144" t="s">
        <v>12</v>
      </c>
      <c r="D7764" s="33">
        <v>585000</v>
      </c>
      <c r="E7764" s="45"/>
      <c r="F7764" s="13">
        <f t="shared" si="122"/>
        <v>303150026.36999971</v>
      </c>
    </row>
    <row r="7765" spans="1:6">
      <c r="A7765" s="14">
        <v>45399</v>
      </c>
      <c r="B7765" s="15"/>
      <c r="C7765" s="144" t="s">
        <v>12</v>
      </c>
      <c r="D7765" s="33">
        <v>1900000</v>
      </c>
      <c r="E7765" s="45"/>
      <c r="F7765" s="13">
        <f t="shared" si="122"/>
        <v>305050026.36999971</v>
      </c>
    </row>
    <row r="7766" spans="1:6">
      <c r="A7766" s="14">
        <v>45399</v>
      </c>
      <c r="B7766" s="15"/>
      <c r="C7766" s="144" t="s">
        <v>12</v>
      </c>
      <c r="D7766" s="33">
        <v>550000</v>
      </c>
      <c r="E7766" s="45"/>
      <c r="F7766" s="13">
        <f t="shared" si="122"/>
        <v>305600026.36999971</v>
      </c>
    </row>
    <row r="7767" spans="1:6">
      <c r="A7767" s="14">
        <v>45399</v>
      </c>
      <c r="B7767" s="15"/>
      <c r="C7767" s="144" t="s">
        <v>12</v>
      </c>
      <c r="D7767" s="33">
        <v>585000</v>
      </c>
      <c r="E7767" s="45"/>
      <c r="F7767" s="13">
        <f t="shared" si="122"/>
        <v>306185026.36999971</v>
      </c>
    </row>
    <row r="7768" spans="1:6">
      <c r="A7768" s="14">
        <v>45399</v>
      </c>
      <c r="B7768" s="15"/>
      <c r="C7768" s="144" t="s">
        <v>12</v>
      </c>
      <c r="D7768" s="33">
        <v>600000</v>
      </c>
      <c r="E7768" s="45"/>
      <c r="F7768" s="13">
        <f t="shared" si="122"/>
        <v>306785026.36999971</v>
      </c>
    </row>
    <row r="7769" spans="1:6">
      <c r="A7769" s="14">
        <v>45399</v>
      </c>
      <c r="B7769" s="15"/>
      <c r="C7769" s="144" t="s">
        <v>12</v>
      </c>
      <c r="D7769" s="33">
        <v>1160000</v>
      </c>
      <c r="E7769" s="45"/>
      <c r="F7769" s="13">
        <f t="shared" si="122"/>
        <v>307945026.36999971</v>
      </c>
    </row>
    <row r="7770" spans="1:6">
      <c r="A7770" s="14">
        <v>45399</v>
      </c>
      <c r="B7770" s="15"/>
      <c r="C7770" s="144" t="s">
        <v>12</v>
      </c>
      <c r="D7770" s="33">
        <v>1170000</v>
      </c>
      <c r="E7770" s="45"/>
      <c r="F7770" s="13">
        <f t="shared" si="122"/>
        <v>309115026.36999971</v>
      </c>
    </row>
    <row r="7771" spans="1:6">
      <c r="A7771" s="14">
        <v>45399</v>
      </c>
      <c r="B7771" s="15"/>
      <c r="C7771" s="144" t="s">
        <v>12</v>
      </c>
      <c r="D7771" s="33">
        <v>1235000</v>
      </c>
      <c r="E7771" s="45"/>
      <c r="F7771" s="13">
        <f t="shared" si="122"/>
        <v>310350026.36999971</v>
      </c>
    </row>
    <row r="7772" spans="1:6">
      <c r="A7772" s="14">
        <v>45399</v>
      </c>
      <c r="B7772" s="15"/>
      <c r="C7772" s="144" t="s">
        <v>12</v>
      </c>
      <c r="D7772" s="33">
        <v>550000</v>
      </c>
      <c r="E7772" s="45"/>
      <c r="F7772" s="13">
        <f t="shared" si="122"/>
        <v>310900026.36999971</v>
      </c>
    </row>
    <row r="7773" spans="1:6">
      <c r="A7773" s="14">
        <v>45399</v>
      </c>
      <c r="B7773" s="15"/>
      <c r="C7773" s="144" t="s">
        <v>12</v>
      </c>
      <c r="D7773" s="33">
        <v>585000</v>
      </c>
      <c r="E7773" s="45"/>
      <c r="F7773" s="13">
        <f t="shared" si="122"/>
        <v>311485026.36999971</v>
      </c>
    </row>
    <row r="7774" spans="1:6">
      <c r="A7774" s="14">
        <v>45399</v>
      </c>
      <c r="B7774" s="15"/>
      <c r="C7774" s="144" t="s">
        <v>12</v>
      </c>
      <c r="D7774" s="33">
        <v>465000</v>
      </c>
      <c r="E7774" s="45"/>
      <c r="F7774" s="13">
        <f t="shared" si="122"/>
        <v>311950026.36999971</v>
      </c>
    </row>
    <row r="7775" spans="1:6">
      <c r="A7775" s="14">
        <v>45399</v>
      </c>
      <c r="B7775" s="15"/>
      <c r="C7775" s="144" t="s">
        <v>12</v>
      </c>
      <c r="D7775" s="33">
        <v>600000</v>
      </c>
      <c r="E7775" s="45"/>
      <c r="F7775" s="13">
        <f t="shared" si="122"/>
        <v>312550026.36999971</v>
      </c>
    </row>
    <row r="7776" spans="1:6">
      <c r="A7776" s="14">
        <v>45399</v>
      </c>
      <c r="B7776" s="15"/>
      <c r="C7776" s="144" t="s">
        <v>12</v>
      </c>
      <c r="D7776" s="33">
        <v>1185000</v>
      </c>
      <c r="E7776" s="45"/>
      <c r="F7776" s="13">
        <f t="shared" si="122"/>
        <v>313735026.36999971</v>
      </c>
    </row>
    <row r="7777" spans="1:9">
      <c r="A7777" s="14">
        <v>45399</v>
      </c>
      <c r="B7777" s="15"/>
      <c r="C7777" s="144" t="s">
        <v>12</v>
      </c>
      <c r="D7777" s="33">
        <v>600000</v>
      </c>
      <c r="E7777" s="45"/>
      <c r="F7777" s="13">
        <f t="shared" si="122"/>
        <v>314335026.36999971</v>
      </c>
    </row>
    <row r="7778" spans="1:9">
      <c r="A7778" s="14">
        <v>45399</v>
      </c>
      <c r="B7778" s="15"/>
      <c r="C7778" s="144" t="s">
        <v>12</v>
      </c>
      <c r="D7778" s="33">
        <v>600000</v>
      </c>
      <c r="E7778" s="45"/>
      <c r="F7778" s="13">
        <f t="shared" si="122"/>
        <v>314935026.36999971</v>
      </c>
    </row>
    <row r="7779" spans="1:9">
      <c r="A7779" s="14">
        <v>45399</v>
      </c>
      <c r="B7779" s="15"/>
      <c r="C7779" s="144" t="s">
        <v>12</v>
      </c>
      <c r="D7779" s="33">
        <v>1950000</v>
      </c>
      <c r="E7779" s="45"/>
      <c r="F7779" s="13">
        <f t="shared" ref="F7779:F7842" si="123">F7778+D7779-E7779</f>
        <v>316885026.36999971</v>
      </c>
    </row>
    <row r="7780" spans="1:9">
      <c r="A7780" s="14">
        <v>45399</v>
      </c>
      <c r="B7780" s="15"/>
      <c r="C7780" s="144" t="s">
        <v>12</v>
      </c>
      <c r="D7780" s="33">
        <v>650000</v>
      </c>
      <c r="E7780" s="45"/>
      <c r="F7780" s="13">
        <f t="shared" si="123"/>
        <v>317535026.36999971</v>
      </c>
    </row>
    <row r="7781" spans="1:9">
      <c r="A7781" s="14">
        <v>45399</v>
      </c>
      <c r="B7781" s="15"/>
      <c r="C7781" s="144" t="s">
        <v>12</v>
      </c>
      <c r="D7781" s="33">
        <v>1235000</v>
      </c>
      <c r="E7781" s="45"/>
      <c r="F7781" s="13">
        <f t="shared" si="123"/>
        <v>318770026.36999971</v>
      </c>
    </row>
    <row r="7782" spans="1:9">
      <c r="A7782" s="14">
        <v>45399</v>
      </c>
      <c r="B7782" s="15"/>
      <c r="C7782" s="144" t="s">
        <v>12</v>
      </c>
      <c r="D7782" s="33">
        <v>1015000</v>
      </c>
      <c r="E7782" s="45"/>
      <c r="F7782" s="13">
        <f t="shared" si="123"/>
        <v>319785026.36999971</v>
      </c>
    </row>
    <row r="7783" spans="1:9">
      <c r="A7783" s="14">
        <v>45400</v>
      </c>
      <c r="B7783" s="15"/>
      <c r="C7783" s="144" t="s">
        <v>12</v>
      </c>
      <c r="D7783" s="33">
        <v>650000</v>
      </c>
      <c r="E7783" s="45"/>
      <c r="F7783" s="13">
        <f t="shared" si="123"/>
        <v>320435026.36999971</v>
      </c>
    </row>
    <row r="7784" spans="1:9">
      <c r="A7784" s="14">
        <v>45400</v>
      </c>
      <c r="B7784" s="15"/>
      <c r="C7784" s="144" t="s">
        <v>12</v>
      </c>
      <c r="D7784" s="33">
        <v>650000</v>
      </c>
      <c r="E7784" s="45"/>
      <c r="F7784" s="13">
        <f t="shared" si="123"/>
        <v>321085026.36999971</v>
      </c>
    </row>
    <row r="7785" spans="1:9">
      <c r="A7785" s="14">
        <v>45400</v>
      </c>
      <c r="B7785" s="15"/>
      <c r="C7785" s="144" t="s">
        <v>12</v>
      </c>
      <c r="D7785" s="33">
        <v>600000</v>
      </c>
      <c r="E7785" s="45"/>
      <c r="F7785" s="13">
        <f t="shared" si="123"/>
        <v>321685026.36999971</v>
      </c>
    </row>
    <row r="7786" spans="1:9">
      <c r="A7786" s="14">
        <v>45400</v>
      </c>
      <c r="B7786" s="15"/>
      <c r="C7786" s="144" t="s">
        <v>12</v>
      </c>
      <c r="D7786" s="33">
        <v>585000</v>
      </c>
      <c r="E7786" s="45"/>
      <c r="F7786" s="13">
        <f t="shared" si="123"/>
        <v>322270026.36999971</v>
      </c>
    </row>
    <row r="7787" spans="1:9">
      <c r="A7787" s="14">
        <v>45400</v>
      </c>
      <c r="B7787" s="15"/>
      <c r="C7787" s="144" t="s">
        <v>12</v>
      </c>
      <c r="D7787" s="33">
        <v>585000</v>
      </c>
      <c r="E7787" s="45"/>
      <c r="F7787" s="13">
        <f t="shared" si="123"/>
        <v>322855026.36999971</v>
      </c>
    </row>
    <row r="7788" spans="1:9">
      <c r="A7788" s="14">
        <v>45400</v>
      </c>
      <c r="B7788" s="15"/>
      <c r="C7788" s="144" t="s">
        <v>12</v>
      </c>
      <c r="D7788" s="33">
        <v>1235000</v>
      </c>
      <c r="E7788" s="45"/>
      <c r="F7788" s="13">
        <f t="shared" si="123"/>
        <v>324090026.36999971</v>
      </c>
      <c r="H7788" s="41"/>
    </row>
    <row r="7789" spans="1:9">
      <c r="A7789" s="14">
        <v>45400</v>
      </c>
      <c r="B7789" s="15"/>
      <c r="C7789" s="144" t="s">
        <v>12</v>
      </c>
      <c r="D7789" s="33">
        <v>1800000</v>
      </c>
      <c r="E7789" s="45"/>
      <c r="F7789" s="13">
        <f t="shared" si="123"/>
        <v>325890026.36999971</v>
      </c>
    </row>
    <row r="7790" spans="1:9">
      <c r="A7790" s="14">
        <v>45405</v>
      </c>
      <c r="B7790" s="15"/>
      <c r="C7790" s="144" t="s">
        <v>421</v>
      </c>
      <c r="D7790" s="33">
        <v>2500000</v>
      </c>
      <c r="E7790" s="45"/>
      <c r="F7790" s="13">
        <f t="shared" si="123"/>
        <v>328390026.36999971</v>
      </c>
    </row>
    <row r="7791" spans="1:9">
      <c r="A7791" s="14">
        <v>45400</v>
      </c>
      <c r="B7791" s="15"/>
      <c r="C7791" s="144" t="s">
        <v>18</v>
      </c>
      <c r="D7791" s="33">
        <v>1700000</v>
      </c>
      <c r="E7791" s="45"/>
      <c r="F7791" s="13">
        <f t="shared" si="123"/>
        <v>330090026.36999971</v>
      </c>
    </row>
    <row r="7792" spans="1:9">
      <c r="A7792" s="14">
        <v>45400</v>
      </c>
      <c r="B7792" s="15"/>
      <c r="C7792" s="144" t="s">
        <v>12</v>
      </c>
      <c r="D7792" s="33">
        <v>600000</v>
      </c>
      <c r="E7792" s="45"/>
      <c r="F7792" s="13">
        <f t="shared" si="123"/>
        <v>330690026.36999971</v>
      </c>
      <c r="H7792" s="41"/>
      <c r="I7792" s="16"/>
    </row>
    <row r="7793" spans="1:9">
      <c r="A7793" s="14">
        <v>45400</v>
      </c>
      <c r="B7793" s="15"/>
      <c r="C7793" s="144" t="s">
        <v>12</v>
      </c>
      <c r="D7793" s="33">
        <v>585000</v>
      </c>
      <c r="E7793" s="45"/>
      <c r="F7793" s="13">
        <f t="shared" si="123"/>
        <v>331275026.36999971</v>
      </c>
      <c r="H7793" s="16"/>
      <c r="I7793" s="16"/>
    </row>
    <row r="7794" spans="1:9">
      <c r="A7794" s="14">
        <v>45400</v>
      </c>
      <c r="B7794" s="15"/>
      <c r="C7794" s="144" t="s">
        <v>12</v>
      </c>
      <c r="D7794" s="33">
        <v>585000</v>
      </c>
      <c r="E7794" s="45"/>
      <c r="F7794" s="13">
        <f t="shared" si="123"/>
        <v>331860026.36999971</v>
      </c>
    </row>
    <row r="7795" spans="1:9">
      <c r="A7795" s="14">
        <v>45400</v>
      </c>
      <c r="B7795" s="15"/>
      <c r="C7795" s="144" t="s">
        <v>12</v>
      </c>
      <c r="D7795" s="33">
        <v>1700000</v>
      </c>
      <c r="E7795" s="45"/>
      <c r="F7795" s="13">
        <f t="shared" si="123"/>
        <v>333560026.36999971</v>
      </c>
      <c r="H7795" s="16"/>
    </row>
    <row r="7796" spans="1:9">
      <c r="A7796" s="14">
        <v>45401</v>
      </c>
      <c r="B7796" s="15"/>
      <c r="C7796" s="144" t="s">
        <v>12</v>
      </c>
      <c r="D7796" s="33">
        <v>550000</v>
      </c>
      <c r="E7796" s="45"/>
      <c r="F7796" s="13">
        <f t="shared" si="123"/>
        <v>334110026.36999971</v>
      </c>
    </row>
    <row r="7797" spans="1:9">
      <c r="A7797" s="14">
        <v>45401</v>
      </c>
      <c r="B7797" s="15"/>
      <c r="C7797" s="144" t="s">
        <v>12</v>
      </c>
      <c r="D7797" s="33">
        <v>1200000</v>
      </c>
      <c r="E7797" s="45"/>
      <c r="F7797" s="13">
        <f t="shared" si="123"/>
        <v>335310026.36999971</v>
      </c>
      <c r="H7797" s="66"/>
    </row>
    <row r="7798" spans="1:9">
      <c r="A7798" s="14">
        <v>45401</v>
      </c>
      <c r="B7798" s="15"/>
      <c r="C7798" s="144" t="s">
        <v>12</v>
      </c>
      <c r="D7798" s="33">
        <v>1200000</v>
      </c>
      <c r="E7798" s="45"/>
      <c r="F7798" s="13">
        <f t="shared" si="123"/>
        <v>336510026.36999971</v>
      </c>
      <c r="H7798" s="57"/>
    </row>
    <row r="7799" spans="1:9">
      <c r="A7799" s="14">
        <v>45401</v>
      </c>
      <c r="B7799" s="15"/>
      <c r="C7799" s="144" t="s">
        <v>12</v>
      </c>
      <c r="D7799" s="33">
        <v>1050000</v>
      </c>
      <c r="E7799" s="45"/>
      <c r="F7799" s="13">
        <f t="shared" si="123"/>
        <v>337560026.36999971</v>
      </c>
      <c r="H7799" s="57"/>
    </row>
    <row r="7800" spans="1:9">
      <c r="A7800" s="14">
        <v>45401</v>
      </c>
      <c r="B7800" s="15"/>
      <c r="C7800" s="144" t="s">
        <v>12</v>
      </c>
      <c r="D7800" s="33">
        <v>3530000</v>
      </c>
      <c r="E7800" s="45"/>
      <c r="F7800" s="13">
        <f t="shared" si="123"/>
        <v>341090026.36999971</v>
      </c>
      <c r="H7800" s="57"/>
    </row>
    <row r="7801" spans="1:9">
      <c r="A7801" s="14">
        <v>45402</v>
      </c>
      <c r="B7801" s="15"/>
      <c r="C7801" s="144" t="s">
        <v>146</v>
      </c>
      <c r="D7801" s="33">
        <v>10200000</v>
      </c>
      <c r="E7801" s="45"/>
      <c r="F7801" s="13">
        <f t="shared" si="123"/>
        <v>351290026.36999971</v>
      </c>
      <c r="H7801" s="57"/>
    </row>
    <row r="7802" spans="1:9">
      <c r="A7802" s="14">
        <v>45402</v>
      </c>
      <c r="B7802" s="15"/>
      <c r="C7802" s="144" t="s">
        <v>12</v>
      </c>
      <c r="D7802" s="33">
        <v>600000</v>
      </c>
      <c r="E7802" s="45"/>
      <c r="F7802" s="13">
        <f t="shared" si="123"/>
        <v>351890026.36999971</v>
      </c>
      <c r="H7802" s="57"/>
    </row>
    <row r="7803" spans="1:9">
      <c r="A7803" s="14">
        <v>45402</v>
      </c>
      <c r="B7803" s="15"/>
      <c r="C7803" s="144" t="s">
        <v>147</v>
      </c>
      <c r="D7803" s="33">
        <v>15500000</v>
      </c>
      <c r="E7803" s="45"/>
      <c r="F7803" s="13">
        <f t="shared" si="123"/>
        <v>367390026.36999971</v>
      </c>
    </row>
    <row r="7804" spans="1:9">
      <c r="A7804" s="14">
        <v>45402</v>
      </c>
      <c r="B7804" s="15"/>
      <c r="C7804" s="144" t="s">
        <v>12</v>
      </c>
      <c r="D7804" s="33">
        <v>1170000</v>
      </c>
      <c r="E7804" s="45"/>
      <c r="F7804" s="13">
        <f t="shared" si="123"/>
        <v>368560026.36999971</v>
      </c>
      <c r="H7804" s="16"/>
    </row>
    <row r="7805" spans="1:9">
      <c r="A7805" s="14">
        <v>45403</v>
      </c>
      <c r="B7805" s="15"/>
      <c r="C7805" s="144" t="s">
        <v>12</v>
      </c>
      <c r="D7805" s="33">
        <v>585000</v>
      </c>
      <c r="E7805" s="45"/>
      <c r="F7805" s="13">
        <f t="shared" si="123"/>
        <v>369145026.36999971</v>
      </c>
    </row>
    <row r="7806" spans="1:9">
      <c r="A7806" s="14">
        <v>45403</v>
      </c>
      <c r="B7806" s="15"/>
      <c r="C7806" s="144" t="s">
        <v>12</v>
      </c>
      <c r="D7806" s="33">
        <v>1200000</v>
      </c>
      <c r="E7806" s="45"/>
      <c r="F7806" s="13">
        <f t="shared" si="123"/>
        <v>370345026.36999971</v>
      </c>
    </row>
    <row r="7807" spans="1:9">
      <c r="A7807" s="14">
        <v>45404</v>
      </c>
      <c r="B7807" s="15"/>
      <c r="C7807" s="144" t="s">
        <v>12</v>
      </c>
      <c r="D7807" s="33">
        <v>585000</v>
      </c>
      <c r="E7807" s="45"/>
      <c r="F7807" s="13">
        <f t="shared" si="123"/>
        <v>370930026.36999971</v>
      </c>
    </row>
    <row r="7808" spans="1:9">
      <c r="A7808" s="14">
        <v>45404</v>
      </c>
      <c r="B7808" s="15"/>
      <c r="C7808" s="144" t="s">
        <v>12</v>
      </c>
      <c r="D7808" s="33">
        <v>1050000</v>
      </c>
      <c r="E7808" s="45"/>
      <c r="F7808" s="13">
        <f t="shared" si="123"/>
        <v>371980026.36999971</v>
      </c>
    </row>
    <row r="7809" spans="1:6">
      <c r="A7809" s="14">
        <v>45404</v>
      </c>
      <c r="B7809" s="15"/>
      <c r="C7809" s="144" t="s">
        <v>12</v>
      </c>
      <c r="D7809" s="33">
        <v>550000</v>
      </c>
      <c r="E7809" s="45"/>
      <c r="F7809" s="13">
        <f t="shared" si="123"/>
        <v>372530026.36999971</v>
      </c>
    </row>
    <row r="7810" spans="1:6">
      <c r="A7810" s="14">
        <v>45404</v>
      </c>
      <c r="B7810" s="15"/>
      <c r="C7810" s="144" t="s">
        <v>12</v>
      </c>
      <c r="D7810" s="33">
        <v>1135000</v>
      </c>
      <c r="E7810" s="45"/>
      <c r="F7810" s="13">
        <f t="shared" si="123"/>
        <v>373665026.36999971</v>
      </c>
    </row>
    <row r="7811" spans="1:6">
      <c r="A7811" s="14">
        <v>45404</v>
      </c>
      <c r="B7811" s="15"/>
      <c r="C7811" s="144" t="s">
        <v>12</v>
      </c>
      <c r="D7811" s="33">
        <v>1710000</v>
      </c>
      <c r="E7811" s="45"/>
      <c r="F7811" s="13">
        <f t="shared" si="123"/>
        <v>375375026.36999971</v>
      </c>
    </row>
    <row r="7812" spans="1:6">
      <c r="A7812" s="14">
        <v>45404</v>
      </c>
      <c r="B7812" s="15"/>
      <c r="C7812" s="144" t="s">
        <v>12</v>
      </c>
      <c r="D7812" s="33">
        <v>600000</v>
      </c>
      <c r="E7812" s="45"/>
      <c r="F7812" s="13">
        <f t="shared" si="123"/>
        <v>375975026.36999971</v>
      </c>
    </row>
    <row r="7813" spans="1:6">
      <c r="A7813" s="14">
        <v>45404</v>
      </c>
      <c r="B7813" s="15"/>
      <c r="C7813" s="144" t="s">
        <v>12</v>
      </c>
      <c r="D7813" s="33">
        <v>550000</v>
      </c>
      <c r="E7813" s="45"/>
      <c r="F7813" s="13">
        <f t="shared" si="123"/>
        <v>376525026.36999971</v>
      </c>
    </row>
    <row r="7814" spans="1:6">
      <c r="A7814" s="14">
        <v>45404</v>
      </c>
      <c r="B7814" s="15"/>
      <c r="C7814" s="144" t="s">
        <v>12</v>
      </c>
      <c r="D7814" s="33">
        <v>650000</v>
      </c>
      <c r="E7814" s="45"/>
      <c r="F7814" s="13">
        <f t="shared" si="123"/>
        <v>377175026.36999971</v>
      </c>
    </row>
    <row r="7815" spans="1:6">
      <c r="A7815" s="14">
        <v>45405</v>
      </c>
      <c r="B7815" s="15"/>
      <c r="C7815" s="144" t="s">
        <v>12</v>
      </c>
      <c r="D7815" s="33">
        <v>930000</v>
      </c>
      <c r="E7815" s="45"/>
      <c r="F7815" s="13">
        <f t="shared" si="123"/>
        <v>378105026.36999971</v>
      </c>
    </row>
    <row r="7816" spans="1:6">
      <c r="A7816" s="14">
        <v>45405</v>
      </c>
      <c r="B7816" s="15"/>
      <c r="C7816" s="144" t="s">
        <v>12</v>
      </c>
      <c r="D7816" s="33">
        <v>650000</v>
      </c>
      <c r="E7816" s="45"/>
      <c r="F7816" s="13">
        <f t="shared" si="123"/>
        <v>378755026.36999971</v>
      </c>
    </row>
    <row r="7817" spans="1:6">
      <c r="A7817" s="14">
        <v>45405</v>
      </c>
      <c r="B7817" s="15"/>
      <c r="C7817" s="144" t="s">
        <v>926</v>
      </c>
      <c r="D7817" s="33">
        <v>1130000</v>
      </c>
      <c r="E7817" s="45"/>
      <c r="F7817" s="13">
        <f t="shared" si="123"/>
        <v>379885026.36999971</v>
      </c>
    </row>
    <row r="7818" spans="1:6">
      <c r="A7818" s="14">
        <v>45405</v>
      </c>
      <c r="B7818" s="15"/>
      <c r="C7818" s="144" t="s">
        <v>12</v>
      </c>
      <c r="D7818" s="33">
        <v>585000</v>
      </c>
      <c r="E7818" s="45"/>
      <c r="F7818" s="13">
        <f t="shared" si="123"/>
        <v>380470026.36999971</v>
      </c>
    </row>
    <row r="7819" spans="1:6">
      <c r="A7819" s="14">
        <v>45405</v>
      </c>
      <c r="B7819" s="15"/>
      <c r="C7819" s="144" t="s">
        <v>12</v>
      </c>
      <c r="D7819" s="33">
        <v>1250000</v>
      </c>
      <c r="E7819" s="45"/>
      <c r="F7819" s="13">
        <f t="shared" si="123"/>
        <v>381720026.36999971</v>
      </c>
    </row>
    <row r="7820" spans="1:6">
      <c r="A7820" s="14">
        <v>45405</v>
      </c>
      <c r="B7820" s="15"/>
      <c r="C7820" s="144" t="s">
        <v>12</v>
      </c>
      <c r="D7820" s="33">
        <v>585000</v>
      </c>
      <c r="E7820" s="45"/>
      <c r="F7820" s="13">
        <f t="shared" si="123"/>
        <v>382305026.36999971</v>
      </c>
    </row>
    <row r="7821" spans="1:6">
      <c r="A7821" s="14">
        <v>45405</v>
      </c>
      <c r="B7821" s="15"/>
      <c r="C7821" s="144" t="s">
        <v>12</v>
      </c>
      <c r="D7821" s="33">
        <v>1885000</v>
      </c>
      <c r="E7821" s="45"/>
      <c r="F7821" s="13">
        <f t="shared" si="123"/>
        <v>384190026.36999971</v>
      </c>
    </row>
    <row r="7822" spans="1:6">
      <c r="A7822" s="14">
        <v>45405</v>
      </c>
      <c r="B7822" s="15"/>
      <c r="C7822" s="144" t="s">
        <v>12</v>
      </c>
      <c r="D7822" s="33">
        <v>650000</v>
      </c>
      <c r="E7822" s="45"/>
      <c r="F7822" s="13">
        <f t="shared" si="123"/>
        <v>384840026.36999971</v>
      </c>
    </row>
    <row r="7823" spans="1:6">
      <c r="A7823" s="14">
        <v>45405</v>
      </c>
      <c r="B7823" s="15"/>
      <c r="C7823" s="144" t="s">
        <v>18</v>
      </c>
      <c r="D7823" s="33">
        <v>1185000</v>
      </c>
      <c r="E7823" s="45"/>
      <c r="F7823" s="13">
        <f t="shared" si="123"/>
        <v>386025026.36999971</v>
      </c>
    </row>
    <row r="7824" spans="1:6">
      <c r="A7824" s="14">
        <v>45405</v>
      </c>
      <c r="B7824" s="15"/>
      <c r="C7824" s="144" t="s">
        <v>12</v>
      </c>
      <c r="D7824" s="33">
        <v>1185000</v>
      </c>
      <c r="E7824" s="45"/>
      <c r="F7824" s="13">
        <f t="shared" si="123"/>
        <v>387210026.36999971</v>
      </c>
    </row>
    <row r="7825" spans="1:6">
      <c r="A7825" s="14">
        <v>45405</v>
      </c>
      <c r="B7825" s="15"/>
      <c r="C7825" s="144" t="s">
        <v>12</v>
      </c>
      <c r="D7825" s="33">
        <v>1200000</v>
      </c>
      <c r="E7825" s="45"/>
      <c r="F7825" s="13">
        <f t="shared" si="123"/>
        <v>388410026.36999971</v>
      </c>
    </row>
    <row r="7826" spans="1:6">
      <c r="A7826" s="14">
        <v>45405</v>
      </c>
      <c r="B7826" s="15"/>
      <c r="C7826" s="144" t="s">
        <v>30</v>
      </c>
      <c r="D7826" s="33">
        <v>350000</v>
      </c>
      <c r="E7826" s="45"/>
      <c r="F7826" s="13">
        <f t="shared" si="123"/>
        <v>388760026.36999971</v>
      </c>
    </row>
    <row r="7827" spans="1:6">
      <c r="A7827" s="14">
        <v>45405</v>
      </c>
      <c r="B7827" s="15"/>
      <c r="C7827" s="144" t="s">
        <v>12</v>
      </c>
      <c r="D7827" s="33">
        <v>600000</v>
      </c>
      <c r="E7827" s="45"/>
      <c r="F7827" s="13">
        <f t="shared" si="123"/>
        <v>389360026.36999971</v>
      </c>
    </row>
    <row r="7828" spans="1:6">
      <c r="A7828" s="14">
        <v>45405</v>
      </c>
      <c r="B7828" s="15"/>
      <c r="C7828" s="144" t="s">
        <v>12</v>
      </c>
      <c r="D7828" s="33">
        <v>575000</v>
      </c>
      <c r="E7828" s="45"/>
      <c r="F7828" s="13">
        <f t="shared" si="123"/>
        <v>389935026.36999971</v>
      </c>
    </row>
    <row r="7829" spans="1:6">
      <c r="A7829" s="14">
        <v>45405</v>
      </c>
      <c r="B7829" s="15"/>
      <c r="C7829" s="144" t="s">
        <v>12</v>
      </c>
      <c r="D7829" s="33">
        <v>650000</v>
      </c>
      <c r="E7829" s="45"/>
      <c r="F7829" s="13">
        <f t="shared" si="123"/>
        <v>390585026.36999971</v>
      </c>
    </row>
    <row r="7830" spans="1:6">
      <c r="A7830" s="14">
        <v>45405</v>
      </c>
      <c r="B7830" s="15"/>
      <c r="C7830" s="144" t="s">
        <v>12</v>
      </c>
      <c r="D7830" s="33">
        <v>1950000</v>
      </c>
      <c r="E7830" s="45"/>
      <c r="F7830" s="13">
        <f t="shared" si="123"/>
        <v>392535026.36999971</v>
      </c>
    </row>
    <row r="7831" spans="1:6">
      <c r="A7831" s="14">
        <v>45405</v>
      </c>
      <c r="B7831" s="15"/>
      <c r="C7831" s="144" t="s">
        <v>12</v>
      </c>
      <c r="D7831" s="33">
        <v>465000</v>
      </c>
      <c r="E7831" s="45"/>
      <c r="F7831" s="13">
        <f t="shared" si="123"/>
        <v>393000026.36999971</v>
      </c>
    </row>
    <row r="7832" spans="1:6">
      <c r="A7832" s="14">
        <v>45405</v>
      </c>
      <c r="B7832" s="15"/>
      <c r="C7832" s="144" t="s">
        <v>12</v>
      </c>
      <c r="D7832" s="33">
        <v>1170000</v>
      </c>
      <c r="E7832" s="45"/>
      <c r="F7832" s="13">
        <f t="shared" si="123"/>
        <v>394170026.36999971</v>
      </c>
    </row>
    <row r="7833" spans="1:6">
      <c r="A7833" s="14">
        <v>45405</v>
      </c>
      <c r="B7833" s="15"/>
      <c r="C7833" s="144" t="s">
        <v>12</v>
      </c>
      <c r="D7833" s="33">
        <v>650000</v>
      </c>
      <c r="E7833" s="45"/>
      <c r="F7833" s="13">
        <f t="shared" si="123"/>
        <v>394820026.36999971</v>
      </c>
    </row>
    <row r="7834" spans="1:6">
      <c r="A7834" s="14">
        <v>45405</v>
      </c>
      <c r="B7834" s="15"/>
      <c r="C7834" s="144" t="s">
        <v>12</v>
      </c>
      <c r="D7834" s="33">
        <v>1185000</v>
      </c>
      <c r="E7834" s="45"/>
      <c r="F7834" s="13">
        <f t="shared" si="123"/>
        <v>396005026.36999971</v>
      </c>
    </row>
    <row r="7835" spans="1:6">
      <c r="A7835" s="14">
        <v>45405</v>
      </c>
      <c r="B7835" s="15"/>
      <c r="C7835" s="144" t="s">
        <v>12</v>
      </c>
      <c r="D7835" s="33">
        <v>1200000</v>
      </c>
      <c r="E7835" s="45"/>
      <c r="F7835" s="13">
        <f t="shared" si="123"/>
        <v>397205026.36999971</v>
      </c>
    </row>
    <row r="7836" spans="1:6">
      <c r="A7836" s="14">
        <v>45405</v>
      </c>
      <c r="B7836" s="15"/>
      <c r="C7836" s="144" t="s">
        <v>12</v>
      </c>
      <c r="D7836" s="33">
        <v>585000</v>
      </c>
      <c r="E7836" s="45"/>
      <c r="F7836" s="13">
        <f t="shared" si="123"/>
        <v>397790026.36999971</v>
      </c>
    </row>
    <row r="7837" spans="1:6">
      <c r="A7837" s="14">
        <v>45404</v>
      </c>
      <c r="B7837" s="15"/>
      <c r="C7837" s="11" t="s">
        <v>20</v>
      </c>
      <c r="D7837" s="33"/>
      <c r="E7837" s="45">
        <v>114015000</v>
      </c>
      <c r="F7837" s="13">
        <f t="shared" si="123"/>
        <v>283775026.36999971</v>
      </c>
    </row>
    <row r="7838" spans="1:6">
      <c r="A7838" s="14">
        <v>45404</v>
      </c>
      <c r="B7838" s="15"/>
      <c r="C7838" s="11" t="s">
        <v>21</v>
      </c>
      <c r="D7838" s="33"/>
      <c r="E7838" s="45">
        <v>20500000</v>
      </c>
      <c r="F7838" s="13">
        <f t="shared" si="123"/>
        <v>263275026.36999971</v>
      </c>
    </row>
    <row r="7839" spans="1:6">
      <c r="A7839" s="14">
        <v>45404</v>
      </c>
      <c r="B7839" s="15"/>
      <c r="C7839" s="11" t="s">
        <v>869</v>
      </c>
      <c r="D7839" s="33"/>
      <c r="E7839" s="45">
        <v>5250000</v>
      </c>
      <c r="F7839" s="13">
        <f t="shared" si="123"/>
        <v>258025026.36999971</v>
      </c>
    </row>
    <row r="7840" spans="1:6">
      <c r="A7840" s="14">
        <v>45404</v>
      </c>
      <c r="B7840" s="15"/>
      <c r="C7840" s="11" t="s">
        <v>22</v>
      </c>
      <c r="D7840" s="33"/>
      <c r="E7840" s="45">
        <v>5650000</v>
      </c>
      <c r="F7840" s="13">
        <f t="shared" si="123"/>
        <v>252375026.36999971</v>
      </c>
    </row>
    <row r="7841" spans="1:8">
      <c r="A7841" s="14">
        <v>45404</v>
      </c>
      <c r="B7841" s="15"/>
      <c r="C7841" s="11" t="s">
        <v>464</v>
      </c>
      <c r="D7841" s="33"/>
      <c r="E7841" s="45">
        <v>4250000</v>
      </c>
      <c r="F7841" s="13">
        <f t="shared" si="123"/>
        <v>248125026.36999971</v>
      </c>
    </row>
    <row r="7842" spans="1:8">
      <c r="A7842" s="14">
        <v>45404</v>
      </c>
      <c r="B7842" s="15"/>
      <c r="C7842" s="11" t="s">
        <v>872</v>
      </c>
      <c r="D7842" s="33"/>
      <c r="E7842" s="45">
        <v>2200000</v>
      </c>
      <c r="F7842" s="13">
        <f t="shared" si="123"/>
        <v>245925026.36999971</v>
      </c>
    </row>
    <row r="7843" spans="1:8">
      <c r="A7843" s="14">
        <v>45404</v>
      </c>
      <c r="B7843" s="15"/>
      <c r="C7843" s="11" t="s">
        <v>564</v>
      </c>
      <c r="D7843" s="33"/>
      <c r="E7843" s="45">
        <v>3000000</v>
      </c>
      <c r="F7843" s="13">
        <f t="shared" ref="F7843:F7905" si="124">F7842+D7843-E7843</f>
        <v>242925026.36999971</v>
      </c>
    </row>
    <row r="7844" spans="1:8">
      <c r="A7844" s="14">
        <v>45404</v>
      </c>
      <c r="B7844" s="15"/>
      <c r="C7844" s="11" t="s">
        <v>23</v>
      </c>
      <c r="D7844" s="33"/>
      <c r="E7844" s="45">
        <f>5*2900</f>
        <v>14500</v>
      </c>
      <c r="F7844" s="13">
        <f t="shared" si="124"/>
        <v>242910526.36999971</v>
      </c>
    </row>
    <row r="7845" spans="1:8">
      <c r="A7845" s="14">
        <v>45404</v>
      </c>
      <c r="B7845" s="15"/>
      <c r="C7845" s="11" t="s">
        <v>873</v>
      </c>
      <c r="D7845" s="33">
        <v>8350000</v>
      </c>
      <c r="E7845" s="45"/>
      <c r="F7845" s="13">
        <f t="shared" si="124"/>
        <v>251260526.36999971</v>
      </c>
    </row>
    <row r="7846" spans="1:8">
      <c r="A7846" s="14">
        <v>45407</v>
      </c>
      <c r="B7846" s="15"/>
      <c r="C7846" s="11" t="s">
        <v>89</v>
      </c>
      <c r="D7846" s="33">
        <v>600000</v>
      </c>
      <c r="E7846" s="45"/>
      <c r="F7846" s="13">
        <f t="shared" si="124"/>
        <v>251860526.36999971</v>
      </c>
    </row>
    <row r="7847" spans="1:8">
      <c r="A7847" s="14">
        <v>45405.752685185187</v>
      </c>
      <c r="B7847" s="15"/>
      <c r="C7847" s="144" t="s">
        <v>12</v>
      </c>
      <c r="D7847" s="33">
        <v>2420000</v>
      </c>
      <c r="E7847" s="45"/>
      <c r="F7847" s="13">
        <f t="shared" si="124"/>
        <v>254280526.36999971</v>
      </c>
    </row>
    <row r="7848" spans="1:8">
      <c r="A7848" s="14">
        <v>45406.066736111112</v>
      </c>
      <c r="B7848" s="15"/>
      <c r="C7848" s="144" t="s">
        <v>12</v>
      </c>
      <c r="D7848" s="33">
        <v>650000</v>
      </c>
      <c r="E7848" s="45"/>
      <c r="F7848" s="13">
        <f t="shared" si="124"/>
        <v>254930526.36999971</v>
      </c>
    </row>
    <row r="7849" spans="1:8">
      <c r="A7849" s="14">
        <v>45406.068749999999</v>
      </c>
      <c r="B7849" s="15"/>
      <c r="C7849" s="144" t="s">
        <v>12</v>
      </c>
      <c r="D7849" s="33">
        <v>585000</v>
      </c>
      <c r="E7849" s="45"/>
      <c r="F7849" s="13">
        <f t="shared" si="124"/>
        <v>255515526.36999971</v>
      </c>
    </row>
    <row r="7850" spans="1:8">
      <c r="A7850" s="14">
        <v>45406.078657407408</v>
      </c>
      <c r="B7850" s="15"/>
      <c r="C7850" s="144" t="s">
        <v>12</v>
      </c>
      <c r="D7850" s="33">
        <v>575000</v>
      </c>
      <c r="E7850" s="45"/>
      <c r="F7850" s="13">
        <f t="shared" si="124"/>
        <v>256090526.36999971</v>
      </c>
    </row>
    <row r="7851" spans="1:8">
      <c r="A7851" s="14">
        <v>45406.079016203701</v>
      </c>
      <c r="B7851" s="15"/>
      <c r="C7851" s="144" t="s">
        <v>12</v>
      </c>
      <c r="D7851" s="33">
        <v>650000</v>
      </c>
      <c r="E7851" s="45"/>
      <c r="F7851" s="13">
        <f t="shared" si="124"/>
        <v>256740526.36999971</v>
      </c>
      <c r="H7851" s="16"/>
    </row>
    <row r="7852" spans="1:8">
      <c r="A7852" s="14">
        <v>45406.337847222225</v>
      </c>
      <c r="B7852" s="15"/>
      <c r="C7852" s="144" t="s">
        <v>12</v>
      </c>
      <c r="D7852" s="33">
        <v>585000</v>
      </c>
      <c r="E7852" s="45"/>
      <c r="F7852" s="13">
        <f t="shared" si="124"/>
        <v>257325526.36999971</v>
      </c>
    </row>
    <row r="7853" spans="1:8">
      <c r="A7853" s="14">
        <v>45406.34165509259</v>
      </c>
      <c r="B7853" s="15"/>
      <c r="C7853" s="144" t="s">
        <v>12</v>
      </c>
      <c r="D7853" s="33">
        <v>575000</v>
      </c>
      <c r="E7853" s="45"/>
      <c r="F7853" s="13">
        <f t="shared" si="124"/>
        <v>257900526.36999971</v>
      </c>
    </row>
    <row r="7854" spans="1:8">
      <c r="A7854" s="14">
        <v>45406.360162037039</v>
      </c>
      <c r="B7854" s="15"/>
      <c r="C7854" s="144" t="s">
        <v>12</v>
      </c>
      <c r="D7854" s="33">
        <v>1150000</v>
      </c>
      <c r="E7854" s="45"/>
      <c r="F7854" s="13">
        <f t="shared" si="124"/>
        <v>259050526.36999971</v>
      </c>
    </row>
    <row r="7855" spans="1:8">
      <c r="A7855" s="14">
        <v>45406.362766203703</v>
      </c>
      <c r="B7855" s="15"/>
      <c r="C7855" s="144" t="s">
        <v>12</v>
      </c>
      <c r="D7855" s="33">
        <v>550000</v>
      </c>
      <c r="E7855" s="45"/>
      <c r="F7855" s="13">
        <f t="shared" si="124"/>
        <v>259600526.36999971</v>
      </c>
    </row>
    <row r="7856" spans="1:8">
      <c r="A7856" s="14">
        <v>45406.387696759259</v>
      </c>
      <c r="B7856" s="15"/>
      <c r="C7856" s="144" t="s">
        <v>12</v>
      </c>
      <c r="D7856" s="33">
        <v>1300000</v>
      </c>
      <c r="E7856" s="45"/>
      <c r="F7856" s="13">
        <f t="shared" si="124"/>
        <v>260900526.36999971</v>
      </c>
    </row>
    <row r="7857" spans="1:6">
      <c r="A7857" s="14">
        <v>45406.389513888891</v>
      </c>
      <c r="B7857" s="15"/>
      <c r="C7857" s="144" t="s">
        <v>12</v>
      </c>
      <c r="D7857" s="33">
        <v>585000</v>
      </c>
      <c r="E7857" s="45"/>
      <c r="F7857" s="13">
        <f t="shared" si="124"/>
        <v>261485526.36999971</v>
      </c>
    </row>
    <row r="7858" spans="1:6">
      <c r="A7858" s="14">
        <v>45406.3908912037</v>
      </c>
      <c r="B7858" s="15"/>
      <c r="C7858" s="144" t="s">
        <v>12</v>
      </c>
      <c r="D7858" s="33">
        <v>600000</v>
      </c>
      <c r="E7858" s="45"/>
      <c r="F7858" s="13">
        <f t="shared" si="124"/>
        <v>262085526.36999971</v>
      </c>
    </row>
    <row r="7859" spans="1:6">
      <c r="A7859" s="14">
        <v>45406.479432870372</v>
      </c>
      <c r="B7859" s="15"/>
      <c r="C7859" s="144" t="s">
        <v>12</v>
      </c>
      <c r="D7859" s="33">
        <v>465000</v>
      </c>
      <c r="E7859" s="45"/>
      <c r="F7859" s="13">
        <f t="shared" si="124"/>
        <v>262550526.36999971</v>
      </c>
    </row>
    <row r="7860" spans="1:6">
      <c r="A7860" s="14">
        <v>45406.525694444441</v>
      </c>
      <c r="B7860" s="15"/>
      <c r="C7860" s="144" t="s">
        <v>12</v>
      </c>
      <c r="D7860" s="33">
        <v>585000</v>
      </c>
      <c r="E7860" s="45"/>
      <c r="F7860" s="13">
        <f t="shared" si="124"/>
        <v>263135526.36999971</v>
      </c>
    </row>
    <row r="7861" spans="1:6">
      <c r="A7861" s="14">
        <v>45406.526412037034</v>
      </c>
      <c r="B7861" s="15"/>
      <c r="C7861" s="144" t="s">
        <v>12</v>
      </c>
      <c r="D7861" s="33">
        <v>585000</v>
      </c>
      <c r="E7861" s="45"/>
      <c r="F7861" s="13">
        <f t="shared" si="124"/>
        <v>263720526.36999971</v>
      </c>
    </row>
    <row r="7862" spans="1:6">
      <c r="A7862" s="14">
        <v>45406.529270833336</v>
      </c>
      <c r="B7862" s="15"/>
      <c r="C7862" s="144" t="s">
        <v>12</v>
      </c>
      <c r="D7862" s="33">
        <v>1810000</v>
      </c>
      <c r="E7862" s="45"/>
      <c r="F7862" s="13">
        <f t="shared" si="124"/>
        <v>265530526.36999971</v>
      </c>
    </row>
    <row r="7863" spans="1:6">
      <c r="A7863" s="14">
        <v>45406.560925925929</v>
      </c>
      <c r="B7863" s="15"/>
      <c r="C7863" s="144" t="s">
        <v>12</v>
      </c>
      <c r="D7863" s="33">
        <v>1050000</v>
      </c>
      <c r="E7863" s="45"/>
      <c r="F7863" s="13">
        <f t="shared" si="124"/>
        <v>266580526.36999971</v>
      </c>
    </row>
    <row r="7864" spans="1:6">
      <c r="A7864" s="14">
        <v>45406.656030092592</v>
      </c>
      <c r="B7864" s="15"/>
      <c r="C7864" s="144" t="s">
        <v>12</v>
      </c>
      <c r="D7864" s="33">
        <v>550000</v>
      </c>
      <c r="E7864" s="45"/>
      <c r="F7864" s="13">
        <f t="shared" si="124"/>
        <v>267130526.36999971</v>
      </c>
    </row>
    <row r="7865" spans="1:6">
      <c r="A7865" s="14">
        <v>45406.656574074077</v>
      </c>
      <c r="B7865" s="15"/>
      <c r="C7865" s="144" t="s">
        <v>12</v>
      </c>
      <c r="D7865" s="33">
        <v>650000</v>
      </c>
      <c r="E7865" s="45"/>
      <c r="F7865" s="13">
        <f t="shared" si="124"/>
        <v>267780526.36999971</v>
      </c>
    </row>
    <row r="7866" spans="1:6">
      <c r="A7866" s="14">
        <v>45406.810023148151</v>
      </c>
      <c r="B7866" s="15"/>
      <c r="C7866" s="144" t="s">
        <v>12</v>
      </c>
      <c r="D7866" s="33">
        <v>585000</v>
      </c>
      <c r="E7866" s="45"/>
      <c r="F7866" s="13">
        <f t="shared" si="124"/>
        <v>268365526.36999971</v>
      </c>
    </row>
    <row r="7867" spans="1:6">
      <c r="A7867" s="14">
        <v>45406.815810185188</v>
      </c>
      <c r="B7867" s="15"/>
      <c r="C7867" s="144" t="s">
        <v>12</v>
      </c>
      <c r="D7867" s="33">
        <v>585000</v>
      </c>
      <c r="E7867" s="45"/>
      <c r="F7867" s="13">
        <f t="shared" si="124"/>
        <v>268950526.36999971</v>
      </c>
    </row>
    <row r="7868" spans="1:6">
      <c r="A7868" s="14">
        <v>45407.215960648151</v>
      </c>
      <c r="B7868" s="15"/>
      <c r="C7868" s="144" t="s">
        <v>12</v>
      </c>
      <c r="D7868" s="33">
        <v>585000</v>
      </c>
      <c r="E7868" s="45"/>
      <c r="F7868" s="13">
        <f t="shared" si="124"/>
        <v>269535526.36999971</v>
      </c>
    </row>
    <row r="7869" spans="1:6">
      <c r="A7869" s="14">
        <v>45407.216562499998</v>
      </c>
      <c r="B7869" s="15"/>
      <c r="C7869" s="144" t="s">
        <v>12</v>
      </c>
      <c r="D7869" s="33">
        <v>465000</v>
      </c>
      <c r="E7869" s="45"/>
      <c r="F7869" s="13">
        <f t="shared" si="124"/>
        <v>270000526.36999971</v>
      </c>
    </row>
    <row r="7870" spans="1:6">
      <c r="A7870" s="14">
        <v>45407.234884259262</v>
      </c>
      <c r="B7870" s="15"/>
      <c r="C7870" s="144" t="s">
        <v>12</v>
      </c>
      <c r="D7870" s="33">
        <v>585000</v>
      </c>
      <c r="E7870" s="45"/>
      <c r="F7870" s="13">
        <f t="shared" si="124"/>
        <v>270585526.36999971</v>
      </c>
    </row>
    <row r="7871" spans="1:6">
      <c r="A7871" s="14">
        <v>45407.235995370371</v>
      </c>
      <c r="B7871" s="15"/>
      <c r="C7871" s="144" t="s">
        <v>12</v>
      </c>
      <c r="D7871" s="33">
        <v>585000</v>
      </c>
      <c r="E7871" s="45"/>
      <c r="F7871" s="13">
        <f t="shared" si="124"/>
        <v>271170526.36999971</v>
      </c>
    </row>
    <row r="7872" spans="1:6">
      <c r="A7872" s="14">
        <v>45407.241215277776</v>
      </c>
      <c r="B7872" s="15"/>
      <c r="C7872" s="144" t="s">
        <v>12</v>
      </c>
      <c r="D7872" s="33">
        <v>930000</v>
      </c>
      <c r="E7872" s="45"/>
      <c r="F7872" s="13">
        <f t="shared" si="124"/>
        <v>272100526.36999971</v>
      </c>
    </row>
    <row r="7873" spans="1:6">
      <c r="A7873" s="14">
        <v>45407.242777777778</v>
      </c>
      <c r="B7873" s="15"/>
      <c r="C7873" s="144" t="s">
        <v>17</v>
      </c>
      <c r="D7873" s="33">
        <v>550000</v>
      </c>
      <c r="E7873" s="45"/>
      <c r="F7873" s="13">
        <f t="shared" si="124"/>
        <v>272650526.36999971</v>
      </c>
    </row>
    <row r="7874" spans="1:6">
      <c r="A7874" s="14">
        <v>45407.244386574072</v>
      </c>
      <c r="B7874" s="15"/>
      <c r="C7874" s="144" t="s">
        <v>12</v>
      </c>
      <c r="D7874" s="33">
        <v>1755000</v>
      </c>
      <c r="E7874" s="45"/>
      <c r="F7874" s="13">
        <f t="shared" si="124"/>
        <v>274405526.36999971</v>
      </c>
    </row>
    <row r="7875" spans="1:6">
      <c r="A7875" s="14">
        <v>45407.267638888887</v>
      </c>
      <c r="B7875" s="15"/>
      <c r="C7875" s="144" t="s">
        <v>12</v>
      </c>
      <c r="D7875" s="33">
        <v>1700000</v>
      </c>
      <c r="E7875" s="45"/>
      <c r="F7875" s="13">
        <f t="shared" si="124"/>
        <v>276105526.36999971</v>
      </c>
    </row>
    <row r="7876" spans="1:6">
      <c r="A7876" s="14">
        <v>45407.290601851855</v>
      </c>
      <c r="B7876" s="15"/>
      <c r="C7876" s="144" t="s">
        <v>12</v>
      </c>
      <c r="D7876" s="33">
        <v>1170000</v>
      </c>
      <c r="E7876" s="45"/>
      <c r="F7876" s="13">
        <f t="shared" si="124"/>
        <v>277275526.36999971</v>
      </c>
    </row>
    <row r="7877" spans="1:6">
      <c r="A7877" s="14">
        <v>45407.305821759262</v>
      </c>
      <c r="B7877" s="15"/>
      <c r="C7877" s="144" t="s">
        <v>12</v>
      </c>
      <c r="D7877" s="33">
        <v>1735000</v>
      </c>
      <c r="E7877" s="45"/>
      <c r="F7877" s="13">
        <f t="shared" si="124"/>
        <v>279010526.36999971</v>
      </c>
    </row>
    <row r="7878" spans="1:6">
      <c r="A7878" s="14">
        <v>45407.326562499999</v>
      </c>
      <c r="B7878" s="15"/>
      <c r="C7878" s="144" t="s">
        <v>12</v>
      </c>
      <c r="D7878" s="33">
        <v>1200000</v>
      </c>
      <c r="E7878" s="45"/>
      <c r="F7878" s="13">
        <f t="shared" si="124"/>
        <v>280210526.36999971</v>
      </c>
    </row>
    <row r="7879" spans="1:6">
      <c r="A7879" s="14">
        <v>45407.328935185185</v>
      </c>
      <c r="B7879" s="15"/>
      <c r="C7879" s="144" t="s">
        <v>17</v>
      </c>
      <c r="D7879" s="33">
        <v>600000</v>
      </c>
      <c r="E7879" s="45"/>
      <c r="F7879" s="13">
        <f t="shared" si="124"/>
        <v>280810526.36999971</v>
      </c>
    </row>
    <row r="7880" spans="1:6">
      <c r="A7880" s="14">
        <v>45407.335648148146</v>
      </c>
      <c r="B7880" s="15"/>
      <c r="C7880" s="144" t="s">
        <v>12</v>
      </c>
      <c r="D7880" s="33">
        <v>585000</v>
      </c>
      <c r="E7880" s="45"/>
      <c r="F7880" s="13">
        <f t="shared" si="124"/>
        <v>281395526.36999971</v>
      </c>
    </row>
    <row r="7881" spans="1:6">
      <c r="A7881" s="14">
        <v>45407.342569444445</v>
      </c>
      <c r="B7881" s="15"/>
      <c r="C7881" s="144" t="s">
        <v>17</v>
      </c>
      <c r="D7881" s="33">
        <v>550000</v>
      </c>
      <c r="E7881" s="45"/>
      <c r="F7881" s="13">
        <f t="shared" si="124"/>
        <v>281945526.36999971</v>
      </c>
    </row>
    <row r="7882" spans="1:6">
      <c r="A7882" s="14">
        <v>45407.343263888892</v>
      </c>
      <c r="B7882" s="15"/>
      <c r="C7882" s="144" t="s">
        <v>12</v>
      </c>
      <c r="D7882" s="33">
        <v>930000</v>
      </c>
      <c r="E7882" s="45"/>
      <c r="F7882" s="13">
        <f t="shared" si="124"/>
        <v>282875526.36999971</v>
      </c>
    </row>
    <row r="7883" spans="1:6">
      <c r="A7883" s="14">
        <v>45407.343263888892</v>
      </c>
      <c r="B7883" s="15"/>
      <c r="C7883" s="144" t="s">
        <v>12</v>
      </c>
      <c r="D7883" s="33">
        <v>1835000</v>
      </c>
      <c r="E7883" s="45"/>
      <c r="F7883" s="13">
        <f t="shared" si="124"/>
        <v>284710526.36999971</v>
      </c>
    </row>
    <row r="7884" spans="1:6">
      <c r="A7884" s="14">
        <v>45407.348020833335</v>
      </c>
      <c r="B7884" s="15"/>
      <c r="C7884" s="144" t="s">
        <v>12</v>
      </c>
      <c r="D7884" s="33">
        <v>585000</v>
      </c>
      <c r="E7884" s="45"/>
      <c r="F7884" s="13">
        <f t="shared" si="124"/>
        <v>285295526.36999971</v>
      </c>
    </row>
    <row r="7885" spans="1:6">
      <c r="A7885" s="14">
        <v>45407.35560185185</v>
      </c>
      <c r="B7885" s="15"/>
      <c r="C7885" s="144" t="s">
        <v>12</v>
      </c>
      <c r="D7885" s="33">
        <v>650000</v>
      </c>
      <c r="E7885" s="45"/>
      <c r="F7885" s="13">
        <f t="shared" si="124"/>
        <v>285945526.36999971</v>
      </c>
    </row>
    <row r="7886" spans="1:6">
      <c r="A7886" s="14">
        <v>45407.368692129632</v>
      </c>
      <c r="B7886" s="15"/>
      <c r="C7886" s="144" t="s">
        <v>12</v>
      </c>
      <c r="D7886" s="33">
        <v>1135000</v>
      </c>
      <c r="E7886" s="45"/>
      <c r="F7886" s="13">
        <f t="shared" si="124"/>
        <v>287080526.36999971</v>
      </c>
    </row>
    <row r="7887" spans="1:6">
      <c r="A7887" s="14">
        <v>45407.368946759256</v>
      </c>
      <c r="B7887" s="15"/>
      <c r="C7887" s="144" t="s">
        <v>17</v>
      </c>
      <c r="D7887" s="33">
        <v>1200000</v>
      </c>
      <c r="E7887" s="45"/>
      <c r="F7887" s="13">
        <f t="shared" si="124"/>
        <v>288280526.36999971</v>
      </c>
    </row>
    <row r="7888" spans="1:6">
      <c r="A7888" s="14">
        <v>45407.377083333333</v>
      </c>
      <c r="B7888" s="15"/>
      <c r="C7888" s="144" t="s">
        <v>12</v>
      </c>
      <c r="D7888" s="33">
        <v>650000</v>
      </c>
      <c r="E7888" s="45"/>
      <c r="F7888" s="13">
        <f t="shared" si="124"/>
        <v>288930526.36999971</v>
      </c>
    </row>
    <row r="7889" spans="1:6">
      <c r="A7889" s="14">
        <v>45407.398310185185</v>
      </c>
      <c r="B7889" s="15"/>
      <c r="C7889" s="144" t="s">
        <v>12</v>
      </c>
      <c r="D7889" s="33">
        <v>550000</v>
      </c>
      <c r="E7889" s="45"/>
      <c r="F7889" s="13">
        <f t="shared" si="124"/>
        <v>289480526.36999971</v>
      </c>
    </row>
    <row r="7890" spans="1:6">
      <c r="A7890" s="14">
        <v>45407.43472222222</v>
      </c>
      <c r="B7890" s="15"/>
      <c r="C7890" s="144" t="s">
        <v>12</v>
      </c>
      <c r="D7890" s="33">
        <v>1170000</v>
      </c>
      <c r="E7890" s="45"/>
      <c r="F7890" s="13">
        <f t="shared" si="124"/>
        <v>290650526.36999971</v>
      </c>
    </row>
    <row r="7891" spans="1:6">
      <c r="A7891" s="14">
        <v>45407.436145833337</v>
      </c>
      <c r="B7891" s="15"/>
      <c r="C7891" s="144" t="s">
        <v>12</v>
      </c>
      <c r="D7891" s="33">
        <v>1300000</v>
      </c>
      <c r="E7891" s="45"/>
      <c r="F7891" s="13">
        <f t="shared" si="124"/>
        <v>291950526.36999971</v>
      </c>
    </row>
    <row r="7892" spans="1:6">
      <c r="A7892" s="14">
        <v>45407.468715277777</v>
      </c>
      <c r="B7892" s="15"/>
      <c r="C7892" s="144" t="s">
        <v>18</v>
      </c>
      <c r="D7892" s="33">
        <v>4605000</v>
      </c>
      <c r="E7892" s="45"/>
      <c r="F7892" s="13">
        <f t="shared" si="124"/>
        <v>296555526.36999971</v>
      </c>
    </row>
    <row r="7893" spans="1:6">
      <c r="A7893" s="14">
        <v>45407.47142361111</v>
      </c>
      <c r="B7893" s="15"/>
      <c r="C7893" s="144" t="s">
        <v>17</v>
      </c>
      <c r="D7893" s="33">
        <v>600000</v>
      </c>
      <c r="E7893" s="45"/>
      <c r="F7893" s="13">
        <f t="shared" si="124"/>
        <v>297155526.36999971</v>
      </c>
    </row>
    <row r="7894" spans="1:6">
      <c r="A7894" s="14">
        <v>45407.48232638889</v>
      </c>
      <c r="B7894" s="15"/>
      <c r="C7894" s="144" t="s">
        <v>12</v>
      </c>
      <c r="D7894" s="33">
        <v>585000</v>
      </c>
      <c r="E7894" s="45"/>
      <c r="F7894" s="13">
        <f t="shared" si="124"/>
        <v>297740526.36999971</v>
      </c>
    </row>
    <row r="7895" spans="1:6">
      <c r="A7895" s="14">
        <v>45407.490578703706</v>
      </c>
      <c r="B7895" s="15"/>
      <c r="C7895" s="144" t="s">
        <v>12</v>
      </c>
      <c r="D7895" s="33">
        <v>1135000</v>
      </c>
      <c r="E7895" s="45"/>
      <c r="F7895" s="13">
        <f t="shared" si="124"/>
        <v>298875526.36999971</v>
      </c>
    </row>
    <row r="7896" spans="1:6">
      <c r="A7896" s="14">
        <v>45407.497384259259</v>
      </c>
      <c r="B7896" s="15"/>
      <c r="C7896" s="144" t="s">
        <v>12</v>
      </c>
      <c r="D7896" s="33">
        <v>650000</v>
      </c>
      <c r="E7896" s="45"/>
      <c r="F7896" s="13">
        <f t="shared" si="124"/>
        <v>299525526.36999971</v>
      </c>
    </row>
    <row r="7897" spans="1:6">
      <c r="A7897" s="14">
        <v>45407.497523148151</v>
      </c>
      <c r="B7897" s="15"/>
      <c r="C7897" s="144" t="s">
        <v>12</v>
      </c>
      <c r="D7897" s="33">
        <v>600000</v>
      </c>
      <c r="E7897" s="45"/>
      <c r="F7897" s="13">
        <f t="shared" si="124"/>
        <v>300125526.36999971</v>
      </c>
    </row>
    <row r="7898" spans="1:6">
      <c r="A7898" s="14">
        <v>45407.499490740738</v>
      </c>
      <c r="B7898" s="15"/>
      <c r="C7898" s="144" t="s">
        <v>147</v>
      </c>
      <c r="D7898" s="33">
        <v>10000000</v>
      </c>
      <c r="E7898" s="45"/>
      <c r="F7898" s="13">
        <f t="shared" si="124"/>
        <v>310125526.36999971</v>
      </c>
    </row>
    <row r="7899" spans="1:6">
      <c r="A7899" s="14">
        <v>45407.500474537039</v>
      </c>
      <c r="B7899" s="15"/>
      <c r="C7899" s="144" t="s">
        <v>936</v>
      </c>
      <c r="D7899" s="33">
        <v>4500000</v>
      </c>
      <c r="E7899" s="45"/>
      <c r="F7899" s="13">
        <f t="shared" si="124"/>
        <v>314625526.36999971</v>
      </c>
    </row>
    <row r="7900" spans="1:6">
      <c r="A7900" s="14">
        <v>45407.503067129626</v>
      </c>
      <c r="B7900" s="15"/>
      <c r="C7900" s="144" t="s">
        <v>12</v>
      </c>
      <c r="D7900" s="33">
        <v>1170000</v>
      </c>
      <c r="E7900" s="45"/>
      <c r="F7900" s="13">
        <f t="shared" si="124"/>
        <v>315795526.36999971</v>
      </c>
    </row>
    <row r="7901" spans="1:6">
      <c r="A7901" s="14">
        <v>45407.558587962965</v>
      </c>
      <c r="B7901" s="15"/>
      <c r="C7901" s="144" t="s">
        <v>12</v>
      </c>
      <c r="D7901" s="33">
        <v>1170000</v>
      </c>
      <c r="E7901" s="45"/>
      <c r="F7901" s="13">
        <f t="shared" si="124"/>
        <v>316965526.36999971</v>
      </c>
    </row>
    <row r="7902" spans="1:6">
      <c r="A7902" s="14">
        <v>45407.568090277775</v>
      </c>
      <c r="B7902" s="15"/>
      <c r="C7902" s="144" t="s">
        <v>12</v>
      </c>
      <c r="D7902" s="33">
        <v>1835000</v>
      </c>
      <c r="E7902" s="45"/>
      <c r="F7902" s="13">
        <f t="shared" si="124"/>
        <v>318800526.36999971</v>
      </c>
    </row>
    <row r="7903" spans="1:6">
      <c r="A7903" s="14">
        <v>45407.580613425926</v>
      </c>
      <c r="B7903" s="15"/>
      <c r="C7903" s="144" t="s">
        <v>12</v>
      </c>
      <c r="D7903" s="33">
        <v>1185000</v>
      </c>
      <c r="E7903" s="45"/>
      <c r="F7903" s="13">
        <f t="shared" si="124"/>
        <v>319985526.36999971</v>
      </c>
    </row>
    <row r="7904" spans="1:6">
      <c r="A7904" s="14">
        <v>45407.590810185182</v>
      </c>
      <c r="B7904" s="15"/>
      <c r="C7904" s="144" t="s">
        <v>18</v>
      </c>
      <c r="D7904" s="33">
        <v>1785000</v>
      </c>
      <c r="E7904" s="45"/>
      <c r="F7904" s="13">
        <f t="shared" si="124"/>
        <v>321770526.36999971</v>
      </c>
    </row>
    <row r="7905" spans="1:6">
      <c r="A7905" s="14">
        <v>45407.598333333335</v>
      </c>
      <c r="B7905" s="15"/>
      <c r="C7905" s="144" t="s">
        <v>12</v>
      </c>
      <c r="D7905" s="33">
        <v>585000</v>
      </c>
      <c r="E7905" s="45"/>
      <c r="F7905" s="13">
        <f t="shared" si="124"/>
        <v>322355526.36999971</v>
      </c>
    </row>
    <row r="7906" spans="1:6">
      <c r="A7906" s="14">
        <v>45407.599733796298</v>
      </c>
      <c r="B7906" s="15"/>
      <c r="C7906" s="144" t="s">
        <v>12</v>
      </c>
      <c r="D7906" s="33">
        <v>585000</v>
      </c>
      <c r="E7906" s="45"/>
      <c r="F7906" s="13">
        <f t="shared" ref="F7906:F7969" si="125">F7905+D7906-E7906</f>
        <v>322940526.36999971</v>
      </c>
    </row>
    <row r="7907" spans="1:6">
      <c r="A7907" s="14">
        <v>45407.600983796299</v>
      </c>
      <c r="B7907" s="15"/>
      <c r="C7907" s="144" t="s">
        <v>12</v>
      </c>
      <c r="D7907" s="33">
        <v>465000</v>
      </c>
      <c r="E7907" s="45"/>
      <c r="F7907" s="13">
        <f t="shared" si="125"/>
        <v>323405526.36999971</v>
      </c>
    </row>
    <row r="7908" spans="1:6">
      <c r="A7908" s="14">
        <v>45407.601111111115</v>
      </c>
      <c r="B7908" s="15"/>
      <c r="C7908" s="144" t="s">
        <v>12</v>
      </c>
      <c r="D7908" s="33">
        <v>650000</v>
      </c>
      <c r="E7908" s="45"/>
      <c r="F7908" s="13">
        <f t="shared" si="125"/>
        <v>324055526.36999971</v>
      </c>
    </row>
    <row r="7909" spans="1:6">
      <c r="A7909" s="14">
        <v>45407.619155092594</v>
      </c>
      <c r="B7909" s="15"/>
      <c r="C7909" s="144" t="s">
        <v>17</v>
      </c>
      <c r="D7909" s="33">
        <v>750000</v>
      </c>
      <c r="E7909" s="45"/>
      <c r="F7909" s="13">
        <f t="shared" si="125"/>
        <v>324805526.36999971</v>
      </c>
    </row>
    <row r="7910" spans="1:6">
      <c r="A7910" s="14">
        <v>45407.624652777777</v>
      </c>
      <c r="B7910" s="15"/>
      <c r="C7910" s="144" t="s">
        <v>12</v>
      </c>
      <c r="D7910" s="33">
        <v>3100000</v>
      </c>
      <c r="E7910" s="45"/>
      <c r="F7910" s="13">
        <f t="shared" si="125"/>
        <v>327905526.36999971</v>
      </c>
    </row>
    <row r="7911" spans="1:6">
      <c r="A7911" s="14">
        <v>45407.637673611112</v>
      </c>
      <c r="B7911" s="15"/>
      <c r="C7911" s="144" t="s">
        <v>17</v>
      </c>
      <c r="D7911" s="33">
        <v>550000</v>
      </c>
      <c r="E7911" s="45"/>
      <c r="F7911" s="13">
        <f t="shared" si="125"/>
        <v>328455526.36999971</v>
      </c>
    </row>
    <row r="7912" spans="1:6">
      <c r="A7912" s="14">
        <v>45407.679918981485</v>
      </c>
      <c r="B7912" s="15"/>
      <c r="C7912" s="144" t="s">
        <v>12</v>
      </c>
      <c r="D7912" s="33">
        <v>1135000</v>
      </c>
      <c r="E7912" s="45"/>
      <c r="F7912" s="13">
        <f t="shared" si="125"/>
        <v>329590526.36999971</v>
      </c>
    </row>
    <row r="7913" spans="1:6">
      <c r="A7913" s="14">
        <v>45407.68277777778</v>
      </c>
      <c r="B7913" s="15"/>
      <c r="C7913" s="144" t="s">
        <v>12</v>
      </c>
      <c r="D7913" s="33">
        <v>2600000</v>
      </c>
      <c r="E7913" s="45"/>
      <c r="F7913" s="13">
        <f t="shared" si="125"/>
        <v>332190526.36999971</v>
      </c>
    </row>
    <row r="7914" spans="1:6">
      <c r="A7914" s="14">
        <v>45407.68414351852</v>
      </c>
      <c r="B7914" s="15"/>
      <c r="C7914" s="144" t="s">
        <v>12</v>
      </c>
      <c r="D7914" s="33">
        <v>550000</v>
      </c>
      <c r="E7914" s="45"/>
      <c r="F7914" s="13">
        <f t="shared" si="125"/>
        <v>332740526.36999971</v>
      </c>
    </row>
    <row r="7915" spans="1:6">
      <c r="A7915" s="14">
        <v>45407.684537037036</v>
      </c>
      <c r="B7915" s="15"/>
      <c r="C7915" s="144" t="s">
        <v>12</v>
      </c>
      <c r="D7915" s="33">
        <v>3600000</v>
      </c>
      <c r="E7915" s="45"/>
      <c r="F7915" s="13">
        <f t="shared" si="125"/>
        <v>336340526.36999971</v>
      </c>
    </row>
    <row r="7916" spans="1:6">
      <c r="A7916" s="14">
        <v>45407.753217592595</v>
      </c>
      <c r="B7916" s="15"/>
      <c r="C7916" s="144" t="s">
        <v>12</v>
      </c>
      <c r="D7916" s="33">
        <v>650000</v>
      </c>
      <c r="E7916" s="45"/>
      <c r="F7916" s="13">
        <f t="shared" si="125"/>
        <v>336990526.36999971</v>
      </c>
    </row>
    <row r="7917" spans="1:6">
      <c r="A7917" s="14">
        <v>45407.756608796299</v>
      </c>
      <c r="B7917" s="15"/>
      <c r="C7917" s="144" t="s">
        <v>12</v>
      </c>
      <c r="D7917" s="33">
        <v>650000</v>
      </c>
      <c r="E7917" s="45"/>
      <c r="F7917" s="13">
        <f t="shared" si="125"/>
        <v>337640526.36999971</v>
      </c>
    </row>
    <row r="7918" spans="1:6">
      <c r="A7918" s="14">
        <v>45407.756678240738</v>
      </c>
      <c r="B7918" s="15"/>
      <c r="C7918" s="144" t="s">
        <v>12</v>
      </c>
      <c r="D7918" s="33">
        <v>650000</v>
      </c>
      <c r="E7918" s="45"/>
      <c r="F7918" s="13">
        <f t="shared" si="125"/>
        <v>338290526.36999971</v>
      </c>
    </row>
    <row r="7919" spans="1:6">
      <c r="A7919" s="14">
        <v>45407.761817129627</v>
      </c>
      <c r="B7919" s="15"/>
      <c r="C7919" s="144" t="s">
        <v>12</v>
      </c>
      <c r="D7919" s="33">
        <v>1135000</v>
      </c>
      <c r="E7919" s="45"/>
      <c r="F7919" s="13">
        <f t="shared" si="125"/>
        <v>339425526.36999971</v>
      </c>
    </row>
    <row r="7920" spans="1:6">
      <c r="A7920" s="14">
        <v>45407.773923611108</v>
      </c>
      <c r="B7920" s="15"/>
      <c r="C7920" s="144" t="s">
        <v>12</v>
      </c>
      <c r="D7920" s="33">
        <v>1235000</v>
      </c>
      <c r="E7920" s="45"/>
      <c r="F7920" s="13">
        <f t="shared" si="125"/>
        <v>340660526.36999971</v>
      </c>
    </row>
    <row r="7921" spans="1:6">
      <c r="A7921" s="14">
        <v>45407.811064814814</v>
      </c>
      <c r="B7921" s="15"/>
      <c r="C7921" s="144" t="s">
        <v>12</v>
      </c>
      <c r="D7921" s="33">
        <v>1170000</v>
      </c>
      <c r="E7921" s="45"/>
      <c r="F7921" s="13">
        <f t="shared" si="125"/>
        <v>341830526.36999971</v>
      </c>
    </row>
    <row r="7922" spans="1:6">
      <c r="A7922" s="14">
        <v>45407.85229166667</v>
      </c>
      <c r="B7922" s="15"/>
      <c r="C7922" s="144" t="s">
        <v>12</v>
      </c>
      <c r="D7922" s="33">
        <v>1170000</v>
      </c>
      <c r="E7922" s="45"/>
      <c r="F7922" s="13">
        <f t="shared" si="125"/>
        <v>343000526.36999971</v>
      </c>
    </row>
    <row r="7923" spans="1:6">
      <c r="A7923" s="14">
        <v>45407.859398148146</v>
      </c>
      <c r="B7923" s="15"/>
      <c r="C7923" s="144" t="s">
        <v>12</v>
      </c>
      <c r="D7923" s="33">
        <v>585000</v>
      </c>
      <c r="E7923" s="45"/>
      <c r="F7923" s="13">
        <f t="shared" si="125"/>
        <v>343585526.36999971</v>
      </c>
    </row>
    <row r="7924" spans="1:6">
      <c r="A7924" s="14">
        <v>45407.866273148145</v>
      </c>
      <c r="B7924" s="15"/>
      <c r="C7924" s="144" t="s">
        <v>12</v>
      </c>
      <c r="D7924" s="33">
        <v>585000</v>
      </c>
      <c r="E7924" s="45"/>
      <c r="F7924" s="13">
        <f t="shared" si="125"/>
        <v>344170526.36999971</v>
      </c>
    </row>
    <row r="7925" spans="1:6">
      <c r="A7925" s="14">
        <v>45407.867696759262</v>
      </c>
      <c r="B7925" s="15"/>
      <c r="C7925" s="144" t="s">
        <v>12</v>
      </c>
      <c r="D7925" s="33">
        <v>600000</v>
      </c>
      <c r="E7925" s="45"/>
      <c r="F7925" s="13">
        <f t="shared" si="125"/>
        <v>344770526.36999971</v>
      </c>
    </row>
    <row r="7926" spans="1:6">
      <c r="A7926" s="14">
        <v>45407.900821759256</v>
      </c>
      <c r="B7926" s="15"/>
      <c r="C7926" s="144" t="s">
        <v>12</v>
      </c>
      <c r="D7926" s="33">
        <v>1100000</v>
      </c>
      <c r="E7926" s="45"/>
      <c r="F7926" s="13">
        <f t="shared" si="125"/>
        <v>345870526.36999971</v>
      </c>
    </row>
    <row r="7927" spans="1:6">
      <c r="A7927" s="14">
        <v>45408.08625</v>
      </c>
      <c r="B7927" s="15"/>
      <c r="C7927" s="144" t="s">
        <v>12</v>
      </c>
      <c r="D7927" s="33">
        <v>650000</v>
      </c>
      <c r="E7927" s="45"/>
      <c r="F7927" s="13">
        <f t="shared" si="125"/>
        <v>346520526.36999971</v>
      </c>
    </row>
    <row r="7928" spans="1:6">
      <c r="A7928" s="14">
        <v>45408.259942129633</v>
      </c>
      <c r="B7928" s="15"/>
      <c r="C7928" s="144" t="s">
        <v>12</v>
      </c>
      <c r="D7928" s="33">
        <v>3850000</v>
      </c>
      <c r="E7928" s="45"/>
      <c r="F7928" s="13">
        <f t="shared" si="125"/>
        <v>350370526.36999971</v>
      </c>
    </row>
    <row r="7929" spans="1:6">
      <c r="A7929" s="14">
        <v>45408.291203703702</v>
      </c>
      <c r="B7929" s="15"/>
      <c r="C7929" s="144" t="s">
        <v>12</v>
      </c>
      <c r="D7929" s="33">
        <v>585000</v>
      </c>
      <c r="E7929" s="45"/>
      <c r="F7929" s="13">
        <f t="shared" si="125"/>
        <v>350955526.36999971</v>
      </c>
    </row>
    <row r="7930" spans="1:6">
      <c r="A7930" s="14">
        <v>45408.305196759262</v>
      </c>
      <c r="B7930" s="15"/>
      <c r="C7930" s="144" t="s">
        <v>12</v>
      </c>
      <c r="D7930" s="33">
        <v>1185000</v>
      </c>
      <c r="E7930" s="45"/>
      <c r="F7930" s="13">
        <f t="shared" si="125"/>
        <v>352140526.36999971</v>
      </c>
    </row>
    <row r="7931" spans="1:6">
      <c r="A7931" s="14">
        <v>45408.327615740738</v>
      </c>
      <c r="B7931" s="15"/>
      <c r="C7931" s="144" t="s">
        <v>12</v>
      </c>
      <c r="D7931" s="33">
        <v>650000</v>
      </c>
      <c r="E7931" s="45"/>
      <c r="F7931" s="13">
        <f t="shared" si="125"/>
        <v>352790526.36999971</v>
      </c>
    </row>
    <row r="7932" spans="1:6">
      <c r="A7932" s="14">
        <v>45408.358842592592</v>
      </c>
      <c r="B7932" s="15"/>
      <c r="C7932" s="144" t="s">
        <v>30</v>
      </c>
      <c r="D7932" s="33">
        <v>350000</v>
      </c>
      <c r="E7932" s="45"/>
      <c r="F7932" s="13">
        <f t="shared" si="125"/>
        <v>353140526.36999971</v>
      </c>
    </row>
    <row r="7933" spans="1:6">
      <c r="A7933" s="14">
        <v>45408.368541666663</v>
      </c>
      <c r="B7933" s="15"/>
      <c r="C7933" s="144" t="s">
        <v>12</v>
      </c>
      <c r="D7933" s="33">
        <v>1395000</v>
      </c>
      <c r="E7933" s="45"/>
      <c r="F7933" s="13">
        <f t="shared" si="125"/>
        <v>354535526.36999971</v>
      </c>
    </row>
    <row r="7934" spans="1:6">
      <c r="A7934" s="14">
        <v>45408.36959490741</v>
      </c>
      <c r="B7934" s="15"/>
      <c r="C7934" s="144" t="s">
        <v>12</v>
      </c>
      <c r="D7934" s="33">
        <v>575000</v>
      </c>
      <c r="E7934" s="45"/>
      <c r="F7934" s="13">
        <f t="shared" si="125"/>
        <v>355110526.36999971</v>
      </c>
    </row>
    <row r="7935" spans="1:6">
      <c r="A7935" s="14">
        <v>45408.372569444444</v>
      </c>
      <c r="B7935" s="15"/>
      <c r="C7935" s="144" t="s">
        <v>12</v>
      </c>
      <c r="D7935" s="33">
        <v>650000</v>
      </c>
      <c r="E7935" s="45"/>
      <c r="F7935" s="13">
        <f t="shared" si="125"/>
        <v>355760526.36999971</v>
      </c>
    </row>
    <row r="7936" spans="1:6">
      <c r="A7936" s="14">
        <v>45408.377974537034</v>
      </c>
      <c r="B7936" s="15"/>
      <c r="C7936" s="144" t="s">
        <v>12</v>
      </c>
      <c r="D7936" s="33">
        <v>575000</v>
      </c>
      <c r="E7936" s="45"/>
      <c r="F7936" s="13">
        <f t="shared" si="125"/>
        <v>356335526.36999971</v>
      </c>
    </row>
    <row r="7937" spans="1:6">
      <c r="A7937" s="14">
        <v>45408.380208333336</v>
      </c>
      <c r="B7937" s="15"/>
      <c r="C7937" s="144" t="s">
        <v>17</v>
      </c>
      <c r="D7937" s="33">
        <v>700000</v>
      </c>
      <c r="E7937" s="45"/>
      <c r="F7937" s="13">
        <f t="shared" si="125"/>
        <v>357035526.36999971</v>
      </c>
    </row>
    <row r="7938" spans="1:6">
      <c r="A7938" s="14">
        <v>45408.38113425926</v>
      </c>
      <c r="B7938" s="15"/>
      <c r="C7938" s="144" t="s">
        <v>17</v>
      </c>
      <c r="D7938" s="33">
        <v>600000</v>
      </c>
      <c r="E7938" s="45"/>
      <c r="F7938" s="13">
        <f t="shared" si="125"/>
        <v>357635526.36999971</v>
      </c>
    </row>
    <row r="7939" spans="1:6">
      <c r="A7939" s="14">
        <v>45408.382303240738</v>
      </c>
      <c r="B7939" s="15"/>
      <c r="C7939" s="144" t="s">
        <v>17</v>
      </c>
      <c r="D7939" s="33">
        <v>600000</v>
      </c>
      <c r="E7939" s="45"/>
      <c r="F7939" s="13">
        <f t="shared" si="125"/>
        <v>358235526.36999971</v>
      </c>
    </row>
    <row r="7940" spans="1:6">
      <c r="A7940" s="14">
        <v>45408.383391203701</v>
      </c>
      <c r="B7940" s="15"/>
      <c r="C7940" s="144" t="s">
        <v>12</v>
      </c>
      <c r="D7940" s="33">
        <v>1100000</v>
      </c>
      <c r="E7940" s="45"/>
      <c r="F7940" s="13">
        <f t="shared" si="125"/>
        <v>359335526.36999971</v>
      </c>
    </row>
    <row r="7941" spans="1:6">
      <c r="A7941" s="14">
        <v>45408.383391203701</v>
      </c>
      <c r="B7941" s="15"/>
      <c r="C7941" s="144" t="s">
        <v>12</v>
      </c>
      <c r="D7941" s="33">
        <v>600000</v>
      </c>
      <c r="E7941" s="45"/>
      <c r="F7941" s="13">
        <f t="shared" si="125"/>
        <v>359935526.36999971</v>
      </c>
    </row>
    <row r="7942" spans="1:6">
      <c r="A7942" s="14">
        <v>45408.384386574071</v>
      </c>
      <c r="B7942" s="15"/>
      <c r="C7942" s="144" t="s">
        <v>12</v>
      </c>
      <c r="D7942" s="33">
        <v>600000</v>
      </c>
      <c r="E7942" s="45"/>
      <c r="F7942" s="13">
        <f t="shared" si="125"/>
        <v>360535526.36999971</v>
      </c>
    </row>
    <row r="7943" spans="1:6">
      <c r="A7943" s="14">
        <v>45408.384571759256</v>
      </c>
      <c r="B7943" s="15"/>
      <c r="C7943" s="144" t="s">
        <v>12</v>
      </c>
      <c r="D7943" s="33">
        <v>585000</v>
      </c>
      <c r="E7943" s="45"/>
      <c r="F7943" s="13">
        <f t="shared" si="125"/>
        <v>361120526.36999971</v>
      </c>
    </row>
    <row r="7944" spans="1:6">
      <c r="A7944" s="14">
        <v>45408.385335648149</v>
      </c>
      <c r="B7944" s="15"/>
      <c r="C7944" s="144" t="s">
        <v>12</v>
      </c>
      <c r="D7944" s="33">
        <v>600000</v>
      </c>
      <c r="E7944" s="45"/>
      <c r="F7944" s="13">
        <f t="shared" si="125"/>
        <v>361720526.36999971</v>
      </c>
    </row>
    <row r="7945" spans="1:6">
      <c r="A7945" s="14">
        <v>45408.386481481481</v>
      </c>
      <c r="B7945" s="15"/>
      <c r="C7945" s="144" t="s">
        <v>12</v>
      </c>
      <c r="D7945" s="33">
        <v>585000</v>
      </c>
      <c r="E7945" s="45"/>
      <c r="F7945" s="13">
        <f t="shared" si="125"/>
        <v>362305526.36999971</v>
      </c>
    </row>
    <row r="7946" spans="1:6">
      <c r="A7946" s="14">
        <v>45408.387569444443</v>
      </c>
      <c r="B7946" s="15"/>
      <c r="C7946" s="144" t="s">
        <v>12</v>
      </c>
      <c r="D7946" s="33">
        <v>585000</v>
      </c>
      <c r="E7946" s="45"/>
      <c r="F7946" s="13">
        <f t="shared" si="125"/>
        <v>362890526.36999971</v>
      </c>
    </row>
    <row r="7947" spans="1:6">
      <c r="A7947" s="14">
        <v>45408.390983796293</v>
      </c>
      <c r="B7947" s="15"/>
      <c r="C7947" s="144" t="s">
        <v>12</v>
      </c>
      <c r="D7947" s="33">
        <v>585000</v>
      </c>
      <c r="E7947" s="45"/>
      <c r="F7947" s="13">
        <f t="shared" si="125"/>
        <v>363475526.36999971</v>
      </c>
    </row>
    <row r="7948" spans="1:6">
      <c r="A7948" s="14">
        <v>45408.394560185188</v>
      </c>
      <c r="B7948" s="15"/>
      <c r="C7948" s="144" t="s">
        <v>18</v>
      </c>
      <c r="D7948" s="33">
        <v>1300000</v>
      </c>
      <c r="E7948" s="45"/>
      <c r="F7948" s="13">
        <f t="shared" si="125"/>
        <v>364775526.36999971</v>
      </c>
    </row>
    <row r="7949" spans="1:6">
      <c r="A7949" s="14">
        <v>45408.402013888888</v>
      </c>
      <c r="B7949" s="15"/>
      <c r="C7949" s="144" t="s">
        <v>12</v>
      </c>
      <c r="D7949" s="33">
        <v>1185000</v>
      </c>
      <c r="E7949" s="45"/>
      <c r="F7949" s="13">
        <f t="shared" si="125"/>
        <v>365960526.36999971</v>
      </c>
    </row>
    <row r="7950" spans="1:6">
      <c r="A7950" s="14">
        <v>45408.405092592591</v>
      </c>
      <c r="B7950" s="15"/>
      <c r="C7950" s="144" t="s">
        <v>12</v>
      </c>
      <c r="D7950" s="33">
        <v>650000</v>
      </c>
      <c r="E7950" s="45"/>
      <c r="F7950" s="13">
        <f t="shared" si="125"/>
        <v>366610526.36999971</v>
      </c>
    </row>
    <row r="7951" spans="1:6">
      <c r="A7951" s="14">
        <v>45408.415717592594</v>
      </c>
      <c r="B7951" s="15"/>
      <c r="C7951" s="144" t="s">
        <v>12</v>
      </c>
      <c r="D7951" s="33">
        <v>600000</v>
      </c>
      <c r="E7951" s="45"/>
      <c r="F7951" s="13">
        <f t="shared" si="125"/>
        <v>367210526.36999971</v>
      </c>
    </row>
    <row r="7952" spans="1:6">
      <c r="A7952" s="14">
        <v>45408.457314814812</v>
      </c>
      <c r="B7952" s="15"/>
      <c r="C7952" s="144" t="s">
        <v>12</v>
      </c>
      <c r="D7952" s="33">
        <v>585000</v>
      </c>
      <c r="E7952" s="45"/>
      <c r="F7952" s="13">
        <f t="shared" si="125"/>
        <v>367795526.36999971</v>
      </c>
    </row>
    <row r="7953" spans="1:6">
      <c r="A7953" s="14">
        <v>45408.496516203704</v>
      </c>
      <c r="B7953" s="15"/>
      <c r="C7953" s="144" t="s">
        <v>12</v>
      </c>
      <c r="D7953" s="33">
        <v>1015000</v>
      </c>
      <c r="E7953" s="45"/>
      <c r="F7953" s="13">
        <f t="shared" si="125"/>
        <v>368810526.36999971</v>
      </c>
    </row>
    <row r="7954" spans="1:6">
      <c r="A7954" s="14">
        <v>45408.54</v>
      </c>
      <c r="B7954" s="15"/>
      <c r="C7954" s="144" t="s">
        <v>12</v>
      </c>
      <c r="D7954" s="33">
        <v>1835000</v>
      </c>
      <c r="E7954" s="45"/>
      <c r="F7954" s="13">
        <f t="shared" si="125"/>
        <v>370645526.36999971</v>
      </c>
    </row>
    <row r="7955" spans="1:6">
      <c r="A7955" s="14">
        <v>45408.586273148147</v>
      </c>
      <c r="B7955" s="15"/>
      <c r="C7955" s="144" t="s">
        <v>146</v>
      </c>
      <c r="D7955" s="33">
        <v>9700000</v>
      </c>
      <c r="E7955" s="45"/>
      <c r="F7955" s="13">
        <f t="shared" si="125"/>
        <v>380345526.36999971</v>
      </c>
    </row>
    <row r="7956" spans="1:6">
      <c r="A7956" s="14">
        <v>45408.609513888892</v>
      </c>
      <c r="B7956" s="15"/>
      <c r="C7956" s="144" t="s">
        <v>17</v>
      </c>
      <c r="D7956" s="33">
        <v>1200000</v>
      </c>
      <c r="E7956" s="45"/>
      <c r="F7956" s="13">
        <f t="shared" si="125"/>
        <v>381545526.36999971</v>
      </c>
    </row>
    <row r="7957" spans="1:6">
      <c r="A7957" s="14">
        <v>45408.620682870373</v>
      </c>
      <c r="B7957" s="15"/>
      <c r="C7957" s="144" t="s">
        <v>12</v>
      </c>
      <c r="D7957" s="33">
        <v>1250000</v>
      </c>
      <c r="E7957" s="45"/>
      <c r="F7957" s="13">
        <f t="shared" si="125"/>
        <v>382795526.36999971</v>
      </c>
    </row>
    <row r="7958" spans="1:6">
      <c r="A7958" s="14">
        <v>45408.630150462966</v>
      </c>
      <c r="B7958" s="15"/>
      <c r="C7958" s="144" t="s">
        <v>12</v>
      </c>
      <c r="D7958" s="33">
        <v>1065000</v>
      </c>
      <c r="E7958" s="45"/>
      <c r="F7958" s="13">
        <f t="shared" si="125"/>
        <v>383860526.36999971</v>
      </c>
    </row>
    <row r="7959" spans="1:6">
      <c r="A7959" s="14">
        <v>45408.631979166668</v>
      </c>
      <c r="B7959" s="15"/>
      <c r="C7959" s="144" t="s">
        <v>12</v>
      </c>
      <c r="D7959" s="33">
        <v>550000</v>
      </c>
      <c r="E7959" s="45"/>
      <c r="F7959" s="13">
        <f t="shared" si="125"/>
        <v>384410526.36999971</v>
      </c>
    </row>
    <row r="7960" spans="1:6">
      <c r="A7960" s="14">
        <v>45408.638460648152</v>
      </c>
      <c r="B7960" s="15"/>
      <c r="C7960" s="144" t="s">
        <v>12</v>
      </c>
      <c r="D7960" s="33">
        <v>600000</v>
      </c>
      <c r="E7960" s="45"/>
      <c r="F7960" s="13">
        <f t="shared" si="125"/>
        <v>385010526.36999971</v>
      </c>
    </row>
    <row r="7961" spans="1:6">
      <c r="A7961" s="14">
        <v>45408.666435185187</v>
      </c>
      <c r="B7961" s="15"/>
      <c r="C7961" s="144" t="s">
        <v>12</v>
      </c>
      <c r="D7961" s="33">
        <v>600000</v>
      </c>
      <c r="E7961" s="45"/>
      <c r="F7961" s="13">
        <f t="shared" si="125"/>
        <v>385610526.36999971</v>
      </c>
    </row>
    <row r="7962" spans="1:6">
      <c r="A7962" s="14">
        <v>45408.667349537034</v>
      </c>
      <c r="B7962" s="15"/>
      <c r="C7962" s="144" t="s">
        <v>12</v>
      </c>
      <c r="D7962" s="33">
        <v>1050000</v>
      </c>
      <c r="E7962" s="45"/>
      <c r="F7962" s="13">
        <f t="shared" si="125"/>
        <v>386660526.36999971</v>
      </c>
    </row>
    <row r="7963" spans="1:6">
      <c r="A7963" s="14">
        <v>45408.674062500002</v>
      </c>
      <c r="B7963" s="15"/>
      <c r="C7963" s="144" t="s">
        <v>12</v>
      </c>
      <c r="D7963" s="33">
        <v>600000</v>
      </c>
      <c r="E7963" s="45"/>
      <c r="F7963" s="13">
        <f t="shared" si="125"/>
        <v>387260526.36999971</v>
      </c>
    </row>
    <row r="7964" spans="1:6">
      <c r="A7964" s="14">
        <v>45408.695277777777</v>
      </c>
      <c r="B7964" s="15"/>
      <c r="C7964" s="144" t="s">
        <v>12</v>
      </c>
      <c r="D7964" s="33">
        <v>585000</v>
      </c>
      <c r="E7964" s="45"/>
      <c r="F7964" s="13">
        <f t="shared" si="125"/>
        <v>387845526.36999971</v>
      </c>
    </row>
    <row r="7965" spans="1:6">
      <c r="A7965" s="14">
        <v>45408.696064814816</v>
      </c>
      <c r="B7965" s="15"/>
      <c r="C7965" s="144" t="s">
        <v>12</v>
      </c>
      <c r="D7965" s="33">
        <v>650000</v>
      </c>
      <c r="E7965" s="45"/>
      <c r="F7965" s="13">
        <f t="shared" si="125"/>
        <v>388495526.36999971</v>
      </c>
    </row>
    <row r="7966" spans="1:6">
      <c r="A7966" s="14">
        <v>45408.734675925924</v>
      </c>
      <c r="B7966" s="15"/>
      <c r="C7966" s="144" t="s">
        <v>12</v>
      </c>
      <c r="D7966" s="33">
        <v>465000</v>
      </c>
      <c r="E7966" s="45"/>
      <c r="F7966" s="13">
        <f t="shared" si="125"/>
        <v>388960526.36999971</v>
      </c>
    </row>
    <row r="7967" spans="1:6">
      <c r="A7967" s="14">
        <v>45408.766562500001</v>
      </c>
      <c r="B7967" s="15"/>
      <c r="C7967" s="144" t="s">
        <v>12</v>
      </c>
      <c r="D7967" s="33">
        <v>1200000</v>
      </c>
      <c r="E7967" s="45"/>
      <c r="F7967" s="13">
        <f t="shared" si="125"/>
        <v>390160526.36999971</v>
      </c>
    </row>
    <row r="7968" spans="1:6">
      <c r="A7968" s="14">
        <v>45408.817141203705</v>
      </c>
      <c r="B7968" s="15"/>
      <c r="C7968" s="144" t="s">
        <v>12</v>
      </c>
      <c r="D7968" s="33">
        <v>600000</v>
      </c>
      <c r="E7968" s="45"/>
      <c r="F7968" s="13">
        <f t="shared" si="125"/>
        <v>390760526.36999971</v>
      </c>
    </row>
    <row r="7969" spans="1:8">
      <c r="A7969" s="14">
        <v>45408.818530092591</v>
      </c>
      <c r="B7969" s="15"/>
      <c r="C7969" s="144" t="s">
        <v>12</v>
      </c>
      <c r="D7969" s="33">
        <v>550000</v>
      </c>
      <c r="E7969" s="45"/>
      <c r="F7969" s="13">
        <f t="shared" si="125"/>
        <v>391310526.36999971</v>
      </c>
    </row>
    <row r="7970" spans="1:8">
      <c r="A7970" s="14">
        <v>45409.185104166667</v>
      </c>
      <c r="B7970" s="15"/>
      <c r="C7970" s="144" t="s">
        <v>12</v>
      </c>
      <c r="D7970" s="33">
        <v>600000</v>
      </c>
      <c r="E7970" s="45"/>
      <c r="F7970" s="13">
        <f t="shared" ref="F7970:F8034" si="126">F7969+D7970-E7970</f>
        <v>391910526.36999971</v>
      </c>
    </row>
    <row r="7971" spans="1:8">
      <c r="A7971" s="14">
        <v>45409.186574074076</v>
      </c>
      <c r="B7971" s="15"/>
      <c r="C7971" s="144" t="s">
        <v>12</v>
      </c>
      <c r="D7971" s="33">
        <v>1200000</v>
      </c>
      <c r="E7971" s="45"/>
      <c r="F7971" s="13">
        <f t="shared" si="126"/>
        <v>393110526.36999971</v>
      </c>
    </row>
    <row r="7972" spans="1:8">
      <c r="A7972" s="14">
        <v>45409.257881944446</v>
      </c>
      <c r="B7972" s="15"/>
      <c r="C7972" s="144" t="s">
        <v>12</v>
      </c>
      <c r="D7972" s="33">
        <v>1200000</v>
      </c>
      <c r="E7972" s="45"/>
      <c r="F7972" s="13">
        <f t="shared" si="126"/>
        <v>394310526.36999971</v>
      </c>
    </row>
    <row r="7973" spans="1:8">
      <c r="A7973" s="14">
        <v>45409.267928240741</v>
      </c>
      <c r="B7973" s="15"/>
      <c r="C7973" s="144" t="s">
        <v>12</v>
      </c>
      <c r="D7973" s="33">
        <v>1770000</v>
      </c>
      <c r="E7973" s="45"/>
      <c r="F7973" s="13">
        <f t="shared" si="126"/>
        <v>396080526.36999971</v>
      </c>
    </row>
    <row r="7974" spans="1:8">
      <c r="A7974" s="14">
        <v>45409.372013888889</v>
      </c>
      <c r="B7974" s="15"/>
      <c r="C7974" s="144" t="s">
        <v>12</v>
      </c>
      <c r="D7974" s="33">
        <v>2340000</v>
      </c>
      <c r="E7974" s="45"/>
      <c r="F7974" s="13">
        <f t="shared" si="126"/>
        <v>398420526.36999971</v>
      </c>
    </row>
    <row r="7975" spans="1:8">
      <c r="A7975" s="14">
        <v>45409.385115740741</v>
      </c>
      <c r="B7975" s="15"/>
      <c r="C7975" s="144" t="s">
        <v>30</v>
      </c>
      <c r="D7975" s="33">
        <v>350000</v>
      </c>
      <c r="E7975" s="45"/>
      <c r="F7975" s="13">
        <f t="shared" si="126"/>
        <v>398770526.36999971</v>
      </c>
    </row>
    <row r="7976" spans="1:8">
      <c r="A7976" s="14">
        <v>45409.425000000003</v>
      </c>
      <c r="B7976" s="15"/>
      <c r="C7976" s="144" t="s">
        <v>12</v>
      </c>
      <c r="D7976" s="33">
        <v>600000</v>
      </c>
      <c r="E7976" s="45"/>
      <c r="F7976" s="13">
        <f t="shared" si="126"/>
        <v>399370526.36999971</v>
      </c>
    </row>
    <row r="7977" spans="1:8">
      <c r="A7977" s="14">
        <v>45411</v>
      </c>
      <c r="B7977" s="15"/>
      <c r="C7977" s="11" t="s">
        <v>374</v>
      </c>
      <c r="D7977" s="33">
        <v>3100000</v>
      </c>
      <c r="E7977" s="45"/>
      <c r="F7977" s="13">
        <f t="shared" si="126"/>
        <v>402470526.36999971</v>
      </c>
      <c r="H7977" s="16"/>
    </row>
    <row r="7978" spans="1:8">
      <c r="A7978" s="14">
        <v>45411</v>
      </c>
      <c r="B7978" s="15"/>
      <c r="C7978" s="11" t="s">
        <v>20</v>
      </c>
      <c r="D7978" s="33"/>
      <c r="E7978" s="45">
        <v>154360000</v>
      </c>
      <c r="F7978" s="13">
        <f t="shared" si="126"/>
        <v>248110526.36999971</v>
      </c>
    </row>
    <row r="7979" spans="1:8">
      <c r="A7979" s="14">
        <v>45411</v>
      </c>
      <c r="B7979" s="15"/>
      <c r="C7979" s="11" t="s">
        <v>21</v>
      </c>
      <c r="D7979" s="33"/>
      <c r="E7979" s="45">
        <v>26000000</v>
      </c>
      <c r="F7979" s="13">
        <f t="shared" si="126"/>
        <v>222110526.36999971</v>
      </c>
    </row>
    <row r="7980" spans="1:8">
      <c r="A7980" s="14">
        <v>45411</v>
      </c>
      <c r="B7980" s="15"/>
      <c r="C7980" s="11" t="s">
        <v>869</v>
      </c>
      <c r="D7980" s="33"/>
      <c r="E7980" s="45">
        <v>6100000</v>
      </c>
      <c r="F7980" s="13">
        <f t="shared" si="126"/>
        <v>216010526.36999971</v>
      </c>
    </row>
    <row r="7981" spans="1:8">
      <c r="A7981" s="14">
        <v>45411</v>
      </c>
      <c r="B7981" s="15"/>
      <c r="C7981" s="11" t="s">
        <v>22</v>
      </c>
      <c r="D7981" s="33"/>
      <c r="E7981" s="45">
        <v>4450000</v>
      </c>
      <c r="F7981" s="13">
        <f t="shared" si="126"/>
        <v>211560526.36999971</v>
      </c>
    </row>
    <row r="7982" spans="1:8">
      <c r="A7982" s="14">
        <v>45411</v>
      </c>
      <c r="B7982" s="15"/>
      <c r="C7982" s="11" t="s">
        <v>464</v>
      </c>
      <c r="D7982" s="33"/>
      <c r="E7982" s="45">
        <v>8500000</v>
      </c>
      <c r="F7982" s="13">
        <f t="shared" si="126"/>
        <v>203060526.36999971</v>
      </c>
    </row>
    <row r="7983" spans="1:8">
      <c r="A7983" s="14">
        <v>45411</v>
      </c>
      <c r="B7983" s="15"/>
      <c r="C7983" s="11" t="s">
        <v>872</v>
      </c>
      <c r="D7983" s="33"/>
      <c r="E7983" s="45">
        <v>2900000</v>
      </c>
      <c r="F7983" s="13">
        <f t="shared" si="126"/>
        <v>200160526.36999971</v>
      </c>
    </row>
    <row r="7984" spans="1:8">
      <c r="A7984" s="14">
        <v>45411</v>
      </c>
      <c r="B7984" s="15"/>
      <c r="C7984" s="11" t="s">
        <v>947</v>
      </c>
      <c r="D7984" s="33"/>
      <c r="E7984" s="45">
        <v>1050000</v>
      </c>
      <c r="F7984" s="13">
        <f t="shared" si="126"/>
        <v>199110526.36999971</v>
      </c>
    </row>
    <row r="7985" spans="1:6">
      <c r="A7985" s="14">
        <v>45411</v>
      </c>
      <c r="B7985" s="15"/>
      <c r="C7985" s="11" t="s">
        <v>946</v>
      </c>
      <c r="D7985" s="33"/>
      <c r="E7985" s="45">
        <v>7921000</v>
      </c>
      <c r="F7985" s="13">
        <f t="shared" si="126"/>
        <v>191189526.36999971</v>
      </c>
    </row>
    <row r="7986" spans="1:6">
      <c r="A7986" s="14">
        <v>45411</v>
      </c>
      <c r="B7986" s="15"/>
      <c r="C7986" s="11" t="s">
        <v>23</v>
      </c>
      <c r="D7986" s="33"/>
      <c r="E7986" s="45">
        <f>5*2900</f>
        <v>14500</v>
      </c>
      <c r="F7986" s="13">
        <f t="shared" si="126"/>
        <v>191175026.36999971</v>
      </c>
    </row>
    <row r="7987" spans="1:6">
      <c r="A7987" s="14">
        <v>45411</v>
      </c>
      <c r="B7987" s="15"/>
      <c r="C7987" s="11" t="s">
        <v>873</v>
      </c>
      <c r="D7987" s="33">
        <v>13700000</v>
      </c>
      <c r="E7987" s="45"/>
      <c r="F7987" s="13">
        <f t="shared" si="126"/>
        <v>204875026.36999971</v>
      </c>
    </row>
    <row r="7988" spans="1:6">
      <c r="A7988" s="14">
        <v>45412</v>
      </c>
      <c r="B7988" s="15"/>
      <c r="C7988" s="11" t="s">
        <v>397</v>
      </c>
      <c r="D7988" s="33">
        <v>1300000</v>
      </c>
      <c r="E7988" s="45"/>
      <c r="F7988" s="13">
        <f t="shared" si="126"/>
        <v>206175026.36999971</v>
      </c>
    </row>
    <row r="7989" spans="1:6">
      <c r="A7989" s="14">
        <v>45409</v>
      </c>
      <c r="B7989" s="15"/>
      <c r="C7989" s="11" t="s">
        <v>12</v>
      </c>
      <c r="D7989" s="33">
        <v>1835000</v>
      </c>
      <c r="E7989" s="45"/>
      <c r="F7989" s="13">
        <f t="shared" si="126"/>
        <v>208010026.36999971</v>
      </c>
    </row>
    <row r="7990" spans="1:6">
      <c r="A7990" s="14">
        <v>45409</v>
      </c>
      <c r="B7990" s="15"/>
      <c r="C7990" s="11" t="s">
        <v>146</v>
      </c>
      <c r="D7990" s="33">
        <v>10200000</v>
      </c>
      <c r="E7990" s="45"/>
      <c r="F7990" s="13">
        <f t="shared" si="126"/>
        <v>218210026.36999971</v>
      </c>
    </row>
    <row r="7991" spans="1:6">
      <c r="A7991" s="14">
        <v>45409</v>
      </c>
      <c r="B7991" s="15"/>
      <c r="C7991" s="11" t="s">
        <v>12</v>
      </c>
      <c r="D7991" s="33">
        <v>600000</v>
      </c>
      <c r="E7991" s="45"/>
      <c r="F7991" s="13">
        <f t="shared" si="126"/>
        <v>218810026.36999971</v>
      </c>
    </row>
    <row r="7992" spans="1:6">
      <c r="A7992" s="14">
        <v>45409</v>
      </c>
      <c r="B7992" s="15"/>
      <c r="C7992" s="11" t="s">
        <v>12</v>
      </c>
      <c r="D7992" s="33">
        <v>585000</v>
      </c>
      <c r="E7992" s="45"/>
      <c r="F7992" s="13">
        <f t="shared" si="126"/>
        <v>219395026.36999971</v>
      </c>
    </row>
    <row r="7993" spans="1:6">
      <c r="A7993" s="14">
        <v>45409</v>
      </c>
      <c r="B7993" s="15"/>
      <c r="C7993" s="11" t="s">
        <v>12</v>
      </c>
      <c r="D7993" s="33">
        <v>1770000</v>
      </c>
      <c r="E7993" s="45"/>
      <c r="F7993" s="13">
        <f t="shared" si="126"/>
        <v>221165026.36999971</v>
      </c>
    </row>
    <row r="7994" spans="1:6">
      <c r="A7994" s="14">
        <v>45409</v>
      </c>
      <c r="B7994" s="15"/>
      <c r="C7994" s="11" t="s">
        <v>12</v>
      </c>
      <c r="D7994" s="33">
        <v>930000</v>
      </c>
      <c r="E7994" s="45"/>
      <c r="F7994" s="13">
        <f t="shared" si="126"/>
        <v>222095026.36999971</v>
      </c>
    </row>
    <row r="7995" spans="1:6">
      <c r="A7995" s="14">
        <v>45409</v>
      </c>
      <c r="B7995" s="15"/>
      <c r="C7995" s="11" t="s">
        <v>12</v>
      </c>
      <c r="D7995" s="33">
        <v>1170000</v>
      </c>
      <c r="E7995" s="45"/>
      <c r="F7995" s="13">
        <f t="shared" si="126"/>
        <v>223265026.36999971</v>
      </c>
    </row>
    <row r="7996" spans="1:6">
      <c r="A7996" s="14">
        <v>45410</v>
      </c>
      <c r="B7996" s="15"/>
      <c r="C7996" s="11" t="s">
        <v>12</v>
      </c>
      <c r="D7996" s="33">
        <v>650000</v>
      </c>
      <c r="E7996" s="45"/>
      <c r="F7996" s="13">
        <f t="shared" si="126"/>
        <v>223915026.36999971</v>
      </c>
    </row>
    <row r="7997" spans="1:6">
      <c r="A7997" s="14">
        <v>45410</v>
      </c>
      <c r="B7997" s="15"/>
      <c r="C7997" s="11" t="s">
        <v>12</v>
      </c>
      <c r="D7997" s="33">
        <v>600000</v>
      </c>
      <c r="E7997" s="45"/>
      <c r="F7997" s="13">
        <f t="shared" si="126"/>
        <v>224515026.36999971</v>
      </c>
    </row>
    <row r="7998" spans="1:6">
      <c r="A7998" s="14">
        <v>45410</v>
      </c>
      <c r="B7998" s="15"/>
      <c r="C7998" s="11" t="s">
        <v>12</v>
      </c>
      <c r="D7998" s="33">
        <v>600000</v>
      </c>
      <c r="E7998" s="45"/>
      <c r="F7998" s="13">
        <f t="shared" si="126"/>
        <v>225115026.36999971</v>
      </c>
    </row>
    <row r="7999" spans="1:6">
      <c r="A7999" s="14">
        <v>45410</v>
      </c>
      <c r="B7999" s="15"/>
      <c r="C7999" s="11" t="s">
        <v>12</v>
      </c>
      <c r="D7999" s="33">
        <v>550000</v>
      </c>
      <c r="E7999" s="45"/>
      <c r="F7999" s="13">
        <f t="shared" si="126"/>
        <v>225665026.36999971</v>
      </c>
    </row>
    <row r="8000" spans="1:6">
      <c r="A8000" s="14">
        <v>45411</v>
      </c>
      <c r="B8000" s="15"/>
      <c r="C8000" s="11" t="s">
        <v>12</v>
      </c>
      <c r="D8000" s="33">
        <v>600000</v>
      </c>
      <c r="E8000" s="45"/>
      <c r="F8000" s="13">
        <f t="shared" si="126"/>
        <v>226265026.36999971</v>
      </c>
    </row>
    <row r="8001" spans="1:6">
      <c r="A8001" s="14">
        <v>45411</v>
      </c>
      <c r="B8001" s="15"/>
      <c r="C8001" s="11" t="s">
        <v>12</v>
      </c>
      <c r="D8001" s="33">
        <v>1200000</v>
      </c>
      <c r="E8001" s="45"/>
      <c r="F8001" s="13">
        <f t="shared" si="126"/>
        <v>227465026.36999971</v>
      </c>
    </row>
    <row r="8002" spans="1:6">
      <c r="A8002" s="14">
        <v>45411</v>
      </c>
      <c r="B8002" s="15"/>
      <c r="C8002" s="11" t="s">
        <v>12</v>
      </c>
      <c r="D8002" s="33">
        <v>585000</v>
      </c>
      <c r="E8002" s="45"/>
      <c r="F8002" s="13">
        <f t="shared" si="126"/>
        <v>228050026.36999971</v>
      </c>
    </row>
    <row r="8003" spans="1:6">
      <c r="A8003" s="14">
        <v>45411</v>
      </c>
      <c r="B8003" s="15"/>
      <c r="C8003" s="11" t="s">
        <v>12</v>
      </c>
      <c r="D8003" s="33">
        <v>650000</v>
      </c>
      <c r="E8003" s="45"/>
      <c r="F8003" s="13">
        <f t="shared" si="126"/>
        <v>228700026.36999971</v>
      </c>
    </row>
    <row r="8004" spans="1:6">
      <c r="A8004" s="14">
        <v>45411</v>
      </c>
      <c r="B8004" s="15"/>
      <c r="C8004" s="11" t="s">
        <v>18</v>
      </c>
      <c r="D8004" s="33">
        <v>1350000</v>
      </c>
      <c r="E8004" s="45"/>
      <c r="F8004" s="13">
        <f t="shared" si="126"/>
        <v>230050026.36999971</v>
      </c>
    </row>
    <row r="8005" spans="1:6">
      <c r="A8005" s="14">
        <v>45411</v>
      </c>
      <c r="B8005" s="15"/>
      <c r="C8005" s="11" t="s">
        <v>12</v>
      </c>
      <c r="D8005" s="33">
        <v>600000</v>
      </c>
      <c r="E8005" s="45"/>
      <c r="F8005" s="13">
        <f t="shared" si="126"/>
        <v>230650026.36999971</v>
      </c>
    </row>
    <row r="8006" spans="1:6">
      <c r="A8006" s="14">
        <v>45411</v>
      </c>
      <c r="B8006" s="15"/>
      <c r="C8006" s="11" t="s">
        <v>12</v>
      </c>
      <c r="D8006" s="33">
        <v>600000</v>
      </c>
      <c r="E8006" s="45"/>
      <c r="F8006" s="13">
        <f t="shared" si="126"/>
        <v>231250026.36999971</v>
      </c>
    </row>
    <row r="8007" spans="1:6">
      <c r="A8007" s="14">
        <v>45411</v>
      </c>
      <c r="B8007" s="15"/>
      <c r="C8007" s="11" t="s">
        <v>12</v>
      </c>
      <c r="D8007" s="33">
        <v>585000</v>
      </c>
      <c r="E8007" s="45"/>
      <c r="F8007" s="13">
        <f t="shared" si="126"/>
        <v>231835026.36999971</v>
      </c>
    </row>
    <row r="8008" spans="1:6">
      <c r="A8008" s="14">
        <v>45411</v>
      </c>
      <c r="B8008" s="15"/>
      <c r="C8008" s="11" t="s">
        <v>12</v>
      </c>
      <c r="D8008" s="33">
        <v>600000</v>
      </c>
      <c r="E8008" s="45"/>
      <c r="F8008" s="13">
        <f t="shared" si="126"/>
        <v>232435026.36999971</v>
      </c>
    </row>
    <row r="8009" spans="1:6">
      <c r="A8009" s="14">
        <v>45411</v>
      </c>
      <c r="B8009" s="15"/>
      <c r="C8009" s="11" t="s">
        <v>12</v>
      </c>
      <c r="D8009" s="33">
        <v>1900000</v>
      </c>
      <c r="E8009" s="45"/>
      <c r="F8009" s="13">
        <f t="shared" si="126"/>
        <v>234335026.36999971</v>
      </c>
    </row>
    <row r="8010" spans="1:6">
      <c r="A8010" s="14">
        <v>45411</v>
      </c>
      <c r="B8010" s="15"/>
      <c r="C8010" s="11" t="s">
        <v>12</v>
      </c>
      <c r="D8010" s="33">
        <v>600000</v>
      </c>
      <c r="E8010" s="45"/>
      <c r="F8010" s="13">
        <f t="shared" si="126"/>
        <v>234935026.36999971</v>
      </c>
    </row>
    <row r="8011" spans="1:6">
      <c r="A8011" s="14">
        <v>45411</v>
      </c>
      <c r="B8011" s="15"/>
      <c r="C8011" s="11" t="s">
        <v>12</v>
      </c>
      <c r="D8011" s="33">
        <v>650000</v>
      </c>
      <c r="E8011" s="45"/>
      <c r="F8011" s="13">
        <f t="shared" si="126"/>
        <v>235585026.36999971</v>
      </c>
    </row>
    <row r="8012" spans="1:6">
      <c r="A8012" s="14">
        <v>45411</v>
      </c>
      <c r="B8012" s="15"/>
      <c r="C8012" s="11" t="s">
        <v>12</v>
      </c>
      <c r="D8012" s="33">
        <v>50000</v>
      </c>
      <c r="E8012" s="45"/>
      <c r="F8012" s="13">
        <f t="shared" si="126"/>
        <v>235635026.36999971</v>
      </c>
    </row>
    <row r="8013" spans="1:6">
      <c r="A8013" s="14">
        <v>45411</v>
      </c>
      <c r="B8013" s="15"/>
      <c r="C8013" s="11" t="s">
        <v>12</v>
      </c>
      <c r="D8013" s="33">
        <v>600000</v>
      </c>
      <c r="E8013" s="45"/>
      <c r="F8013" s="13">
        <f t="shared" si="126"/>
        <v>236235026.36999971</v>
      </c>
    </row>
    <row r="8014" spans="1:6">
      <c r="A8014" s="14">
        <v>45411</v>
      </c>
      <c r="B8014" s="15"/>
      <c r="C8014" s="11" t="s">
        <v>12</v>
      </c>
      <c r="D8014" s="33">
        <v>1200000</v>
      </c>
      <c r="E8014" s="45"/>
      <c r="F8014" s="13">
        <f t="shared" si="126"/>
        <v>237435026.36999971</v>
      </c>
    </row>
    <row r="8015" spans="1:6">
      <c r="A8015" s="14">
        <v>45411</v>
      </c>
      <c r="B8015" s="15"/>
      <c r="C8015" s="11" t="s">
        <v>12</v>
      </c>
      <c r="D8015" s="33">
        <v>650000</v>
      </c>
      <c r="E8015" s="45"/>
      <c r="F8015" s="13">
        <f t="shared" si="126"/>
        <v>238085026.36999971</v>
      </c>
    </row>
    <row r="8016" spans="1:6">
      <c r="A8016" s="14">
        <v>45411</v>
      </c>
      <c r="B8016" s="15"/>
      <c r="C8016" s="11" t="s">
        <v>12</v>
      </c>
      <c r="D8016" s="33">
        <v>650000</v>
      </c>
      <c r="E8016" s="45"/>
      <c r="F8016" s="13">
        <f t="shared" si="126"/>
        <v>238735026.36999971</v>
      </c>
    </row>
    <row r="8017" spans="1:6">
      <c r="A8017" s="14">
        <v>45411</v>
      </c>
      <c r="B8017" s="15"/>
      <c r="C8017" s="11" t="s">
        <v>12</v>
      </c>
      <c r="D8017" s="33">
        <v>1300000</v>
      </c>
      <c r="E8017" s="45"/>
      <c r="F8017" s="13">
        <f t="shared" si="126"/>
        <v>240035026.36999971</v>
      </c>
    </row>
    <row r="8018" spans="1:6">
      <c r="A8018" s="14">
        <v>45411</v>
      </c>
      <c r="B8018" s="15"/>
      <c r="C8018" s="11" t="s">
        <v>12</v>
      </c>
      <c r="D8018" s="33">
        <v>1200000</v>
      </c>
      <c r="E8018" s="45"/>
      <c r="F8018" s="13">
        <f t="shared" si="126"/>
        <v>241235026.36999971</v>
      </c>
    </row>
    <row r="8019" spans="1:6">
      <c r="A8019" s="14">
        <v>45411</v>
      </c>
      <c r="B8019" s="15"/>
      <c r="C8019" s="11" t="s">
        <v>12</v>
      </c>
      <c r="D8019" s="33">
        <v>585000</v>
      </c>
      <c r="E8019" s="45"/>
      <c r="F8019" s="13">
        <f t="shared" si="126"/>
        <v>241820026.36999971</v>
      </c>
    </row>
    <row r="8020" spans="1:6">
      <c r="A8020" s="14">
        <v>45411</v>
      </c>
      <c r="B8020" s="15"/>
      <c r="C8020" s="11" t="s">
        <v>12</v>
      </c>
      <c r="D8020" s="33">
        <v>600000</v>
      </c>
      <c r="E8020" s="45"/>
      <c r="F8020" s="13">
        <f t="shared" si="126"/>
        <v>242420026.36999971</v>
      </c>
    </row>
    <row r="8021" spans="1:6">
      <c r="A8021" s="14">
        <v>45411</v>
      </c>
      <c r="B8021" s="15"/>
      <c r="C8021" s="11" t="s">
        <v>18</v>
      </c>
      <c r="D8021" s="33">
        <v>2530000</v>
      </c>
      <c r="E8021" s="45"/>
      <c r="F8021" s="13">
        <f t="shared" si="126"/>
        <v>244950026.36999971</v>
      </c>
    </row>
    <row r="8022" spans="1:6">
      <c r="A8022" s="14">
        <v>45411</v>
      </c>
      <c r="B8022" s="15"/>
      <c r="C8022" s="11" t="s">
        <v>12</v>
      </c>
      <c r="D8022" s="33">
        <v>600000</v>
      </c>
      <c r="E8022" s="45"/>
      <c r="F8022" s="13">
        <f t="shared" si="126"/>
        <v>245550026.36999971</v>
      </c>
    </row>
    <row r="8023" spans="1:6">
      <c r="A8023" s="14">
        <v>45411</v>
      </c>
      <c r="B8023" s="15"/>
      <c r="C8023" s="11" t="s">
        <v>12</v>
      </c>
      <c r="D8023" s="33">
        <v>650000</v>
      </c>
      <c r="E8023" s="45"/>
      <c r="F8023" s="13">
        <f t="shared" si="126"/>
        <v>246200026.36999971</v>
      </c>
    </row>
    <row r="8024" spans="1:6">
      <c r="A8024" s="14">
        <v>45411</v>
      </c>
      <c r="B8024" s="15"/>
      <c r="C8024" s="11" t="s">
        <v>12</v>
      </c>
      <c r="D8024" s="33">
        <v>650000</v>
      </c>
      <c r="E8024" s="45"/>
      <c r="F8024" s="13">
        <f t="shared" si="126"/>
        <v>246850026.36999971</v>
      </c>
    </row>
    <row r="8025" spans="1:6">
      <c r="A8025" s="14">
        <v>45411</v>
      </c>
      <c r="B8025" s="15"/>
      <c r="C8025" s="11" t="s">
        <v>12</v>
      </c>
      <c r="D8025" s="33">
        <v>600000</v>
      </c>
      <c r="E8025" s="45"/>
      <c r="F8025" s="13">
        <f t="shared" si="126"/>
        <v>247450026.36999971</v>
      </c>
    </row>
    <row r="8026" spans="1:6">
      <c r="A8026" s="14">
        <v>45411</v>
      </c>
      <c r="B8026" s="15"/>
      <c r="C8026" s="11" t="s">
        <v>12</v>
      </c>
      <c r="D8026" s="33">
        <v>600000</v>
      </c>
      <c r="E8026" s="45"/>
      <c r="F8026" s="13">
        <f t="shared" si="126"/>
        <v>248050026.36999971</v>
      </c>
    </row>
    <row r="8027" spans="1:6">
      <c r="A8027" s="14">
        <v>45411</v>
      </c>
      <c r="B8027" s="15"/>
      <c r="C8027" s="11" t="s">
        <v>12</v>
      </c>
      <c r="D8027" s="33">
        <v>1050000</v>
      </c>
      <c r="E8027" s="45"/>
      <c r="F8027" s="13">
        <f t="shared" si="126"/>
        <v>249100026.36999971</v>
      </c>
    </row>
    <row r="8028" spans="1:6">
      <c r="A8028" s="14">
        <v>45411</v>
      </c>
      <c r="B8028" s="15"/>
      <c r="C8028" s="11" t="s">
        <v>12</v>
      </c>
      <c r="D8028" s="33">
        <v>550000</v>
      </c>
      <c r="E8028" s="45"/>
      <c r="F8028" s="13">
        <f t="shared" si="126"/>
        <v>249650026.36999971</v>
      </c>
    </row>
    <row r="8029" spans="1:6">
      <c r="A8029" s="14">
        <v>45411</v>
      </c>
      <c r="B8029" s="15"/>
      <c r="C8029" s="11" t="s">
        <v>12</v>
      </c>
      <c r="D8029" s="33">
        <v>600000</v>
      </c>
      <c r="E8029" s="45"/>
      <c r="F8029" s="13">
        <f t="shared" si="126"/>
        <v>250250026.36999971</v>
      </c>
    </row>
    <row r="8030" spans="1:6">
      <c r="A8030" s="14">
        <v>45411</v>
      </c>
      <c r="B8030" s="15"/>
      <c r="C8030" s="11" t="s">
        <v>18</v>
      </c>
      <c r="D8030" s="33">
        <v>2485000</v>
      </c>
      <c r="E8030" s="45"/>
      <c r="F8030" s="13">
        <f t="shared" si="126"/>
        <v>252735026.36999971</v>
      </c>
    </row>
    <row r="8031" spans="1:6">
      <c r="A8031" s="14">
        <v>45411</v>
      </c>
      <c r="B8031" s="15"/>
      <c r="C8031" s="11" t="s">
        <v>12</v>
      </c>
      <c r="D8031" s="33">
        <v>585000</v>
      </c>
      <c r="E8031" s="45"/>
      <c r="F8031" s="13">
        <f t="shared" si="126"/>
        <v>253320026.36999971</v>
      </c>
    </row>
    <row r="8032" spans="1:6">
      <c r="A8032" s="14">
        <v>45411</v>
      </c>
      <c r="B8032" s="15"/>
      <c r="C8032" s="11" t="s">
        <v>12</v>
      </c>
      <c r="D8032" s="33">
        <v>2340000</v>
      </c>
      <c r="E8032" s="45"/>
      <c r="F8032" s="13">
        <f t="shared" si="126"/>
        <v>255660026.36999971</v>
      </c>
    </row>
    <row r="8033" spans="1:6">
      <c r="A8033" s="14">
        <v>45411</v>
      </c>
      <c r="B8033" s="15"/>
      <c r="C8033" s="11" t="s">
        <v>12</v>
      </c>
      <c r="D8033" s="33">
        <v>600000</v>
      </c>
      <c r="E8033" s="45"/>
      <c r="F8033" s="13">
        <f t="shared" si="126"/>
        <v>256260026.36999971</v>
      </c>
    </row>
    <row r="8034" spans="1:6">
      <c r="A8034" s="14">
        <v>45411</v>
      </c>
      <c r="B8034" s="15"/>
      <c r="C8034" s="11" t="s">
        <v>12</v>
      </c>
      <c r="D8034" s="33">
        <v>600000</v>
      </c>
      <c r="E8034" s="45"/>
      <c r="F8034" s="13">
        <f t="shared" si="126"/>
        <v>256860026.36999971</v>
      </c>
    </row>
    <row r="8035" spans="1:6">
      <c r="A8035" s="14">
        <v>45412</v>
      </c>
      <c r="B8035" s="15"/>
      <c r="C8035" s="11" t="s">
        <v>12</v>
      </c>
      <c r="D8035" s="33">
        <v>600000</v>
      </c>
      <c r="E8035" s="45"/>
      <c r="F8035" s="13">
        <f t="shared" ref="F8035:F8050" si="127">F8034+D8035-E8035</f>
        <v>257460026.36999971</v>
      </c>
    </row>
    <row r="8036" spans="1:6">
      <c r="A8036" s="14">
        <v>45412</v>
      </c>
      <c r="B8036" s="15"/>
      <c r="C8036" s="11" t="s">
        <v>12</v>
      </c>
      <c r="D8036" s="33">
        <v>600000</v>
      </c>
      <c r="E8036" s="45"/>
      <c r="F8036" s="13">
        <f t="shared" si="127"/>
        <v>258060026.36999971</v>
      </c>
    </row>
    <row r="8037" spans="1:6">
      <c r="A8037" s="14">
        <v>45412</v>
      </c>
      <c r="B8037" s="15"/>
      <c r="C8037" s="11" t="s">
        <v>12</v>
      </c>
      <c r="D8037" s="33">
        <v>600000</v>
      </c>
      <c r="E8037" s="45"/>
      <c r="F8037" s="13">
        <f t="shared" si="127"/>
        <v>258660026.36999971</v>
      </c>
    </row>
    <row r="8038" spans="1:6">
      <c r="A8038" s="14">
        <v>45412</v>
      </c>
      <c r="B8038" s="15"/>
      <c r="C8038" s="11" t="s">
        <v>12</v>
      </c>
      <c r="D8038" s="33">
        <v>1185000</v>
      </c>
      <c r="E8038" s="45"/>
      <c r="F8038" s="13">
        <f t="shared" si="127"/>
        <v>259845026.36999971</v>
      </c>
    </row>
    <row r="8039" spans="1:6">
      <c r="A8039" s="14">
        <v>45412</v>
      </c>
      <c r="B8039" s="15"/>
      <c r="C8039" s="11" t="s">
        <v>12</v>
      </c>
      <c r="D8039" s="33">
        <v>600000</v>
      </c>
      <c r="E8039" s="45"/>
      <c r="F8039" s="13">
        <f t="shared" si="127"/>
        <v>260445026.36999971</v>
      </c>
    </row>
    <row r="8040" spans="1:6">
      <c r="A8040" s="14">
        <v>45412</v>
      </c>
      <c r="B8040" s="15"/>
      <c r="C8040" s="11" t="s">
        <v>12</v>
      </c>
      <c r="D8040" s="33">
        <v>600000</v>
      </c>
      <c r="E8040" s="45"/>
      <c r="F8040" s="13">
        <f t="shared" si="127"/>
        <v>261045026.36999971</v>
      </c>
    </row>
    <row r="8041" spans="1:6">
      <c r="A8041" s="14">
        <v>45412</v>
      </c>
      <c r="B8041" s="15"/>
      <c r="C8041" s="11" t="s">
        <v>12</v>
      </c>
      <c r="D8041" s="33">
        <v>1200000</v>
      </c>
      <c r="E8041" s="45"/>
      <c r="F8041" s="13">
        <f t="shared" si="127"/>
        <v>262245026.36999971</v>
      </c>
    </row>
    <row r="8042" spans="1:6">
      <c r="A8042" s="14">
        <v>45412</v>
      </c>
      <c r="B8042" s="15"/>
      <c r="C8042" s="11" t="s">
        <v>12</v>
      </c>
      <c r="D8042" s="33">
        <v>1185000</v>
      </c>
      <c r="E8042" s="45"/>
      <c r="F8042" s="13">
        <f t="shared" si="127"/>
        <v>263430026.36999971</v>
      </c>
    </row>
    <row r="8043" spans="1:6">
      <c r="A8043" s="14">
        <v>45412</v>
      </c>
      <c r="B8043" s="15"/>
      <c r="C8043" s="11" t="s">
        <v>12</v>
      </c>
      <c r="D8043" s="33">
        <v>1810000</v>
      </c>
      <c r="E8043" s="45"/>
      <c r="F8043" s="13">
        <f t="shared" si="127"/>
        <v>265240026.36999971</v>
      </c>
    </row>
    <row r="8044" spans="1:6">
      <c r="A8044" s="14">
        <v>45412</v>
      </c>
      <c r="B8044" s="15"/>
      <c r="C8044" s="11" t="s">
        <v>12</v>
      </c>
      <c r="D8044" s="33">
        <v>2340000</v>
      </c>
      <c r="E8044" s="45"/>
      <c r="F8044" s="13">
        <f t="shared" si="127"/>
        <v>267580026.36999971</v>
      </c>
    </row>
    <row r="8045" spans="1:6">
      <c r="A8045" s="14">
        <v>45412</v>
      </c>
      <c r="B8045" s="15"/>
      <c r="C8045" s="11" t="s">
        <v>145</v>
      </c>
      <c r="D8045" s="33">
        <v>16050000</v>
      </c>
      <c r="E8045" s="45"/>
      <c r="F8045" s="13">
        <f t="shared" si="127"/>
        <v>283630026.36999971</v>
      </c>
    </row>
    <row r="8046" spans="1:6">
      <c r="A8046" s="14">
        <v>45412</v>
      </c>
      <c r="B8046" s="15"/>
      <c r="C8046" s="11" t="s">
        <v>12</v>
      </c>
      <c r="D8046" s="33">
        <v>1200000</v>
      </c>
      <c r="E8046" s="45"/>
      <c r="F8046" s="13">
        <f t="shared" si="127"/>
        <v>284830026.36999971</v>
      </c>
    </row>
    <row r="8047" spans="1:6">
      <c r="A8047" s="14">
        <v>45412</v>
      </c>
      <c r="B8047" s="15"/>
      <c r="C8047" s="11" t="s">
        <v>12</v>
      </c>
      <c r="D8047" s="33">
        <v>1170000</v>
      </c>
      <c r="E8047" s="45"/>
      <c r="F8047" s="13">
        <f t="shared" si="127"/>
        <v>286000026.36999971</v>
      </c>
    </row>
    <row r="8048" spans="1:6">
      <c r="A8048" s="14">
        <v>45412</v>
      </c>
      <c r="B8048" s="15"/>
      <c r="C8048" s="15" t="s">
        <v>32</v>
      </c>
      <c r="D8048" s="45"/>
      <c r="E8048" s="45">
        <v>25000</v>
      </c>
      <c r="F8048" s="13">
        <f t="shared" si="127"/>
        <v>285975026.36999971</v>
      </c>
    </row>
    <row r="8049" spans="1:8">
      <c r="A8049" s="14">
        <v>45412</v>
      </c>
      <c r="B8049" s="15"/>
      <c r="C8049" s="15" t="s">
        <v>37</v>
      </c>
      <c r="D8049" s="45">
        <v>290489.49</v>
      </c>
      <c r="E8049" s="45"/>
      <c r="F8049" s="13">
        <f t="shared" si="127"/>
        <v>286265515.85999972</v>
      </c>
    </row>
    <row r="8050" spans="1:8">
      <c r="A8050" s="14">
        <v>45412</v>
      </c>
      <c r="B8050" s="15"/>
      <c r="C8050" s="15" t="s">
        <v>38</v>
      </c>
      <c r="D8050" s="45"/>
      <c r="E8050" s="45">
        <v>58097.9</v>
      </c>
      <c r="F8050" s="13">
        <f t="shared" si="127"/>
        <v>286207417.95999974</v>
      </c>
    </row>
    <row r="8051" spans="1:8">
      <c r="A8051" s="137"/>
      <c r="B8051" s="137"/>
      <c r="C8051" s="149" t="s">
        <v>34</v>
      </c>
      <c r="D8051" s="83">
        <f>SUM(D7522:D8050)</f>
        <v>596475489.49000001</v>
      </c>
      <c r="E8051" s="83">
        <f>SUM(E7522:E8050)</f>
        <v>677832281.89999998</v>
      </c>
      <c r="F8051" s="138"/>
      <c r="H8051" s="16"/>
    </row>
    <row r="8052" spans="1:8">
      <c r="A8052" s="252" t="s">
        <v>5</v>
      </c>
      <c r="B8052" s="253"/>
      <c r="C8052" s="254"/>
      <c r="D8052" s="33"/>
      <c r="E8052" s="45"/>
      <c r="F8052" s="84">
        <f>F8050</f>
        <v>286207417.95999974</v>
      </c>
    </row>
    <row r="8053" spans="1:8">
      <c r="A8053" s="153">
        <v>45414</v>
      </c>
      <c r="B8053" s="5"/>
      <c r="C8053" s="148" t="s">
        <v>89</v>
      </c>
      <c r="D8053" s="33">
        <v>600000</v>
      </c>
      <c r="E8053" s="45"/>
      <c r="F8053" s="13">
        <f t="shared" ref="F8053:F8176" si="128">F8052+D8053-E8053</f>
        <v>286807417.95999974</v>
      </c>
    </row>
    <row r="8054" spans="1:8">
      <c r="A8054" s="153">
        <v>45415</v>
      </c>
      <c r="B8054" s="5"/>
      <c r="C8054" s="148" t="s">
        <v>89</v>
      </c>
      <c r="D8054" s="33">
        <v>550000</v>
      </c>
      <c r="E8054" s="45"/>
      <c r="F8054" s="13">
        <f t="shared" si="128"/>
        <v>287357417.95999974</v>
      </c>
    </row>
    <row r="8055" spans="1:8">
      <c r="A8055" s="153">
        <v>45418</v>
      </c>
      <c r="B8055" s="5"/>
      <c r="C8055" s="148" t="s">
        <v>959</v>
      </c>
      <c r="D8055" s="33">
        <v>1500000</v>
      </c>
      <c r="E8055" s="45"/>
      <c r="F8055" s="13">
        <f t="shared" si="128"/>
        <v>288857417.95999974</v>
      </c>
    </row>
    <row r="8056" spans="1:8">
      <c r="A8056" s="153">
        <v>45415</v>
      </c>
      <c r="B8056" s="5"/>
      <c r="C8056" s="148" t="s">
        <v>964</v>
      </c>
      <c r="D8056" s="33"/>
      <c r="E8056" s="45">
        <v>30000000</v>
      </c>
      <c r="F8056" s="13">
        <f t="shared" si="128"/>
        <v>258857417.95999974</v>
      </c>
    </row>
    <row r="8057" spans="1:8">
      <c r="A8057" s="153">
        <v>45413</v>
      </c>
      <c r="B8057" s="5"/>
      <c r="C8057" s="148" t="s">
        <v>12</v>
      </c>
      <c r="D8057" s="33">
        <v>600000</v>
      </c>
      <c r="E8057" s="45"/>
      <c r="F8057" s="13">
        <f t="shared" si="128"/>
        <v>259457417.95999974</v>
      </c>
    </row>
    <row r="8058" spans="1:8">
      <c r="A8058" s="153">
        <v>45413</v>
      </c>
      <c r="B8058" s="5"/>
      <c r="C8058" s="148" t="s">
        <v>12</v>
      </c>
      <c r="D8058" s="33">
        <v>585000</v>
      </c>
      <c r="E8058" s="45"/>
      <c r="F8058" s="13">
        <f t="shared" si="128"/>
        <v>260042417.95999974</v>
      </c>
    </row>
    <row r="8059" spans="1:8">
      <c r="A8059" s="153">
        <v>45413</v>
      </c>
      <c r="B8059" s="5"/>
      <c r="C8059" s="148" t="s">
        <v>12</v>
      </c>
      <c r="D8059" s="33">
        <v>600000</v>
      </c>
      <c r="E8059" s="45"/>
      <c r="F8059" s="13">
        <f t="shared" si="128"/>
        <v>260642417.95999974</v>
      </c>
    </row>
    <row r="8060" spans="1:8">
      <c r="A8060" s="153">
        <v>45413</v>
      </c>
      <c r="B8060" s="5"/>
      <c r="C8060" s="148" t="s">
        <v>12</v>
      </c>
      <c r="D8060" s="33">
        <v>650000</v>
      </c>
      <c r="E8060" s="45"/>
      <c r="F8060" s="13">
        <f t="shared" si="128"/>
        <v>261292417.95999974</v>
      </c>
    </row>
    <row r="8061" spans="1:8">
      <c r="A8061" s="153">
        <v>45413</v>
      </c>
      <c r="B8061" s="5"/>
      <c r="C8061" s="148" t="s">
        <v>12</v>
      </c>
      <c r="D8061" s="33">
        <v>1735000</v>
      </c>
      <c r="E8061" s="45"/>
      <c r="F8061" s="13">
        <f t="shared" si="128"/>
        <v>263027417.95999974</v>
      </c>
    </row>
    <row r="8062" spans="1:8">
      <c r="A8062" s="153">
        <v>45413</v>
      </c>
      <c r="B8062" s="5"/>
      <c r="C8062" s="148" t="s">
        <v>12</v>
      </c>
      <c r="D8062" s="33">
        <v>1185000</v>
      </c>
      <c r="E8062" s="45"/>
      <c r="F8062" s="13">
        <f t="shared" si="128"/>
        <v>264212417.95999974</v>
      </c>
    </row>
    <row r="8063" spans="1:8">
      <c r="A8063" s="153">
        <v>45413</v>
      </c>
      <c r="B8063" s="5"/>
      <c r="C8063" s="148" t="s">
        <v>12</v>
      </c>
      <c r="D8063" s="33">
        <v>650000</v>
      </c>
      <c r="E8063" s="45"/>
      <c r="F8063" s="13">
        <f t="shared" si="128"/>
        <v>264862417.95999974</v>
      </c>
    </row>
    <row r="8064" spans="1:8">
      <c r="A8064" s="153">
        <v>45413</v>
      </c>
      <c r="B8064" s="5"/>
      <c r="C8064" s="148" t="s">
        <v>12</v>
      </c>
      <c r="D8064" s="33">
        <v>585000</v>
      </c>
      <c r="E8064" s="45"/>
      <c r="F8064" s="13">
        <f t="shared" si="128"/>
        <v>265447417.95999974</v>
      </c>
    </row>
    <row r="8065" spans="1:6">
      <c r="A8065" s="153">
        <v>45413</v>
      </c>
      <c r="B8065" s="5"/>
      <c r="C8065" s="148" t="s">
        <v>12</v>
      </c>
      <c r="D8065" s="33">
        <v>600000</v>
      </c>
      <c r="E8065" s="45"/>
      <c r="F8065" s="13">
        <f t="shared" si="128"/>
        <v>266047417.95999974</v>
      </c>
    </row>
    <row r="8066" spans="1:6">
      <c r="A8066" s="214">
        <v>45413</v>
      </c>
      <c r="B8066" s="5"/>
      <c r="C8066" s="148" t="s">
        <v>12</v>
      </c>
      <c r="D8066" s="33">
        <v>585000</v>
      </c>
      <c r="E8066" s="45"/>
      <c r="F8066" s="13">
        <f t="shared" si="128"/>
        <v>266632417.95999974</v>
      </c>
    </row>
    <row r="8067" spans="1:6">
      <c r="A8067" s="214">
        <v>45413</v>
      </c>
      <c r="B8067" s="5"/>
      <c r="C8067" s="148" t="s">
        <v>12</v>
      </c>
      <c r="D8067" s="33">
        <v>465000</v>
      </c>
      <c r="E8067" s="45"/>
      <c r="F8067" s="13">
        <f t="shared" si="128"/>
        <v>267097417.95999974</v>
      </c>
    </row>
    <row r="8068" spans="1:6">
      <c r="A8068" s="214">
        <v>45413</v>
      </c>
      <c r="B8068" s="5"/>
      <c r="C8068" s="148" t="s">
        <v>12</v>
      </c>
      <c r="D8068" s="33">
        <v>585000</v>
      </c>
      <c r="E8068" s="45"/>
      <c r="F8068" s="13">
        <f t="shared" si="128"/>
        <v>267682417.95999974</v>
      </c>
    </row>
    <row r="8069" spans="1:6">
      <c r="A8069" s="214">
        <v>45413</v>
      </c>
      <c r="B8069" s="5"/>
      <c r="C8069" s="148" t="s">
        <v>12</v>
      </c>
      <c r="D8069" s="33">
        <v>1300000</v>
      </c>
      <c r="E8069" s="45"/>
      <c r="F8069" s="13">
        <f t="shared" si="128"/>
        <v>268982417.95999974</v>
      </c>
    </row>
    <row r="8070" spans="1:6">
      <c r="A8070" s="214">
        <v>45413</v>
      </c>
      <c r="B8070" s="5"/>
      <c r="C8070" s="148" t="s">
        <v>12</v>
      </c>
      <c r="D8070" s="33">
        <v>585000</v>
      </c>
      <c r="E8070" s="45"/>
      <c r="F8070" s="13">
        <f t="shared" si="128"/>
        <v>269567417.95999974</v>
      </c>
    </row>
    <row r="8071" spans="1:6">
      <c r="A8071" s="214">
        <v>45413</v>
      </c>
      <c r="B8071" s="5"/>
      <c r="C8071" s="148" t="s">
        <v>12</v>
      </c>
      <c r="D8071" s="33">
        <v>585000</v>
      </c>
      <c r="E8071" s="45"/>
      <c r="F8071" s="13">
        <f t="shared" si="128"/>
        <v>270152417.95999974</v>
      </c>
    </row>
    <row r="8072" spans="1:6">
      <c r="A8072" s="214">
        <v>45413</v>
      </c>
      <c r="B8072" s="5"/>
      <c r="C8072" s="148" t="s">
        <v>12</v>
      </c>
      <c r="D8072" s="33">
        <v>600000</v>
      </c>
      <c r="E8072" s="45"/>
      <c r="F8072" s="13">
        <f t="shared" si="128"/>
        <v>270752417.95999974</v>
      </c>
    </row>
    <row r="8073" spans="1:6">
      <c r="A8073" s="214">
        <v>45413</v>
      </c>
      <c r="B8073" s="5"/>
      <c r="C8073" s="148" t="s">
        <v>18</v>
      </c>
      <c r="D8073" s="33">
        <v>1185000</v>
      </c>
      <c r="E8073" s="45"/>
      <c r="F8073" s="13">
        <f t="shared" si="128"/>
        <v>271937417.95999974</v>
      </c>
    </row>
    <row r="8074" spans="1:6">
      <c r="A8074" s="214">
        <v>45413</v>
      </c>
      <c r="B8074" s="5"/>
      <c r="C8074" s="148" t="s">
        <v>12</v>
      </c>
      <c r="D8074" s="33">
        <v>1185000</v>
      </c>
      <c r="E8074" s="45"/>
      <c r="F8074" s="13">
        <f t="shared" si="128"/>
        <v>273122417.95999974</v>
      </c>
    </row>
    <row r="8075" spans="1:6">
      <c r="A8075" s="214">
        <v>45413</v>
      </c>
      <c r="B8075" s="5"/>
      <c r="C8075" s="148" t="s">
        <v>12</v>
      </c>
      <c r="D8075" s="33">
        <v>465000</v>
      </c>
      <c r="E8075" s="45"/>
      <c r="F8075" s="13">
        <f t="shared" si="128"/>
        <v>273587417.95999974</v>
      </c>
    </row>
    <row r="8076" spans="1:6">
      <c r="A8076" s="214">
        <v>45413</v>
      </c>
      <c r="B8076" s="5"/>
      <c r="C8076" s="148" t="s">
        <v>12</v>
      </c>
      <c r="D8076" s="33">
        <v>585000</v>
      </c>
      <c r="E8076" s="45"/>
      <c r="F8076" s="13">
        <f t="shared" si="128"/>
        <v>274172417.95999974</v>
      </c>
    </row>
    <row r="8077" spans="1:6">
      <c r="A8077" s="214">
        <v>45414</v>
      </c>
      <c r="B8077" s="5"/>
      <c r="C8077" s="148" t="s">
        <v>12</v>
      </c>
      <c r="D8077" s="33">
        <v>600000</v>
      </c>
      <c r="E8077" s="45"/>
      <c r="F8077" s="13">
        <f t="shared" si="128"/>
        <v>274772417.95999974</v>
      </c>
    </row>
    <row r="8078" spans="1:6">
      <c r="A8078" s="214">
        <v>45414</v>
      </c>
      <c r="B8078" s="5"/>
      <c r="C8078" s="148" t="s">
        <v>12</v>
      </c>
      <c r="D8078" s="33">
        <v>585000</v>
      </c>
      <c r="E8078" s="45"/>
      <c r="F8078" s="13">
        <f t="shared" si="128"/>
        <v>275357417.95999974</v>
      </c>
    </row>
    <row r="8079" spans="1:6">
      <c r="A8079" s="214">
        <v>45414</v>
      </c>
      <c r="B8079" s="5"/>
      <c r="C8079" s="148" t="s">
        <v>12</v>
      </c>
      <c r="D8079" s="33">
        <v>1235000</v>
      </c>
      <c r="E8079" s="45"/>
      <c r="F8079" s="13">
        <f t="shared" si="128"/>
        <v>276592417.95999974</v>
      </c>
    </row>
    <row r="8080" spans="1:6">
      <c r="A8080" s="214">
        <v>45414</v>
      </c>
      <c r="B8080" s="5"/>
      <c r="C8080" s="148" t="s">
        <v>12</v>
      </c>
      <c r="D8080" s="33">
        <v>600000</v>
      </c>
      <c r="E8080" s="45"/>
      <c r="F8080" s="13">
        <f t="shared" si="128"/>
        <v>277192417.95999974</v>
      </c>
    </row>
    <row r="8081" spans="1:6">
      <c r="A8081" s="214">
        <v>45414</v>
      </c>
      <c r="B8081" s="5"/>
      <c r="C8081" s="148" t="s">
        <v>12</v>
      </c>
      <c r="D8081" s="33">
        <v>585000</v>
      </c>
      <c r="E8081" s="45"/>
      <c r="F8081" s="13">
        <f t="shared" si="128"/>
        <v>277777417.95999974</v>
      </c>
    </row>
    <row r="8082" spans="1:6">
      <c r="A8082" s="214">
        <v>45414</v>
      </c>
      <c r="B8082" s="5"/>
      <c r="C8082" s="148" t="s">
        <v>12</v>
      </c>
      <c r="D8082" s="33">
        <v>1200000</v>
      </c>
      <c r="E8082" s="45"/>
      <c r="F8082" s="13">
        <f t="shared" si="128"/>
        <v>278977417.95999974</v>
      </c>
    </row>
    <row r="8083" spans="1:6">
      <c r="A8083" s="214">
        <v>45414</v>
      </c>
      <c r="B8083" s="5"/>
      <c r="C8083" s="148" t="s">
        <v>12</v>
      </c>
      <c r="D8083" s="33">
        <v>575000</v>
      </c>
      <c r="E8083" s="45"/>
      <c r="F8083" s="13">
        <f t="shared" si="128"/>
        <v>279552417.95999974</v>
      </c>
    </row>
    <row r="8084" spans="1:6">
      <c r="A8084" s="214">
        <v>45414</v>
      </c>
      <c r="B8084" s="5"/>
      <c r="C8084" s="148" t="s">
        <v>12</v>
      </c>
      <c r="D8084" s="33">
        <v>585000</v>
      </c>
      <c r="E8084" s="45"/>
      <c r="F8084" s="13">
        <f t="shared" si="128"/>
        <v>280137417.95999974</v>
      </c>
    </row>
    <row r="8085" spans="1:6">
      <c r="A8085" s="214">
        <v>45414</v>
      </c>
      <c r="B8085" s="5"/>
      <c r="C8085" s="148" t="s">
        <v>12</v>
      </c>
      <c r="D8085" s="33">
        <v>650000</v>
      </c>
      <c r="E8085" s="45"/>
      <c r="F8085" s="13">
        <f t="shared" si="128"/>
        <v>280787417.95999974</v>
      </c>
    </row>
    <row r="8086" spans="1:6">
      <c r="A8086" s="214">
        <v>45414</v>
      </c>
      <c r="B8086" s="5"/>
      <c r="C8086" s="148" t="s">
        <v>12</v>
      </c>
      <c r="D8086" s="33">
        <v>600000</v>
      </c>
      <c r="E8086" s="45"/>
      <c r="F8086" s="13">
        <f t="shared" si="128"/>
        <v>281387417.95999974</v>
      </c>
    </row>
    <row r="8087" spans="1:6">
      <c r="A8087" s="214">
        <v>45414</v>
      </c>
      <c r="B8087" s="5"/>
      <c r="C8087" s="148" t="s">
        <v>12</v>
      </c>
      <c r="D8087" s="33">
        <v>550000</v>
      </c>
      <c r="E8087" s="45"/>
      <c r="F8087" s="13">
        <f t="shared" si="128"/>
        <v>281937417.95999974</v>
      </c>
    </row>
    <row r="8088" spans="1:6">
      <c r="A8088" s="214">
        <v>45414</v>
      </c>
      <c r="B8088" s="5"/>
      <c r="C8088" s="148" t="s">
        <v>12</v>
      </c>
      <c r="D8088" s="33">
        <v>585000</v>
      </c>
      <c r="E8088" s="45"/>
      <c r="F8088" s="13">
        <f t="shared" si="128"/>
        <v>282522417.95999974</v>
      </c>
    </row>
    <row r="8089" spans="1:6">
      <c r="A8089" s="214">
        <v>45414</v>
      </c>
      <c r="B8089" s="5"/>
      <c r="C8089" s="148" t="s">
        <v>12</v>
      </c>
      <c r="D8089" s="33">
        <v>600000</v>
      </c>
      <c r="E8089" s="45"/>
      <c r="F8089" s="13">
        <f t="shared" si="128"/>
        <v>283122417.95999974</v>
      </c>
    </row>
    <row r="8090" spans="1:6">
      <c r="A8090" s="214">
        <v>45414</v>
      </c>
      <c r="B8090" s="5"/>
      <c r="C8090" s="148" t="s">
        <v>12</v>
      </c>
      <c r="D8090" s="33">
        <v>650000</v>
      </c>
      <c r="E8090" s="45"/>
      <c r="F8090" s="13">
        <f t="shared" si="128"/>
        <v>283772417.95999974</v>
      </c>
    </row>
    <row r="8091" spans="1:6">
      <c r="A8091" s="214">
        <v>45414</v>
      </c>
      <c r="B8091" s="5"/>
      <c r="C8091" s="148" t="s">
        <v>12</v>
      </c>
      <c r="D8091" s="33">
        <v>1170000</v>
      </c>
      <c r="E8091" s="45"/>
      <c r="F8091" s="13">
        <f t="shared" si="128"/>
        <v>284942417.95999974</v>
      </c>
    </row>
    <row r="8092" spans="1:6">
      <c r="A8092" s="214">
        <v>45414</v>
      </c>
      <c r="B8092" s="5"/>
      <c r="C8092" s="148" t="s">
        <v>12</v>
      </c>
      <c r="D8092" s="33">
        <v>1170000</v>
      </c>
      <c r="E8092" s="45"/>
      <c r="F8092" s="13">
        <f t="shared" si="128"/>
        <v>286112417.95999974</v>
      </c>
    </row>
    <row r="8093" spans="1:6">
      <c r="A8093" s="214">
        <v>45414</v>
      </c>
      <c r="B8093" s="5"/>
      <c r="C8093" s="148" t="s">
        <v>12</v>
      </c>
      <c r="D8093" s="33">
        <v>465000</v>
      </c>
      <c r="E8093" s="45"/>
      <c r="F8093" s="13">
        <f t="shared" si="128"/>
        <v>286577417.95999974</v>
      </c>
    </row>
    <row r="8094" spans="1:6">
      <c r="A8094" s="214">
        <v>45414</v>
      </c>
      <c r="B8094" s="5"/>
      <c r="C8094" s="148" t="s">
        <v>12</v>
      </c>
      <c r="D8094" s="33">
        <v>1950000</v>
      </c>
      <c r="E8094" s="45"/>
      <c r="F8094" s="13">
        <f t="shared" si="128"/>
        <v>288527417.95999974</v>
      </c>
    </row>
    <row r="8095" spans="1:6">
      <c r="A8095" s="214">
        <v>45414</v>
      </c>
      <c r="B8095" s="5"/>
      <c r="C8095" s="148" t="s">
        <v>12</v>
      </c>
      <c r="D8095" s="33">
        <v>2400000</v>
      </c>
      <c r="E8095" s="45"/>
      <c r="F8095" s="13">
        <f t="shared" si="128"/>
        <v>290927417.95999974</v>
      </c>
    </row>
    <row r="8096" spans="1:6">
      <c r="A8096" s="214">
        <v>45414</v>
      </c>
      <c r="B8096" s="5"/>
      <c r="C8096" s="148" t="s">
        <v>12</v>
      </c>
      <c r="D8096" s="33">
        <v>1250000</v>
      </c>
      <c r="E8096" s="45"/>
      <c r="F8096" s="13">
        <f t="shared" si="128"/>
        <v>292177417.95999974</v>
      </c>
    </row>
    <row r="8097" spans="1:6">
      <c r="A8097" s="214">
        <v>45414</v>
      </c>
      <c r="B8097" s="5"/>
      <c r="C8097" s="148" t="s">
        <v>12</v>
      </c>
      <c r="D8097" s="33">
        <v>550000</v>
      </c>
      <c r="E8097" s="45"/>
      <c r="F8097" s="13">
        <f t="shared" si="128"/>
        <v>292727417.95999974</v>
      </c>
    </row>
    <row r="8098" spans="1:6">
      <c r="A8098" s="214">
        <v>45414</v>
      </c>
      <c r="B8098" s="5"/>
      <c r="C8098" s="148" t="s">
        <v>12</v>
      </c>
      <c r="D8098" s="33">
        <v>1235000</v>
      </c>
      <c r="E8098" s="45"/>
      <c r="F8098" s="13">
        <f t="shared" si="128"/>
        <v>293962417.95999974</v>
      </c>
    </row>
    <row r="8099" spans="1:6">
      <c r="A8099" s="214">
        <v>45414</v>
      </c>
      <c r="B8099" s="5"/>
      <c r="C8099" s="148" t="s">
        <v>12</v>
      </c>
      <c r="D8099" s="33">
        <v>2340000</v>
      </c>
      <c r="E8099" s="45"/>
      <c r="F8099" s="13">
        <f t="shared" si="128"/>
        <v>296302417.95999974</v>
      </c>
    </row>
    <row r="8100" spans="1:6">
      <c r="A8100" s="214">
        <v>45414</v>
      </c>
      <c r="B8100" s="5"/>
      <c r="C8100" s="148" t="s">
        <v>12</v>
      </c>
      <c r="D8100" s="33">
        <v>650000</v>
      </c>
      <c r="E8100" s="45"/>
      <c r="F8100" s="13">
        <f t="shared" si="128"/>
        <v>296952417.95999974</v>
      </c>
    </row>
    <row r="8101" spans="1:6">
      <c r="A8101" s="214">
        <v>45414</v>
      </c>
      <c r="B8101" s="5"/>
      <c r="C8101" s="148" t="s">
        <v>12</v>
      </c>
      <c r="D8101" s="33">
        <v>600000</v>
      </c>
      <c r="E8101" s="45"/>
      <c r="F8101" s="13">
        <f t="shared" si="128"/>
        <v>297552417.95999974</v>
      </c>
    </row>
    <row r="8102" spans="1:6">
      <c r="A8102" s="153">
        <v>45414</v>
      </c>
      <c r="B8102" s="5"/>
      <c r="C8102" s="148" t="s">
        <v>12</v>
      </c>
      <c r="D8102" s="33">
        <v>1800000</v>
      </c>
      <c r="E8102" s="45"/>
      <c r="F8102" s="13">
        <f t="shared" si="128"/>
        <v>299352417.95999974</v>
      </c>
    </row>
    <row r="8103" spans="1:6">
      <c r="A8103" s="153">
        <v>45414</v>
      </c>
      <c r="B8103" s="5"/>
      <c r="C8103" s="148" t="s">
        <v>12</v>
      </c>
      <c r="D8103" s="33">
        <v>585000</v>
      </c>
      <c r="E8103" s="45"/>
      <c r="F8103" s="13">
        <f t="shared" si="128"/>
        <v>299937417.95999974</v>
      </c>
    </row>
    <row r="8104" spans="1:6">
      <c r="A8104" s="153">
        <v>45414</v>
      </c>
      <c r="B8104" s="5"/>
      <c r="C8104" s="148" t="s">
        <v>12</v>
      </c>
      <c r="D8104" s="33">
        <v>650000</v>
      </c>
      <c r="E8104" s="45"/>
      <c r="F8104" s="13">
        <f t="shared" si="128"/>
        <v>300587417.95999974</v>
      </c>
    </row>
    <row r="8105" spans="1:6">
      <c r="A8105" s="153">
        <v>45414</v>
      </c>
      <c r="B8105" s="5"/>
      <c r="C8105" s="148" t="s">
        <v>12</v>
      </c>
      <c r="D8105" s="33">
        <v>585000</v>
      </c>
      <c r="E8105" s="45"/>
      <c r="F8105" s="13">
        <f t="shared" si="128"/>
        <v>301172417.95999974</v>
      </c>
    </row>
    <row r="8106" spans="1:6">
      <c r="A8106" s="153">
        <v>45414</v>
      </c>
      <c r="B8106" s="5"/>
      <c r="C8106" s="148" t="s">
        <v>12</v>
      </c>
      <c r="D8106" s="33">
        <v>1710000</v>
      </c>
      <c r="E8106" s="45"/>
      <c r="F8106" s="13">
        <f t="shared" si="128"/>
        <v>302882417.95999974</v>
      </c>
    </row>
    <row r="8107" spans="1:6">
      <c r="A8107" s="153">
        <v>45414</v>
      </c>
      <c r="B8107" s="5"/>
      <c r="C8107" s="148" t="s">
        <v>12</v>
      </c>
      <c r="D8107" s="33">
        <v>600000</v>
      </c>
      <c r="E8107" s="45"/>
      <c r="F8107" s="13">
        <f t="shared" si="128"/>
        <v>303482417.95999974</v>
      </c>
    </row>
    <row r="8108" spans="1:6">
      <c r="A8108" s="153">
        <v>45414</v>
      </c>
      <c r="B8108" s="5"/>
      <c r="C8108" s="148" t="s">
        <v>12</v>
      </c>
      <c r="D8108" s="33">
        <v>1250000</v>
      </c>
      <c r="E8108" s="45"/>
      <c r="F8108" s="13">
        <f t="shared" si="128"/>
        <v>304732417.95999974</v>
      </c>
    </row>
    <row r="8109" spans="1:6">
      <c r="A8109" s="153">
        <v>45414</v>
      </c>
      <c r="B8109" s="5"/>
      <c r="C8109" s="148" t="s">
        <v>12</v>
      </c>
      <c r="D8109" s="33">
        <v>585000</v>
      </c>
      <c r="E8109" s="45"/>
      <c r="F8109" s="13">
        <f t="shared" si="128"/>
        <v>305317417.95999974</v>
      </c>
    </row>
    <row r="8110" spans="1:6">
      <c r="A8110" s="153">
        <v>45414</v>
      </c>
      <c r="B8110" s="5"/>
      <c r="C8110" s="148" t="s">
        <v>12</v>
      </c>
      <c r="D8110" s="33">
        <v>600000</v>
      </c>
      <c r="E8110" s="45"/>
      <c r="F8110" s="13">
        <f t="shared" si="128"/>
        <v>305917417.95999974</v>
      </c>
    </row>
    <row r="8111" spans="1:6">
      <c r="A8111" s="153">
        <v>45414</v>
      </c>
      <c r="B8111" s="5"/>
      <c r="C8111" s="148" t="s">
        <v>12</v>
      </c>
      <c r="D8111" s="33">
        <v>650000</v>
      </c>
      <c r="E8111" s="45"/>
      <c r="F8111" s="13">
        <f t="shared" si="128"/>
        <v>306567417.95999974</v>
      </c>
    </row>
    <row r="8112" spans="1:6">
      <c r="A8112" s="153">
        <v>45414</v>
      </c>
      <c r="B8112" s="5"/>
      <c r="C8112" s="148" t="s">
        <v>12</v>
      </c>
      <c r="D8112" s="33">
        <v>1200000</v>
      </c>
      <c r="E8112" s="45"/>
      <c r="F8112" s="13">
        <f t="shared" si="128"/>
        <v>307767417.95999974</v>
      </c>
    </row>
    <row r="8113" spans="1:6">
      <c r="A8113" s="153">
        <v>45414</v>
      </c>
      <c r="B8113" s="5"/>
      <c r="C8113" s="148" t="s">
        <v>60</v>
      </c>
      <c r="D8113" s="33">
        <v>2889000</v>
      </c>
      <c r="E8113" s="45"/>
      <c r="F8113" s="13">
        <f t="shared" si="128"/>
        <v>310656417.95999974</v>
      </c>
    </row>
    <row r="8114" spans="1:6">
      <c r="A8114" s="153">
        <v>45414</v>
      </c>
      <c r="B8114" s="5"/>
      <c r="C8114" s="148" t="s">
        <v>12</v>
      </c>
      <c r="D8114" s="33">
        <v>650000</v>
      </c>
      <c r="E8114" s="45"/>
      <c r="F8114" s="13">
        <f t="shared" si="128"/>
        <v>311306417.95999974</v>
      </c>
    </row>
    <row r="8115" spans="1:6">
      <c r="A8115" s="153">
        <v>45414</v>
      </c>
      <c r="B8115" s="5"/>
      <c r="C8115" s="148" t="s">
        <v>12</v>
      </c>
      <c r="D8115" s="33">
        <v>585000</v>
      </c>
      <c r="E8115" s="45"/>
      <c r="F8115" s="13">
        <f t="shared" si="128"/>
        <v>311891417.95999974</v>
      </c>
    </row>
    <row r="8116" spans="1:6">
      <c r="A8116" s="153">
        <v>45414</v>
      </c>
      <c r="B8116" s="5"/>
      <c r="C8116" s="148" t="s">
        <v>12</v>
      </c>
      <c r="D8116" s="33">
        <v>600000</v>
      </c>
      <c r="E8116" s="45"/>
      <c r="F8116" s="13">
        <f t="shared" si="128"/>
        <v>312491417.95999974</v>
      </c>
    </row>
    <row r="8117" spans="1:6">
      <c r="A8117" s="153">
        <v>45414</v>
      </c>
      <c r="B8117" s="5"/>
      <c r="C8117" s="148" t="s">
        <v>12</v>
      </c>
      <c r="D8117" s="33">
        <v>650000</v>
      </c>
      <c r="E8117" s="45"/>
      <c r="F8117" s="13">
        <f t="shared" si="128"/>
        <v>313141417.95999974</v>
      </c>
    </row>
    <row r="8118" spans="1:6">
      <c r="A8118" s="153">
        <v>45414</v>
      </c>
      <c r="B8118" s="5"/>
      <c r="C8118" s="148" t="s">
        <v>12</v>
      </c>
      <c r="D8118" s="33">
        <v>650000</v>
      </c>
      <c r="E8118" s="45"/>
      <c r="F8118" s="13">
        <f t="shared" si="128"/>
        <v>313791417.95999974</v>
      </c>
    </row>
    <row r="8119" spans="1:6">
      <c r="A8119" s="153">
        <v>45415</v>
      </c>
      <c r="B8119" s="5"/>
      <c r="C8119" s="148" t="s">
        <v>12</v>
      </c>
      <c r="D8119" s="33">
        <v>1250000</v>
      </c>
      <c r="E8119" s="45"/>
      <c r="F8119" s="13">
        <f t="shared" si="128"/>
        <v>315041417.95999974</v>
      </c>
    </row>
    <row r="8120" spans="1:6">
      <c r="A8120" s="153">
        <v>45415</v>
      </c>
      <c r="B8120" s="5"/>
      <c r="C8120" s="148" t="s">
        <v>12</v>
      </c>
      <c r="D8120" s="33">
        <v>600000</v>
      </c>
      <c r="E8120" s="45"/>
      <c r="F8120" s="13">
        <f t="shared" si="128"/>
        <v>315641417.95999974</v>
      </c>
    </row>
    <row r="8121" spans="1:6">
      <c r="A8121" s="153">
        <v>45415</v>
      </c>
      <c r="B8121" s="5"/>
      <c r="C8121" s="148" t="s">
        <v>12</v>
      </c>
      <c r="D8121" s="33">
        <v>1150000</v>
      </c>
      <c r="E8121" s="45"/>
      <c r="F8121" s="13">
        <f t="shared" si="128"/>
        <v>316791417.95999974</v>
      </c>
    </row>
    <row r="8122" spans="1:6">
      <c r="A8122" s="153">
        <v>45415</v>
      </c>
      <c r="B8122" s="5"/>
      <c r="C8122" s="148" t="s">
        <v>12</v>
      </c>
      <c r="D8122" s="33">
        <v>1150000</v>
      </c>
      <c r="E8122" s="45"/>
      <c r="F8122" s="13">
        <f t="shared" si="128"/>
        <v>317941417.95999974</v>
      </c>
    </row>
    <row r="8123" spans="1:6">
      <c r="A8123" s="153">
        <v>45415</v>
      </c>
      <c r="B8123" s="5"/>
      <c r="C8123" s="148" t="s">
        <v>12</v>
      </c>
      <c r="D8123" s="33">
        <v>600000</v>
      </c>
      <c r="E8123" s="45"/>
      <c r="F8123" s="13">
        <f t="shared" si="128"/>
        <v>318541417.95999974</v>
      </c>
    </row>
    <row r="8124" spans="1:6">
      <c r="A8124" s="153">
        <v>45415</v>
      </c>
      <c r="B8124" s="5"/>
      <c r="C8124" s="148" t="s">
        <v>12</v>
      </c>
      <c r="D8124" s="33">
        <v>585000</v>
      </c>
      <c r="E8124" s="45"/>
      <c r="F8124" s="13">
        <f t="shared" si="128"/>
        <v>319126417.95999974</v>
      </c>
    </row>
    <row r="8125" spans="1:6">
      <c r="A8125" s="153">
        <v>45415</v>
      </c>
      <c r="B8125" s="5"/>
      <c r="C8125" s="148" t="s">
        <v>963</v>
      </c>
      <c r="D8125" s="33">
        <v>600000</v>
      </c>
      <c r="E8125" s="45"/>
      <c r="F8125" s="13">
        <f t="shared" si="128"/>
        <v>319726417.95999974</v>
      </c>
    </row>
    <row r="8126" spans="1:6">
      <c r="A8126" s="153">
        <v>45415</v>
      </c>
      <c r="B8126" s="5"/>
      <c r="C8126" s="148" t="s">
        <v>12</v>
      </c>
      <c r="D8126" s="33">
        <v>600000</v>
      </c>
      <c r="E8126" s="45"/>
      <c r="F8126" s="13">
        <f t="shared" si="128"/>
        <v>320326417.95999974</v>
      </c>
    </row>
    <row r="8127" spans="1:6">
      <c r="A8127" s="153">
        <v>45415</v>
      </c>
      <c r="B8127" s="5"/>
      <c r="C8127" s="148" t="s">
        <v>12</v>
      </c>
      <c r="D8127" s="33">
        <v>650000</v>
      </c>
      <c r="E8127" s="45"/>
      <c r="F8127" s="13">
        <f t="shared" si="128"/>
        <v>320976417.95999974</v>
      </c>
    </row>
    <row r="8128" spans="1:6">
      <c r="A8128" s="153">
        <v>45415</v>
      </c>
      <c r="B8128" s="5"/>
      <c r="C8128" s="148" t="s">
        <v>12</v>
      </c>
      <c r="D8128" s="33">
        <v>575000</v>
      </c>
      <c r="E8128" s="45"/>
      <c r="F8128" s="13">
        <f t="shared" si="128"/>
        <v>321551417.95999974</v>
      </c>
    </row>
    <row r="8129" spans="1:6">
      <c r="A8129" s="153">
        <v>45415</v>
      </c>
      <c r="B8129" s="5"/>
      <c r="C8129" s="148" t="s">
        <v>12</v>
      </c>
      <c r="D8129" s="33">
        <v>575000</v>
      </c>
      <c r="E8129" s="45"/>
      <c r="F8129" s="13">
        <f t="shared" si="128"/>
        <v>322126417.95999974</v>
      </c>
    </row>
    <row r="8130" spans="1:6">
      <c r="A8130" s="153">
        <v>45415</v>
      </c>
      <c r="B8130" s="5"/>
      <c r="C8130" s="148" t="s">
        <v>12</v>
      </c>
      <c r="D8130" s="33">
        <v>1235000</v>
      </c>
      <c r="E8130" s="45"/>
      <c r="F8130" s="13">
        <f t="shared" si="128"/>
        <v>323361417.95999974</v>
      </c>
    </row>
    <row r="8131" spans="1:6">
      <c r="A8131" s="153">
        <v>45415</v>
      </c>
      <c r="B8131" s="5"/>
      <c r="C8131" s="148" t="s">
        <v>12</v>
      </c>
      <c r="D8131" s="33">
        <v>1185000</v>
      </c>
      <c r="E8131" s="45"/>
      <c r="F8131" s="13">
        <f t="shared" si="128"/>
        <v>324546417.95999974</v>
      </c>
    </row>
    <row r="8132" spans="1:6">
      <c r="A8132" s="153">
        <v>45415</v>
      </c>
      <c r="B8132" s="5"/>
      <c r="C8132" s="148" t="s">
        <v>12</v>
      </c>
      <c r="D8132" s="33">
        <v>465000</v>
      </c>
      <c r="E8132" s="45"/>
      <c r="F8132" s="13">
        <f t="shared" si="128"/>
        <v>325011417.95999974</v>
      </c>
    </row>
    <row r="8133" spans="1:6">
      <c r="A8133" s="153">
        <v>45415</v>
      </c>
      <c r="B8133" s="5"/>
      <c r="C8133" s="148" t="s">
        <v>12</v>
      </c>
      <c r="D8133" s="33">
        <v>600000</v>
      </c>
      <c r="E8133" s="45"/>
      <c r="F8133" s="13">
        <f t="shared" si="128"/>
        <v>325611417.95999974</v>
      </c>
    </row>
    <row r="8134" spans="1:6">
      <c r="A8134" s="153">
        <v>45415</v>
      </c>
      <c r="B8134" s="5"/>
      <c r="C8134" s="148" t="s">
        <v>12</v>
      </c>
      <c r="D8134" s="33">
        <v>600000</v>
      </c>
      <c r="E8134" s="45"/>
      <c r="F8134" s="13">
        <f t="shared" si="128"/>
        <v>326211417.95999974</v>
      </c>
    </row>
    <row r="8135" spans="1:6">
      <c r="A8135" s="153">
        <v>45415</v>
      </c>
      <c r="B8135" s="5"/>
      <c r="C8135" s="148" t="s">
        <v>12</v>
      </c>
      <c r="D8135" s="33">
        <v>465000</v>
      </c>
      <c r="E8135" s="45"/>
      <c r="F8135" s="13">
        <f t="shared" si="128"/>
        <v>326676417.95999974</v>
      </c>
    </row>
    <row r="8136" spans="1:6">
      <c r="A8136" s="153">
        <v>45415</v>
      </c>
      <c r="B8136" s="5"/>
      <c r="C8136" s="148" t="s">
        <v>12</v>
      </c>
      <c r="D8136" s="33">
        <v>585000</v>
      </c>
      <c r="E8136" s="45"/>
      <c r="F8136" s="13">
        <f t="shared" si="128"/>
        <v>327261417.95999974</v>
      </c>
    </row>
    <row r="8137" spans="1:6">
      <c r="A8137" s="153">
        <v>45415</v>
      </c>
      <c r="B8137" s="5"/>
      <c r="C8137" s="148" t="s">
        <v>146</v>
      </c>
      <c r="D8137" s="33">
        <v>9200000</v>
      </c>
      <c r="E8137" s="45"/>
      <c r="F8137" s="13">
        <f t="shared" si="128"/>
        <v>336461417.95999974</v>
      </c>
    </row>
    <row r="8138" spans="1:6">
      <c r="A8138" s="153">
        <v>45415</v>
      </c>
      <c r="B8138" s="5"/>
      <c r="C8138" s="148" t="s">
        <v>146</v>
      </c>
      <c r="D8138" s="33">
        <v>9200000</v>
      </c>
      <c r="E8138" s="45"/>
      <c r="F8138" s="13">
        <f t="shared" si="128"/>
        <v>345661417.95999974</v>
      </c>
    </row>
    <row r="8139" spans="1:6">
      <c r="A8139" s="153">
        <v>45415</v>
      </c>
      <c r="B8139" s="5"/>
      <c r="C8139" s="148" t="s">
        <v>147</v>
      </c>
      <c r="D8139" s="33">
        <v>14500000</v>
      </c>
      <c r="E8139" s="45"/>
      <c r="F8139" s="13">
        <f t="shared" si="128"/>
        <v>360161417.95999974</v>
      </c>
    </row>
    <row r="8140" spans="1:6">
      <c r="A8140" s="153">
        <v>45415</v>
      </c>
      <c r="B8140" s="5"/>
      <c r="C8140" s="148" t="s">
        <v>12</v>
      </c>
      <c r="D8140" s="33">
        <v>1750000</v>
      </c>
      <c r="E8140" s="45"/>
      <c r="F8140" s="13">
        <f t="shared" si="128"/>
        <v>361911417.95999974</v>
      </c>
    </row>
    <row r="8141" spans="1:6">
      <c r="A8141" s="153">
        <v>45415</v>
      </c>
      <c r="B8141" s="5"/>
      <c r="C8141" s="148" t="s">
        <v>12</v>
      </c>
      <c r="D8141" s="33">
        <v>550000</v>
      </c>
      <c r="E8141" s="45"/>
      <c r="F8141" s="13">
        <f t="shared" si="128"/>
        <v>362461417.95999974</v>
      </c>
    </row>
    <row r="8142" spans="1:6">
      <c r="A8142" s="153">
        <v>45415</v>
      </c>
      <c r="B8142" s="5"/>
      <c r="C8142" s="148" t="s">
        <v>12</v>
      </c>
      <c r="D8142" s="33">
        <v>600000</v>
      </c>
      <c r="E8142" s="45"/>
      <c r="F8142" s="13">
        <f t="shared" si="128"/>
        <v>363061417.95999974</v>
      </c>
    </row>
    <row r="8143" spans="1:6">
      <c r="A8143" s="153">
        <v>45415</v>
      </c>
      <c r="B8143" s="5"/>
      <c r="C8143" s="148" t="s">
        <v>12</v>
      </c>
      <c r="D8143" s="33">
        <v>2320000</v>
      </c>
      <c r="E8143" s="45"/>
      <c r="F8143" s="13">
        <f t="shared" si="128"/>
        <v>365381417.95999974</v>
      </c>
    </row>
    <row r="8144" spans="1:6">
      <c r="A8144" s="153">
        <v>45415</v>
      </c>
      <c r="B8144" s="5"/>
      <c r="C8144" s="148" t="s">
        <v>12</v>
      </c>
      <c r="D8144" s="33">
        <v>2270000</v>
      </c>
      <c r="E8144" s="45"/>
      <c r="F8144" s="13">
        <f t="shared" si="128"/>
        <v>367651417.95999974</v>
      </c>
    </row>
    <row r="8145" spans="1:6">
      <c r="A8145" s="153">
        <v>45415</v>
      </c>
      <c r="B8145" s="5"/>
      <c r="C8145" s="148" t="s">
        <v>12</v>
      </c>
      <c r="D8145" s="33">
        <v>650000</v>
      </c>
      <c r="E8145" s="45"/>
      <c r="F8145" s="13">
        <f t="shared" si="128"/>
        <v>368301417.95999974</v>
      </c>
    </row>
    <row r="8146" spans="1:6">
      <c r="A8146" s="153">
        <v>45415</v>
      </c>
      <c r="B8146" s="5"/>
      <c r="C8146" s="148" t="s">
        <v>12</v>
      </c>
      <c r="D8146" s="33">
        <v>465000</v>
      </c>
      <c r="E8146" s="45"/>
      <c r="F8146" s="13">
        <f t="shared" si="128"/>
        <v>368766417.95999974</v>
      </c>
    </row>
    <row r="8147" spans="1:6">
      <c r="A8147" s="153">
        <v>45415</v>
      </c>
      <c r="B8147" s="5"/>
      <c r="C8147" s="148" t="s">
        <v>12</v>
      </c>
      <c r="D8147" s="33">
        <v>585000</v>
      </c>
      <c r="E8147" s="45"/>
      <c r="F8147" s="13">
        <f t="shared" si="128"/>
        <v>369351417.95999974</v>
      </c>
    </row>
    <row r="8148" spans="1:6">
      <c r="A8148" s="153">
        <v>45415</v>
      </c>
      <c r="B8148" s="5"/>
      <c r="C8148" s="148" t="s">
        <v>12</v>
      </c>
      <c r="D8148" s="33">
        <v>585000</v>
      </c>
      <c r="E8148" s="45"/>
      <c r="F8148" s="13">
        <f t="shared" si="128"/>
        <v>369936417.95999974</v>
      </c>
    </row>
    <row r="8149" spans="1:6">
      <c r="A8149" s="153">
        <v>45415</v>
      </c>
      <c r="B8149" s="5"/>
      <c r="C8149" s="148" t="s">
        <v>12</v>
      </c>
      <c r="D8149" s="33">
        <v>585000</v>
      </c>
      <c r="E8149" s="45"/>
      <c r="F8149" s="13">
        <f t="shared" si="128"/>
        <v>370521417.95999974</v>
      </c>
    </row>
    <row r="8150" spans="1:6">
      <c r="A8150" s="153">
        <v>45415</v>
      </c>
      <c r="B8150" s="5"/>
      <c r="C8150" s="148" t="s">
        <v>12</v>
      </c>
      <c r="D8150" s="33">
        <v>1135000</v>
      </c>
      <c r="E8150" s="45"/>
      <c r="F8150" s="13">
        <f t="shared" si="128"/>
        <v>371656417.95999974</v>
      </c>
    </row>
    <row r="8151" spans="1:6">
      <c r="A8151" s="153">
        <v>45415</v>
      </c>
      <c r="B8151" s="5"/>
      <c r="C8151" s="148" t="s">
        <v>12</v>
      </c>
      <c r="D8151" s="33">
        <v>100000</v>
      </c>
      <c r="E8151" s="45"/>
      <c r="F8151" s="13">
        <f t="shared" si="128"/>
        <v>371756417.95999974</v>
      </c>
    </row>
    <row r="8152" spans="1:6">
      <c r="A8152" s="153">
        <v>45415</v>
      </c>
      <c r="B8152" s="5"/>
      <c r="C8152" s="148" t="s">
        <v>12</v>
      </c>
      <c r="D8152" s="33">
        <v>585000</v>
      </c>
      <c r="E8152" s="45"/>
      <c r="F8152" s="13">
        <f t="shared" si="128"/>
        <v>372341417.95999974</v>
      </c>
    </row>
    <row r="8153" spans="1:6">
      <c r="A8153" s="153">
        <v>45415</v>
      </c>
      <c r="B8153" s="5"/>
      <c r="C8153" s="148" t="s">
        <v>12</v>
      </c>
      <c r="D8153" s="33">
        <v>650000</v>
      </c>
      <c r="E8153" s="45"/>
      <c r="F8153" s="13">
        <f t="shared" si="128"/>
        <v>372991417.95999974</v>
      </c>
    </row>
    <row r="8154" spans="1:6">
      <c r="A8154" s="153">
        <v>45415</v>
      </c>
      <c r="B8154" s="5"/>
      <c r="C8154" s="148" t="s">
        <v>12</v>
      </c>
      <c r="D8154" s="33">
        <v>1170000</v>
      </c>
      <c r="E8154" s="45"/>
      <c r="F8154" s="13">
        <f t="shared" si="128"/>
        <v>374161417.95999974</v>
      </c>
    </row>
    <row r="8155" spans="1:6">
      <c r="A8155" s="153">
        <v>45415</v>
      </c>
      <c r="B8155" s="5"/>
      <c r="C8155" s="148" t="s">
        <v>12</v>
      </c>
      <c r="D8155" s="33">
        <v>1745000</v>
      </c>
      <c r="E8155" s="45"/>
      <c r="F8155" s="13">
        <f t="shared" si="128"/>
        <v>375906417.95999974</v>
      </c>
    </row>
    <row r="8156" spans="1:6">
      <c r="A8156" s="153">
        <v>45415</v>
      </c>
      <c r="B8156" s="5"/>
      <c r="C8156" s="148" t="s">
        <v>12</v>
      </c>
      <c r="D8156" s="33">
        <v>650000</v>
      </c>
      <c r="E8156" s="45"/>
      <c r="F8156" s="13">
        <f t="shared" si="128"/>
        <v>376556417.95999974</v>
      </c>
    </row>
    <row r="8157" spans="1:6">
      <c r="A8157" s="153">
        <v>45415</v>
      </c>
      <c r="B8157" s="5"/>
      <c r="C8157" s="148" t="s">
        <v>12</v>
      </c>
      <c r="D8157" s="33">
        <v>465000</v>
      </c>
      <c r="E8157" s="45"/>
      <c r="F8157" s="13">
        <f t="shared" si="128"/>
        <v>377021417.95999974</v>
      </c>
    </row>
    <row r="8158" spans="1:6">
      <c r="A8158" s="153">
        <v>45415</v>
      </c>
      <c r="B8158" s="5"/>
      <c r="C8158" s="148" t="s">
        <v>12</v>
      </c>
      <c r="D8158" s="33">
        <v>600000</v>
      </c>
      <c r="E8158" s="45"/>
      <c r="F8158" s="13">
        <f t="shared" si="128"/>
        <v>377621417.95999974</v>
      </c>
    </row>
    <row r="8159" spans="1:6">
      <c r="A8159" s="153">
        <v>45415</v>
      </c>
      <c r="B8159" s="5"/>
      <c r="C8159" s="148" t="s">
        <v>12</v>
      </c>
      <c r="D8159" s="33">
        <v>575000</v>
      </c>
      <c r="E8159" s="45"/>
      <c r="F8159" s="13">
        <f t="shared" si="128"/>
        <v>378196417.95999974</v>
      </c>
    </row>
    <row r="8160" spans="1:6">
      <c r="A8160" s="153">
        <v>45415</v>
      </c>
      <c r="B8160" s="5"/>
      <c r="C8160" s="33" t="s">
        <v>966</v>
      </c>
      <c r="D8160" s="33">
        <v>36576000</v>
      </c>
      <c r="E8160" s="45"/>
      <c r="F8160" s="13">
        <f t="shared" si="128"/>
        <v>414772417.95999974</v>
      </c>
    </row>
    <row r="8161" spans="1:6">
      <c r="A8161" s="153">
        <v>45415</v>
      </c>
      <c r="B8161" s="5"/>
      <c r="C8161" s="148" t="s">
        <v>12</v>
      </c>
      <c r="D8161" s="33">
        <v>650000</v>
      </c>
      <c r="E8161" s="45"/>
      <c r="F8161" s="13">
        <f t="shared" si="128"/>
        <v>415422417.95999974</v>
      </c>
    </row>
    <row r="8162" spans="1:6">
      <c r="A8162" s="153">
        <v>45415</v>
      </c>
      <c r="B8162" s="5"/>
      <c r="C8162" s="148" t="s">
        <v>17</v>
      </c>
      <c r="D8162" s="33">
        <v>750000</v>
      </c>
      <c r="E8162" s="45"/>
      <c r="F8162" s="13">
        <f t="shared" si="128"/>
        <v>416172417.95999974</v>
      </c>
    </row>
    <row r="8163" spans="1:6">
      <c r="A8163" s="153">
        <v>45416</v>
      </c>
      <c r="B8163" s="5"/>
      <c r="C8163" s="148" t="s">
        <v>828</v>
      </c>
      <c r="D8163" s="33">
        <v>500000</v>
      </c>
      <c r="E8163" s="45"/>
      <c r="F8163" s="13">
        <f t="shared" si="128"/>
        <v>416672417.95999974</v>
      </c>
    </row>
    <row r="8164" spans="1:6">
      <c r="A8164" s="153">
        <v>45416</v>
      </c>
      <c r="B8164" s="5"/>
      <c r="C8164" s="148" t="s">
        <v>12</v>
      </c>
      <c r="D8164" s="33">
        <v>650000</v>
      </c>
      <c r="E8164" s="45"/>
      <c r="F8164" s="13">
        <f t="shared" si="128"/>
        <v>417322417.95999974</v>
      </c>
    </row>
    <row r="8165" spans="1:6">
      <c r="A8165" s="153">
        <v>45416</v>
      </c>
      <c r="B8165" s="5"/>
      <c r="C8165" s="148" t="s">
        <v>12</v>
      </c>
      <c r="D8165" s="33">
        <v>600000</v>
      </c>
      <c r="E8165" s="45"/>
      <c r="F8165" s="13">
        <f t="shared" si="128"/>
        <v>417922417.95999974</v>
      </c>
    </row>
    <row r="8166" spans="1:6">
      <c r="A8166" s="153">
        <v>45416</v>
      </c>
      <c r="B8166" s="5"/>
      <c r="C8166" s="148" t="s">
        <v>12</v>
      </c>
      <c r="D8166" s="33">
        <v>650000</v>
      </c>
      <c r="E8166" s="45"/>
      <c r="F8166" s="13">
        <f t="shared" si="128"/>
        <v>418572417.95999974</v>
      </c>
    </row>
    <row r="8167" spans="1:6">
      <c r="A8167" s="153">
        <v>45416</v>
      </c>
      <c r="B8167" s="5"/>
      <c r="C8167" s="148" t="s">
        <v>17</v>
      </c>
      <c r="D8167" s="33">
        <v>600000</v>
      </c>
      <c r="E8167" s="45"/>
      <c r="F8167" s="13">
        <f t="shared" si="128"/>
        <v>419172417.95999974</v>
      </c>
    </row>
    <row r="8168" spans="1:6">
      <c r="A8168" s="153">
        <v>45416</v>
      </c>
      <c r="B8168" s="5"/>
      <c r="C8168" s="148" t="s">
        <v>12</v>
      </c>
      <c r="D8168" s="33">
        <v>650000</v>
      </c>
      <c r="E8168" s="45"/>
      <c r="F8168" s="13">
        <f t="shared" si="128"/>
        <v>419822417.95999974</v>
      </c>
    </row>
    <row r="8169" spans="1:6">
      <c r="A8169" s="153">
        <v>45416</v>
      </c>
      <c r="B8169" s="5"/>
      <c r="C8169" s="148" t="s">
        <v>12</v>
      </c>
      <c r="D8169" s="33">
        <v>585000</v>
      </c>
      <c r="E8169" s="45"/>
      <c r="F8169" s="13">
        <f t="shared" si="128"/>
        <v>420407417.95999974</v>
      </c>
    </row>
    <row r="8170" spans="1:6">
      <c r="A8170" s="153">
        <v>45416</v>
      </c>
      <c r="B8170" s="5"/>
      <c r="C8170" s="148" t="s">
        <v>12</v>
      </c>
      <c r="D8170" s="33">
        <v>565000</v>
      </c>
      <c r="E8170" s="45"/>
      <c r="F8170" s="13">
        <f t="shared" si="128"/>
        <v>420972417.95999974</v>
      </c>
    </row>
    <row r="8171" spans="1:6">
      <c r="A8171" s="153">
        <v>45416</v>
      </c>
      <c r="B8171" s="5"/>
      <c r="C8171" s="148" t="s">
        <v>12</v>
      </c>
      <c r="D8171" s="33">
        <v>1170000</v>
      </c>
      <c r="E8171" s="45"/>
      <c r="F8171" s="13">
        <f t="shared" si="128"/>
        <v>422142417.95999974</v>
      </c>
    </row>
    <row r="8172" spans="1:6">
      <c r="A8172" s="153">
        <v>45417</v>
      </c>
      <c r="B8172" s="5"/>
      <c r="C8172" s="148" t="s">
        <v>12</v>
      </c>
      <c r="D8172" s="33">
        <v>1135000</v>
      </c>
      <c r="E8172" s="45"/>
      <c r="F8172" s="13">
        <f t="shared" si="128"/>
        <v>423277417.95999974</v>
      </c>
    </row>
    <row r="8173" spans="1:6">
      <c r="A8173" s="153">
        <v>45417</v>
      </c>
      <c r="B8173" s="5"/>
      <c r="C8173" s="148" t="s">
        <v>12</v>
      </c>
      <c r="D8173" s="33">
        <v>585000</v>
      </c>
      <c r="E8173" s="45"/>
      <c r="F8173" s="13">
        <f t="shared" si="128"/>
        <v>423862417.95999974</v>
      </c>
    </row>
    <row r="8174" spans="1:6">
      <c r="A8174" s="153">
        <v>45417</v>
      </c>
      <c r="B8174" s="5"/>
      <c r="C8174" s="148" t="s">
        <v>12</v>
      </c>
      <c r="D8174" s="33">
        <v>1250000</v>
      </c>
      <c r="E8174" s="45"/>
      <c r="F8174" s="13">
        <f t="shared" si="128"/>
        <v>425112417.95999974</v>
      </c>
    </row>
    <row r="8175" spans="1:6">
      <c r="A8175" s="153">
        <v>45417</v>
      </c>
      <c r="B8175" s="5"/>
      <c r="C8175" s="148" t="s">
        <v>12</v>
      </c>
      <c r="D8175" s="33">
        <v>585000</v>
      </c>
      <c r="E8175" s="45"/>
      <c r="F8175" s="13">
        <f t="shared" si="128"/>
        <v>425697417.95999974</v>
      </c>
    </row>
    <row r="8176" spans="1:6">
      <c r="A8176" s="153">
        <v>45417</v>
      </c>
      <c r="B8176" s="5"/>
      <c r="C8176" s="148" t="s">
        <v>17</v>
      </c>
      <c r="D8176" s="33">
        <v>600000</v>
      </c>
      <c r="E8176" s="45"/>
      <c r="F8176" s="13">
        <f t="shared" si="128"/>
        <v>426297417.95999974</v>
      </c>
    </row>
    <row r="8177" spans="1:6">
      <c r="A8177" s="14">
        <v>45417</v>
      </c>
      <c r="B8177" s="15"/>
      <c r="C8177" s="33" t="s">
        <v>12</v>
      </c>
      <c r="D8177" s="33">
        <v>650000</v>
      </c>
      <c r="E8177" s="45"/>
      <c r="F8177" s="13">
        <f t="shared" ref="F8177:F8215" si="129">F8176+D8177-E8177</f>
        <v>426947417.95999974</v>
      </c>
    </row>
    <row r="8178" spans="1:6">
      <c r="A8178" s="14">
        <v>45417</v>
      </c>
      <c r="B8178" s="15"/>
      <c r="C8178" s="33" t="s">
        <v>17</v>
      </c>
      <c r="D8178" s="33">
        <v>600000</v>
      </c>
      <c r="E8178" s="45"/>
      <c r="F8178" s="13">
        <f t="shared" si="129"/>
        <v>427547417.95999974</v>
      </c>
    </row>
    <row r="8179" spans="1:6">
      <c r="A8179" s="14">
        <v>45417</v>
      </c>
      <c r="B8179" s="15"/>
      <c r="C8179" s="33" t="s">
        <v>12</v>
      </c>
      <c r="D8179" s="33">
        <v>650000</v>
      </c>
      <c r="E8179" s="45"/>
      <c r="F8179" s="13">
        <f t="shared" si="129"/>
        <v>428197417.95999974</v>
      </c>
    </row>
    <row r="8180" spans="1:6">
      <c r="A8180" s="14">
        <v>45417</v>
      </c>
      <c r="B8180" s="15"/>
      <c r="C8180" s="33" t="s">
        <v>12</v>
      </c>
      <c r="D8180" s="33">
        <v>585000</v>
      </c>
      <c r="E8180" s="45"/>
      <c r="F8180" s="13">
        <f t="shared" si="129"/>
        <v>428782417.95999974</v>
      </c>
    </row>
    <row r="8181" spans="1:6">
      <c r="A8181" s="14">
        <v>45417</v>
      </c>
      <c r="B8181" s="15"/>
      <c r="C8181" s="33" t="s">
        <v>17</v>
      </c>
      <c r="D8181" s="33">
        <v>600000</v>
      </c>
      <c r="E8181" s="45"/>
      <c r="F8181" s="13">
        <f t="shared" si="129"/>
        <v>429382417.95999974</v>
      </c>
    </row>
    <row r="8182" spans="1:6">
      <c r="A8182" s="14">
        <v>45417</v>
      </c>
      <c r="B8182" s="15"/>
      <c r="C8182" s="33" t="s">
        <v>12</v>
      </c>
      <c r="D8182" s="33">
        <v>650000</v>
      </c>
      <c r="E8182" s="45"/>
      <c r="F8182" s="13">
        <f t="shared" si="129"/>
        <v>430032417.95999974</v>
      </c>
    </row>
    <row r="8183" spans="1:6">
      <c r="A8183" s="14">
        <v>45417</v>
      </c>
      <c r="B8183" s="15"/>
      <c r="C8183" s="33" t="s">
        <v>72</v>
      </c>
      <c r="D8183" s="33">
        <v>1000000</v>
      </c>
      <c r="E8183" s="45"/>
      <c r="F8183" s="13">
        <f t="shared" si="129"/>
        <v>431032417.95999974</v>
      </c>
    </row>
    <row r="8184" spans="1:6" ht="14.5">
      <c r="A8184" s="14">
        <v>45417</v>
      </c>
      <c r="B8184" s="15"/>
      <c r="C8184" s="207" t="s">
        <v>12</v>
      </c>
      <c r="D8184" s="33">
        <v>1300000</v>
      </c>
      <c r="E8184" s="45"/>
      <c r="F8184" s="13">
        <f t="shared" si="129"/>
        <v>432332417.95999974</v>
      </c>
    </row>
    <row r="8185" spans="1:6">
      <c r="A8185" s="14">
        <v>45417</v>
      </c>
      <c r="B8185" s="15"/>
      <c r="C8185" s="33" t="s">
        <v>12</v>
      </c>
      <c r="D8185" s="33">
        <v>585000</v>
      </c>
      <c r="E8185" s="45"/>
      <c r="F8185" s="13">
        <f t="shared" si="129"/>
        <v>432917417.95999974</v>
      </c>
    </row>
    <row r="8186" spans="1:6">
      <c r="A8186" s="14">
        <v>45417</v>
      </c>
      <c r="B8186" s="15"/>
      <c r="C8186" s="33" t="s">
        <v>12</v>
      </c>
      <c r="D8186" s="33">
        <v>650000</v>
      </c>
      <c r="E8186" s="45"/>
      <c r="F8186" s="13">
        <f t="shared" si="129"/>
        <v>433567417.95999974</v>
      </c>
    </row>
    <row r="8187" spans="1:6">
      <c r="A8187" s="14">
        <v>45417</v>
      </c>
      <c r="B8187" s="15"/>
      <c r="C8187" s="33" t="s">
        <v>12</v>
      </c>
      <c r="D8187" s="33">
        <v>650000</v>
      </c>
      <c r="E8187" s="45"/>
      <c r="F8187" s="13">
        <f t="shared" si="129"/>
        <v>434217417.95999974</v>
      </c>
    </row>
    <row r="8188" spans="1:6">
      <c r="A8188" s="14">
        <v>45417</v>
      </c>
      <c r="B8188" s="15"/>
      <c r="C8188" s="33" t="s">
        <v>12</v>
      </c>
      <c r="D8188" s="33">
        <v>650000</v>
      </c>
      <c r="E8188" s="45"/>
      <c r="F8188" s="13">
        <f t="shared" si="129"/>
        <v>434867417.95999974</v>
      </c>
    </row>
    <row r="8189" spans="1:6">
      <c r="A8189" s="14">
        <v>45418</v>
      </c>
      <c r="B8189" s="15"/>
      <c r="C8189" s="33" t="s">
        <v>12</v>
      </c>
      <c r="D8189" s="33">
        <v>550000</v>
      </c>
      <c r="E8189" s="45"/>
      <c r="F8189" s="13">
        <f t="shared" si="129"/>
        <v>435417417.95999974</v>
      </c>
    </row>
    <row r="8190" spans="1:6">
      <c r="A8190" s="14">
        <v>45418</v>
      </c>
      <c r="B8190" s="15"/>
      <c r="C8190" s="33" t="s">
        <v>12</v>
      </c>
      <c r="D8190" s="33">
        <v>585000</v>
      </c>
      <c r="E8190" s="45"/>
      <c r="F8190" s="13">
        <f t="shared" si="129"/>
        <v>436002417.95999974</v>
      </c>
    </row>
    <row r="8191" spans="1:6">
      <c r="A8191" s="14">
        <v>45418</v>
      </c>
      <c r="B8191" s="15"/>
      <c r="C8191" s="33" t="s">
        <v>12</v>
      </c>
      <c r="D8191" s="33">
        <v>575000</v>
      </c>
      <c r="E8191" s="45"/>
      <c r="F8191" s="13">
        <f t="shared" si="129"/>
        <v>436577417.95999974</v>
      </c>
    </row>
    <row r="8192" spans="1:6">
      <c r="A8192" s="14">
        <v>45418</v>
      </c>
      <c r="B8192" s="15"/>
      <c r="C8192" s="33" t="s">
        <v>12</v>
      </c>
      <c r="D8192" s="33">
        <v>465000</v>
      </c>
      <c r="E8192" s="45"/>
      <c r="F8192" s="13">
        <f t="shared" si="129"/>
        <v>437042417.95999974</v>
      </c>
    </row>
    <row r="8193" spans="1:6">
      <c r="A8193" s="14">
        <v>45418</v>
      </c>
      <c r="B8193" s="15"/>
      <c r="C8193" s="33" t="s">
        <v>12</v>
      </c>
      <c r="D8193" s="33">
        <v>650000</v>
      </c>
      <c r="E8193" s="45"/>
      <c r="F8193" s="13">
        <f t="shared" si="129"/>
        <v>437692417.95999974</v>
      </c>
    </row>
    <row r="8194" spans="1:6">
      <c r="A8194" s="14">
        <v>45418</v>
      </c>
      <c r="B8194" s="15"/>
      <c r="C8194" s="33" t="s">
        <v>12</v>
      </c>
      <c r="D8194" s="33">
        <v>575000</v>
      </c>
      <c r="E8194" s="45"/>
      <c r="F8194" s="13">
        <f t="shared" si="129"/>
        <v>438267417.95999974</v>
      </c>
    </row>
    <row r="8195" spans="1:6" ht="14.5">
      <c r="A8195" s="14">
        <v>45418</v>
      </c>
      <c r="B8195" s="15"/>
      <c r="C8195" s="207" t="s">
        <v>12</v>
      </c>
      <c r="D8195" s="33">
        <v>600000</v>
      </c>
      <c r="E8195" s="45"/>
      <c r="F8195" s="13">
        <f t="shared" si="129"/>
        <v>438867417.95999974</v>
      </c>
    </row>
    <row r="8196" spans="1:6">
      <c r="A8196" s="14">
        <v>45418</v>
      </c>
      <c r="B8196" s="15"/>
      <c r="C8196" s="33" t="s">
        <v>12</v>
      </c>
      <c r="D8196" s="33">
        <v>600000</v>
      </c>
      <c r="E8196" s="45"/>
      <c r="F8196" s="13">
        <f t="shared" si="129"/>
        <v>439467417.95999974</v>
      </c>
    </row>
    <row r="8197" spans="1:6">
      <c r="A8197" s="14">
        <v>45418</v>
      </c>
      <c r="B8197" s="15"/>
      <c r="C8197" s="33" t="s">
        <v>17</v>
      </c>
      <c r="D8197" s="33">
        <v>750000</v>
      </c>
      <c r="E8197" s="45"/>
      <c r="F8197" s="13">
        <f t="shared" si="129"/>
        <v>440217417.95999974</v>
      </c>
    </row>
    <row r="8198" spans="1:6">
      <c r="A8198" s="14">
        <v>45418</v>
      </c>
      <c r="B8198" s="15"/>
      <c r="C8198" s="33" t="s">
        <v>12</v>
      </c>
      <c r="D8198" s="33">
        <v>585000</v>
      </c>
      <c r="E8198" s="45"/>
      <c r="F8198" s="13">
        <f t="shared" si="129"/>
        <v>440802417.95999974</v>
      </c>
    </row>
    <row r="8199" spans="1:6">
      <c r="A8199" s="14">
        <v>45418</v>
      </c>
      <c r="B8199" s="15"/>
      <c r="C8199" s="33" t="s">
        <v>12</v>
      </c>
      <c r="D8199" s="33">
        <v>550000</v>
      </c>
      <c r="E8199" s="45"/>
      <c r="F8199" s="13">
        <f t="shared" si="129"/>
        <v>441352417.95999974</v>
      </c>
    </row>
    <row r="8200" spans="1:6">
      <c r="A8200" s="14">
        <v>45418</v>
      </c>
      <c r="B8200" s="15"/>
      <c r="C8200" s="33" t="s">
        <v>12</v>
      </c>
      <c r="D8200" s="33">
        <v>1170000</v>
      </c>
      <c r="E8200" s="45"/>
      <c r="F8200" s="13">
        <f t="shared" si="129"/>
        <v>442522417.95999974</v>
      </c>
    </row>
    <row r="8201" spans="1:6">
      <c r="A8201" s="14">
        <v>45418</v>
      </c>
      <c r="B8201" s="15"/>
      <c r="C8201" s="33" t="s">
        <v>12</v>
      </c>
      <c r="D8201" s="33">
        <v>600000</v>
      </c>
      <c r="E8201" s="45"/>
      <c r="F8201" s="13">
        <f t="shared" si="129"/>
        <v>443122417.95999974</v>
      </c>
    </row>
    <row r="8202" spans="1:6">
      <c r="A8202" s="14">
        <v>45418</v>
      </c>
      <c r="B8202" s="15"/>
      <c r="C8202" s="33" t="s">
        <v>17</v>
      </c>
      <c r="D8202" s="33">
        <v>600000</v>
      </c>
      <c r="E8202" s="45"/>
      <c r="F8202" s="13">
        <f t="shared" si="129"/>
        <v>443722417.95999974</v>
      </c>
    </row>
    <row r="8203" spans="1:6">
      <c r="A8203" s="14">
        <v>45418</v>
      </c>
      <c r="B8203" s="15"/>
      <c r="C8203" s="33" t="s">
        <v>12</v>
      </c>
      <c r="D8203" s="33">
        <v>465000</v>
      </c>
      <c r="E8203" s="45"/>
      <c r="F8203" s="13">
        <f t="shared" si="129"/>
        <v>444187417.95999974</v>
      </c>
    </row>
    <row r="8204" spans="1:6">
      <c r="A8204" s="14">
        <v>45418</v>
      </c>
      <c r="B8204" s="15"/>
      <c r="C8204" s="33" t="s">
        <v>12</v>
      </c>
      <c r="D8204" s="33">
        <v>585000</v>
      </c>
      <c r="E8204" s="45"/>
      <c r="F8204" s="13">
        <f t="shared" si="129"/>
        <v>444772417.95999974</v>
      </c>
    </row>
    <row r="8205" spans="1:6">
      <c r="A8205" s="14">
        <v>45418</v>
      </c>
      <c r="B8205" s="15"/>
      <c r="C8205" s="33" t="s">
        <v>12</v>
      </c>
      <c r="D8205" s="33">
        <v>585000</v>
      </c>
      <c r="E8205" s="45"/>
      <c r="F8205" s="13">
        <f t="shared" si="129"/>
        <v>445357417.95999974</v>
      </c>
    </row>
    <row r="8206" spans="1:6">
      <c r="A8206" s="14">
        <v>45418</v>
      </c>
      <c r="B8206" s="15"/>
      <c r="C8206" s="33" t="s">
        <v>12</v>
      </c>
      <c r="D8206" s="33">
        <v>1065000</v>
      </c>
      <c r="E8206" s="45"/>
      <c r="F8206" s="13">
        <f t="shared" si="129"/>
        <v>446422417.95999974</v>
      </c>
    </row>
    <row r="8207" spans="1:6">
      <c r="A8207" s="14">
        <v>45418</v>
      </c>
      <c r="B8207" s="15"/>
      <c r="C8207" s="33" t="s">
        <v>12</v>
      </c>
      <c r="D8207" s="33">
        <v>600000</v>
      </c>
      <c r="E8207" s="45"/>
      <c r="F8207" s="13">
        <f t="shared" si="129"/>
        <v>447022417.95999974</v>
      </c>
    </row>
    <row r="8208" spans="1:6">
      <c r="A8208" s="14">
        <v>45418</v>
      </c>
      <c r="B8208" s="15"/>
      <c r="C8208" s="33" t="s">
        <v>12</v>
      </c>
      <c r="D8208" s="33">
        <v>1170000</v>
      </c>
      <c r="E8208" s="45"/>
      <c r="F8208" s="13">
        <f t="shared" si="129"/>
        <v>448192417.95999974</v>
      </c>
    </row>
    <row r="8209" spans="1:6">
      <c r="A8209" s="14">
        <v>45418</v>
      </c>
      <c r="B8209" s="15"/>
      <c r="C8209" s="33" t="s">
        <v>30</v>
      </c>
      <c r="D8209" s="33">
        <v>350000</v>
      </c>
      <c r="E8209" s="45"/>
      <c r="F8209" s="13">
        <f t="shared" si="129"/>
        <v>448542417.95999974</v>
      </c>
    </row>
    <row r="8210" spans="1:6">
      <c r="A8210" s="14">
        <v>45418</v>
      </c>
      <c r="B8210" s="15"/>
      <c r="C8210" s="33" t="s">
        <v>12</v>
      </c>
      <c r="D8210" s="33">
        <v>600000</v>
      </c>
      <c r="E8210" s="45"/>
      <c r="F8210" s="13">
        <f t="shared" si="129"/>
        <v>449142417.95999974</v>
      </c>
    </row>
    <row r="8211" spans="1:6">
      <c r="A8211" s="14">
        <v>45418</v>
      </c>
      <c r="B8211" s="15"/>
      <c r="C8211" s="33" t="s">
        <v>12</v>
      </c>
      <c r="D8211" s="33">
        <v>650000</v>
      </c>
      <c r="E8211" s="45"/>
      <c r="F8211" s="13">
        <f t="shared" si="129"/>
        <v>449792417.95999974</v>
      </c>
    </row>
    <row r="8212" spans="1:6">
      <c r="A8212" s="14">
        <v>45418</v>
      </c>
      <c r="B8212" s="15"/>
      <c r="C8212" s="33" t="s">
        <v>12</v>
      </c>
      <c r="D8212" s="33">
        <v>1745000</v>
      </c>
      <c r="E8212" s="45"/>
      <c r="F8212" s="13">
        <f t="shared" si="129"/>
        <v>451537417.95999974</v>
      </c>
    </row>
    <row r="8213" spans="1:6">
      <c r="A8213" s="14">
        <v>45418</v>
      </c>
      <c r="B8213" s="15"/>
      <c r="C8213" s="33" t="s">
        <v>12</v>
      </c>
      <c r="D8213" s="33">
        <v>650000</v>
      </c>
      <c r="E8213" s="45"/>
      <c r="F8213" s="13">
        <f t="shared" si="129"/>
        <v>452187417.95999974</v>
      </c>
    </row>
    <row r="8214" spans="1:6">
      <c r="A8214" s="14">
        <v>45418</v>
      </c>
      <c r="B8214" s="15"/>
      <c r="C8214" s="33" t="s">
        <v>12</v>
      </c>
      <c r="D8214" s="33">
        <v>1050000</v>
      </c>
      <c r="E8214" s="45"/>
      <c r="F8214" s="13">
        <f t="shared" si="129"/>
        <v>453237417.95999974</v>
      </c>
    </row>
    <row r="8215" spans="1:6" ht="14.5">
      <c r="A8215" s="14">
        <v>45418</v>
      </c>
      <c r="B8215" s="15"/>
      <c r="C8215" s="207" t="s">
        <v>12</v>
      </c>
      <c r="D8215" s="33">
        <v>3660000</v>
      </c>
      <c r="E8215" s="45"/>
      <c r="F8215" s="13">
        <f t="shared" si="129"/>
        <v>456897417.95999974</v>
      </c>
    </row>
    <row r="8216" spans="1:6">
      <c r="A8216" s="14">
        <v>45419</v>
      </c>
      <c r="B8216" s="15"/>
      <c r="C8216" s="33" t="s">
        <v>965</v>
      </c>
      <c r="D8216" s="33">
        <v>114105000</v>
      </c>
      <c r="E8216" s="45"/>
      <c r="F8216" s="13">
        <f t="shared" ref="F8216" si="130">F8215+D8216-E8216</f>
        <v>571002417.9599998</v>
      </c>
    </row>
    <row r="8217" spans="1:6">
      <c r="A8217" s="14">
        <v>45420</v>
      </c>
      <c r="B8217" s="15"/>
      <c r="C8217" s="33" t="s">
        <v>971</v>
      </c>
      <c r="D8217" s="33">
        <v>1700000</v>
      </c>
      <c r="E8217" s="45"/>
      <c r="F8217" s="13">
        <f t="shared" ref="F8217" si="131">F8216+D8217-E8217</f>
        <v>572702417.9599998</v>
      </c>
    </row>
    <row r="8218" spans="1:6">
      <c r="A8218" s="14">
        <v>45420</v>
      </c>
      <c r="B8218" s="15"/>
      <c r="C8218" s="33" t="s">
        <v>972</v>
      </c>
      <c r="D8218" s="33"/>
      <c r="E8218" s="45">
        <v>1500000</v>
      </c>
      <c r="F8218" s="13">
        <f t="shared" ref="F8218" si="132">F8217+D8218-E8218</f>
        <v>571202417.9599998</v>
      </c>
    </row>
    <row r="8219" spans="1:6">
      <c r="A8219" s="14">
        <v>45420</v>
      </c>
      <c r="B8219" s="15"/>
      <c r="C8219" s="33" t="s">
        <v>32</v>
      </c>
      <c r="D8219" s="33"/>
      <c r="E8219" s="45">
        <v>2900</v>
      </c>
      <c r="F8219" s="13">
        <f t="shared" ref="F8219:F8220" si="133">F8218+D8219-E8219</f>
        <v>571199517.9599998</v>
      </c>
    </row>
    <row r="8220" spans="1:6">
      <c r="A8220" s="14">
        <v>45420</v>
      </c>
      <c r="B8220" s="15"/>
      <c r="C8220" s="33" t="s">
        <v>990</v>
      </c>
      <c r="D8220" s="33">
        <v>42200000</v>
      </c>
      <c r="E8220" s="45"/>
      <c r="F8220" s="13">
        <f t="shared" si="133"/>
        <v>613399517.9599998</v>
      </c>
    </row>
    <row r="8221" spans="1:6">
      <c r="A8221" s="14">
        <v>45420</v>
      </c>
      <c r="B8221" s="15"/>
      <c r="C8221" s="33" t="s">
        <v>989</v>
      </c>
      <c r="D8221" s="33">
        <v>3000000</v>
      </c>
      <c r="E8221" s="45"/>
      <c r="F8221" s="13">
        <f t="shared" ref="F8221:F8284" si="134">F8220+D8221-E8221</f>
        <v>616399517.9599998</v>
      </c>
    </row>
    <row r="8222" spans="1:6">
      <c r="A8222" s="14">
        <v>45425</v>
      </c>
      <c r="B8222" s="15"/>
      <c r="C8222" s="33" t="s">
        <v>976</v>
      </c>
      <c r="D8222" s="33">
        <v>3150000</v>
      </c>
      <c r="E8222" s="45"/>
      <c r="F8222" s="13">
        <f t="shared" si="134"/>
        <v>619549517.9599998</v>
      </c>
    </row>
    <row r="8223" spans="1:6">
      <c r="A8223" s="30">
        <v>45420</v>
      </c>
      <c r="B8223" s="15"/>
      <c r="C8223" s="144" t="s">
        <v>116</v>
      </c>
      <c r="D8223" s="33"/>
      <c r="E8223" s="45">
        <v>167740000</v>
      </c>
      <c r="F8223" s="13">
        <f t="shared" si="134"/>
        <v>451809517.9599998</v>
      </c>
    </row>
    <row r="8224" spans="1:6">
      <c r="A8224" s="30">
        <v>45420</v>
      </c>
      <c r="B8224" s="15"/>
      <c r="C8224" s="144" t="s">
        <v>597</v>
      </c>
      <c r="D8224" s="33"/>
      <c r="E8224" s="45">
        <v>3600000</v>
      </c>
      <c r="F8224" s="13">
        <f t="shared" si="134"/>
        <v>448209517.9599998</v>
      </c>
    </row>
    <row r="8225" spans="1:8">
      <c r="A8225" s="30">
        <v>45420</v>
      </c>
      <c r="B8225" s="15"/>
      <c r="C8225" s="144" t="s">
        <v>560</v>
      </c>
      <c r="D8225" s="33"/>
      <c r="E8225" s="45">
        <v>7550000</v>
      </c>
      <c r="F8225" s="13">
        <f t="shared" si="134"/>
        <v>440659517.9599998</v>
      </c>
    </row>
    <row r="8226" spans="1:8">
      <c r="A8226" s="30">
        <v>45420</v>
      </c>
      <c r="B8226" s="15"/>
      <c r="C8226" s="144" t="s">
        <v>21</v>
      </c>
      <c r="D8226" s="33"/>
      <c r="E8226" s="45">
        <v>30250000</v>
      </c>
      <c r="F8226" s="13">
        <f t="shared" si="134"/>
        <v>410409517.9599998</v>
      </c>
    </row>
    <row r="8227" spans="1:8">
      <c r="A8227" s="30">
        <v>45420</v>
      </c>
      <c r="B8227" s="15"/>
      <c r="C8227" s="144" t="s">
        <v>24</v>
      </c>
      <c r="D8227" s="33"/>
      <c r="E8227" s="45">
        <v>689000</v>
      </c>
      <c r="F8227" s="13">
        <f t="shared" si="134"/>
        <v>409720517.9599998</v>
      </c>
    </row>
    <row r="8228" spans="1:8">
      <c r="A8228" s="30">
        <v>45420</v>
      </c>
      <c r="B8228" s="15"/>
      <c r="C8228" s="144" t="s">
        <v>564</v>
      </c>
      <c r="D8228" s="33"/>
      <c r="E8228" s="45">
        <v>500000</v>
      </c>
      <c r="F8228" s="13">
        <f t="shared" si="134"/>
        <v>409220517.9599998</v>
      </c>
    </row>
    <row r="8229" spans="1:8">
      <c r="A8229" s="30">
        <v>45420</v>
      </c>
      <c r="B8229" s="15"/>
      <c r="C8229" s="144" t="s">
        <v>598</v>
      </c>
      <c r="D8229" s="33"/>
      <c r="E8229" s="45">
        <v>10250000</v>
      </c>
      <c r="F8229" s="13">
        <f t="shared" si="134"/>
        <v>398970517.9599998</v>
      </c>
    </row>
    <row r="8230" spans="1:8">
      <c r="A8230" s="30">
        <v>45420</v>
      </c>
      <c r="B8230" s="15"/>
      <c r="C8230" s="144" t="s">
        <v>561</v>
      </c>
      <c r="D8230" s="33"/>
      <c r="E8230" s="45">
        <v>9950000</v>
      </c>
      <c r="F8230" s="13">
        <f t="shared" si="134"/>
        <v>389020517.9599998</v>
      </c>
    </row>
    <row r="8231" spans="1:8">
      <c r="A8231" s="30">
        <v>45420</v>
      </c>
      <c r="B8231" s="15"/>
      <c r="C8231" s="144" t="s">
        <v>426</v>
      </c>
      <c r="D8231" s="33"/>
      <c r="E8231" s="45">
        <v>350000</v>
      </c>
      <c r="F8231" s="13">
        <f t="shared" si="134"/>
        <v>388670517.9599998</v>
      </c>
    </row>
    <row r="8232" spans="1:8">
      <c r="A8232" s="30">
        <v>45420</v>
      </c>
      <c r="B8232" s="15"/>
      <c r="C8232" s="144" t="s">
        <v>23</v>
      </c>
      <c r="D8232" s="33"/>
      <c r="E8232" s="45">
        <f>5*2900</f>
        <v>14500</v>
      </c>
      <c r="F8232" s="13">
        <f t="shared" si="134"/>
        <v>388656017.9599998</v>
      </c>
    </row>
    <row r="8233" spans="1:8">
      <c r="A8233" s="30">
        <v>45420</v>
      </c>
      <c r="B8233" s="15"/>
      <c r="C8233" s="144" t="s">
        <v>395</v>
      </c>
      <c r="D8233" s="33">
        <v>22200000</v>
      </c>
      <c r="E8233" s="45"/>
      <c r="F8233" s="13">
        <f t="shared" si="134"/>
        <v>410856017.9599998</v>
      </c>
    </row>
    <row r="8234" spans="1:8">
      <c r="A8234" s="14">
        <v>45420</v>
      </c>
      <c r="B8234" s="15"/>
      <c r="C8234" s="144" t="s">
        <v>45</v>
      </c>
      <c r="D8234" s="33">
        <v>1750000</v>
      </c>
      <c r="E8234" s="45"/>
      <c r="F8234" s="13">
        <f t="shared" si="134"/>
        <v>412606017.9599998</v>
      </c>
    </row>
    <row r="8235" spans="1:8">
      <c r="A8235" s="14">
        <v>45420</v>
      </c>
      <c r="B8235" s="15"/>
      <c r="C8235" s="33" t="s">
        <v>991</v>
      </c>
      <c r="D8235" s="33">
        <v>58000000</v>
      </c>
      <c r="E8235" s="45"/>
      <c r="F8235" s="13">
        <f t="shared" si="134"/>
        <v>470606017.9599998</v>
      </c>
    </row>
    <row r="8236" spans="1:8">
      <c r="A8236" s="14">
        <v>45426</v>
      </c>
      <c r="B8236" s="15"/>
      <c r="C8236" s="33" t="s">
        <v>987</v>
      </c>
      <c r="D8236" s="33">
        <v>2400000</v>
      </c>
      <c r="E8236" s="45"/>
      <c r="F8236" s="13">
        <f t="shared" si="134"/>
        <v>473006017.9599998</v>
      </c>
    </row>
    <row r="8237" spans="1:8">
      <c r="A8237" s="14">
        <v>45426</v>
      </c>
      <c r="B8237" s="15"/>
      <c r="C8237" s="33" t="s">
        <v>988</v>
      </c>
      <c r="D8237" s="33">
        <v>600000</v>
      </c>
      <c r="E8237" s="45"/>
      <c r="F8237" s="13">
        <f t="shared" si="134"/>
        <v>473606017.9599998</v>
      </c>
    </row>
    <row r="8238" spans="1:8">
      <c r="A8238" s="14">
        <v>45426</v>
      </c>
      <c r="B8238" s="15"/>
      <c r="C8238" s="33" t="s">
        <v>992</v>
      </c>
      <c r="D8238" s="33">
        <v>20300000</v>
      </c>
      <c r="E8238" s="45"/>
      <c r="F8238" s="13">
        <f t="shared" si="134"/>
        <v>493906017.9599998</v>
      </c>
    </row>
    <row r="8239" spans="1:8">
      <c r="A8239" s="14">
        <v>45418</v>
      </c>
      <c r="B8239" s="15"/>
      <c r="C8239" s="144" t="s">
        <v>17</v>
      </c>
      <c r="D8239" s="33">
        <v>1500000</v>
      </c>
      <c r="E8239" s="45"/>
      <c r="F8239" s="13">
        <f t="shared" si="134"/>
        <v>495406017.9599998</v>
      </c>
      <c r="H8239" s="66">
        <f>D8237+D8220+D8221</f>
        <v>45800000</v>
      </c>
    </row>
    <row r="8240" spans="1:8">
      <c r="A8240" s="14">
        <v>45418</v>
      </c>
      <c r="B8240" s="15"/>
      <c r="C8240" s="144" t="s">
        <v>12</v>
      </c>
      <c r="D8240" s="33">
        <v>600000</v>
      </c>
      <c r="E8240" s="45"/>
      <c r="F8240" s="13">
        <f t="shared" si="134"/>
        <v>496006017.9599998</v>
      </c>
      <c r="H8240" s="66">
        <f>D8235+D8238</f>
        <v>78300000</v>
      </c>
    </row>
    <row r="8241" spans="1:8">
      <c r="A8241" s="14">
        <v>45418</v>
      </c>
      <c r="B8241" s="15"/>
      <c r="C8241" s="144" t="s">
        <v>12</v>
      </c>
      <c r="D8241" s="33">
        <v>585000</v>
      </c>
      <c r="E8241" s="45"/>
      <c r="F8241" s="13">
        <f t="shared" si="134"/>
        <v>496591017.9599998</v>
      </c>
      <c r="H8241" s="66">
        <f>D8216</f>
        <v>114105000</v>
      </c>
    </row>
    <row r="8242" spans="1:8">
      <c r="A8242" s="14">
        <v>45418</v>
      </c>
      <c r="B8242" s="15"/>
      <c r="C8242" s="144" t="s">
        <v>12</v>
      </c>
      <c r="D8242" s="33">
        <v>585000</v>
      </c>
      <c r="E8242" s="45"/>
      <c r="F8242" s="13">
        <f t="shared" si="134"/>
        <v>497176017.9599998</v>
      </c>
      <c r="H8242" s="66">
        <f>D8160</f>
        <v>36576000</v>
      </c>
    </row>
    <row r="8243" spans="1:8">
      <c r="A8243" s="14">
        <v>45418</v>
      </c>
      <c r="B8243" s="15"/>
      <c r="C8243" s="144" t="s">
        <v>12</v>
      </c>
      <c r="D8243" s="33">
        <v>650000</v>
      </c>
      <c r="E8243" s="45"/>
      <c r="F8243" s="13">
        <f t="shared" si="134"/>
        <v>497826017.9599998</v>
      </c>
      <c r="H8243" s="66"/>
    </row>
    <row r="8244" spans="1:8">
      <c r="A8244" s="14">
        <v>45418</v>
      </c>
      <c r="B8244" s="15"/>
      <c r="C8244" s="144" t="s">
        <v>12</v>
      </c>
      <c r="D8244" s="33">
        <v>650000</v>
      </c>
      <c r="E8244" s="45"/>
      <c r="F8244" s="13">
        <f t="shared" si="134"/>
        <v>498476017.9599998</v>
      </c>
    </row>
    <row r="8245" spans="1:8">
      <c r="A8245" s="14">
        <v>45418</v>
      </c>
      <c r="B8245" s="15"/>
      <c r="C8245" s="144" t="s">
        <v>12</v>
      </c>
      <c r="D8245" s="33">
        <v>575000</v>
      </c>
      <c r="E8245" s="45"/>
      <c r="F8245" s="13">
        <f t="shared" si="134"/>
        <v>499051017.9599998</v>
      </c>
    </row>
    <row r="8246" spans="1:8">
      <c r="A8246" s="14">
        <v>45418</v>
      </c>
      <c r="B8246" s="15"/>
      <c r="C8246" s="144" t="s">
        <v>12</v>
      </c>
      <c r="D8246" s="33">
        <v>585000</v>
      </c>
      <c r="E8246" s="45"/>
      <c r="F8246" s="13">
        <f t="shared" si="134"/>
        <v>499636017.9599998</v>
      </c>
    </row>
    <row r="8247" spans="1:8">
      <c r="A8247" s="14">
        <v>45418</v>
      </c>
      <c r="B8247" s="15"/>
      <c r="C8247" s="144" t="s">
        <v>12</v>
      </c>
      <c r="D8247" s="33">
        <v>585000</v>
      </c>
      <c r="E8247" s="45"/>
      <c r="F8247" s="13">
        <f t="shared" si="134"/>
        <v>500221017.9599998</v>
      </c>
    </row>
    <row r="8248" spans="1:8">
      <c r="A8248" s="14">
        <v>45419</v>
      </c>
      <c r="B8248" s="15"/>
      <c r="C8248" s="144" t="s">
        <v>12</v>
      </c>
      <c r="D8248" s="33">
        <v>1170000</v>
      </c>
      <c r="E8248" s="45"/>
      <c r="F8248" s="13">
        <f t="shared" si="134"/>
        <v>501391017.9599998</v>
      </c>
    </row>
    <row r="8249" spans="1:8">
      <c r="A8249" s="14">
        <v>45419</v>
      </c>
      <c r="B8249" s="15"/>
      <c r="C8249" s="144" t="s">
        <v>12</v>
      </c>
      <c r="D8249" s="33">
        <v>600000</v>
      </c>
      <c r="E8249" s="45"/>
      <c r="F8249" s="13">
        <f t="shared" si="134"/>
        <v>501991017.9599998</v>
      </c>
    </row>
    <row r="8250" spans="1:8">
      <c r="A8250" s="14">
        <v>45419</v>
      </c>
      <c r="B8250" s="15"/>
      <c r="C8250" s="144" t="s">
        <v>12</v>
      </c>
      <c r="D8250" s="33">
        <v>1200000</v>
      </c>
      <c r="E8250" s="45"/>
      <c r="F8250" s="13">
        <f t="shared" si="134"/>
        <v>503191017.9599998</v>
      </c>
    </row>
    <row r="8251" spans="1:8">
      <c r="A8251" s="14">
        <v>45419</v>
      </c>
      <c r="B8251" s="15"/>
      <c r="C8251" s="144" t="s">
        <v>12</v>
      </c>
      <c r="D8251" s="33">
        <v>930000</v>
      </c>
      <c r="E8251" s="45"/>
      <c r="F8251" s="13">
        <f t="shared" si="134"/>
        <v>504121017.9599998</v>
      </c>
    </row>
    <row r="8252" spans="1:8">
      <c r="A8252" s="14">
        <v>45419</v>
      </c>
      <c r="B8252" s="15"/>
      <c r="C8252" s="144" t="s">
        <v>12</v>
      </c>
      <c r="D8252" s="33">
        <v>600000</v>
      </c>
      <c r="E8252" s="45"/>
      <c r="F8252" s="13">
        <f t="shared" si="134"/>
        <v>504721017.9599998</v>
      </c>
    </row>
    <row r="8253" spans="1:8">
      <c r="A8253" s="14">
        <v>45419</v>
      </c>
      <c r="B8253" s="15"/>
      <c r="C8253" s="144" t="s">
        <v>12</v>
      </c>
      <c r="D8253" s="33">
        <v>585000</v>
      </c>
      <c r="E8253" s="45"/>
      <c r="F8253" s="13">
        <f t="shared" si="134"/>
        <v>505306017.9599998</v>
      </c>
    </row>
    <row r="8254" spans="1:8">
      <c r="A8254" s="14">
        <v>45419</v>
      </c>
      <c r="B8254" s="15"/>
      <c r="C8254" s="144" t="s">
        <v>12</v>
      </c>
      <c r="D8254" s="33">
        <v>1250000</v>
      </c>
      <c r="E8254" s="45"/>
      <c r="F8254" s="13">
        <f t="shared" si="134"/>
        <v>506556017.9599998</v>
      </c>
    </row>
    <row r="8255" spans="1:8">
      <c r="A8255" s="14">
        <v>45419</v>
      </c>
      <c r="B8255" s="15"/>
      <c r="C8255" s="144" t="s">
        <v>17</v>
      </c>
      <c r="D8255" s="33">
        <v>1500000</v>
      </c>
      <c r="E8255" s="45"/>
      <c r="F8255" s="13">
        <f t="shared" si="134"/>
        <v>508056017.9599998</v>
      </c>
    </row>
    <row r="8256" spans="1:8">
      <c r="A8256" s="14">
        <v>45419</v>
      </c>
      <c r="B8256" s="15"/>
      <c r="C8256" s="144" t="s">
        <v>12</v>
      </c>
      <c r="D8256" s="33">
        <v>585000</v>
      </c>
      <c r="E8256" s="45"/>
      <c r="F8256" s="13">
        <f t="shared" si="134"/>
        <v>508641017.9599998</v>
      </c>
    </row>
    <row r="8257" spans="1:6">
      <c r="A8257" s="14">
        <v>45419</v>
      </c>
      <c r="B8257" s="15"/>
      <c r="C8257" s="144" t="s">
        <v>12</v>
      </c>
      <c r="D8257" s="33">
        <v>585000</v>
      </c>
      <c r="E8257" s="45"/>
      <c r="F8257" s="13">
        <f t="shared" si="134"/>
        <v>509226017.9599998</v>
      </c>
    </row>
    <row r="8258" spans="1:6">
      <c r="A8258" s="14">
        <v>45419</v>
      </c>
      <c r="B8258" s="15"/>
      <c r="C8258" s="144" t="s">
        <v>12</v>
      </c>
      <c r="D8258" s="33">
        <v>650000</v>
      </c>
      <c r="E8258" s="45"/>
      <c r="F8258" s="13">
        <f t="shared" si="134"/>
        <v>509876017.9599998</v>
      </c>
    </row>
    <row r="8259" spans="1:6">
      <c r="A8259" s="14">
        <v>45419</v>
      </c>
      <c r="B8259" s="15"/>
      <c r="C8259" s="144" t="s">
        <v>12</v>
      </c>
      <c r="D8259" s="33">
        <v>1170000</v>
      </c>
      <c r="E8259" s="45"/>
      <c r="F8259" s="13">
        <f t="shared" si="134"/>
        <v>511046017.9599998</v>
      </c>
    </row>
    <row r="8260" spans="1:6">
      <c r="A8260" s="14">
        <v>45420</v>
      </c>
      <c r="B8260" s="15"/>
      <c r="C8260" s="144" t="s">
        <v>12</v>
      </c>
      <c r="D8260" s="33">
        <v>575000</v>
      </c>
      <c r="E8260" s="45"/>
      <c r="F8260" s="13">
        <f t="shared" si="134"/>
        <v>511621017.9599998</v>
      </c>
    </row>
    <row r="8261" spans="1:6">
      <c r="A8261" s="14">
        <v>45420</v>
      </c>
      <c r="B8261" s="15"/>
      <c r="C8261" s="144" t="s">
        <v>12</v>
      </c>
      <c r="D8261" s="33">
        <v>585000</v>
      </c>
      <c r="E8261" s="45"/>
      <c r="F8261" s="13">
        <f t="shared" si="134"/>
        <v>512206017.9599998</v>
      </c>
    </row>
    <row r="8262" spans="1:6">
      <c r="A8262" s="14">
        <v>45420</v>
      </c>
      <c r="B8262" s="15"/>
      <c r="C8262" s="144" t="s">
        <v>12</v>
      </c>
      <c r="D8262" s="33">
        <v>600000</v>
      </c>
      <c r="E8262" s="45"/>
      <c r="F8262" s="13">
        <f t="shared" si="134"/>
        <v>512806017.9599998</v>
      </c>
    </row>
    <row r="8263" spans="1:6">
      <c r="A8263" s="14">
        <v>45420</v>
      </c>
      <c r="B8263" s="15"/>
      <c r="C8263" s="144" t="s">
        <v>17</v>
      </c>
      <c r="D8263" s="33">
        <v>600000</v>
      </c>
      <c r="E8263" s="45"/>
      <c r="F8263" s="13">
        <f t="shared" si="134"/>
        <v>513406017.9599998</v>
      </c>
    </row>
    <row r="8264" spans="1:6">
      <c r="A8264" s="14">
        <v>45420</v>
      </c>
      <c r="B8264" s="15"/>
      <c r="C8264" s="144" t="s">
        <v>12</v>
      </c>
      <c r="D8264" s="33">
        <v>650000</v>
      </c>
      <c r="E8264" s="45"/>
      <c r="F8264" s="13">
        <f t="shared" si="134"/>
        <v>514056017.9599998</v>
      </c>
    </row>
    <row r="8265" spans="1:6">
      <c r="A8265" s="14">
        <v>45420</v>
      </c>
      <c r="B8265" s="15"/>
      <c r="C8265" s="144" t="s">
        <v>12</v>
      </c>
      <c r="D8265" s="33">
        <v>2420000</v>
      </c>
      <c r="E8265" s="45"/>
      <c r="F8265" s="13">
        <f t="shared" si="134"/>
        <v>516476017.9599998</v>
      </c>
    </row>
    <row r="8266" spans="1:6">
      <c r="A8266" s="14">
        <v>45420</v>
      </c>
      <c r="B8266" s="15"/>
      <c r="C8266" s="144" t="s">
        <v>12</v>
      </c>
      <c r="D8266" s="33">
        <v>550000</v>
      </c>
      <c r="E8266" s="45"/>
      <c r="F8266" s="13">
        <f t="shared" si="134"/>
        <v>517026017.9599998</v>
      </c>
    </row>
    <row r="8267" spans="1:6">
      <c r="A8267" s="14">
        <v>45420</v>
      </c>
      <c r="B8267" s="15"/>
      <c r="C8267" s="144" t="s">
        <v>12</v>
      </c>
      <c r="D8267" s="33">
        <v>600000</v>
      </c>
      <c r="E8267" s="45"/>
      <c r="F8267" s="13">
        <f t="shared" si="134"/>
        <v>517626017.9599998</v>
      </c>
    </row>
    <row r="8268" spans="1:6">
      <c r="A8268" s="14">
        <v>45420</v>
      </c>
      <c r="B8268" s="15"/>
      <c r="C8268" s="144" t="s">
        <v>12</v>
      </c>
      <c r="D8268" s="33">
        <v>600000</v>
      </c>
      <c r="E8268" s="45"/>
      <c r="F8268" s="13">
        <f t="shared" si="134"/>
        <v>518226017.9599998</v>
      </c>
    </row>
    <row r="8269" spans="1:6">
      <c r="A8269" s="14">
        <v>45420</v>
      </c>
      <c r="B8269" s="15"/>
      <c r="C8269" s="144" t="s">
        <v>12</v>
      </c>
      <c r="D8269" s="33">
        <v>600000</v>
      </c>
      <c r="E8269" s="45"/>
      <c r="F8269" s="13">
        <f t="shared" si="134"/>
        <v>518826017.9599998</v>
      </c>
    </row>
    <row r="8270" spans="1:6">
      <c r="A8270" s="14">
        <v>45420</v>
      </c>
      <c r="B8270" s="15"/>
      <c r="C8270" s="144" t="s">
        <v>12</v>
      </c>
      <c r="D8270" s="33">
        <v>1235000</v>
      </c>
      <c r="E8270" s="45"/>
      <c r="F8270" s="13">
        <f t="shared" si="134"/>
        <v>520061017.9599998</v>
      </c>
    </row>
    <row r="8271" spans="1:6">
      <c r="A8271" s="14">
        <v>45420</v>
      </c>
      <c r="B8271" s="15"/>
      <c r="C8271" s="144" t="s">
        <v>16</v>
      </c>
      <c r="D8271" s="33">
        <v>1069000</v>
      </c>
      <c r="E8271" s="45"/>
      <c r="F8271" s="13">
        <f t="shared" si="134"/>
        <v>521130017.9599998</v>
      </c>
    </row>
    <row r="8272" spans="1:6">
      <c r="A8272" s="14">
        <v>45420</v>
      </c>
      <c r="B8272" s="15"/>
      <c r="C8272" s="144" t="s">
        <v>12</v>
      </c>
      <c r="D8272" s="33">
        <v>1185000</v>
      </c>
      <c r="E8272" s="45"/>
      <c r="F8272" s="13">
        <f t="shared" si="134"/>
        <v>522315017.9599998</v>
      </c>
    </row>
    <row r="8273" spans="1:6">
      <c r="A8273" s="14">
        <v>45420</v>
      </c>
      <c r="B8273" s="15"/>
      <c r="C8273" s="144" t="s">
        <v>12</v>
      </c>
      <c r="D8273" s="33">
        <v>465000</v>
      </c>
      <c r="E8273" s="45"/>
      <c r="F8273" s="13">
        <f t="shared" si="134"/>
        <v>522780017.9599998</v>
      </c>
    </row>
    <row r="8274" spans="1:6">
      <c r="A8274" s="14">
        <v>45420</v>
      </c>
      <c r="B8274" s="15"/>
      <c r="C8274" s="144" t="s">
        <v>12</v>
      </c>
      <c r="D8274" s="33">
        <v>650000</v>
      </c>
      <c r="E8274" s="45"/>
      <c r="F8274" s="13">
        <f t="shared" si="134"/>
        <v>523430017.9599998</v>
      </c>
    </row>
    <row r="8275" spans="1:6">
      <c r="A8275" s="14">
        <v>45420</v>
      </c>
      <c r="B8275" s="15"/>
      <c r="C8275" s="144" t="s">
        <v>12</v>
      </c>
      <c r="D8275" s="33">
        <v>2340000</v>
      </c>
      <c r="E8275" s="45"/>
      <c r="F8275" s="13">
        <f t="shared" si="134"/>
        <v>525770017.9599998</v>
      </c>
    </row>
    <row r="8276" spans="1:6">
      <c r="A8276" s="14">
        <v>45420</v>
      </c>
      <c r="B8276" s="15"/>
      <c r="C8276" s="144" t="s">
        <v>12</v>
      </c>
      <c r="D8276" s="33">
        <v>600000</v>
      </c>
      <c r="E8276" s="45"/>
      <c r="F8276" s="13">
        <f t="shared" si="134"/>
        <v>526370017.9599998</v>
      </c>
    </row>
    <row r="8277" spans="1:6">
      <c r="A8277" s="14">
        <v>45421</v>
      </c>
      <c r="B8277" s="15"/>
      <c r="C8277" s="144" t="s">
        <v>12</v>
      </c>
      <c r="D8277" s="33">
        <v>600000</v>
      </c>
      <c r="E8277" s="45"/>
      <c r="F8277" s="13">
        <f t="shared" si="134"/>
        <v>526970017.9599998</v>
      </c>
    </row>
    <row r="8278" spans="1:6">
      <c r="A8278" s="14">
        <v>45421</v>
      </c>
      <c r="B8278" s="15"/>
      <c r="C8278" s="144" t="s">
        <v>17</v>
      </c>
      <c r="D8278" s="33">
        <v>750000</v>
      </c>
      <c r="E8278" s="45"/>
      <c r="F8278" s="13">
        <f t="shared" si="134"/>
        <v>527720017.9599998</v>
      </c>
    </row>
    <row r="8279" spans="1:6">
      <c r="A8279" s="14">
        <v>45421</v>
      </c>
      <c r="B8279" s="15"/>
      <c r="C8279" s="144" t="s">
        <v>12</v>
      </c>
      <c r="D8279" s="33">
        <v>600000</v>
      </c>
      <c r="E8279" s="45"/>
      <c r="F8279" s="13">
        <f t="shared" si="134"/>
        <v>528320017.9599998</v>
      </c>
    </row>
    <row r="8280" spans="1:6">
      <c r="A8280" s="14">
        <v>45421</v>
      </c>
      <c r="B8280" s="15"/>
      <c r="C8280" s="144" t="s">
        <v>12</v>
      </c>
      <c r="D8280" s="33">
        <v>600000</v>
      </c>
      <c r="E8280" s="45"/>
      <c r="F8280" s="13">
        <f t="shared" si="134"/>
        <v>528920017.9599998</v>
      </c>
    </row>
    <row r="8281" spans="1:6">
      <c r="A8281" s="14">
        <v>45421</v>
      </c>
      <c r="B8281" s="15"/>
      <c r="C8281" s="144" t="s">
        <v>12</v>
      </c>
      <c r="D8281" s="33">
        <v>600000</v>
      </c>
      <c r="E8281" s="45"/>
      <c r="F8281" s="13">
        <f t="shared" si="134"/>
        <v>529520017.9599998</v>
      </c>
    </row>
    <row r="8282" spans="1:6">
      <c r="A8282" s="14">
        <v>45421</v>
      </c>
      <c r="B8282" s="15"/>
      <c r="C8282" s="144" t="s">
        <v>12</v>
      </c>
      <c r="D8282" s="33">
        <v>600000</v>
      </c>
      <c r="E8282" s="45"/>
      <c r="F8282" s="13">
        <f t="shared" si="134"/>
        <v>530120017.9599998</v>
      </c>
    </row>
    <row r="8283" spans="1:6">
      <c r="A8283" s="14">
        <v>45422</v>
      </c>
      <c r="B8283" s="15"/>
      <c r="C8283" s="144" t="s">
        <v>12</v>
      </c>
      <c r="D8283" s="33">
        <v>600000</v>
      </c>
      <c r="E8283" s="45"/>
      <c r="F8283" s="13">
        <f t="shared" si="134"/>
        <v>530720017.9599998</v>
      </c>
    </row>
    <row r="8284" spans="1:6">
      <c r="A8284" s="14">
        <v>45422</v>
      </c>
      <c r="B8284" s="15"/>
      <c r="C8284" s="144" t="s">
        <v>12</v>
      </c>
      <c r="D8284" s="33">
        <v>550000</v>
      </c>
      <c r="E8284" s="45"/>
      <c r="F8284" s="13">
        <f t="shared" si="134"/>
        <v>531270017.9599998</v>
      </c>
    </row>
    <row r="8285" spans="1:6">
      <c r="A8285" s="14">
        <v>45422</v>
      </c>
      <c r="B8285" s="15"/>
      <c r="C8285" s="144" t="s">
        <v>18</v>
      </c>
      <c r="D8285" s="33">
        <v>4305000</v>
      </c>
      <c r="E8285" s="45"/>
      <c r="F8285" s="13">
        <f t="shared" ref="F8285:F8349" si="135">F8284+D8285-E8285</f>
        <v>535575017.9599998</v>
      </c>
    </row>
    <row r="8286" spans="1:6">
      <c r="A8286" s="14">
        <v>45422</v>
      </c>
      <c r="B8286" s="15"/>
      <c r="C8286" s="144" t="s">
        <v>12</v>
      </c>
      <c r="D8286" s="33">
        <v>600000</v>
      </c>
      <c r="E8286" s="45"/>
      <c r="F8286" s="13">
        <f t="shared" si="135"/>
        <v>536175017.9599998</v>
      </c>
    </row>
    <row r="8287" spans="1:6">
      <c r="A8287" s="14">
        <v>45422</v>
      </c>
      <c r="B8287" s="15"/>
      <c r="C8287" s="144" t="s">
        <v>12</v>
      </c>
      <c r="D8287" s="33">
        <v>650000</v>
      </c>
      <c r="E8287" s="45"/>
      <c r="F8287" s="13">
        <f t="shared" si="135"/>
        <v>536825017.9599998</v>
      </c>
    </row>
    <row r="8288" spans="1:6">
      <c r="A8288" s="14">
        <v>45422</v>
      </c>
      <c r="B8288" s="15"/>
      <c r="C8288" s="144" t="s">
        <v>12</v>
      </c>
      <c r="D8288" s="33">
        <v>585000</v>
      </c>
      <c r="E8288" s="45"/>
      <c r="F8288" s="13">
        <f t="shared" si="135"/>
        <v>537410017.9599998</v>
      </c>
    </row>
    <row r="8289" spans="1:6">
      <c r="A8289" s="14">
        <v>45422</v>
      </c>
      <c r="B8289" s="15"/>
      <c r="C8289" s="144" t="s">
        <v>12</v>
      </c>
      <c r="D8289" s="33">
        <v>600000</v>
      </c>
      <c r="E8289" s="45"/>
      <c r="F8289" s="13">
        <f t="shared" si="135"/>
        <v>538010017.9599998</v>
      </c>
    </row>
    <row r="8290" spans="1:6">
      <c r="A8290" s="14">
        <v>45423</v>
      </c>
      <c r="B8290" s="15"/>
      <c r="C8290" s="144" t="s">
        <v>12</v>
      </c>
      <c r="D8290" s="33">
        <v>650000</v>
      </c>
      <c r="E8290" s="45"/>
      <c r="F8290" s="13">
        <f t="shared" si="135"/>
        <v>538660017.9599998</v>
      </c>
    </row>
    <row r="8291" spans="1:6">
      <c r="A8291" s="14">
        <v>45423</v>
      </c>
      <c r="B8291" s="15"/>
      <c r="C8291" s="144" t="s">
        <v>12</v>
      </c>
      <c r="D8291" s="33">
        <v>650000</v>
      </c>
      <c r="E8291" s="45"/>
      <c r="F8291" s="13">
        <f t="shared" si="135"/>
        <v>539310017.9599998</v>
      </c>
    </row>
    <row r="8292" spans="1:6">
      <c r="A8292" s="14">
        <v>45423</v>
      </c>
      <c r="B8292" s="15"/>
      <c r="C8292" s="144" t="s">
        <v>12</v>
      </c>
      <c r="D8292" s="33">
        <v>1235000</v>
      </c>
      <c r="E8292" s="45"/>
      <c r="F8292" s="13">
        <f t="shared" si="135"/>
        <v>540545017.9599998</v>
      </c>
    </row>
    <row r="8293" spans="1:6">
      <c r="A8293" s="14">
        <v>45423</v>
      </c>
      <c r="B8293" s="15"/>
      <c r="C8293" s="144" t="s">
        <v>18</v>
      </c>
      <c r="D8293" s="33">
        <v>2410000</v>
      </c>
      <c r="E8293" s="45"/>
      <c r="F8293" s="13">
        <f t="shared" si="135"/>
        <v>542955017.9599998</v>
      </c>
    </row>
    <row r="8294" spans="1:6">
      <c r="A8294" s="14">
        <v>45424</v>
      </c>
      <c r="B8294" s="15"/>
      <c r="C8294" s="144" t="s">
        <v>12</v>
      </c>
      <c r="D8294" s="33">
        <v>650000</v>
      </c>
      <c r="E8294" s="45"/>
      <c r="F8294" s="13">
        <f t="shared" si="135"/>
        <v>543605017.9599998</v>
      </c>
    </row>
    <row r="8295" spans="1:6">
      <c r="A8295" s="14">
        <v>45424</v>
      </c>
      <c r="B8295" s="15"/>
      <c r="C8295" s="144" t="s">
        <v>17</v>
      </c>
      <c r="D8295" s="33">
        <v>600000</v>
      </c>
      <c r="E8295" s="45"/>
      <c r="F8295" s="13">
        <f t="shared" si="135"/>
        <v>544205017.9599998</v>
      </c>
    </row>
    <row r="8296" spans="1:6">
      <c r="A8296" s="14">
        <v>45424</v>
      </c>
      <c r="B8296" s="15"/>
      <c r="C8296" s="144" t="s">
        <v>12</v>
      </c>
      <c r="D8296" s="33">
        <v>1235000</v>
      </c>
      <c r="E8296" s="45"/>
      <c r="F8296" s="13">
        <f t="shared" si="135"/>
        <v>545440017.9599998</v>
      </c>
    </row>
    <row r="8297" spans="1:6">
      <c r="A8297" s="14">
        <v>45424</v>
      </c>
      <c r="B8297" s="15"/>
      <c r="C8297" s="144" t="s">
        <v>12</v>
      </c>
      <c r="D8297" s="33">
        <v>650000</v>
      </c>
      <c r="E8297" s="45"/>
      <c r="F8297" s="13">
        <f t="shared" si="135"/>
        <v>546090017.9599998</v>
      </c>
    </row>
    <row r="8298" spans="1:6">
      <c r="A8298" s="14">
        <v>45424</v>
      </c>
      <c r="B8298" s="15"/>
      <c r="C8298" s="144" t="s">
        <v>12</v>
      </c>
      <c r="D8298" s="33">
        <v>585000</v>
      </c>
      <c r="E8298" s="45"/>
      <c r="F8298" s="13">
        <f t="shared" si="135"/>
        <v>546675017.9599998</v>
      </c>
    </row>
    <row r="8299" spans="1:6">
      <c r="A8299" s="14">
        <v>45424</v>
      </c>
      <c r="B8299" s="15"/>
      <c r="C8299" s="144" t="s">
        <v>17</v>
      </c>
      <c r="D8299" s="33">
        <v>600000</v>
      </c>
      <c r="E8299" s="45"/>
      <c r="F8299" s="13">
        <f t="shared" si="135"/>
        <v>547275017.9599998</v>
      </c>
    </row>
    <row r="8300" spans="1:6">
      <c r="A8300" s="14">
        <v>45424</v>
      </c>
      <c r="B8300" s="15"/>
      <c r="C8300" s="144" t="s">
        <v>17</v>
      </c>
      <c r="D8300" s="33">
        <v>750000</v>
      </c>
      <c r="E8300" s="45"/>
      <c r="F8300" s="13">
        <f t="shared" si="135"/>
        <v>548025017.9599998</v>
      </c>
    </row>
    <row r="8301" spans="1:6">
      <c r="A8301" s="14">
        <v>45424</v>
      </c>
      <c r="B8301" s="15"/>
      <c r="C8301" s="144" t="s">
        <v>12</v>
      </c>
      <c r="D8301" s="33">
        <v>600000</v>
      </c>
      <c r="E8301" s="45"/>
      <c r="F8301" s="13">
        <f t="shared" si="135"/>
        <v>548625017.9599998</v>
      </c>
    </row>
    <row r="8302" spans="1:6">
      <c r="A8302" s="14">
        <v>45424</v>
      </c>
      <c r="B8302" s="15"/>
      <c r="C8302" s="144" t="s">
        <v>12</v>
      </c>
      <c r="D8302" s="33">
        <v>585000</v>
      </c>
      <c r="E8302" s="45"/>
      <c r="F8302" s="13">
        <f t="shared" si="135"/>
        <v>549210017.9599998</v>
      </c>
    </row>
    <row r="8303" spans="1:6">
      <c r="A8303" s="14">
        <v>45424</v>
      </c>
      <c r="B8303" s="15"/>
      <c r="C8303" s="144" t="s">
        <v>12</v>
      </c>
      <c r="D8303" s="33">
        <v>575000</v>
      </c>
      <c r="E8303" s="45"/>
      <c r="F8303" s="13">
        <f t="shared" si="135"/>
        <v>549785017.9599998</v>
      </c>
    </row>
    <row r="8304" spans="1:6">
      <c r="A8304" s="14">
        <v>45425</v>
      </c>
      <c r="B8304" s="15"/>
      <c r="C8304" s="144" t="s">
        <v>17</v>
      </c>
      <c r="D8304" s="33">
        <v>600000</v>
      </c>
      <c r="E8304" s="45"/>
      <c r="F8304" s="13">
        <f t="shared" si="135"/>
        <v>550385017.9599998</v>
      </c>
    </row>
    <row r="8305" spans="1:6">
      <c r="A8305" s="14">
        <v>45425</v>
      </c>
      <c r="B8305" s="15"/>
      <c r="C8305" s="144" t="s">
        <v>12</v>
      </c>
      <c r="D8305" s="33">
        <v>575000</v>
      </c>
      <c r="E8305" s="45"/>
      <c r="F8305" s="13">
        <f t="shared" si="135"/>
        <v>550960017.9599998</v>
      </c>
    </row>
    <row r="8306" spans="1:6">
      <c r="A8306" s="14">
        <v>45425</v>
      </c>
      <c r="B8306" s="15"/>
      <c r="C8306" s="144" t="s">
        <v>12</v>
      </c>
      <c r="D8306" s="33">
        <v>600000</v>
      </c>
      <c r="E8306" s="45"/>
      <c r="F8306" s="13">
        <f t="shared" si="135"/>
        <v>551560017.9599998</v>
      </c>
    </row>
    <row r="8307" spans="1:6">
      <c r="A8307" s="14">
        <v>45425</v>
      </c>
      <c r="B8307" s="15"/>
      <c r="C8307" s="144" t="s">
        <v>12</v>
      </c>
      <c r="D8307" s="33">
        <v>650000</v>
      </c>
      <c r="E8307" s="45"/>
      <c r="F8307" s="13">
        <f t="shared" si="135"/>
        <v>552210017.9599998</v>
      </c>
    </row>
    <row r="8308" spans="1:6">
      <c r="A8308" s="14">
        <v>45425</v>
      </c>
      <c r="B8308" s="15"/>
      <c r="C8308" s="144" t="s">
        <v>12</v>
      </c>
      <c r="D8308" s="33">
        <v>650000</v>
      </c>
      <c r="E8308" s="45"/>
      <c r="F8308" s="13">
        <f t="shared" si="135"/>
        <v>552860017.9599998</v>
      </c>
    </row>
    <row r="8309" spans="1:6">
      <c r="A8309" s="14">
        <v>45425</v>
      </c>
      <c r="B8309" s="15"/>
      <c r="C8309" s="144" t="s">
        <v>12</v>
      </c>
      <c r="D8309" s="33">
        <v>650000</v>
      </c>
      <c r="E8309" s="45"/>
      <c r="F8309" s="13">
        <f t="shared" si="135"/>
        <v>553510017.9599998</v>
      </c>
    </row>
    <row r="8310" spans="1:6">
      <c r="A8310" s="14">
        <v>45425</v>
      </c>
      <c r="B8310" s="15"/>
      <c r="C8310" s="144" t="s">
        <v>12</v>
      </c>
      <c r="D8310" s="33">
        <v>585000</v>
      </c>
      <c r="E8310" s="45"/>
      <c r="F8310" s="13">
        <f t="shared" si="135"/>
        <v>554095017.9599998</v>
      </c>
    </row>
    <row r="8311" spans="1:6">
      <c r="A8311" s="14">
        <v>45425</v>
      </c>
      <c r="B8311" s="15"/>
      <c r="C8311" s="144" t="s">
        <v>12</v>
      </c>
      <c r="D8311" s="33">
        <v>600000</v>
      </c>
      <c r="E8311" s="45"/>
      <c r="F8311" s="13">
        <f t="shared" si="135"/>
        <v>554695017.9599998</v>
      </c>
    </row>
    <row r="8312" spans="1:6">
      <c r="A8312" s="14">
        <v>45425</v>
      </c>
      <c r="B8312" s="15"/>
      <c r="C8312" s="144" t="s">
        <v>12</v>
      </c>
      <c r="D8312" s="33">
        <v>650000</v>
      </c>
      <c r="E8312" s="45"/>
      <c r="F8312" s="13">
        <f t="shared" si="135"/>
        <v>555345017.9599998</v>
      </c>
    </row>
    <row r="8313" spans="1:6">
      <c r="A8313" s="14">
        <v>45425</v>
      </c>
      <c r="B8313" s="15"/>
      <c r="C8313" s="144" t="s">
        <v>12</v>
      </c>
      <c r="D8313" s="33">
        <v>1235000</v>
      </c>
      <c r="E8313" s="45"/>
      <c r="F8313" s="13">
        <f t="shared" si="135"/>
        <v>556580017.9599998</v>
      </c>
    </row>
    <row r="8314" spans="1:6">
      <c r="A8314" s="14">
        <v>45425</v>
      </c>
      <c r="B8314" s="15"/>
      <c r="C8314" s="144" t="s">
        <v>12</v>
      </c>
      <c r="D8314" s="33">
        <v>650000</v>
      </c>
      <c r="E8314" s="45"/>
      <c r="F8314" s="13">
        <f t="shared" si="135"/>
        <v>557230017.9599998</v>
      </c>
    </row>
    <row r="8315" spans="1:6">
      <c r="A8315" s="14">
        <v>45425</v>
      </c>
      <c r="B8315" s="15"/>
      <c r="C8315" s="144" t="s">
        <v>12</v>
      </c>
      <c r="D8315" s="33">
        <v>1300000</v>
      </c>
      <c r="E8315" s="45"/>
      <c r="F8315" s="13">
        <f t="shared" si="135"/>
        <v>558530017.9599998</v>
      </c>
    </row>
    <row r="8316" spans="1:6">
      <c r="A8316" s="14">
        <v>45425</v>
      </c>
      <c r="B8316" s="15"/>
      <c r="C8316" s="144" t="s">
        <v>12</v>
      </c>
      <c r="D8316" s="33">
        <v>585000</v>
      </c>
      <c r="E8316" s="45"/>
      <c r="F8316" s="13">
        <f t="shared" si="135"/>
        <v>559115017.9599998</v>
      </c>
    </row>
    <row r="8317" spans="1:6">
      <c r="A8317" s="14">
        <v>45425</v>
      </c>
      <c r="B8317" s="15"/>
      <c r="C8317" s="144" t="s">
        <v>12</v>
      </c>
      <c r="D8317" s="33">
        <v>600000</v>
      </c>
      <c r="E8317" s="45"/>
      <c r="F8317" s="13">
        <f t="shared" si="135"/>
        <v>559715017.9599998</v>
      </c>
    </row>
    <row r="8318" spans="1:6">
      <c r="A8318" s="14">
        <v>45425</v>
      </c>
      <c r="B8318" s="15"/>
      <c r="C8318" s="144" t="s">
        <v>12</v>
      </c>
      <c r="D8318" s="33">
        <v>650000</v>
      </c>
      <c r="E8318" s="45"/>
      <c r="F8318" s="13">
        <f t="shared" si="135"/>
        <v>560365017.9599998</v>
      </c>
    </row>
    <row r="8319" spans="1:6">
      <c r="A8319" s="14">
        <v>45425</v>
      </c>
      <c r="B8319" s="15"/>
      <c r="C8319" s="144" t="s">
        <v>12</v>
      </c>
      <c r="D8319" s="33">
        <v>600000</v>
      </c>
      <c r="E8319" s="45"/>
      <c r="F8319" s="13">
        <f t="shared" si="135"/>
        <v>560965017.9599998</v>
      </c>
    </row>
    <row r="8320" spans="1:6">
      <c r="A8320" s="14">
        <v>45425</v>
      </c>
      <c r="B8320" s="15"/>
      <c r="C8320" s="144" t="s">
        <v>12</v>
      </c>
      <c r="D8320" s="33">
        <v>1160000</v>
      </c>
      <c r="E8320" s="45"/>
      <c r="F8320" s="13">
        <f t="shared" si="135"/>
        <v>562125017.9599998</v>
      </c>
    </row>
    <row r="8321" spans="1:8">
      <c r="A8321" s="14">
        <v>45425</v>
      </c>
      <c r="B8321" s="15"/>
      <c r="C8321" s="144" t="s">
        <v>12</v>
      </c>
      <c r="D8321" s="33">
        <v>1950000</v>
      </c>
      <c r="E8321" s="45"/>
      <c r="F8321" s="13">
        <f t="shared" si="135"/>
        <v>564075017.9599998</v>
      </c>
    </row>
    <row r="8322" spans="1:8">
      <c r="A8322" s="14">
        <v>45425</v>
      </c>
      <c r="B8322" s="15"/>
      <c r="C8322" s="144" t="s">
        <v>12</v>
      </c>
      <c r="D8322" s="33">
        <v>1185000</v>
      </c>
      <c r="E8322" s="45"/>
      <c r="F8322" s="13">
        <f t="shared" si="135"/>
        <v>565260017.9599998</v>
      </c>
    </row>
    <row r="8323" spans="1:8">
      <c r="A8323" s="14">
        <v>45425</v>
      </c>
      <c r="B8323" s="15"/>
      <c r="C8323" s="144" t="s">
        <v>12</v>
      </c>
      <c r="D8323" s="33">
        <v>465000</v>
      </c>
      <c r="E8323" s="45"/>
      <c r="F8323" s="13">
        <f t="shared" si="135"/>
        <v>565725017.9599998</v>
      </c>
    </row>
    <row r="8324" spans="1:8">
      <c r="A8324" s="14">
        <v>45425</v>
      </c>
      <c r="B8324" s="15"/>
      <c r="C8324" s="144" t="s">
        <v>12</v>
      </c>
      <c r="D8324" s="33">
        <v>1200000</v>
      </c>
      <c r="E8324" s="45"/>
      <c r="F8324" s="13">
        <f t="shared" si="135"/>
        <v>566925017.9599998</v>
      </c>
    </row>
    <row r="8325" spans="1:8">
      <c r="A8325" s="14">
        <v>45425</v>
      </c>
      <c r="B8325" s="15"/>
      <c r="C8325" s="144" t="s">
        <v>17</v>
      </c>
      <c r="D8325" s="33">
        <v>750000</v>
      </c>
      <c r="E8325" s="45"/>
      <c r="F8325" s="13">
        <f t="shared" si="135"/>
        <v>567675017.9599998</v>
      </c>
    </row>
    <row r="8326" spans="1:8">
      <c r="A8326" s="14">
        <v>45425</v>
      </c>
      <c r="B8326" s="15"/>
      <c r="C8326" s="144" t="s">
        <v>12</v>
      </c>
      <c r="D8326" s="33">
        <v>1125000</v>
      </c>
      <c r="E8326" s="45"/>
      <c r="F8326" s="13">
        <f t="shared" si="135"/>
        <v>568800017.9599998</v>
      </c>
    </row>
    <row r="8327" spans="1:8">
      <c r="A8327" s="14">
        <v>45425</v>
      </c>
      <c r="B8327" s="15"/>
      <c r="C8327" s="144" t="s">
        <v>12</v>
      </c>
      <c r="D8327" s="33">
        <v>585000</v>
      </c>
      <c r="E8327" s="45"/>
      <c r="F8327" s="13">
        <f t="shared" si="135"/>
        <v>569385017.9599998</v>
      </c>
    </row>
    <row r="8328" spans="1:8">
      <c r="A8328" s="14">
        <v>45425</v>
      </c>
      <c r="B8328" s="15"/>
      <c r="C8328" s="144" t="s">
        <v>30</v>
      </c>
      <c r="D8328" s="33">
        <v>350000</v>
      </c>
      <c r="E8328" s="45"/>
      <c r="F8328" s="13">
        <f t="shared" si="135"/>
        <v>569735017.9599998</v>
      </c>
    </row>
    <row r="8329" spans="1:8">
      <c r="A8329" s="14">
        <v>45425</v>
      </c>
      <c r="B8329" s="15"/>
      <c r="C8329" s="144" t="s">
        <v>12</v>
      </c>
      <c r="D8329" s="33">
        <v>585000</v>
      </c>
      <c r="E8329" s="45"/>
      <c r="F8329" s="13">
        <f t="shared" si="135"/>
        <v>570320017.9599998</v>
      </c>
      <c r="H8329" s="16"/>
    </row>
    <row r="8330" spans="1:8">
      <c r="A8330" s="14">
        <v>45425</v>
      </c>
      <c r="B8330" s="15"/>
      <c r="C8330" s="144" t="s">
        <v>12</v>
      </c>
      <c r="D8330" s="33">
        <v>600000</v>
      </c>
      <c r="E8330" s="45"/>
      <c r="F8330" s="13">
        <f t="shared" si="135"/>
        <v>570920017.9599998</v>
      </c>
    </row>
    <row r="8331" spans="1:8">
      <c r="A8331" s="14">
        <v>45427</v>
      </c>
      <c r="B8331" s="15"/>
      <c r="C8331" s="144" t="s">
        <v>421</v>
      </c>
      <c r="D8331" s="33">
        <v>2500000</v>
      </c>
      <c r="E8331" s="45"/>
      <c r="F8331" s="13">
        <f t="shared" si="135"/>
        <v>573420017.9599998</v>
      </c>
    </row>
    <row r="8332" spans="1:8">
      <c r="A8332" s="14">
        <v>45427</v>
      </c>
      <c r="B8332" s="15"/>
      <c r="C8332" s="144" t="s">
        <v>994</v>
      </c>
      <c r="D8332" s="33">
        <v>600000</v>
      </c>
      <c r="E8332" s="45"/>
      <c r="F8332" s="13">
        <f t="shared" si="135"/>
        <v>574020017.9599998</v>
      </c>
    </row>
    <row r="8333" spans="1:8">
      <c r="A8333" s="14">
        <v>45427</v>
      </c>
      <c r="B8333" s="15"/>
      <c r="C8333" s="144" t="s">
        <v>995</v>
      </c>
      <c r="D8333" s="33">
        <v>600000</v>
      </c>
      <c r="E8333" s="45"/>
      <c r="F8333" s="13">
        <f t="shared" si="135"/>
        <v>574620017.9599998</v>
      </c>
    </row>
    <row r="8334" spans="1:8">
      <c r="A8334" s="14">
        <v>45427</v>
      </c>
      <c r="B8334" s="15"/>
      <c r="C8334" s="144" t="s">
        <v>20</v>
      </c>
      <c r="D8334" s="33"/>
      <c r="E8334" s="45">
        <v>69855000</v>
      </c>
      <c r="F8334" s="13">
        <f t="shared" si="135"/>
        <v>504765017.9599998</v>
      </c>
    </row>
    <row r="8335" spans="1:8">
      <c r="A8335" s="14">
        <v>45427</v>
      </c>
      <c r="B8335" s="15"/>
      <c r="C8335" s="144" t="s">
        <v>24</v>
      </c>
      <c r="D8335" s="33"/>
      <c r="E8335" s="45">
        <v>1069000</v>
      </c>
      <c r="F8335" s="13">
        <f t="shared" si="135"/>
        <v>503696017.9599998</v>
      </c>
    </row>
    <row r="8336" spans="1:8">
      <c r="A8336" s="14">
        <v>45427</v>
      </c>
      <c r="B8336" s="15"/>
      <c r="C8336" s="147" t="s">
        <v>1001</v>
      </c>
      <c r="D8336" s="33"/>
      <c r="E8336" s="45">
        <v>56358000</v>
      </c>
      <c r="F8336" s="13">
        <f t="shared" si="135"/>
        <v>447338017.9599998</v>
      </c>
    </row>
    <row r="8337" spans="1:6">
      <c r="A8337" s="14">
        <v>45427</v>
      </c>
      <c r="B8337" s="15"/>
      <c r="C8337" s="144" t="s">
        <v>1002</v>
      </c>
      <c r="D8337" s="33"/>
      <c r="E8337" s="45">
        <v>8000000</v>
      </c>
      <c r="F8337" s="13">
        <f t="shared" si="135"/>
        <v>439338017.9599998</v>
      </c>
    </row>
    <row r="8338" spans="1:6">
      <c r="A8338" s="14">
        <v>45427</v>
      </c>
      <c r="B8338" s="15"/>
      <c r="C8338" s="147" t="s">
        <v>1003</v>
      </c>
      <c r="D8338" s="33"/>
      <c r="E8338" s="45">
        <v>45000000</v>
      </c>
      <c r="F8338" s="13">
        <f t="shared" si="135"/>
        <v>394338017.9599998</v>
      </c>
    </row>
    <row r="8339" spans="1:6">
      <c r="A8339" s="14">
        <v>45427</v>
      </c>
      <c r="B8339" s="15"/>
      <c r="C8339" s="147" t="s">
        <v>1010</v>
      </c>
      <c r="D8339" s="33"/>
      <c r="E8339" s="45">
        <f>(1*2900)+(2*2500)</f>
        <v>7900</v>
      </c>
      <c r="F8339" s="13">
        <f t="shared" si="135"/>
        <v>394330117.9599998</v>
      </c>
    </row>
    <row r="8340" spans="1:6">
      <c r="A8340" s="155">
        <v>45427</v>
      </c>
      <c r="B8340" s="156"/>
      <c r="C8340" s="215" t="s">
        <v>1011</v>
      </c>
      <c r="D8340" s="158">
        <v>2000000</v>
      </c>
      <c r="E8340" s="159"/>
      <c r="F8340" s="75">
        <f t="shared" si="135"/>
        <v>396330117.9599998</v>
      </c>
    </row>
    <row r="8341" spans="1:6">
      <c r="A8341" s="14">
        <v>45427</v>
      </c>
      <c r="B8341" s="15"/>
      <c r="C8341" s="144" t="s">
        <v>1004</v>
      </c>
      <c r="D8341" s="33">
        <v>6400000</v>
      </c>
      <c r="E8341" s="45"/>
      <c r="F8341" s="13">
        <f t="shared" si="135"/>
        <v>402730117.9599998</v>
      </c>
    </row>
    <row r="8342" spans="1:6">
      <c r="A8342" s="14">
        <v>45427</v>
      </c>
      <c r="B8342" s="15"/>
      <c r="C8342" s="144" t="s">
        <v>1006</v>
      </c>
      <c r="D8342" s="33">
        <v>6800000</v>
      </c>
      <c r="E8342" s="45"/>
      <c r="F8342" s="13">
        <f t="shared" si="135"/>
        <v>409530117.9599998</v>
      </c>
    </row>
    <row r="8343" spans="1:6">
      <c r="A8343" s="14">
        <v>45429</v>
      </c>
      <c r="B8343" s="15"/>
      <c r="C8343" s="144" t="s">
        <v>79</v>
      </c>
      <c r="D8343" s="33">
        <v>1200000</v>
      </c>
      <c r="E8343" s="45"/>
      <c r="F8343" s="13">
        <f t="shared" si="135"/>
        <v>410730117.9599998</v>
      </c>
    </row>
    <row r="8344" spans="1:6">
      <c r="A8344" s="14">
        <v>45425</v>
      </c>
      <c r="B8344" s="15"/>
      <c r="C8344" s="144" t="s">
        <v>12</v>
      </c>
      <c r="D8344" s="33">
        <v>585000</v>
      </c>
      <c r="E8344" s="45"/>
      <c r="F8344" s="13">
        <f t="shared" si="135"/>
        <v>411315117.9599998</v>
      </c>
    </row>
    <row r="8345" spans="1:6">
      <c r="A8345" s="14">
        <v>45425</v>
      </c>
      <c r="B8345" s="15"/>
      <c r="C8345" s="144" t="s">
        <v>18</v>
      </c>
      <c r="D8345" s="33">
        <v>1150000</v>
      </c>
      <c r="E8345" s="45"/>
      <c r="F8345" s="13">
        <f t="shared" si="135"/>
        <v>412465117.9599998</v>
      </c>
    </row>
    <row r="8346" spans="1:6">
      <c r="A8346" s="14">
        <v>45425</v>
      </c>
      <c r="B8346" s="15"/>
      <c r="C8346" s="144" t="s">
        <v>12</v>
      </c>
      <c r="D8346" s="33">
        <v>650000</v>
      </c>
      <c r="E8346" s="45"/>
      <c r="F8346" s="13">
        <f t="shared" si="135"/>
        <v>413115117.9599998</v>
      </c>
    </row>
    <row r="8347" spans="1:6">
      <c r="A8347" s="14">
        <v>45426</v>
      </c>
      <c r="B8347" s="15"/>
      <c r="C8347" s="144" t="s">
        <v>12</v>
      </c>
      <c r="D8347" s="33">
        <v>1200000</v>
      </c>
      <c r="E8347" s="45"/>
      <c r="F8347" s="13">
        <f t="shared" si="135"/>
        <v>414315117.9599998</v>
      </c>
    </row>
    <row r="8348" spans="1:6">
      <c r="A8348" s="14">
        <v>45426</v>
      </c>
      <c r="B8348" s="15"/>
      <c r="C8348" s="144" t="s">
        <v>12</v>
      </c>
      <c r="D8348" s="33">
        <v>650000</v>
      </c>
      <c r="E8348" s="45"/>
      <c r="F8348" s="13">
        <f t="shared" si="135"/>
        <v>414965117.9599998</v>
      </c>
    </row>
    <row r="8349" spans="1:6">
      <c r="A8349" s="14">
        <v>45426</v>
      </c>
      <c r="B8349" s="15"/>
      <c r="C8349" s="144" t="s">
        <v>12</v>
      </c>
      <c r="D8349" s="33">
        <v>600000</v>
      </c>
      <c r="E8349" s="45"/>
      <c r="F8349" s="13">
        <f t="shared" si="135"/>
        <v>415565117.9599998</v>
      </c>
    </row>
    <row r="8350" spans="1:6">
      <c r="A8350" s="14">
        <v>45426</v>
      </c>
      <c r="B8350" s="15"/>
      <c r="C8350" s="144" t="s">
        <v>17</v>
      </c>
      <c r="D8350" s="33">
        <v>750000</v>
      </c>
      <c r="E8350" s="45"/>
      <c r="F8350" s="13">
        <f t="shared" ref="F8350:F8414" si="136">F8349+D8350-E8350</f>
        <v>416315117.9599998</v>
      </c>
    </row>
    <row r="8351" spans="1:6">
      <c r="A8351" s="14">
        <v>45426</v>
      </c>
      <c r="B8351" s="15"/>
      <c r="C8351" s="144" t="s">
        <v>12</v>
      </c>
      <c r="D8351" s="33">
        <v>1770000</v>
      </c>
      <c r="E8351" s="45"/>
      <c r="F8351" s="13">
        <f t="shared" si="136"/>
        <v>418085117.9599998</v>
      </c>
    </row>
    <row r="8352" spans="1:6">
      <c r="A8352" s="14">
        <v>45426</v>
      </c>
      <c r="B8352" s="15"/>
      <c r="C8352" s="144" t="s">
        <v>12</v>
      </c>
      <c r="D8352" s="33">
        <v>650000</v>
      </c>
      <c r="E8352" s="45"/>
      <c r="F8352" s="13">
        <f t="shared" si="136"/>
        <v>418735117.9599998</v>
      </c>
    </row>
    <row r="8353" spans="1:6">
      <c r="A8353" s="14">
        <v>45426</v>
      </c>
      <c r="B8353" s="15"/>
      <c r="C8353" s="144" t="s">
        <v>12</v>
      </c>
      <c r="D8353" s="33">
        <v>650000</v>
      </c>
      <c r="E8353" s="45"/>
      <c r="F8353" s="13">
        <f t="shared" si="136"/>
        <v>419385117.9599998</v>
      </c>
    </row>
    <row r="8354" spans="1:6">
      <c r="A8354" s="14">
        <v>45426</v>
      </c>
      <c r="B8354" s="15"/>
      <c r="C8354" s="144" t="s">
        <v>12</v>
      </c>
      <c r="D8354" s="33">
        <v>650000</v>
      </c>
      <c r="E8354" s="45"/>
      <c r="F8354" s="13">
        <f t="shared" si="136"/>
        <v>420035117.9599998</v>
      </c>
    </row>
    <row r="8355" spans="1:6">
      <c r="A8355" s="14">
        <v>45426</v>
      </c>
      <c r="B8355" s="15"/>
      <c r="C8355" s="144" t="s">
        <v>12</v>
      </c>
      <c r="D8355" s="33">
        <v>550000</v>
      </c>
      <c r="E8355" s="45"/>
      <c r="F8355" s="13">
        <f t="shared" si="136"/>
        <v>420585117.9599998</v>
      </c>
    </row>
    <row r="8356" spans="1:6">
      <c r="A8356" s="14">
        <v>45426</v>
      </c>
      <c r="B8356" s="15"/>
      <c r="C8356" s="144" t="s">
        <v>12</v>
      </c>
      <c r="D8356" s="33">
        <v>550000</v>
      </c>
      <c r="E8356" s="45"/>
      <c r="F8356" s="13">
        <f t="shared" si="136"/>
        <v>421135117.9599998</v>
      </c>
    </row>
    <row r="8357" spans="1:6">
      <c r="A8357" s="14">
        <v>45426</v>
      </c>
      <c r="B8357" s="15"/>
      <c r="C8357" s="144" t="s">
        <v>12</v>
      </c>
      <c r="D8357" s="33">
        <v>650000</v>
      </c>
      <c r="E8357" s="45"/>
      <c r="F8357" s="13">
        <f t="shared" si="136"/>
        <v>421785117.9599998</v>
      </c>
    </row>
    <row r="8358" spans="1:6">
      <c r="A8358" s="14">
        <v>45426</v>
      </c>
      <c r="B8358" s="15"/>
      <c r="C8358" s="144" t="s">
        <v>12</v>
      </c>
      <c r="D8358" s="33">
        <v>585000</v>
      </c>
      <c r="E8358" s="45"/>
      <c r="F8358" s="13">
        <f t="shared" si="136"/>
        <v>422370117.9599998</v>
      </c>
    </row>
    <row r="8359" spans="1:6">
      <c r="A8359" s="14">
        <v>45426</v>
      </c>
      <c r="B8359" s="15"/>
      <c r="C8359" s="144" t="s">
        <v>12</v>
      </c>
      <c r="D8359" s="33">
        <v>2470000</v>
      </c>
      <c r="E8359" s="45"/>
      <c r="F8359" s="13">
        <f t="shared" si="136"/>
        <v>424840117.9599998</v>
      </c>
    </row>
    <row r="8360" spans="1:6">
      <c r="A8360" s="14">
        <v>45426</v>
      </c>
      <c r="B8360" s="15"/>
      <c r="C8360" s="144" t="s">
        <v>12</v>
      </c>
      <c r="D8360" s="33">
        <v>650000</v>
      </c>
      <c r="E8360" s="45"/>
      <c r="F8360" s="13">
        <f t="shared" si="136"/>
        <v>425490117.9599998</v>
      </c>
    </row>
    <row r="8361" spans="1:6">
      <c r="A8361" s="14">
        <v>45427</v>
      </c>
      <c r="B8361" s="15"/>
      <c r="C8361" s="144" t="s">
        <v>30</v>
      </c>
      <c r="D8361" s="33">
        <v>350000</v>
      </c>
      <c r="E8361" s="45"/>
      <c r="F8361" s="13">
        <f t="shared" si="136"/>
        <v>425840117.9599998</v>
      </c>
    </row>
    <row r="8362" spans="1:6">
      <c r="A8362" s="14">
        <v>45427</v>
      </c>
      <c r="B8362" s="15"/>
      <c r="C8362" s="144" t="s">
        <v>12</v>
      </c>
      <c r="D8362" s="33">
        <v>1250000</v>
      </c>
      <c r="E8362" s="45"/>
      <c r="F8362" s="13">
        <f t="shared" si="136"/>
        <v>427090117.9599998</v>
      </c>
    </row>
    <row r="8363" spans="1:6">
      <c r="A8363" s="14">
        <v>45427</v>
      </c>
      <c r="B8363" s="15"/>
      <c r="C8363" s="144" t="s">
        <v>12</v>
      </c>
      <c r="D8363" s="33">
        <v>585000</v>
      </c>
      <c r="E8363" s="45"/>
      <c r="F8363" s="13">
        <f t="shared" si="136"/>
        <v>427675117.9599998</v>
      </c>
    </row>
    <row r="8364" spans="1:6">
      <c r="A8364" s="14">
        <v>45427</v>
      </c>
      <c r="B8364" s="15"/>
      <c r="C8364" s="144" t="s">
        <v>12</v>
      </c>
      <c r="D8364" s="33">
        <v>585000</v>
      </c>
      <c r="E8364" s="45"/>
      <c r="F8364" s="13">
        <f t="shared" si="136"/>
        <v>428260117.9599998</v>
      </c>
    </row>
    <row r="8365" spans="1:6">
      <c r="A8365" s="14">
        <v>45427</v>
      </c>
      <c r="B8365" s="15"/>
      <c r="C8365" s="144" t="s">
        <v>12</v>
      </c>
      <c r="D8365" s="33">
        <v>1235000</v>
      </c>
      <c r="E8365" s="45"/>
      <c r="F8365" s="13">
        <f t="shared" si="136"/>
        <v>429495117.9599998</v>
      </c>
    </row>
    <row r="8366" spans="1:6">
      <c r="A8366" s="14">
        <v>45427</v>
      </c>
      <c r="B8366" s="15"/>
      <c r="C8366" s="144" t="s">
        <v>12</v>
      </c>
      <c r="D8366" s="33">
        <v>1170000</v>
      </c>
      <c r="E8366" s="45"/>
      <c r="F8366" s="13">
        <f t="shared" si="136"/>
        <v>430665117.9599998</v>
      </c>
    </row>
    <row r="8367" spans="1:6">
      <c r="A8367" s="14">
        <v>45428</v>
      </c>
      <c r="B8367" s="15"/>
      <c r="C8367" s="144" t="s">
        <v>12</v>
      </c>
      <c r="D8367" s="33">
        <v>600000</v>
      </c>
      <c r="E8367" s="45"/>
      <c r="F8367" s="13">
        <f t="shared" si="136"/>
        <v>431265117.9599998</v>
      </c>
    </row>
    <row r="8368" spans="1:6">
      <c r="A8368" s="14">
        <v>45428</v>
      </c>
      <c r="B8368" s="15"/>
      <c r="C8368" s="144" t="s">
        <v>12</v>
      </c>
      <c r="D8368" s="33">
        <v>550000</v>
      </c>
      <c r="E8368" s="45"/>
      <c r="F8368" s="13">
        <f t="shared" si="136"/>
        <v>431815117.9599998</v>
      </c>
    </row>
    <row r="8369" spans="1:9">
      <c r="A8369" s="14">
        <v>45428</v>
      </c>
      <c r="B8369" s="15"/>
      <c r="C8369" s="144" t="s">
        <v>12</v>
      </c>
      <c r="D8369" s="33">
        <v>600000</v>
      </c>
      <c r="E8369" s="45"/>
      <c r="F8369" s="13">
        <f t="shared" si="136"/>
        <v>432415117.9599998</v>
      </c>
    </row>
    <row r="8370" spans="1:9">
      <c r="A8370" s="14">
        <v>45428</v>
      </c>
      <c r="B8370" s="15"/>
      <c r="C8370" s="144" t="s">
        <v>12</v>
      </c>
      <c r="D8370" s="33">
        <v>650000</v>
      </c>
      <c r="E8370" s="45"/>
      <c r="F8370" s="13">
        <f t="shared" si="136"/>
        <v>433065117.9599998</v>
      </c>
    </row>
    <row r="8371" spans="1:9">
      <c r="A8371" s="14">
        <v>45428</v>
      </c>
      <c r="B8371" s="15"/>
      <c r="C8371" s="144" t="s">
        <v>30</v>
      </c>
      <c r="D8371" s="33">
        <v>350000</v>
      </c>
      <c r="E8371" s="45"/>
      <c r="F8371" s="13">
        <f t="shared" si="136"/>
        <v>433415117.9599998</v>
      </c>
    </row>
    <row r="8372" spans="1:9">
      <c r="A8372" s="14">
        <v>45428</v>
      </c>
      <c r="B8372" s="15"/>
      <c r="C8372" s="144" t="s">
        <v>12</v>
      </c>
      <c r="D8372" s="33">
        <v>575000</v>
      </c>
      <c r="E8372" s="45"/>
      <c r="F8372" s="13">
        <f t="shared" si="136"/>
        <v>433990117.9599998</v>
      </c>
    </row>
    <row r="8373" spans="1:9">
      <c r="A8373" s="14">
        <v>45429</v>
      </c>
      <c r="B8373" s="15"/>
      <c r="C8373" s="144" t="s">
        <v>12</v>
      </c>
      <c r="D8373" s="33">
        <v>585000</v>
      </c>
      <c r="E8373" s="45"/>
      <c r="F8373" s="13">
        <f t="shared" si="136"/>
        <v>434575117.9599998</v>
      </c>
    </row>
    <row r="8374" spans="1:9">
      <c r="A8374" s="14">
        <v>45429</v>
      </c>
      <c r="B8374" s="15"/>
      <c r="C8374" s="144" t="s">
        <v>12</v>
      </c>
      <c r="D8374" s="33">
        <v>1135000</v>
      </c>
      <c r="E8374" s="45"/>
      <c r="F8374" s="13">
        <f t="shared" si="136"/>
        <v>435710117.9599998</v>
      </c>
    </row>
    <row r="8375" spans="1:9">
      <c r="A8375" s="14">
        <v>45429</v>
      </c>
      <c r="B8375" s="15"/>
      <c r="C8375" s="144" t="s">
        <v>12</v>
      </c>
      <c r="D8375" s="33">
        <v>585000</v>
      </c>
      <c r="E8375" s="45"/>
      <c r="F8375" s="13">
        <f t="shared" si="136"/>
        <v>436295117.9599998</v>
      </c>
    </row>
    <row r="8376" spans="1:9">
      <c r="A8376" s="14">
        <v>45429</v>
      </c>
      <c r="B8376" s="15"/>
      <c r="C8376" s="144" t="s">
        <v>145</v>
      </c>
      <c r="D8376" s="33">
        <v>16050000</v>
      </c>
      <c r="E8376" s="45"/>
      <c r="F8376" s="13">
        <f t="shared" si="136"/>
        <v>452345117.9599998</v>
      </c>
    </row>
    <row r="8377" spans="1:9">
      <c r="A8377" s="14">
        <v>45429</v>
      </c>
      <c r="B8377" s="15"/>
      <c r="C8377" s="144" t="s">
        <v>12</v>
      </c>
      <c r="D8377" s="33">
        <v>650000</v>
      </c>
      <c r="E8377" s="45"/>
      <c r="F8377" s="13">
        <f t="shared" si="136"/>
        <v>452995117.9599998</v>
      </c>
    </row>
    <row r="8378" spans="1:9">
      <c r="A8378" s="14">
        <v>45429</v>
      </c>
      <c r="B8378" s="15"/>
      <c r="C8378" s="144" t="s">
        <v>12</v>
      </c>
      <c r="D8378" s="33">
        <v>585000</v>
      </c>
      <c r="E8378" s="45"/>
      <c r="F8378" s="13">
        <f t="shared" si="136"/>
        <v>453580117.9599998</v>
      </c>
    </row>
    <row r="8379" spans="1:9">
      <c r="A8379" s="14">
        <v>45429</v>
      </c>
      <c r="B8379" s="15"/>
      <c r="C8379" s="144" t="s">
        <v>12</v>
      </c>
      <c r="D8379" s="33">
        <v>585000</v>
      </c>
      <c r="E8379" s="45"/>
      <c r="F8379" s="13">
        <f t="shared" si="136"/>
        <v>454165117.9599998</v>
      </c>
    </row>
    <row r="8380" spans="1:9">
      <c r="A8380" s="14">
        <v>45429</v>
      </c>
      <c r="B8380" s="15"/>
      <c r="C8380" s="144" t="s">
        <v>12</v>
      </c>
      <c r="D8380" s="33">
        <v>550000</v>
      </c>
      <c r="E8380" s="45"/>
      <c r="F8380" s="13">
        <f t="shared" si="136"/>
        <v>454715117.9599998</v>
      </c>
    </row>
    <row r="8381" spans="1:9">
      <c r="A8381" s="14">
        <v>45429</v>
      </c>
      <c r="B8381" s="15"/>
      <c r="C8381" s="144" t="s">
        <v>12</v>
      </c>
      <c r="D8381" s="33">
        <v>1300000</v>
      </c>
      <c r="E8381" s="45"/>
      <c r="F8381" s="13">
        <f t="shared" si="136"/>
        <v>456015117.9599998</v>
      </c>
    </row>
    <row r="8382" spans="1:9">
      <c r="A8382" s="14">
        <v>45429</v>
      </c>
      <c r="B8382" s="15"/>
      <c r="C8382" s="144" t="s">
        <v>12</v>
      </c>
      <c r="D8382" s="33">
        <v>1200000</v>
      </c>
      <c r="E8382" s="45"/>
      <c r="F8382" s="13">
        <f t="shared" si="136"/>
        <v>457215117.9599998</v>
      </c>
    </row>
    <row r="8383" spans="1:9">
      <c r="A8383" s="14">
        <v>45430</v>
      </c>
      <c r="B8383" s="15"/>
      <c r="C8383" s="144" t="s">
        <v>12</v>
      </c>
      <c r="D8383" s="33">
        <v>600000</v>
      </c>
      <c r="E8383" s="45"/>
      <c r="F8383" s="13">
        <f t="shared" si="136"/>
        <v>457815117.9599998</v>
      </c>
      <c r="H8383" s="41"/>
      <c r="I8383" s="41"/>
    </row>
    <row r="8384" spans="1:9">
      <c r="A8384" s="14">
        <v>45432</v>
      </c>
      <c r="B8384" s="15"/>
      <c r="C8384" s="144" t="s">
        <v>20</v>
      </c>
      <c r="D8384" s="33"/>
      <c r="E8384" s="45">
        <v>26585000</v>
      </c>
      <c r="F8384" s="13">
        <f t="shared" si="136"/>
        <v>431230117.9599998</v>
      </c>
    </row>
    <row r="8385" spans="1:8">
      <c r="A8385" s="14">
        <v>45432</v>
      </c>
      <c r="B8385" s="15"/>
      <c r="C8385" s="144" t="s">
        <v>597</v>
      </c>
      <c r="D8385" s="33"/>
      <c r="E8385" s="45">
        <v>750000</v>
      </c>
      <c r="F8385" s="13">
        <f t="shared" si="136"/>
        <v>430480117.9599998</v>
      </c>
      <c r="H8385" s="16"/>
    </row>
    <row r="8386" spans="1:8">
      <c r="A8386" s="14">
        <v>45432</v>
      </c>
      <c r="B8386" s="15"/>
      <c r="C8386" s="147" t="s">
        <v>769</v>
      </c>
      <c r="D8386" s="33"/>
      <c r="E8386" s="45">
        <v>8000000</v>
      </c>
      <c r="F8386" s="13">
        <f t="shared" si="136"/>
        <v>422480117.9599998</v>
      </c>
    </row>
    <row r="8387" spans="1:8">
      <c r="A8387" s="14">
        <v>45432</v>
      </c>
      <c r="B8387" s="15"/>
      <c r="C8387" s="147" t="s">
        <v>560</v>
      </c>
      <c r="D8387" s="33"/>
      <c r="E8387" s="45">
        <v>2000000</v>
      </c>
      <c r="F8387" s="13">
        <f t="shared" si="136"/>
        <v>420480117.9599998</v>
      </c>
    </row>
    <row r="8388" spans="1:8">
      <c r="A8388" s="14">
        <v>45432</v>
      </c>
      <c r="B8388" s="15"/>
      <c r="C8388" s="147" t="s">
        <v>561</v>
      </c>
      <c r="D8388" s="33"/>
      <c r="E8388" s="45">
        <v>2300000</v>
      </c>
      <c r="F8388" s="13">
        <f t="shared" si="136"/>
        <v>418180117.9599998</v>
      </c>
    </row>
    <row r="8389" spans="1:8">
      <c r="A8389" s="14">
        <v>45432</v>
      </c>
      <c r="B8389" s="15"/>
      <c r="C8389" s="147" t="s">
        <v>426</v>
      </c>
      <c r="D8389" s="33"/>
      <c r="E8389" s="45">
        <v>1050000</v>
      </c>
      <c r="F8389" s="13">
        <f t="shared" si="136"/>
        <v>417130117.9599998</v>
      </c>
    </row>
    <row r="8390" spans="1:8">
      <c r="A8390" s="14">
        <v>45432</v>
      </c>
      <c r="B8390" s="15"/>
      <c r="C8390" s="147" t="s">
        <v>464</v>
      </c>
      <c r="D8390" s="33"/>
      <c r="E8390" s="45">
        <v>3000000</v>
      </c>
      <c r="F8390" s="13">
        <f t="shared" si="136"/>
        <v>414130117.9599998</v>
      </c>
    </row>
    <row r="8391" spans="1:8">
      <c r="A8391" s="14">
        <v>45432</v>
      </c>
      <c r="B8391" s="15"/>
      <c r="C8391" s="147" t="s">
        <v>1017</v>
      </c>
      <c r="D8391" s="33"/>
      <c r="E8391" s="45">
        <f>(3*2900)+(1*2500)</f>
        <v>11200</v>
      </c>
      <c r="F8391" s="13">
        <f t="shared" si="136"/>
        <v>414118917.9599998</v>
      </c>
    </row>
    <row r="8392" spans="1:8">
      <c r="A8392" s="14">
        <v>45432</v>
      </c>
      <c r="B8392" s="15"/>
      <c r="C8392" s="147" t="s">
        <v>1018</v>
      </c>
      <c r="D8392" s="33"/>
      <c r="E8392" s="45">
        <v>45970120</v>
      </c>
      <c r="F8392" s="13">
        <f t="shared" si="136"/>
        <v>368148797.9599998</v>
      </c>
    </row>
    <row r="8393" spans="1:8">
      <c r="A8393" s="14">
        <v>45432</v>
      </c>
      <c r="B8393" s="15"/>
      <c r="C8393" s="144" t="s">
        <v>32</v>
      </c>
      <c r="D8393" s="33"/>
      <c r="E8393" s="45">
        <v>2900</v>
      </c>
      <c r="F8393" s="13">
        <f t="shared" si="136"/>
        <v>368145897.9599998</v>
      </c>
    </row>
    <row r="8394" spans="1:8">
      <c r="A8394" s="14">
        <v>45432</v>
      </c>
      <c r="B8394" s="15"/>
      <c r="C8394" s="147" t="s">
        <v>1019</v>
      </c>
      <c r="D8394" s="33"/>
      <c r="E8394" s="45">
        <v>86637000</v>
      </c>
      <c r="F8394" s="13">
        <f t="shared" si="136"/>
        <v>281508897.9599998</v>
      </c>
    </row>
    <row r="8395" spans="1:8">
      <c r="A8395" s="14">
        <v>45432</v>
      </c>
      <c r="B8395" s="15"/>
      <c r="C8395" s="147" t="s">
        <v>32</v>
      </c>
      <c r="D8395" s="33"/>
      <c r="E8395" s="45">
        <v>2500</v>
      </c>
      <c r="F8395" s="13">
        <f t="shared" si="136"/>
        <v>281506397.9599998</v>
      </c>
    </row>
    <row r="8396" spans="1:8">
      <c r="A8396" s="14">
        <v>45432</v>
      </c>
      <c r="B8396" s="15"/>
      <c r="C8396" s="144" t="s">
        <v>1020</v>
      </c>
      <c r="D8396" s="33"/>
      <c r="E8396" s="45">
        <v>30000000</v>
      </c>
      <c r="F8396" s="13">
        <f t="shared" si="136"/>
        <v>251506397.9599998</v>
      </c>
    </row>
    <row r="8397" spans="1:8">
      <c r="A8397" s="14">
        <v>45432</v>
      </c>
      <c r="B8397" s="15"/>
      <c r="C8397" s="144" t="s">
        <v>1004</v>
      </c>
      <c r="D8397" s="33">
        <v>7750000</v>
      </c>
      <c r="E8397" s="45"/>
      <c r="F8397" s="13">
        <f t="shared" si="136"/>
        <v>259256397.9599998</v>
      </c>
    </row>
    <row r="8398" spans="1:8">
      <c r="A8398" s="14">
        <v>45432</v>
      </c>
      <c r="B8398" s="15"/>
      <c r="C8398" s="144" t="s">
        <v>45</v>
      </c>
      <c r="D8398" s="33">
        <v>1150000</v>
      </c>
      <c r="E8398" s="45"/>
      <c r="F8398" s="13">
        <f t="shared" si="136"/>
        <v>260406397.9599998</v>
      </c>
    </row>
    <row r="8399" spans="1:8">
      <c r="A8399" s="14">
        <v>45433</v>
      </c>
      <c r="B8399" s="15"/>
      <c r="C8399" s="144" t="s">
        <v>1021</v>
      </c>
      <c r="D8399" s="33">
        <v>250000</v>
      </c>
      <c r="E8399" s="45"/>
      <c r="F8399" s="13">
        <f t="shared" si="136"/>
        <v>260656397.9599998</v>
      </c>
    </row>
    <row r="8400" spans="1:8">
      <c r="A8400" s="14">
        <v>45434</v>
      </c>
      <c r="B8400" s="15"/>
      <c r="C8400" s="144" t="s">
        <v>1025</v>
      </c>
      <c r="D8400" s="33">
        <v>1000000</v>
      </c>
      <c r="E8400" s="45"/>
      <c r="F8400" s="13">
        <f t="shared" si="136"/>
        <v>261656397.9599998</v>
      </c>
    </row>
    <row r="8401" spans="1:6">
      <c r="A8401" s="153">
        <v>45434</v>
      </c>
      <c r="B8401" s="15"/>
      <c r="C8401" s="15" t="s">
        <v>1026</v>
      </c>
      <c r="D8401" s="45"/>
      <c r="E8401" s="45">
        <v>13200000</v>
      </c>
      <c r="F8401" s="13">
        <f t="shared" si="136"/>
        <v>248456397.9599998</v>
      </c>
    </row>
    <row r="8402" spans="1:6">
      <c r="A8402" s="153">
        <v>45434</v>
      </c>
      <c r="B8402" s="15"/>
      <c r="C8402" s="37" t="s">
        <v>1027</v>
      </c>
      <c r="D8402" s="45"/>
      <c r="E8402" s="45">
        <v>19000000</v>
      </c>
      <c r="F8402" s="13">
        <f t="shared" si="136"/>
        <v>229456397.9599998</v>
      </c>
    </row>
    <row r="8403" spans="1:6">
      <c r="A8403" s="153">
        <v>45434</v>
      </c>
      <c r="B8403" s="15"/>
      <c r="C8403" s="15" t="s">
        <v>1028</v>
      </c>
      <c r="D8403" s="45"/>
      <c r="E8403" s="45">
        <v>21700000</v>
      </c>
      <c r="F8403" s="13">
        <f t="shared" si="136"/>
        <v>207756397.9599998</v>
      </c>
    </row>
    <row r="8404" spans="1:6">
      <c r="A8404" s="153">
        <v>45434</v>
      </c>
      <c r="B8404" s="15"/>
      <c r="C8404" s="37" t="s">
        <v>1029</v>
      </c>
      <c r="D8404" s="45"/>
      <c r="E8404" s="45">
        <v>18860000</v>
      </c>
      <c r="F8404" s="13">
        <f t="shared" si="136"/>
        <v>188896397.9599998</v>
      </c>
    </row>
    <row r="8405" spans="1:6">
      <c r="A8405" s="153">
        <v>45434</v>
      </c>
      <c r="B8405" s="15"/>
      <c r="C8405" s="15" t="s">
        <v>32</v>
      </c>
      <c r="D8405" s="45"/>
      <c r="E8405" s="45">
        <v>2500</v>
      </c>
      <c r="F8405" s="13">
        <f t="shared" si="136"/>
        <v>188893897.9599998</v>
      </c>
    </row>
    <row r="8406" spans="1:6">
      <c r="A8406" s="153">
        <v>45434</v>
      </c>
      <c r="B8406" s="15"/>
      <c r="C8406" s="18" t="s">
        <v>1030</v>
      </c>
      <c r="D8406" s="45"/>
      <c r="E8406" s="45">
        <v>6800000</v>
      </c>
      <c r="F8406" s="13">
        <f t="shared" si="136"/>
        <v>182093897.9599998</v>
      </c>
    </row>
    <row r="8407" spans="1:6">
      <c r="A8407" s="153">
        <v>45432</v>
      </c>
      <c r="B8407" s="15"/>
      <c r="C8407" s="18" t="s">
        <v>1034</v>
      </c>
      <c r="D8407" s="45">
        <v>6700000</v>
      </c>
      <c r="E8407" s="45"/>
      <c r="F8407" s="13">
        <f t="shared" si="136"/>
        <v>188793897.9599998</v>
      </c>
    </row>
    <row r="8408" spans="1:6">
      <c r="A8408" s="14">
        <v>45430</v>
      </c>
      <c r="B8408" s="15"/>
      <c r="C8408" s="144" t="s">
        <v>12</v>
      </c>
      <c r="D8408" s="33">
        <v>1150000</v>
      </c>
      <c r="E8408" s="45"/>
      <c r="F8408" s="13">
        <f t="shared" si="136"/>
        <v>189943897.9599998</v>
      </c>
    </row>
    <row r="8409" spans="1:6">
      <c r="A8409" s="14">
        <v>45431</v>
      </c>
      <c r="B8409" s="15"/>
      <c r="C8409" s="144" t="s">
        <v>12</v>
      </c>
      <c r="D8409" s="33">
        <v>1300000</v>
      </c>
      <c r="E8409" s="45"/>
      <c r="F8409" s="13">
        <f t="shared" si="136"/>
        <v>191243897.9599998</v>
      </c>
    </row>
    <row r="8410" spans="1:6">
      <c r="A8410" s="14">
        <v>45431</v>
      </c>
      <c r="B8410" s="15"/>
      <c r="C8410" s="144" t="s">
        <v>12</v>
      </c>
      <c r="D8410" s="33">
        <v>585000</v>
      </c>
      <c r="E8410" s="45"/>
      <c r="F8410" s="13">
        <f t="shared" si="136"/>
        <v>191828897.9599998</v>
      </c>
    </row>
    <row r="8411" spans="1:6">
      <c r="A8411" s="14">
        <v>45431</v>
      </c>
      <c r="B8411" s="15"/>
      <c r="C8411" s="144" t="s">
        <v>12</v>
      </c>
      <c r="D8411" s="33">
        <v>1300000</v>
      </c>
      <c r="E8411" s="45"/>
      <c r="F8411" s="13">
        <f t="shared" si="136"/>
        <v>193128897.9599998</v>
      </c>
    </row>
    <row r="8412" spans="1:6">
      <c r="A8412" s="14">
        <v>45432</v>
      </c>
      <c r="B8412" s="15"/>
      <c r="C8412" s="144" t="s">
        <v>12</v>
      </c>
      <c r="D8412" s="33">
        <v>1185000</v>
      </c>
      <c r="E8412" s="45"/>
      <c r="F8412" s="13">
        <f t="shared" si="136"/>
        <v>194313897.9599998</v>
      </c>
    </row>
    <row r="8413" spans="1:6">
      <c r="A8413" s="14">
        <v>45432</v>
      </c>
      <c r="B8413" s="15"/>
      <c r="C8413" s="144" t="s">
        <v>12</v>
      </c>
      <c r="D8413" s="33">
        <v>550000</v>
      </c>
      <c r="E8413" s="45"/>
      <c r="F8413" s="13">
        <f t="shared" si="136"/>
        <v>194863897.9599998</v>
      </c>
    </row>
    <row r="8414" spans="1:6">
      <c r="A8414" s="14">
        <v>45432</v>
      </c>
      <c r="B8414" s="15"/>
      <c r="C8414" s="144" t="s">
        <v>12</v>
      </c>
      <c r="D8414" s="33">
        <v>600000</v>
      </c>
      <c r="E8414" s="45"/>
      <c r="F8414" s="13">
        <f t="shared" si="136"/>
        <v>195463897.9599998</v>
      </c>
    </row>
    <row r="8415" spans="1:6">
      <c r="A8415" s="14">
        <v>45432</v>
      </c>
      <c r="B8415" s="15"/>
      <c r="C8415" s="144" t="s">
        <v>12</v>
      </c>
      <c r="D8415" s="33">
        <v>600000</v>
      </c>
      <c r="E8415" s="45"/>
      <c r="F8415" s="13">
        <f t="shared" ref="F8415:F8478" si="137">F8414+D8415-E8415</f>
        <v>196063897.9599998</v>
      </c>
    </row>
    <row r="8416" spans="1:6">
      <c r="A8416" s="14">
        <v>45432</v>
      </c>
      <c r="B8416" s="15"/>
      <c r="C8416" s="144" t="s">
        <v>12</v>
      </c>
      <c r="D8416" s="33">
        <v>600000</v>
      </c>
      <c r="E8416" s="45"/>
      <c r="F8416" s="13">
        <f t="shared" si="137"/>
        <v>196663897.9599998</v>
      </c>
    </row>
    <row r="8417" spans="1:6">
      <c r="A8417" s="14">
        <v>45432</v>
      </c>
      <c r="B8417" s="15"/>
      <c r="C8417" s="144" t="s">
        <v>30</v>
      </c>
      <c r="D8417" s="33">
        <v>350000</v>
      </c>
      <c r="E8417" s="45"/>
      <c r="F8417" s="13">
        <f t="shared" si="137"/>
        <v>197013897.9599998</v>
      </c>
    </row>
    <row r="8418" spans="1:6">
      <c r="A8418" s="14">
        <v>45432</v>
      </c>
      <c r="B8418" s="15"/>
      <c r="C8418" s="144" t="s">
        <v>30</v>
      </c>
      <c r="D8418" s="33">
        <v>350000</v>
      </c>
      <c r="E8418" s="45"/>
      <c r="F8418" s="13">
        <f t="shared" si="137"/>
        <v>197363897.9599998</v>
      </c>
    </row>
    <row r="8419" spans="1:6">
      <c r="A8419" s="14">
        <v>45433</v>
      </c>
      <c r="B8419" s="15"/>
      <c r="C8419" s="144" t="s">
        <v>12</v>
      </c>
      <c r="D8419" s="33">
        <v>585000</v>
      </c>
      <c r="E8419" s="45"/>
      <c r="F8419" s="13">
        <f t="shared" si="137"/>
        <v>197948897.9599998</v>
      </c>
    </row>
    <row r="8420" spans="1:6">
      <c r="A8420" s="14">
        <v>45433</v>
      </c>
      <c r="B8420" s="15"/>
      <c r="C8420" s="144" t="s">
        <v>12</v>
      </c>
      <c r="D8420" s="33">
        <v>600000</v>
      </c>
      <c r="E8420" s="45"/>
      <c r="F8420" s="13">
        <f t="shared" si="137"/>
        <v>198548897.9599998</v>
      </c>
    </row>
    <row r="8421" spans="1:6">
      <c r="A8421" s="14">
        <v>45433</v>
      </c>
      <c r="B8421" s="15"/>
      <c r="C8421" s="144" t="s">
        <v>12</v>
      </c>
      <c r="D8421" s="33">
        <v>650000</v>
      </c>
      <c r="E8421" s="45"/>
      <c r="F8421" s="13">
        <f t="shared" si="137"/>
        <v>199198897.9599998</v>
      </c>
    </row>
    <row r="8422" spans="1:6">
      <c r="A8422" s="14">
        <v>45433</v>
      </c>
      <c r="B8422" s="15"/>
      <c r="C8422" s="144" t="s">
        <v>12</v>
      </c>
      <c r="D8422" s="33">
        <v>1200000</v>
      </c>
      <c r="E8422" s="45"/>
      <c r="F8422" s="13">
        <f t="shared" si="137"/>
        <v>200398897.9599998</v>
      </c>
    </row>
    <row r="8423" spans="1:6">
      <c r="A8423" s="14">
        <v>45433</v>
      </c>
      <c r="B8423" s="15"/>
      <c r="C8423" s="144" t="s">
        <v>12</v>
      </c>
      <c r="D8423" s="33">
        <v>1950000</v>
      </c>
      <c r="E8423" s="45"/>
      <c r="F8423" s="13">
        <f t="shared" si="137"/>
        <v>202348897.9599998</v>
      </c>
    </row>
    <row r="8424" spans="1:6">
      <c r="A8424" s="14">
        <v>45433</v>
      </c>
      <c r="B8424" s="15"/>
      <c r="C8424" s="144" t="s">
        <v>12</v>
      </c>
      <c r="D8424" s="33">
        <v>600000</v>
      </c>
      <c r="E8424" s="45"/>
      <c r="F8424" s="13">
        <f t="shared" si="137"/>
        <v>202948897.9599998</v>
      </c>
    </row>
    <row r="8425" spans="1:6">
      <c r="A8425" s="14">
        <v>45433</v>
      </c>
      <c r="B8425" s="15"/>
      <c r="C8425" s="144" t="s">
        <v>12</v>
      </c>
      <c r="D8425" s="33">
        <v>1170000</v>
      </c>
      <c r="E8425" s="45"/>
      <c r="F8425" s="13">
        <f t="shared" si="137"/>
        <v>204118897.9599998</v>
      </c>
    </row>
    <row r="8426" spans="1:6">
      <c r="A8426" s="14">
        <v>45433</v>
      </c>
      <c r="B8426" s="15"/>
      <c r="C8426" s="144" t="s">
        <v>12</v>
      </c>
      <c r="D8426" s="33">
        <v>600000</v>
      </c>
      <c r="E8426" s="45"/>
      <c r="F8426" s="13">
        <f t="shared" si="137"/>
        <v>204718897.9599998</v>
      </c>
    </row>
    <row r="8427" spans="1:6">
      <c r="A8427" s="14">
        <v>45433</v>
      </c>
      <c r="B8427" s="15"/>
      <c r="C8427" s="144" t="s">
        <v>12</v>
      </c>
      <c r="D8427" s="33">
        <v>650000</v>
      </c>
      <c r="E8427" s="45"/>
      <c r="F8427" s="13">
        <f t="shared" si="137"/>
        <v>205368897.9599998</v>
      </c>
    </row>
    <row r="8428" spans="1:6">
      <c r="A8428" s="14">
        <v>45433</v>
      </c>
      <c r="B8428" s="15"/>
      <c r="C8428" s="144" t="s">
        <v>12</v>
      </c>
      <c r="D8428" s="33">
        <v>600000</v>
      </c>
      <c r="E8428" s="45"/>
      <c r="F8428" s="13">
        <f t="shared" si="137"/>
        <v>205968897.9599998</v>
      </c>
    </row>
    <row r="8429" spans="1:6">
      <c r="A8429" s="14">
        <v>45433</v>
      </c>
      <c r="B8429" s="15"/>
      <c r="C8429" s="144" t="s">
        <v>12</v>
      </c>
      <c r="D8429" s="33">
        <v>550000</v>
      </c>
      <c r="E8429" s="45"/>
      <c r="F8429" s="13">
        <f t="shared" si="137"/>
        <v>206518897.9599998</v>
      </c>
    </row>
    <row r="8430" spans="1:6">
      <c r="A8430" s="14">
        <v>45433</v>
      </c>
      <c r="B8430" s="15"/>
      <c r="C8430" s="144" t="s">
        <v>12</v>
      </c>
      <c r="D8430" s="33">
        <v>1185000</v>
      </c>
      <c r="E8430" s="45"/>
      <c r="F8430" s="13">
        <f t="shared" si="137"/>
        <v>207703897.9599998</v>
      </c>
    </row>
    <row r="8431" spans="1:6">
      <c r="A8431" s="14">
        <v>45433</v>
      </c>
      <c r="B8431" s="15"/>
      <c r="C8431" s="144" t="s">
        <v>12</v>
      </c>
      <c r="D8431" s="33">
        <v>650000</v>
      </c>
      <c r="E8431" s="45"/>
      <c r="F8431" s="13">
        <f t="shared" si="137"/>
        <v>208353897.9599998</v>
      </c>
    </row>
    <row r="8432" spans="1:6">
      <c r="A8432" s="14">
        <v>45433</v>
      </c>
      <c r="B8432" s="15"/>
      <c r="C8432" s="144" t="s">
        <v>12</v>
      </c>
      <c r="D8432" s="33">
        <v>650000</v>
      </c>
      <c r="E8432" s="45"/>
      <c r="F8432" s="13">
        <f t="shared" si="137"/>
        <v>209003897.9599998</v>
      </c>
    </row>
    <row r="8433" spans="1:6">
      <c r="A8433" s="14">
        <v>45433</v>
      </c>
      <c r="B8433" s="15"/>
      <c r="C8433" s="144" t="s">
        <v>12</v>
      </c>
      <c r="D8433" s="33">
        <v>465000</v>
      </c>
      <c r="E8433" s="45"/>
      <c r="F8433" s="13">
        <f t="shared" si="137"/>
        <v>209468897.9599998</v>
      </c>
    </row>
    <row r="8434" spans="1:6">
      <c r="A8434" s="14">
        <v>45433</v>
      </c>
      <c r="B8434" s="15"/>
      <c r="C8434" s="144" t="s">
        <v>12</v>
      </c>
      <c r="D8434" s="33">
        <v>650000</v>
      </c>
      <c r="E8434" s="45"/>
      <c r="F8434" s="13">
        <f t="shared" si="137"/>
        <v>210118897.9599998</v>
      </c>
    </row>
    <row r="8435" spans="1:6">
      <c r="A8435" s="14">
        <v>45433</v>
      </c>
      <c r="B8435" s="15"/>
      <c r="C8435" s="144" t="s">
        <v>12</v>
      </c>
      <c r="D8435" s="33">
        <v>1300000</v>
      </c>
      <c r="E8435" s="45"/>
      <c r="F8435" s="13">
        <f t="shared" si="137"/>
        <v>211418897.9599998</v>
      </c>
    </row>
    <row r="8436" spans="1:6">
      <c r="A8436" s="14">
        <v>45433</v>
      </c>
      <c r="B8436" s="15"/>
      <c r="C8436" s="144" t="s">
        <v>12</v>
      </c>
      <c r="D8436" s="33">
        <v>1170000</v>
      </c>
      <c r="E8436" s="45"/>
      <c r="F8436" s="13">
        <f t="shared" si="137"/>
        <v>212588897.9599998</v>
      </c>
    </row>
    <row r="8437" spans="1:6">
      <c r="A8437" s="14">
        <v>45433</v>
      </c>
      <c r="B8437" s="15"/>
      <c r="C8437" s="144" t="s">
        <v>12</v>
      </c>
      <c r="D8437" s="33">
        <v>1100000</v>
      </c>
      <c r="E8437" s="45"/>
      <c r="F8437" s="13">
        <f t="shared" si="137"/>
        <v>213688897.9599998</v>
      </c>
    </row>
    <row r="8438" spans="1:6">
      <c r="A8438" s="14">
        <v>45433</v>
      </c>
      <c r="B8438" s="15"/>
      <c r="C8438" s="144" t="s">
        <v>12</v>
      </c>
      <c r="D8438" s="33">
        <v>1160000</v>
      </c>
      <c r="E8438" s="45"/>
      <c r="F8438" s="13">
        <f t="shared" si="137"/>
        <v>214848897.9599998</v>
      </c>
    </row>
    <row r="8439" spans="1:6">
      <c r="A8439" s="14">
        <v>45433</v>
      </c>
      <c r="B8439" s="15"/>
      <c r="C8439" s="144" t="s">
        <v>12</v>
      </c>
      <c r="D8439" s="33">
        <v>1160000</v>
      </c>
      <c r="E8439" s="45"/>
      <c r="F8439" s="13">
        <f t="shared" si="137"/>
        <v>216008897.9599998</v>
      </c>
    </row>
    <row r="8440" spans="1:6">
      <c r="A8440" s="14">
        <v>45433</v>
      </c>
      <c r="B8440" s="15"/>
      <c r="C8440" s="144" t="s">
        <v>12</v>
      </c>
      <c r="D8440" s="33">
        <v>600000</v>
      </c>
      <c r="E8440" s="45"/>
      <c r="F8440" s="13">
        <f t="shared" si="137"/>
        <v>216608897.9599998</v>
      </c>
    </row>
    <row r="8441" spans="1:6">
      <c r="A8441" s="14">
        <v>45434</v>
      </c>
      <c r="B8441" s="15"/>
      <c r="C8441" s="144" t="s">
        <v>12</v>
      </c>
      <c r="D8441" s="33">
        <v>600000</v>
      </c>
      <c r="E8441" s="45"/>
      <c r="F8441" s="13">
        <f t="shared" si="137"/>
        <v>217208897.9599998</v>
      </c>
    </row>
    <row r="8442" spans="1:6">
      <c r="A8442" s="14">
        <v>45434</v>
      </c>
      <c r="B8442" s="15"/>
      <c r="C8442" s="144" t="s">
        <v>12</v>
      </c>
      <c r="D8442" s="33">
        <v>1170000</v>
      </c>
      <c r="E8442" s="45"/>
      <c r="F8442" s="13">
        <f t="shared" si="137"/>
        <v>218378897.9599998</v>
      </c>
    </row>
    <row r="8443" spans="1:6">
      <c r="A8443" s="14">
        <v>45434</v>
      </c>
      <c r="B8443" s="15"/>
      <c r="C8443" s="144" t="s">
        <v>17</v>
      </c>
      <c r="D8443" s="33">
        <v>600000</v>
      </c>
      <c r="E8443" s="45"/>
      <c r="F8443" s="13">
        <f t="shared" si="137"/>
        <v>218978897.9599998</v>
      </c>
    </row>
    <row r="8444" spans="1:6">
      <c r="A8444" s="14">
        <v>45434</v>
      </c>
      <c r="B8444" s="15"/>
      <c r="C8444" s="144" t="s">
        <v>12</v>
      </c>
      <c r="D8444" s="33">
        <v>600000</v>
      </c>
      <c r="E8444" s="45"/>
      <c r="F8444" s="13">
        <f t="shared" si="137"/>
        <v>219578897.9599998</v>
      </c>
    </row>
    <row r="8445" spans="1:6">
      <c r="A8445" s="14">
        <v>45434</v>
      </c>
      <c r="B8445" s="15"/>
      <c r="C8445" s="144" t="s">
        <v>12</v>
      </c>
      <c r="D8445" s="33">
        <v>650000</v>
      </c>
      <c r="E8445" s="45"/>
      <c r="F8445" s="13">
        <f t="shared" si="137"/>
        <v>220228897.9599998</v>
      </c>
    </row>
    <row r="8446" spans="1:6">
      <c r="A8446" s="14">
        <v>45434</v>
      </c>
      <c r="B8446" s="15"/>
      <c r="C8446" s="144" t="s">
        <v>12</v>
      </c>
      <c r="D8446" s="33">
        <v>600000</v>
      </c>
      <c r="E8446" s="45"/>
      <c r="F8446" s="13">
        <f t="shared" si="137"/>
        <v>220828897.9599998</v>
      </c>
    </row>
    <row r="8447" spans="1:6">
      <c r="A8447" s="14">
        <v>45434</v>
      </c>
      <c r="B8447" s="15"/>
      <c r="C8447" s="144" t="s">
        <v>12</v>
      </c>
      <c r="D8447" s="33">
        <v>1200000</v>
      </c>
      <c r="E8447" s="45"/>
      <c r="F8447" s="13">
        <f t="shared" si="137"/>
        <v>222028897.9599998</v>
      </c>
    </row>
    <row r="8448" spans="1:6">
      <c r="A8448" s="14">
        <v>45434</v>
      </c>
      <c r="B8448" s="15"/>
      <c r="C8448" s="144" t="s">
        <v>12</v>
      </c>
      <c r="D8448" s="33">
        <v>1185000</v>
      </c>
      <c r="E8448" s="45"/>
      <c r="F8448" s="13">
        <f t="shared" si="137"/>
        <v>223213897.9599998</v>
      </c>
    </row>
    <row r="8449" spans="1:6">
      <c r="A8449" s="14">
        <v>45434</v>
      </c>
      <c r="B8449" s="15"/>
      <c r="C8449" s="144" t="s">
        <v>12</v>
      </c>
      <c r="D8449" s="33">
        <v>1170000</v>
      </c>
      <c r="E8449" s="45"/>
      <c r="F8449" s="13">
        <f t="shared" si="137"/>
        <v>224383897.9599998</v>
      </c>
    </row>
    <row r="8450" spans="1:6">
      <c r="A8450" s="14">
        <v>45434</v>
      </c>
      <c r="B8450" s="15"/>
      <c r="C8450" s="144" t="s">
        <v>17</v>
      </c>
      <c r="D8450" s="33">
        <v>1350000</v>
      </c>
      <c r="E8450" s="45"/>
      <c r="F8450" s="13">
        <f t="shared" si="137"/>
        <v>225733897.9599998</v>
      </c>
    </row>
    <row r="8451" spans="1:6">
      <c r="A8451" s="14">
        <v>45434</v>
      </c>
      <c r="B8451" s="15"/>
      <c r="C8451" s="144" t="s">
        <v>12</v>
      </c>
      <c r="D8451" s="33">
        <v>585000</v>
      </c>
      <c r="E8451" s="45"/>
      <c r="F8451" s="13">
        <f t="shared" si="137"/>
        <v>226318897.9599998</v>
      </c>
    </row>
    <row r="8452" spans="1:6">
      <c r="A8452" s="14">
        <v>45434</v>
      </c>
      <c r="B8452" s="15"/>
      <c r="C8452" s="144" t="s">
        <v>12</v>
      </c>
      <c r="D8452" s="33">
        <v>575000</v>
      </c>
      <c r="E8452" s="45"/>
      <c r="F8452" s="13">
        <f t="shared" si="137"/>
        <v>226893897.9599998</v>
      </c>
    </row>
    <row r="8453" spans="1:6">
      <c r="A8453" s="14">
        <v>45434</v>
      </c>
      <c r="B8453" s="15"/>
      <c r="C8453" s="144" t="s">
        <v>12</v>
      </c>
      <c r="D8453" s="33">
        <v>550000</v>
      </c>
      <c r="E8453" s="45"/>
      <c r="F8453" s="13">
        <f t="shared" si="137"/>
        <v>227443897.9599998</v>
      </c>
    </row>
    <row r="8454" spans="1:6">
      <c r="A8454" s="14">
        <v>45434</v>
      </c>
      <c r="B8454" s="15"/>
      <c r="C8454" s="144" t="s">
        <v>18</v>
      </c>
      <c r="D8454" s="33">
        <v>1835000</v>
      </c>
      <c r="E8454" s="45"/>
      <c r="F8454" s="13">
        <f t="shared" si="137"/>
        <v>229278897.9599998</v>
      </c>
    </row>
    <row r="8455" spans="1:6">
      <c r="A8455" s="14">
        <v>45434</v>
      </c>
      <c r="B8455" s="15"/>
      <c r="C8455" s="144" t="s">
        <v>12</v>
      </c>
      <c r="D8455" s="33">
        <v>585000</v>
      </c>
      <c r="E8455" s="45"/>
      <c r="F8455" s="13">
        <f t="shared" si="137"/>
        <v>229863897.9599998</v>
      </c>
    </row>
    <row r="8456" spans="1:6">
      <c r="A8456" s="14">
        <v>45434</v>
      </c>
      <c r="B8456" s="15"/>
      <c r="C8456" s="144" t="s">
        <v>12</v>
      </c>
      <c r="D8456" s="33">
        <v>1235000</v>
      </c>
      <c r="E8456" s="45"/>
      <c r="F8456" s="13">
        <f t="shared" si="137"/>
        <v>231098897.9599998</v>
      </c>
    </row>
    <row r="8457" spans="1:6">
      <c r="A8457" s="14">
        <v>45434</v>
      </c>
      <c r="B8457" s="15"/>
      <c r="C8457" s="144" t="s">
        <v>12</v>
      </c>
      <c r="D8457" s="33">
        <v>1300000</v>
      </c>
      <c r="E8457" s="45"/>
      <c r="F8457" s="13">
        <f t="shared" si="137"/>
        <v>232398897.9599998</v>
      </c>
    </row>
    <row r="8458" spans="1:6">
      <c r="A8458" s="14">
        <v>45434</v>
      </c>
      <c r="B8458" s="15"/>
      <c r="C8458" s="144" t="s">
        <v>146</v>
      </c>
      <c r="D8458" s="33">
        <v>10450000</v>
      </c>
      <c r="E8458" s="45"/>
      <c r="F8458" s="13">
        <f t="shared" si="137"/>
        <v>242848897.9599998</v>
      </c>
    </row>
    <row r="8459" spans="1:6">
      <c r="A8459" s="14">
        <v>45434</v>
      </c>
      <c r="B8459" s="15"/>
      <c r="C8459" s="144" t="s">
        <v>17</v>
      </c>
      <c r="D8459" s="33">
        <v>500000</v>
      </c>
      <c r="E8459" s="45"/>
      <c r="F8459" s="13">
        <f t="shared" si="137"/>
        <v>243348897.9599998</v>
      </c>
    </row>
    <row r="8460" spans="1:6">
      <c r="A8460" s="14">
        <v>45434</v>
      </c>
      <c r="B8460" s="15"/>
      <c r="C8460" s="144" t="s">
        <v>146</v>
      </c>
      <c r="D8460" s="33">
        <v>10200000</v>
      </c>
      <c r="E8460" s="45"/>
      <c r="F8460" s="13">
        <f t="shared" si="137"/>
        <v>253548897.9599998</v>
      </c>
    </row>
    <row r="8461" spans="1:6">
      <c r="A8461" s="14">
        <v>45434</v>
      </c>
      <c r="B8461" s="15"/>
      <c r="C8461" s="144" t="s">
        <v>12</v>
      </c>
      <c r="D8461" s="33">
        <v>585000</v>
      </c>
      <c r="E8461" s="45"/>
      <c r="F8461" s="13">
        <f t="shared" si="137"/>
        <v>254133897.9599998</v>
      </c>
    </row>
    <row r="8462" spans="1:6">
      <c r="A8462" s="14">
        <v>45434</v>
      </c>
      <c r="B8462" s="15"/>
      <c r="C8462" s="144" t="s">
        <v>12</v>
      </c>
      <c r="D8462" s="33">
        <v>550000</v>
      </c>
      <c r="E8462" s="45"/>
      <c r="F8462" s="13">
        <f t="shared" si="137"/>
        <v>254683897.9599998</v>
      </c>
    </row>
    <row r="8463" spans="1:6">
      <c r="A8463" s="14">
        <v>45434</v>
      </c>
      <c r="B8463" s="15"/>
      <c r="C8463" s="144" t="s">
        <v>12</v>
      </c>
      <c r="D8463" s="33">
        <v>650000</v>
      </c>
      <c r="E8463" s="45"/>
      <c r="F8463" s="13">
        <f t="shared" si="137"/>
        <v>255333897.9599998</v>
      </c>
    </row>
    <row r="8464" spans="1:6">
      <c r="A8464" s="14">
        <v>45434</v>
      </c>
      <c r="B8464" s="15"/>
      <c r="C8464" s="144" t="s">
        <v>12</v>
      </c>
      <c r="D8464" s="33">
        <v>650000</v>
      </c>
      <c r="E8464" s="45"/>
      <c r="F8464" s="13">
        <f t="shared" si="137"/>
        <v>255983897.9599998</v>
      </c>
    </row>
    <row r="8465" spans="1:6">
      <c r="A8465" s="14">
        <v>45434</v>
      </c>
      <c r="B8465" s="15"/>
      <c r="C8465" s="144" t="s">
        <v>12</v>
      </c>
      <c r="D8465" s="33">
        <v>1200000</v>
      </c>
      <c r="E8465" s="45"/>
      <c r="F8465" s="13">
        <f t="shared" si="137"/>
        <v>257183897.9599998</v>
      </c>
    </row>
    <row r="8466" spans="1:6">
      <c r="A8466" s="14">
        <v>45434</v>
      </c>
      <c r="B8466" s="15"/>
      <c r="C8466" s="144" t="s">
        <v>12</v>
      </c>
      <c r="D8466" s="33">
        <v>650000</v>
      </c>
      <c r="E8466" s="45"/>
      <c r="F8466" s="13">
        <f t="shared" si="137"/>
        <v>257833897.9599998</v>
      </c>
    </row>
    <row r="8467" spans="1:6">
      <c r="A8467" s="14">
        <v>45434</v>
      </c>
      <c r="B8467" s="15"/>
      <c r="C8467" s="144" t="s">
        <v>12</v>
      </c>
      <c r="D8467" s="33">
        <v>1185000</v>
      </c>
      <c r="E8467" s="45"/>
      <c r="F8467" s="13">
        <f t="shared" si="137"/>
        <v>259018897.9599998</v>
      </c>
    </row>
    <row r="8468" spans="1:6">
      <c r="A8468" s="14">
        <v>45434</v>
      </c>
      <c r="B8468" s="15"/>
      <c r="C8468" s="144" t="s">
        <v>12</v>
      </c>
      <c r="D8468" s="33">
        <v>585000</v>
      </c>
      <c r="E8468" s="45"/>
      <c r="F8468" s="13">
        <f t="shared" si="137"/>
        <v>259603897.9599998</v>
      </c>
    </row>
    <row r="8469" spans="1:6">
      <c r="A8469" s="14">
        <v>45435</v>
      </c>
      <c r="B8469" s="15"/>
      <c r="C8469" s="144" t="s">
        <v>12</v>
      </c>
      <c r="D8469" s="33">
        <v>585000</v>
      </c>
      <c r="E8469" s="45"/>
      <c r="F8469" s="13">
        <f t="shared" si="137"/>
        <v>260188897.9599998</v>
      </c>
    </row>
    <row r="8470" spans="1:6">
      <c r="A8470" s="14">
        <v>45435</v>
      </c>
      <c r="B8470" s="15"/>
      <c r="C8470" s="144" t="s">
        <v>12</v>
      </c>
      <c r="D8470" s="33">
        <v>1170000</v>
      </c>
      <c r="E8470" s="45"/>
      <c r="F8470" s="13">
        <f t="shared" si="137"/>
        <v>261358897.9599998</v>
      </c>
    </row>
    <row r="8471" spans="1:6">
      <c r="A8471" s="14">
        <v>45435</v>
      </c>
      <c r="B8471" s="15"/>
      <c r="C8471" s="144" t="s">
        <v>12</v>
      </c>
      <c r="D8471" s="33">
        <v>585000</v>
      </c>
      <c r="E8471" s="45"/>
      <c r="F8471" s="13">
        <f t="shared" si="137"/>
        <v>261943897.9599998</v>
      </c>
    </row>
    <row r="8472" spans="1:6">
      <c r="A8472" s="14">
        <v>45435</v>
      </c>
      <c r="B8472" s="15"/>
      <c r="C8472" s="144" t="s">
        <v>12</v>
      </c>
      <c r="D8472" s="33">
        <v>1050000</v>
      </c>
      <c r="E8472" s="45"/>
      <c r="F8472" s="13">
        <f t="shared" si="137"/>
        <v>262993897.9599998</v>
      </c>
    </row>
    <row r="8473" spans="1:6">
      <c r="A8473" s="14">
        <v>45435</v>
      </c>
      <c r="B8473" s="15"/>
      <c r="C8473" s="144" t="s">
        <v>12</v>
      </c>
      <c r="D8473" s="33">
        <v>585000</v>
      </c>
      <c r="E8473" s="45"/>
      <c r="F8473" s="13">
        <f t="shared" si="137"/>
        <v>263578897.9599998</v>
      </c>
    </row>
    <row r="8474" spans="1:6">
      <c r="A8474" s="14">
        <v>45435</v>
      </c>
      <c r="B8474" s="15"/>
      <c r="C8474" s="144" t="s">
        <v>12</v>
      </c>
      <c r="D8474" s="33">
        <v>585000</v>
      </c>
      <c r="E8474" s="45"/>
      <c r="F8474" s="13">
        <f t="shared" si="137"/>
        <v>264163897.9599998</v>
      </c>
    </row>
    <row r="8475" spans="1:6">
      <c r="A8475" s="14">
        <v>45436</v>
      </c>
      <c r="B8475" s="15"/>
      <c r="C8475" s="144" t="s">
        <v>12</v>
      </c>
      <c r="D8475" s="33">
        <v>650000</v>
      </c>
      <c r="E8475" s="45"/>
      <c r="F8475" s="13">
        <f t="shared" si="137"/>
        <v>264813897.9599998</v>
      </c>
    </row>
    <row r="8476" spans="1:6">
      <c r="A8476" s="14">
        <v>45436</v>
      </c>
      <c r="B8476" s="15"/>
      <c r="C8476" s="144" t="s">
        <v>12</v>
      </c>
      <c r="D8476" s="33">
        <v>1200000</v>
      </c>
      <c r="E8476" s="45"/>
      <c r="F8476" s="13">
        <f t="shared" si="137"/>
        <v>266013897.9599998</v>
      </c>
    </row>
    <row r="8477" spans="1:6">
      <c r="A8477" s="14">
        <v>45436</v>
      </c>
      <c r="B8477" s="15"/>
      <c r="C8477" s="144" t="s">
        <v>12</v>
      </c>
      <c r="D8477" s="33">
        <v>465000</v>
      </c>
      <c r="E8477" s="45"/>
      <c r="F8477" s="13">
        <f t="shared" si="137"/>
        <v>266478897.9599998</v>
      </c>
    </row>
    <row r="8478" spans="1:6">
      <c r="A8478" s="14">
        <v>45436</v>
      </c>
      <c r="B8478" s="15"/>
      <c r="C8478" s="144" t="s">
        <v>12</v>
      </c>
      <c r="D8478" s="33">
        <v>585000</v>
      </c>
      <c r="E8478" s="45"/>
      <c r="F8478" s="13">
        <f t="shared" si="137"/>
        <v>267063897.9599998</v>
      </c>
    </row>
    <row r="8479" spans="1:6">
      <c r="A8479" s="14">
        <v>45436</v>
      </c>
      <c r="B8479" s="15"/>
      <c r="C8479" s="144" t="s">
        <v>12</v>
      </c>
      <c r="D8479" s="33">
        <v>600000</v>
      </c>
      <c r="E8479" s="45"/>
      <c r="F8479" s="13">
        <f t="shared" ref="F8479:F8532" si="138">F8478+D8479-E8479</f>
        <v>267663897.9599998</v>
      </c>
    </row>
    <row r="8480" spans="1:6">
      <c r="A8480" s="14">
        <v>45436</v>
      </c>
      <c r="B8480" s="15"/>
      <c r="C8480" s="144" t="s">
        <v>12</v>
      </c>
      <c r="D8480" s="33">
        <v>585000</v>
      </c>
      <c r="E8480" s="45"/>
      <c r="F8480" s="13">
        <f t="shared" si="138"/>
        <v>268248897.9599998</v>
      </c>
    </row>
    <row r="8481" spans="1:6">
      <c r="A8481" s="14">
        <v>45437</v>
      </c>
      <c r="B8481" s="15"/>
      <c r="C8481" s="144" t="s">
        <v>12</v>
      </c>
      <c r="D8481" s="33">
        <v>585000</v>
      </c>
      <c r="E8481" s="45"/>
      <c r="F8481" s="13">
        <f t="shared" si="138"/>
        <v>268833897.9599998</v>
      </c>
    </row>
    <row r="8482" spans="1:6">
      <c r="A8482" s="14">
        <v>45437</v>
      </c>
      <c r="B8482" s="15"/>
      <c r="C8482" s="144" t="s">
        <v>12</v>
      </c>
      <c r="D8482" s="33">
        <v>600000</v>
      </c>
      <c r="E8482" s="45"/>
      <c r="F8482" s="13">
        <f t="shared" si="138"/>
        <v>269433897.9599998</v>
      </c>
    </row>
    <row r="8483" spans="1:6">
      <c r="A8483" s="14">
        <v>45437</v>
      </c>
      <c r="B8483" s="15"/>
      <c r="C8483" s="144" t="s">
        <v>12</v>
      </c>
      <c r="D8483" s="33">
        <v>1770000</v>
      </c>
      <c r="E8483" s="45"/>
      <c r="F8483" s="13">
        <f t="shared" si="138"/>
        <v>271203897.9599998</v>
      </c>
    </row>
    <row r="8484" spans="1:6">
      <c r="A8484" s="14">
        <v>45437</v>
      </c>
      <c r="B8484" s="15"/>
      <c r="C8484" s="144" t="s">
        <v>12</v>
      </c>
      <c r="D8484" s="33">
        <v>650000</v>
      </c>
      <c r="E8484" s="45"/>
      <c r="F8484" s="13">
        <f t="shared" si="138"/>
        <v>271853897.9599998</v>
      </c>
    </row>
    <row r="8485" spans="1:6">
      <c r="A8485" s="14">
        <v>45437</v>
      </c>
      <c r="B8485" s="15"/>
      <c r="C8485" s="144" t="s">
        <v>12</v>
      </c>
      <c r="D8485" s="33">
        <v>650000</v>
      </c>
      <c r="E8485" s="45"/>
      <c r="F8485" s="13">
        <f t="shared" si="138"/>
        <v>272503897.9599998</v>
      </c>
    </row>
    <row r="8486" spans="1:6">
      <c r="A8486" s="14">
        <v>45437</v>
      </c>
      <c r="B8486" s="15"/>
      <c r="C8486" s="144" t="s">
        <v>12</v>
      </c>
      <c r="D8486" s="33">
        <v>585000</v>
      </c>
      <c r="E8486" s="45"/>
      <c r="F8486" s="13">
        <f t="shared" si="138"/>
        <v>273088897.9599998</v>
      </c>
    </row>
    <row r="8487" spans="1:6">
      <c r="A8487" s="14">
        <v>45437</v>
      </c>
      <c r="B8487" s="15"/>
      <c r="C8487" s="144" t="s">
        <v>12</v>
      </c>
      <c r="D8487" s="33">
        <v>1735000</v>
      </c>
      <c r="E8487" s="45"/>
      <c r="F8487" s="13">
        <f t="shared" si="138"/>
        <v>274823897.9599998</v>
      </c>
    </row>
    <row r="8488" spans="1:6">
      <c r="A8488" s="14">
        <v>45437</v>
      </c>
      <c r="B8488" s="15"/>
      <c r="C8488" s="144" t="s">
        <v>12</v>
      </c>
      <c r="D8488" s="33">
        <v>1770000</v>
      </c>
      <c r="E8488" s="45"/>
      <c r="F8488" s="13">
        <f t="shared" si="138"/>
        <v>276593897.9599998</v>
      </c>
    </row>
    <row r="8489" spans="1:6">
      <c r="A8489" s="14">
        <v>45438</v>
      </c>
      <c r="B8489" s="15"/>
      <c r="C8489" s="144" t="s">
        <v>12</v>
      </c>
      <c r="D8489" s="33">
        <v>1200000</v>
      </c>
      <c r="E8489" s="45"/>
      <c r="F8489" s="13">
        <f t="shared" si="138"/>
        <v>277793897.9599998</v>
      </c>
    </row>
    <row r="8490" spans="1:6">
      <c r="A8490" s="14">
        <v>45438</v>
      </c>
      <c r="B8490" s="15"/>
      <c r="C8490" s="144" t="s">
        <v>12</v>
      </c>
      <c r="D8490" s="33">
        <v>585000</v>
      </c>
      <c r="E8490" s="45"/>
      <c r="F8490" s="13">
        <f t="shared" si="138"/>
        <v>278378897.9599998</v>
      </c>
    </row>
    <row r="8491" spans="1:6">
      <c r="A8491" s="14">
        <v>45438</v>
      </c>
      <c r="B8491" s="15"/>
      <c r="C8491" s="144" t="s">
        <v>12</v>
      </c>
      <c r="D8491" s="33">
        <v>1235000</v>
      </c>
      <c r="E8491" s="45"/>
      <c r="F8491" s="13">
        <f t="shared" si="138"/>
        <v>279613897.9599998</v>
      </c>
    </row>
    <row r="8492" spans="1:6">
      <c r="A8492" s="14">
        <v>45438</v>
      </c>
      <c r="B8492" s="15"/>
      <c r="C8492" s="144" t="s">
        <v>12</v>
      </c>
      <c r="D8492" s="33">
        <v>1250000</v>
      </c>
      <c r="E8492" s="45"/>
      <c r="F8492" s="13">
        <f t="shared" si="138"/>
        <v>280863897.9599998</v>
      </c>
    </row>
    <row r="8493" spans="1:6" ht="14.5">
      <c r="A8493" s="14">
        <v>45438</v>
      </c>
      <c r="B8493" s="15"/>
      <c r="C8493" s="207" t="s">
        <v>12</v>
      </c>
      <c r="D8493" s="33">
        <v>1735000</v>
      </c>
      <c r="E8493" s="45"/>
      <c r="F8493" s="13">
        <f t="shared" si="138"/>
        <v>282598897.9599998</v>
      </c>
    </row>
    <row r="8494" spans="1:6">
      <c r="A8494" s="14">
        <v>45438</v>
      </c>
      <c r="B8494" s="15"/>
      <c r="C8494" s="144" t="s">
        <v>12</v>
      </c>
      <c r="D8494" s="33">
        <v>585000</v>
      </c>
      <c r="E8494" s="45"/>
      <c r="F8494" s="13">
        <f t="shared" si="138"/>
        <v>283183897.9599998</v>
      </c>
    </row>
    <row r="8495" spans="1:6" ht="14.5">
      <c r="A8495" s="14">
        <v>45438</v>
      </c>
      <c r="B8495" s="15"/>
      <c r="C8495" s="207" t="s">
        <v>12</v>
      </c>
      <c r="D8495" s="33">
        <v>1300000</v>
      </c>
      <c r="E8495" s="45"/>
      <c r="F8495" s="13">
        <f t="shared" si="138"/>
        <v>284483897.9599998</v>
      </c>
    </row>
    <row r="8496" spans="1:6">
      <c r="A8496" s="14">
        <v>45438</v>
      </c>
      <c r="B8496" s="15"/>
      <c r="C8496" s="144" t="s">
        <v>12</v>
      </c>
      <c r="D8496" s="33">
        <v>585000</v>
      </c>
      <c r="E8496" s="45"/>
      <c r="F8496" s="13">
        <f t="shared" si="138"/>
        <v>285068897.9599998</v>
      </c>
    </row>
    <row r="8497" spans="1:6">
      <c r="A8497" s="14">
        <v>45438</v>
      </c>
      <c r="B8497" s="15"/>
      <c r="C8497" s="144" t="s">
        <v>12</v>
      </c>
      <c r="D8497" s="33">
        <v>585000</v>
      </c>
      <c r="E8497" s="45"/>
      <c r="F8497" s="13">
        <f t="shared" si="138"/>
        <v>285653897.9599998</v>
      </c>
    </row>
    <row r="8498" spans="1:6">
      <c r="A8498" s="14">
        <v>45438</v>
      </c>
      <c r="B8498" s="15"/>
      <c r="C8498" s="144" t="s">
        <v>12</v>
      </c>
      <c r="D8498" s="33">
        <v>585000</v>
      </c>
      <c r="E8498" s="45"/>
      <c r="F8498" s="13">
        <f t="shared" si="138"/>
        <v>286238897.9599998</v>
      </c>
    </row>
    <row r="8499" spans="1:6">
      <c r="A8499" s="14">
        <v>45438</v>
      </c>
      <c r="B8499" s="15"/>
      <c r="C8499" s="144" t="s">
        <v>12</v>
      </c>
      <c r="D8499" s="33">
        <v>650000</v>
      </c>
      <c r="E8499" s="45"/>
      <c r="F8499" s="13">
        <f t="shared" si="138"/>
        <v>286888897.9599998</v>
      </c>
    </row>
    <row r="8500" spans="1:6">
      <c r="A8500" s="14">
        <v>45438</v>
      </c>
      <c r="B8500" s="15"/>
      <c r="C8500" s="144" t="s">
        <v>1059</v>
      </c>
      <c r="D8500" s="33">
        <v>1785000</v>
      </c>
      <c r="E8500" s="45"/>
      <c r="F8500" s="13">
        <f t="shared" si="138"/>
        <v>288673897.9599998</v>
      </c>
    </row>
    <row r="8501" spans="1:6">
      <c r="A8501" s="14">
        <v>45438</v>
      </c>
      <c r="B8501" s="15"/>
      <c r="C8501" s="144" t="s">
        <v>12</v>
      </c>
      <c r="D8501" s="33">
        <v>650000</v>
      </c>
      <c r="E8501" s="45"/>
      <c r="F8501" s="13">
        <f t="shared" si="138"/>
        <v>289323897.9599998</v>
      </c>
    </row>
    <row r="8502" spans="1:6">
      <c r="A8502" s="14">
        <v>45438</v>
      </c>
      <c r="B8502" s="15"/>
      <c r="C8502" s="144" t="s">
        <v>12</v>
      </c>
      <c r="D8502" s="33">
        <v>585000</v>
      </c>
      <c r="E8502" s="45"/>
      <c r="F8502" s="13">
        <f t="shared" si="138"/>
        <v>289908897.9599998</v>
      </c>
    </row>
    <row r="8503" spans="1:6">
      <c r="A8503" s="14">
        <v>45438</v>
      </c>
      <c r="B8503" s="15"/>
      <c r="C8503" s="144" t="s">
        <v>12</v>
      </c>
      <c r="D8503" s="33">
        <v>585000</v>
      </c>
      <c r="E8503" s="45"/>
      <c r="F8503" s="13">
        <f t="shared" si="138"/>
        <v>290493897.9599998</v>
      </c>
    </row>
    <row r="8504" spans="1:6">
      <c r="A8504" s="14">
        <v>45438</v>
      </c>
      <c r="B8504" s="15"/>
      <c r="C8504" s="144" t="s">
        <v>12</v>
      </c>
      <c r="D8504" s="33">
        <v>585000</v>
      </c>
      <c r="E8504" s="45"/>
      <c r="F8504" s="13">
        <f t="shared" si="138"/>
        <v>291078897.9599998</v>
      </c>
    </row>
    <row r="8505" spans="1:6">
      <c r="A8505" s="14">
        <v>45438</v>
      </c>
      <c r="B8505" s="15"/>
      <c r="C8505" s="144" t="s">
        <v>12</v>
      </c>
      <c r="D8505" s="33">
        <v>600000</v>
      </c>
      <c r="E8505" s="45"/>
      <c r="F8505" s="13">
        <f t="shared" si="138"/>
        <v>291678897.9599998</v>
      </c>
    </row>
    <row r="8506" spans="1:6">
      <c r="A8506" s="14">
        <v>45438</v>
      </c>
      <c r="B8506" s="15"/>
      <c r="C8506" s="144" t="s">
        <v>12</v>
      </c>
      <c r="D8506" s="33">
        <v>1810000</v>
      </c>
      <c r="E8506" s="45"/>
      <c r="F8506" s="13">
        <f t="shared" si="138"/>
        <v>293488897.9599998</v>
      </c>
    </row>
    <row r="8507" spans="1:6">
      <c r="A8507" s="14">
        <v>45438</v>
      </c>
      <c r="B8507" s="15"/>
      <c r="C8507" s="144" t="s">
        <v>12</v>
      </c>
      <c r="D8507" s="33">
        <v>550000</v>
      </c>
      <c r="E8507" s="45"/>
      <c r="F8507" s="13">
        <f t="shared" si="138"/>
        <v>294038897.9599998</v>
      </c>
    </row>
    <row r="8508" spans="1:6">
      <c r="A8508" s="14">
        <v>45438</v>
      </c>
      <c r="B8508" s="15"/>
      <c r="C8508" s="144" t="s">
        <v>12</v>
      </c>
      <c r="D8508" s="33">
        <v>2600000</v>
      </c>
      <c r="E8508" s="45"/>
      <c r="F8508" s="13">
        <f t="shared" si="138"/>
        <v>296638897.9599998</v>
      </c>
    </row>
    <row r="8509" spans="1:6">
      <c r="A8509" s="14">
        <v>45438</v>
      </c>
      <c r="B8509" s="15"/>
      <c r="C8509" s="144" t="s">
        <v>12</v>
      </c>
      <c r="D8509" s="33">
        <v>1185000</v>
      </c>
      <c r="E8509" s="45"/>
      <c r="F8509" s="13">
        <f t="shared" si="138"/>
        <v>297823897.9599998</v>
      </c>
    </row>
    <row r="8510" spans="1:6">
      <c r="A8510" s="14">
        <v>45438</v>
      </c>
      <c r="B8510" s="15"/>
      <c r="C8510" s="144" t="s">
        <v>12</v>
      </c>
      <c r="D8510" s="33">
        <v>1170000</v>
      </c>
      <c r="E8510" s="45"/>
      <c r="F8510" s="13">
        <f t="shared" si="138"/>
        <v>298993897.9599998</v>
      </c>
    </row>
    <row r="8511" spans="1:6">
      <c r="A8511" s="14">
        <v>45438</v>
      </c>
      <c r="B8511" s="15"/>
      <c r="C8511" s="144" t="s">
        <v>12</v>
      </c>
      <c r="D8511" s="33">
        <v>1135000</v>
      </c>
      <c r="E8511" s="45"/>
      <c r="F8511" s="13">
        <f t="shared" si="138"/>
        <v>300128897.9599998</v>
      </c>
    </row>
    <row r="8512" spans="1:6">
      <c r="A8512" s="14">
        <v>45438</v>
      </c>
      <c r="B8512" s="15"/>
      <c r="C8512" s="144" t="s">
        <v>12</v>
      </c>
      <c r="D8512" s="33">
        <v>1100000</v>
      </c>
      <c r="E8512" s="45"/>
      <c r="F8512" s="13">
        <f t="shared" si="138"/>
        <v>301228897.9599998</v>
      </c>
    </row>
    <row r="8513" spans="1:6">
      <c r="A8513" s="14">
        <v>45438</v>
      </c>
      <c r="B8513" s="15"/>
      <c r="C8513" s="144" t="s">
        <v>12</v>
      </c>
      <c r="D8513" s="33">
        <v>585000</v>
      </c>
      <c r="E8513" s="45"/>
      <c r="F8513" s="13">
        <f t="shared" si="138"/>
        <v>301813897.9599998</v>
      </c>
    </row>
    <row r="8514" spans="1:6">
      <c r="A8514" s="14">
        <v>45438</v>
      </c>
      <c r="B8514" s="15"/>
      <c r="C8514" s="144" t="s">
        <v>12</v>
      </c>
      <c r="D8514" s="33">
        <v>650000</v>
      </c>
      <c r="E8514" s="45"/>
      <c r="F8514" s="13">
        <f t="shared" si="138"/>
        <v>302463897.9599998</v>
      </c>
    </row>
    <row r="8515" spans="1:6">
      <c r="A8515" s="14">
        <v>45438</v>
      </c>
      <c r="B8515" s="15"/>
      <c r="C8515" s="144" t="s">
        <v>12</v>
      </c>
      <c r="D8515" s="33">
        <v>585000</v>
      </c>
      <c r="E8515" s="45"/>
      <c r="F8515" s="13">
        <f t="shared" si="138"/>
        <v>303048897.9599998</v>
      </c>
    </row>
    <row r="8516" spans="1:6">
      <c r="A8516" s="14">
        <v>45438</v>
      </c>
      <c r="B8516" s="15"/>
      <c r="C8516" s="144" t="s">
        <v>12</v>
      </c>
      <c r="D8516" s="33">
        <v>585000</v>
      </c>
      <c r="E8516" s="45"/>
      <c r="F8516" s="13">
        <f t="shared" si="138"/>
        <v>303633897.9599998</v>
      </c>
    </row>
    <row r="8517" spans="1:6">
      <c r="A8517" s="14">
        <v>45438</v>
      </c>
      <c r="B8517" s="15"/>
      <c r="C8517" s="144" t="s">
        <v>12</v>
      </c>
      <c r="D8517" s="33">
        <v>550000</v>
      </c>
      <c r="E8517" s="45"/>
      <c r="F8517" s="13">
        <f t="shared" si="138"/>
        <v>304183897.9599998</v>
      </c>
    </row>
    <row r="8518" spans="1:6">
      <c r="A8518" s="14">
        <v>45438</v>
      </c>
      <c r="B8518" s="15"/>
      <c r="C8518" s="144" t="s">
        <v>12</v>
      </c>
      <c r="D8518" s="33">
        <v>1170000</v>
      </c>
      <c r="E8518" s="45"/>
      <c r="F8518" s="13">
        <f t="shared" si="138"/>
        <v>305353897.9599998</v>
      </c>
    </row>
    <row r="8519" spans="1:6">
      <c r="A8519" s="14">
        <v>45439</v>
      </c>
      <c r="B8519" s="15"/>
      <c r="C8519" s="144" t="s">
        <v>12</v>
      </c>
      <c r="D8519" s="33">
        <v>1185000</v>
      </c>
      <c r="E8519" s="45"/>
      <c r="F8519" s="13">
        <f t="shared" si="138"/>
        <v>306538897.9599998</v>
      </c>
    </row>
    <row r="8520" spans="1:6">
      <c r="A8520" s="14">
        <v>45439</v>
      </c>
      <c r="B8520" s="15"/>
      <c r="C8520" s="144" t="s">
        <v>12</v>
      </c>
      <c r="D8520" s="33">
        <v>1235000</v>
      </c>
      <c r="E8520" s="45"/>
      <c r="F8520" s="13">
        <f t="shared" si="138"/>
        <v>307773897.9599998</v>
      </c>
    </row>
    <row r="8521" spans="1:6">
      <c r="A8521" s="14">
        <v>45439</v>
      </c>
      <c r="B8521" s="15"/>
      <c r="C8521" s="144" t="s">
        <v>12</v>
      </c>
      <c r="D8521" s="33">
        <v>585000</v>
      </c>
      <c r="E8521" s="45"/>
      <c r="F8521" s="13">
        <f t="shared" si="138"/>
        <v>308358897.9599998</v>
      </c>
    </row>
    <row r="8522" spans="1:6">
      <c r="A8522" s="14">
        <v>45439</v>
      </c>
      <c r="B8522" s="15"/>
      <c r="C8522" s="144" t="s">
        <v>12</v>
      </c>
      <c r="D8522" s="33">
        <v>1170000</v>
      </c>
      <c r="E8522" s="45"/>
      <c r="F8522" s="13">
        <f t="shared" si="138"/>
        <v>309528897.9599998</v>
      </c>
    </row>
    <row r="8523" spans="1:6">
      <c r="A8523" s="14">
        <v>45439</v>
      </c>
      <c r="B8523" s="15"/>
      <c r="C8523" s="144" t="s">
        <v>12</v>
      </c>
      <c r="D8523" s="33">
        <v>1300000</v>
      </c>
      <c r="E8523" s="45"/>
      <c r="F8523" s="13">
        <f t="shared" si="138"/>
        <v>310828897.9599998</v>
      </c>
    </row>
    <row r="8524" spans="1:6">
      <c r="A8524" s="14">
        <v>45439</v>
      </c>
      <c r="B8524" s="15"/>
      <c r="C8524" s="144" t="s">
        <v>12</v>
      </c>
      <c r="D8524" s="33">
        <v>1170000</v>
      </c>
      <c r="E8524" s="45"/>
      <c r="F8524" s="13">
        <f t="shared" si="138"/>
        <v>311998897.9599998</v>
      </c>
    </row>
    <row r="8525" spans="1:6">
      <c r="A8525" s="14">
        <v>45439</v>
      </c>
      <c r="B8525" s="15"/>
      <c r="C8525" s="144" t="s">
        <v>12</v>
      </c>
      <c r="D8525" s="33">
        <v>1300000</v>
      </c>
      <c r="E8525" s="45"/>
      <c r="F8525" s="13">
        <f t="shared" si="138"/>
        <v>313298897.9599998</v>
      </c>
    </row>
    <row r="8526" spans="1:6">
      <c r="A8526" s="14">
        <v>45439</v>
      </c>
      <c r="B8526" s="15"/>
      <c r="C8526" s="144" t="s">
        <v>12</v>
      </c>
      <c r="D8526" s="33">
        <v>585000</v>
      </c>
      <c r="E8526" s="45"/>
      <c r="F8526" s="13">
        <f t="shared" si="138"/>
        <v>313883897.9599998</v>
      </c>
    </row>
    <row r="8527" spans="1:6">
      <c r="A8527" s="14">
        <v>45439</v>
      </c>
      <c r="B8527" s="15"/>
      <c r="C8527" s="144" t="s">
        <v>12</v>
      </c>
      <c r="D8527" s="33">
        <v>1050000</v>
      </c>
      <c r="E8527" s="45"/>
      <c r="F8527" s="13">
        <f t="shared" si="138"/>
        <v>314933897.9599998</v>
      </c>
    </row>
    <row r="8528" spans="1:6">
      <c r="A8528" s="14">
        <v>45439</v>
      </c>
      <c r="B8528" s="15"/>
      <c r="C8528" s="144" t="s">
        <v>12</v>
      </c>
      <c r="D8528" s="33">
        <v>650000</v>
      </c>
      <c r="E8528" s="45"/>
      <c r="F8528" s="13">
        <f t="shared" si="138"/>
        <v>315583897.9599998</v>
      </c>
    </row>
    <row r="8529" spans="1:8">
      <c r="A8529" s="14">
        <v>45439</v>
      </c>
      <c r="B8529" s="15"/>
      <c r="C8529" s="144" t="s">
        <v>12</v>
      </c>
      <c r="D8529" s="33">
        <v>1150000</v>
      </c>
      <c r="E8529" s="45"/>
      <c r="F8529" s="13">
        <f t="shared" si="138"/>
        <v>316733897.9599998</v>
      </c>
    </row>
    <row r="8530" spans="1:8">
      <c r="A8530" s="14">
        <v>45439</v>
      </c>
      <c r="B8530" s="15"/>
      <c r="C8530" s="144" t="s">
        <v>12</v>
      </c>
      <c r="D8530" s="33">
        <v>650000</v>
      </c>
      <c r="E8530" s="45"/>
      <c r="F8530" s="13">
        <f t="shared" si="138"/>
        <v>317383897.9599998</v>
      </c>
    </row>
    <row r="8531" spans="1:8">
      <c r="A8531" s="14">
        <v>45439</v>
      </c>
      <c r="B8531" s="15"/>
      <c r="C8531" s="144" t="s">
        <v>12</v>
      </c>
      <c r="D8531" s="33">
        <v>550000</v>
      </c>
      <c r="E8531" s="45"/>
      <c r="F8531" s="13">
        <f t="shared" si="138"/>
        <v>317933897.9599998</v>
      </c>
    </row>
    <row r="8532" spans="1:8">
      <c r="A8532" s="14">
        <v>45439</v>
      </c>
      <c r="B8532" s="15"/>
      <c r="C8532" s="144" t="s">
        <v>12</v>
      </c>
      <c r="D8532" s="33">
        <v>50000</v>
      </c>
      <c r="E8532" s="45"/>
      <c r="F8532" s="13">
        <f t="shared" si="138"/>
        <v>317983897.9599998</v>
      </c>
      <c r="H8532" s="41"/>
    </row>
    <row r="8533" spans="1:8">
      <c r="A8533" s="14">
        <v>45440</v>
      </c>
      <c r="B8533" s="15"/>
      <c r="C8533" s="144" t="s">
        <v>824</v>
      </c>
      <c r="D8533" s="33">
        <v>3150000</v>
      </c>
      <c r="E8533" s="45"/>
      <c r="F8533" s="13">
        <f t="shared" ref="F8533:F8535" si="139">F8532+D8533-E8533</f>
        <v>321133897.9599998</v>
      </c>
    </row>
    <row r="8534" spans="1:8">
      <c r="A8534" s="30">
        <v>45440</v>
      </c>
      <c r="B8534" s="32"/>
      <c r="C8534" s="32" t="s">
        <v>116</v>
      </c>
      <c r="D8534" s="27"/>
      <c r="E8534" s="28">
        <v>99275000</v>
      </c>
      <c r="F8534" s="29">
        <f t="shared" si="139"/>
        <v>221858897.9599998</v>
      </c>
    </row>
    <row r="8535" spans="1:8">
      <c r="A8535" s="30">
        <v>45440</v>
      </c>
      <c r="B8535" s="32"/>
      <c r="C8535" s="32" t="s">
        <v>49</v>
      </c>
      <c r="D8535" s="27"/>
      <c r="E8535" s="28">
        <v>2900</v>
      </c>
      <c r="F8535" s="29">
        <f t="shared" si="139"/>
        <v>221855997.9599998</v>
      </c>
      <c r="H8535" s="16"/>
    </row>
    <row r="8536" spans="1:8">
      <c r="A8536" s="30">
        <v>45443</v>
      </c>
      <c r="B8536" s="32"/>
      <c r="C8536" s="32" t="s">
        <v>1043</v>
      </c>
      <c r="D8536" s="27">
        <v>150000</v>
      </c>
      <c r="E8536" s="28"/>
      <c r="F8536" s="29">
        <f t="shared" ref="F8536:F8599" si="140">F8535+D8536-E8536</f>
        <v>222005997.9599998</v>
      </c>
    </row>
    <row r="8537" spans="1:8">
      <c r="A8537" s="14">
        <v>45439</v>
      </c>
      <c r="B8537" s="15"/>
      <c r="C8537" s="144" t="s">
        <v>12</v>
      </c>
      <c r="D8537" s="33">
        <v>1050000</v>
      </c>
      <c r="E8537" s="45"/>
      <c r="F8537" s="29">
        <f t="shared" si="140"/>
        <v>223055997.9599998</v>
      </c>
    </row>
    <row r="8538" spans="1:8">
      <c r="A8538" s="14">
        <v>45439</v>
      </c>
      <c r="B8538" s="15"/>
      <c r="C8538" s="144" t="s">
        <v>12</v>
      </c>
      <c r="D8538" s="33">
        <v>600000</v>
      </c>
      <c r="E8538" s="45"/>
      <c r="F8538" s="29">
        <f t="shared" si="140"/>
        <v>223655997.9599998</v>
      </c>
    </row>
    <row r="8539" spans="1:8">
      <c r="A8539" s="14">
        <v>45439</v>
      </c>
      <c r="B8539" s="15"/>
      <c r="C8539" s="144" t="s">
        <v>12</v>
      </c>
      <c r="D8539" s="33">
        <v>1885000</v>
      </c>
      <c r="E8539" s="45"/>
      <c r="F8539" s="29">
        <f t="shared" si="140"/>
        <v>225540997.9599998</v>
      </c>
    </row>
    <row r="8540" spans="1:8">
      <c r="A8540" s="14">
        <v>45439</v>
      </c>
      <c r="B8540" s="15"/>
      <c r="C8540" s="144" t="s">
        <v>12</v>
      </c>
      <c r="D8540" s="33">
        <v>650000</v>
      </c>
      <c r="E8540" s="45"/>
      <c r="F8540" s="29">
        <f t="shared" si="140"/>
        <v>226190997.9599998</v>
      </c>
    </row>
    <row r="8541" spans="1:8">
      <c r="A8541" s="14">
        <v>45439</v>
      </c>
      <c r="B8541" s="15"/>
      <c r="C8541" s="144" t="s">
        <v>12</v>
      </c>
      <c r="D8541" s="33">
        <v>585000</v>
      </c>
      <c r="E8541" s="45"/>
      <c r="F8541" s="29">
        <f t="shared" si="140"/>
        <v>226775997.9599998</v>
      </c>
    </row>
    <row r="8542" spans="1:8">
      <c r="A8542" s="14">
        <v>45439</v>
      </c>
      <c r="B8542" s="15"/>
      <c r="C8542" s="144" t="s">
        <v>12</v>
      </c>
      <c r="D8542" s="33">
        <v>585000</v>
      </c>
      <c r="E8542" s="45"/>
      <c r="F8542" s="29">
        <f t="shared" si="140"/>
        <v>227360997.9599998</v>
      </c>
    </row>
    <row r="8543" spans="1:8">
      <c r="A8543" s="14">
        <v>45439</v>
      </c>
      <c r="B8543" s="15"/>
      <c r="C8543" s="144" t="s">
        <v>17</v>
      </c>
      <c r="D8543" s="33">
        <v>1500000</v>
      </c>
      <c r="E8543" s="45"/>
      <c r="F8543" s="29">
        <f t="shared" si="140"/>
        <v>228860997.9599998</v>
      </c>
    </row>
    <row r="8544" spans="1:8">
      <c r="A8544" s="14">
        <v>45439</v>
      </c>
      <c r="B8544" s="15"/>
      <c r="C8544" s="144" t="s">
        <v>12</v>
      </c>
      <c r="D8544" s="33">
        <v>650000</v>
      </c>
      <c r="E8544" s="45"/>
      <c r="F8544" s="29">
        <f t="shared" si="140"/>
        <v>229510997.9599998</v>
      </c>
    </row>
    <row r="8545" spans="1:6">
      <c r="A8545" s="14">
        <v>45439</v>
      </c>
      <c r="B8545" s="15"/>
      <c r="C8545" s="144" t="s">
        <v>12</v>
      </c>
      <c r="D8545" s="33">
        <v>585000</v>
      </c>
      <c r="E8545" s="45"/>
      <c r="F8545" s="29">
        <f t="shared" si="140"/>
        <v>230095997.9599998</v>
      </c>
    </row>
    <row r="8546" spans="1:6">
      <c r="A8546" s="14">
        <v>45439</v>
      </c>
      <c r="B8546" s="15"/>
      <c r="C8546" s="144" t="s">
        <v>12</v>
      </c>
      <c r="D8546" s="33">
        <v>575000</v>
      </c>
      <c r="E8546" s="45"/>
      <c r="F8546" s="29">
        <f t="shared" si="140"/>
        <v>230670997.9599998</v>
      </c>
    </row>
    <row r="8547" spans="1:6">
      <c r="A8547" s="14">
        <v>45439</v>
      </c>
      <c r="B8547" s="15"/>
      <c r="C8547" s="144" t="s">
        <v>12</v>
      </c>
      <c r="D8547" s="33">
        <v>1745000</v>
      </c>
      <c r="E8547" s="45"/>
      <c r="F8547" s="29">
        <f t="shared" si="140"/>
        <v>232415997.9599998</v>
      </c>
    </row>
    <row r="8548" spans="1:6">
      <c r="A8548" s="14">
        <v>45439</v>
      </c>
      <c r="B8548" s="15"/>
      <c r="C8548" s="144" t="s">
        <v>12</v>
      </c>
      <c r="D8548" s="33">
        <v>585000</v>
      </c>
      <c r="E8548" s="45"/>
      <c r="F8548" s="29">
        <f t="shared" si="140"/>
        <v>233000997.9599998</v>
      </c>
    </row>
    <row r="8549" spans="1:6">
      <c r="A8549" s="14">
        <v>45439</v>
      </c>
      <c r="B8549" s="15"/>
      <c r="C8549" s="144" t="s">
        <v>12</v>
      </c>
      <c r="D8549" s="33">
        <v>650000</v>
      </c>
      <c r="E8549" s="45"/>
      <c r="F8549" s="29">
        <f t="shared" si="140"/>
        <v>233650997.9599998</v>
      </c>
    </row>
    <row r="8550" spans="1:6">
      <c r="A8550" s="14">
        <v>45439</v>
      </c>
      <c r="B8550" s="15"/>
      <c r="C8550" s="144" t="s">
        <v>12</v>
      </c>
      <c r="D8550" s="33">
        <v>1185000</v>
      </c>
      <c r="E8550" s="45"/>
      <c r="F8550" s="29">
        <f t="shared" si="140"/>
        <v>234835997.9599998</v>
      </c>
    </row>
    <row r="8551" spans="1:6">
      <c r="A8551" s="14">
        <v>45439</v>
      </c>
      <c r="B8551" s="15"/>
      <c r="C8551" s="144" t="s">
        <v>12</v>
      </c>
      <c r="D8551" s="33">
        <v>3990000</v>
      </c>
      <c r="E8551" s="45"/>
      <c r="F8551" s="29">
        <f t="shared" si="140"/>
        <v>238825997.9599998</v>
      </c>
    </row>
    <row r="8552" spans="1:6">
      <c r="A8552" s="14">
        <v>45439</v>
      </c>
      <c r="B8552" s="15"/>
      <c r="C8552" s="144" t="s">
        <v>30</v>
      </c>
      <c r="D8552" s="33">
        <v>350000</v>
      </c>
      <c r="E8552" s="45"/>
      <c r="F8552" s="29">
        <f t="shared" si="140"/>
        <v>239175997.9599998</v>
      </c>
    </row>
    <row r="8553" spans="1:6">
      <c r="A8553" s="14">
        <v>45439</v>
      </c>
      <c r="B8553" s="15"/>
      <c r="C8553" s="144" t="s">
        <v>149</v>
      </c>
      <c r="D8553" s="33">
        <v>15950000</v>
      </c>
      <c r="E8553" s="45"/>
      <c r="F8553" s="29">
        <f t="shared" si="140"/>
        <v>255125997.9599998</v>
      </c>
    </row>
    <row r="8554" spans="1:6">
      <c r="A8554" s="14">
        <v>45439</v>
      </c>
      <c r="B8554" s="15"/>
      <c r="C8554" s="144" t="s">
        <v>146</v>
      </c>
      <c r="D8554" s="33">
        <v>10200000</v>
      </c>
      <c r="E8554" s="45"/>
      <c r="F8554" s="29">
        <f t="shared" si="140"/>
        <v>265325997.9599998</v>
      </c>
    </row>
    <row r="8555" spans="1:6">
      <c r="A8555" s="14">
        <v>45439</v>
      </c>
      <c r="B8555" s="15"/>
      <c r="C8555" s="144" t="s">
        <v>12</v>
      </c>
      <c r="D8555" s="33">
        <v>1050000</v>
      </c>
      <c r="E8555" s="45"/>
      <c r="F8555" s="29">
        <f t="shared" si="140"/>
        <v>266375997.9599998</v>
      </c>
    </row>
    <row r="8556" spans="1:6">
      <c r="A8556" s="14">
        <v>45439</v>
      </c>
      <c r="B8556" s="15"/>
      <c r="C8556" s="144" t="s">
        <v>12</v>
      </c>
      <c r="D8556" s="33">
        <v>1600000</v>
      </c>
      <c r="E8556" s="45"/>
      <c r="F8556" s="29">
        <f t="shared" si="140"/>
        <v>267975997.9599998</v>
      </c>
    </row>
    <row r="8557" spans="1:6">
      <c r="A8557" s="14">
        <v>45439</v>
      </c>
      <c r="B8557" s="15"/>
      <c r="C8557" s="144" t="s">
        <v>12</v>
      </c>
      <c r="D8557" s="33">
        <v>585000</v>
      </c>
      <c r="E8557" s="45"/>
      <c r="F8557" s="29">
        <f t="shared" si="140"/>
        <v>268560997.9599998</v>
      </c>
    </row>
    <row r="8558" spans="1:6">
      <c r="A8558" s="14">
        <v>45439</v>
      </c>
      <c r="B8558" s="15"/>
      <c r="C8558" s="144" t="s">
        <v>17</v>
      </c>
      <c r="D8558" s="33">
        <v>750000</v>
      </c>
      <c r="E8558" s="45"/>
      <c r="F8558" s="29">
        <f t="shared" si="140"/>
        <v>269310997.9599998</v>
      </c>
    </row>
    <row r="8559" spans="1:6">
      <c r="A8559" s="14">
        <v>45439</v>
      </c>
      <c r="B8559" s="15"/>
      <c r="C8559" s="144" t="s">
        <v>12</v>
      </c>
      <c r="D8559" s="33">
        <v>600000</v>
      </c>
      <c r="E8559" s="45"/>
      <c r="F8559" s="29">
        <f t="shared" si="140"/>
        <v>269910997.9599998</v>
      </c>
    </row>
    <row r="8560" spans="1:6">
      <c r="A8560" s="14">
        <v>45439</v>
      </c>
      <c r="B8560" s="15"/>
      <c r="C8560" s="144" t="s">
        <v>12</v>
      </c>
      <c r="D8560" s="33">
        <v>650000</v>
      </c>
      <c r="E8560" s="45"/>
      <c r="F8560" s="29">
        <f t="shared" si="140"/>
        <v>270560997.9599998</v>
      </c>
    </row>
    <row r="8561" spans="1:6">
      <c r="A8561" s="14">
        <v>45439</v>
      </c>
      <c r="B8561" s="15"/>
      <c r="C8561" s="144" t="s">
        <v>12</v>
      </c>
      <c r="D8561" s="33">
        <v>600000</v>
      </c>
      <c r="E8561" s="45"/>
      <c r="F8561" s="29">
        <f t="shared" si="140"/>
        <v>271160997.9599998</v>
      </c>
    </row>
    <row r="8562" spans="1:6">
      <c r="A8562" s="14">
        <v>45439</v>
      </c>
      <c r="B8562" s="15"/>
      <c r="C8562" s="144" t="s">
        <v>12</v>
      </c>
      <c r="D8562" s="33">
        <v>650000</v>
      </c>
      <c r="E8562" s="45"/>
      <c r="F8562" s="29">
        <f t="shared" si="140"/>
        <v>271810997.9599998</v>
      </c>
    </row>
    <row r="8563" spans="1:6">
      <c r="A8563" s="14">
        <v>45439</v>
      </c>
      <c r="B8563" s="15"/>
      <c r="C8563" s="144" t="s">
        <v>12</v>
      </c>
      <c r="D8563" s="33">
        <v>650000</v>
      </c>
      <c r="E8563" s="45"/>
      <c r="F8563" s="29">
        <f t="shared" si="140"/>
        <v>272460997.9599998</v>
      </c>
    </row>
    <row r="8564" spans="1:6">
      <c r="A8564" s="14">
        <v>45439</v>
      </c>
      <c r="B8564" s="15"/>
      <c r="C8564" s="144" t="s">
        <v>12</v>
      </c>
      <c r="D8564" s="33">
        <v>1300000</v>
      </c>
      <c r="E8564" s="45"/>
      <c r="F8564" s="29">
        <f t="shared" si="140"/>
        <v>273760997.9599998</v>
      </c>
    </row>
    <row r="8565" spans="1:6">
      <c r="A8565" s="14">
        <v>45439</v>
      </c>
      <c r="B8565" s="15"/>
      <c r="C8565" s="144" t="s">
        <v>12</v>
      </c>
      <c r="D8565" s="33">
        <v>1950000</v>
      </c>
      <c r="E8565" s="45"/>
      <c r="F8565" s="29">
        <f t="shared" si="140"/>
        <v>275710997.9599998</v>
      </c>
    </row>
    <row r="8566" spans="1:6">
      <c r="A8566" s="14">
        <v>45439</v>
      </c>
      <c r="B8566" s="15"/>
      <c r="C8566" s="144" t="s">
        <v>12</v>
      </c>
      <c r="D8566" s="33">
        <v>650000</v>
      </c>
      <c r="E8566" s="45"/>
      <c r="F8566" s="29">
        <f t="shared" si="140"/>
        <v>276360997.9599998</v>
      </c>
    </row>
    <row r="8567" spans="1:6">
      <c r="A8567" s="14">
        <v>45439</v>
      </c>
      <c r="B8567" s="15"/>
      <c r="C8567" s="144" t="s">
        <v>12</v>
      </c>
      <c r="D8567" s="33">
        <v>3660000</v>
      </c>
      <c r="E8567" s="45"/>
      <c r="F8567" s="29">
        <f t="shared" si="140"/>
        <v>280020997.9599998</v>
      </c>
    </row>
    <row r="8568" spans="1:6">
      <c r="A8568" s="14">
        <v>45439</v>
      </c>
      <c r="B8568" s="15"/>
      <c r="C8568" s="144" t="s">
        <v>12</v>
      </c>
      <c r="D8568" s="33">
        <v>585000</v>
      </c>
      <c r="E8568" s="45"/>
      <c r="F8568" s="29">
        <f t="shared" si="140"/>
        <v>280605997.9599998</v>
      </c>
    </row>
    <row r="8569" spans="1:6">
      <c r="A8569" s="14">
        <v>45439</v>
      </c>
      <c r="B8569" s="15"/>
      <c r="C8569" s="144" t="s">
        <v>12</v>
      </c>
      <c r="D8569" s="33">
        <v>2400000</v>
      </c>
      <c r="E8569" s="45"/>
      <c r="F8569" s="29">
        <f t="shared" si="140"/>
        <v>283005997.9599998</v>
      </c>
    </row>
    <row r="8570" spans="1:6">
      <c r="A8570" s="14">
        <v>45439</v>
      </c>
      <c r="B8570" s="15"/>
      <c r="C8570" s="144" t="s">
        <v>12</v>
      </c>
      <c r="D8570" s="33">
        <v>1160000</v>
      </c>
      <c r="E8570" s="45"/>
      <c r="F8570" s="29">
        <f t="shared" si="140"/>
        <v>284165997.9599998</v>
      </c>
    </row>
    <row r="8571" spans="1:6">
      <c r="A8571" s="14">
        <v>45439</v>
      </c>
      <c r="B8571" s="15"/>
      <c r="C8571" s="144" t="s">
        <v>12</v>
      </c>
      <c r="D8571" s="33">
        <v>2400000</v>
      </c>
      <c r="E8571" s="45"/>
      <c r="F8571" s="29">
        <f t="shared" si="140"/>
        <v>286565997.9599998</v>
      </c>
    </row>
    <row r="8572" spans="1:6">
      <c r="A8572" s="14">
        <v>45440</v>
      </c>
      <c r="B8572" s="15"/>
      <c r="C8572" s="144" t="s">
        <v>12</v>
      </c>
      <c r="D8572" s="33">
        <v>585000</v>
      </c>
      <c r="E8572" s="45"/>
      <c r="F8572" s="29">
        <f t="shared" si="140"/>
        <v>287150997.9599998</v>
      </c>
    </row>
    <row r="8573" spans="1:6">
      <c r="A8573" s="14">
        <v>45440</v>
      </c>
      <c r="B8573" s="15"/>
      <c r="C8573" s="144" t="s">
        <v>12</v>
      </c>
      <c r="D8573" s="33">
        <v>650000</v>
      </c>
      <c r="E8573" s="45"/>
      <c r="F8573" s="29">
        <f t="shared" si="140"/>
        <v>287800997.9599998</v>
      </c>
    </row>
    <row r="8574" spans="1:6">
      <c r="A8574" s="14">
        <v>45440</v>
      </c>
      <c r="B8574" s="15"/>
      <c r="C8574" s="144" t="s">
        <v>12</v>
      </c>
      <c r="D8574" s="33">
        <v>1200000</v>
      </c>
      <c r="E8574" s="45"/>
      <c r="F8574" s="29">
        <f t="shared" si="140"/>
        <v>289000997.9599998</v>
      </c>
    </row>
    <row r="8575" spans="1:6">
      <c r="A8575" s="14">
        <v>45440</v>
      </c>
      <c r="B8575" s="15"/>
      <c r="C8575" s="144" t="s">
        <v>12</v>
      </c>
      <c r="D8575" s="33">
        <v>600000</v>
      </c>
      <c r="E8575" s="45"/>
      <c r="F8575" s="29">
        <f t="shared" si="140"/>
        <v>289600997.9599998</v>
      </c>
    </row>
    <row r="8576" spans="1:6">
      <c r="A8576" s="14">
        <v>45440</v>
      </c>
      <c r="B8576" s="15"/>
      <c r="C8576" s="144" t="s">
        <v>12</v>
      </c>
      <c r="D8576" s="33">
        <v>1200000</v>
      </c>
      <c r="E8576" s="45"/>
      <c r="F8576" s="29">
        <f t="shared" si="140"/>
        <v>290800997.9599998</v>
      </c>
    </row>
    <row r="8577" spans="1:6">
      <c r="A8577" s="14">
        <v>45440</v>
      </c>
      <c r="B8577" s="15"/>
      <c r="C8577" s="144" t="s">
        <v>12</v>
      </c>
      <c r="D8577" s="33">
        <v>1900000</v>
      </c>
      <c r="E8577" s="45"/>
      <c r="F8577" s="29">
        <f t="shared" si="140"/>
        <v>292700997.9599998</v>
      </c>
    </row>
    <row r="8578" spans="1:6">
      <c r="A8578" s="14">
        <v>45440</v>
      </c>
      <c r="B8578" s="15"/>
      <c r="C8578" s="144" t="s">
        <v>12</v>
      </c>
      <c r="D8578" s="33">
        <v>650000</v>
      </c>
      <c r="E8578" s="45"/>
      <c r="F8578" s="29">
        <f t="shared" si="140"/>
        <v>293350997.9599998</v>
      </c>
    </row>
    <row r="8579" spans="1:6">
      <c r="A8579" s="14">
        <v>45440</v>
      </c>
      <c r="B8579" s="15"/>
      <c r="C8579" s="144" t="s">
        <v>12</v>
      </c>
      <c r="D8579" s="33">
        <v>600000</v>
      </c>
      <c r="E8579" s="45"/>
      <c r="F8579" s="29">
        <f t="shared" si="140"/>
        <v>293950997.9599998</v>
      </c>
    </row>
    <row r="8580" spans="1:6">
      <c r="A8580" s="14">
        <v>45440</v>
      </c>
      <c r="B8580" s="15"/>
      <c r="C8580" s="144" t="s">
        <v>12</v>
      </c>
      <c r="D8580" s="33">
        <v>600000</v>
      </c>
      <c r="E8580" s="45"/>
      <c r="F8580" s="29">
        <f t="shared" si="140"/>
        <v>294550997.9599998</v>
      </c>
    </row>
    <row r="8581" spans="1:6">
      <c r="A8581" s="14">
        <v>45440</v>
      </c>
      <c r="B8581" s="15"/>
      <c r="C8581" s="144" t="s">
        <v>12</v>
      </c>
      <c r="D8581" s="33">
        <v>1135000</v>
      </c>
      <c r="E8581" s="45"/>
      <c r="F8581" s="29">
        <f t="shared" si="140"/>
        <v>295685997.9599998</v>
      </c>
    </row>
    <row r="8582" spans="1:6">
      <c r="A8582" s="14">
        <v>45440</v>
      </c>
      <c r="B8582" s="15"/>
      <c r="C8582" s="144" t="s">
        <v>12</v>
      </c>
      <c r="D8582" s="33">
        <v>1835000</v>
      </c>
      <c r="E8582" s="45"/>
      <c r="F8582" s="29">
        <f t="shared" si="140"/>
        <v>297520997.9599998</v>
      </c>
    </row>
    <row r="8583" spans="1:6">
      <c r="A8583" s="14">
        <v>45440</v>
      </c>
      <c r="B8583" s="15"/>
      <c r="C8583" s="144" t="s">
        <v>12</v>
      </c>
      <c r="D8583" s="33">
        <v>1835000</v>
      </c>
      <c r="E8583" s="45"/>
      <c r="F8583" s="29">
        <f t="shared" si="140"/>
        <v>299355997.9599998</v>
      </c>
    </row>
    <row r="8584" spans="1:6">
      <c r="A8584" s="14">
        <v>45440</v>
      </c>
      <c r="B8584" s="15"/>
      <c r="C8584" s="144" t="s">
        <v>17</v>
      </c>
      <c r="D8584" s="33">
        <v>600000</v>
      </c>
      <c r="E8584" s="45"/>
      <c r="F8584" s="29">
        <f t="shared" si="140"/>
        <v>299955997.9599998</v>
      </c>
    </row>
    <row r="8585" spans="1:6">
      <c r="A8585" s="14">
        <v>45440</v>
      </c>
      <c r="B8585" s="15"/>
      <c r="C8585" s="144" t="s">
        <v>12</v>
      </c>
      <c r="D8585" s="33">
        <v>550000</v>
      </c>
      <c r="E8585" s="45"/>
      <c r="F8585" s="29">
        <f t="shared" si="140"/>
        <v>300505997.9599998</v>
      </c>
    </row>
    <row r="8586" spans="1:6">
      <c r="A8586" s="14">
        <v>45440</v>
      </c>
      <c r="B8586" s="15"/>
      <c r="C8586" s="144" t="s">
        <v>18</v>
      </c>
      <c r="D8586" s="33">
        <v>1185000</v>
      </c>
      <c r="E8586" s="45"/>
      <c r="F8586" s="29">
        <f t="shared" si="140"/>
        <v>301690997.9599998</v>
      </c>
    </row>
    <row r="8587" spans="1:6">
      <c r="A8587" s="14">
        <v>45440</v>
      </c>
      <c r="B8587" s="15"/>
      <c r="C8587" s="144" t="s">
        <v>12</v>
      </c>
      <c r="D8587" s="33">
        <v>1015000</v>
      </c>
      <c r="E8587" s="45"/>
      <c r="F8587" s="29">
        <f t="shared" si="140"/>
        <v>302705997.9599998</v>
      </c>
    </row>
    <row r="8588" spans="1:6">
      <c r="A8588" s="14">
        <v>45440</v>
      </c>
      <c r="B8588" s="15"/>
      <c r="C8588" s="144" t="s">
        <v>12</v>
      </c>
      <c r="D8588" s="33">
        <v>600000</v>
      </c>
      <c r="E8588" s="45"/>
      <c r="F8588" s="29">
        <f t="shared" si="140"/>
        <v>303305997.9599998</v>
      </c>
    </row>
    <row r="8589" spans="1:6">
      <c r="A8589" s="14">
        <v>45441</v>
      </c>
      <c r="B8589" s="15"/>
      <c r="C8589" s="144" t="s">
        <v>12</v>
      </c>
      <c r="D8589" s="33">
        <v>650000</v>
      </c>
      <c r="E8589" s="45"/>
      <c r="F8589" s="29">
        <f t="shared" si="140"/>
        <v>303955997.9599998</v>
      </c>
    </row>
    <row r="8590" spans="1:6">
      <c r="A8590" s="14">
        <v>45441</v>
      </c>
      <c r="B8590" s="15"/>
      <c r="C8590" s="144" t="s">
        <v>12</v>
      </c>
      <c r="D8590" s="33">
        <v>550000</v>
      </c>
      <c r="E8590" s="45"/>
      <c r="F8590" s="29">
        <f t="shared" si="140"/>
        <v>304505997.9599998</v>
      </c>
    </row>
    <row r="8591" spans="1:6">
      <c r="A8591" s="14">
        <v>45441</v>
      </c>
      <c r="B8591" s="15"/>
      <c r="C8591" s="144" t="s">
        <v>17</v>
      </c>
      <c r="D8591" s="33">
        <v>600000</v>
      </c>
      <c r="E8591" s="45"/>
      <c r="F8591" s="29">
        <f t="shared" si="140"/>
        <v>305105997.9599998</v>
      </c>
    </row>
    <row r="8592" spans="1:6">
      <c r="A8592" s="14">
        <v>45441</v>
      </c>
      <c r="B8592" s="15"/>
      <c r="C8592" s="144" t="s">
        <v>12</v>
      </c>
      <c r="D8592" s="33">
        <v>585000</v>
      </c>
      <c r="E8592" s="45"/>
      <c r="F8592" s="29">
        <f t="shared" si="140"/>
        <v>305690997.9599998</v>
      </c>
    </row>
    <row r="8593" spans="1:6">
      <c r="A8593" s="14">
        <v>45441</v>
      </c>
      <c r="B8593" s="15"/>
      <c r="C8593" s="144" t="s">
        <v>12</v>
      </c>
      <c r="D8593" s="33">
        <v>585000</v>
      </c>
      <c r="E8593" s="45"/>
      <c r="F8593" s="29">
        <f t="shared" si="140"/>
        <v>306275997.9599998</v>
      </c>
    </row>
    <row r="8594" spans="1:6">
      <c r="A8594" s="14">
        <v>45441</v>
      </c>
      <c r="B8594" s="15"/>
      <c r="C8594" s="144" t="s">
        <v>12</v>
      </c>
      <c r="D8594" s="33">
        <v>1100000</v>
      </c>
      <c r="E8594" s="45"/>
      <c r="F8594" s="29">
        <f t="shared" si="140"/>
        <v>307375997.9599998</v>
      </c>
    </row>
    <row r="8595" spans="1:6">
      <c r="A8595" s="14">
        <v>45441</v>
      </c>
      <c r="B8595" s="15"/>
      <c r="C8595" s="144" t="s">
        <v>12</v>
      </c>
      <c r="D8595" s="33">
        <v>600000</v>
      </c>
      <c r="E8595" s="45"/>
      <c r="F8595" s="29">
        <f t="shared" si="140"/>
        <v>307975997.9599998</v>
      </c>
    </row>
    <row r="8596" spans="1:6">
      <c r="A8596" s="14">
        <v>45441</v>
      </c>
      <c r="B8596" s="15"/>
      <c r="C8596" s="144" t="s">
        <v>146</v>
      </c>
      <c r="D8596" s="33">
        <v>10450000</v>
      </c>
      <c r="E8596" s="45"/>
      <c r="F8596" s="29">
        <f t="shared" si="140"/>
        <v>318425997.9599998</v>
      </c>
    </row>
    <row r="8597" spans="1:6">
      <c r="A8597" s="14">
        <v>45441</v>
      </c>
      <c r="B8597" s="15"/>
      <c r="C8597" s="144" t="s">
        <v>12</v>
      </c>
      <c r="D8597" s="33">
        <v>465000</v>
      </c>
      <c r="E8597" s="45"/>
      <c r="F8597" s="29">
        <f t="shared" si="140"/>
        <v>318890997.9599998</v>
      </c>
    </row>
    <row r="8598" spans="1:6">
      <c r="A8598" s="14">
        <v>45441</v>
      </c>
      <c r="B8598" s="15"/>
      <c r="C8598" s="144" t="s">
        <v>12</v>
      </c>
      <c r="D8598" s="33">
        <v>2940000</v>
      </c>
      <c r="E8598" s="45"/>
      <c r="F8598" s="29">
        <f t="shared" si="140"/>
        <v>321830997.9599998</v>
      </c>
    </row>
    <row r="8599" spans="1:6">
      <c r="A8599" s="14">
        <v>45441</v>
      </c>
      <c r="B8599" s="15"/>
      <c r="C8599" s="144" t="s">
        <v>12</v>
      </c>
      <c r="D8599" s="33">
        <v>650000</v>
      </c>
      <c r="E8599" s="45"/>
      <c r="F8599" s="29">
        <f t="shared" si="140"/>
        <v>322480997.9599998</v>
      </c>
    </row>
    <row r="8600" spans="1:6">
      <c r="A8600" s="14">
        <v>45441</v>
      </c>
      <c r="B8600" s="15"/>
      <c r="C8600" s="144" t="s">
        <v>18</v>
      </c>
      <c r="D8600" s="33">
        <v>1350000</v>
      </c>
      <c r="E8600" s="45"/>
      <c r="F8600" s="29">
        <f t="shared" ref="F8600:F8657" si="141">F8599+D8600-E8600</f>
        <v>323830997.9599998</v>
      </c>
    </row>
    <row r="8601" spans="1:6">
      <c r="A8601" s="14">
        <v>45441</v>
      </c>
      <c r="B8601" s="15"/>
      <c r="C8601" s="144" t="s">
        <v>12</v>
      </c>
      <c r="D8601" s="33">
        <v>585000</v>
      </c>
      <c r="E8601" s="45"/>
      <c r="F8601" s="29">
        <f t="shared" si="141"/>
        <v>324415997.9599998</v>
      </c>
    </row>
    <row r="8602" spans="1:6">
      <c r="A8602" s="14">
        <v>45441</v>
      </c>
      <c r="B8602" s="15"/>
      <c r="C8602" s="144" t="s">
        <v>12</v>
      </c>
      <c r="D8602" s="33">
        <v>1170000</v>
      </c>
      <c r="E8602" s="45"/>
      <c r="F8602" s="29">
        <f t="shared" si="141"/>
        <v>325585997.9599998</v>
      </c>
    </row>
    <row r="8603" spans="1:6">
      <c r="A8603" s="14">
        <v>45441</v>
      </c>
      <c r="B8603" s="15"/>
      <c r="C8603" s="144" t="s">
        <v>149</v>
      </c>
      <c r="D8603" s="33">
        <v>15950000</v>
      </c>
      <c r="E8603" s="45"/>
      <c r="F8603" s="29">
        <f t="shared" si="141"/>
        <v>341535997.9599998</v>
      </c>
    </row>
    <row r="8604" spans="1:6">
      <c r="A8604" s="14">
        <v>45441</v>
      </c>
      <c r="B8604" s="15"/>
      <c r="C8604" s="144" t="s">
        <v>12</v>
      </c>
      <c r="D8604" s="33">
        <v>650000</v>
      </c>
      <c r="E8604" s="45"/>
      <c r="F8604" s="29">
        <f t="shared" si="141"/>
        <v>342185997.9599998</v>
      </c>
    </row>
    <row r="8605" spans="1:6">
      <c r="A8605" s="14">
        <v>45441</v>
      </c>
      <c r="B8605" s="15"/>
      <c r="C8605" s="144" t="s">
        <v>17</v>
      </c>
      <c r="D8605" s="33">
        <v>600000</v>
      </c>
      <c r="E8605" s="45"/>
      <c r="F8605" s="29">
        <f t="shared" si="141"/>
        <v>342785997.9599998</v>
      </c>
    </row>
    <row r="8606" spans="1:6">
      <c r="A8606" s="14">
        <v>45441</v>
      </c>
      <c r="B8606" s="15"/>
      <c r="C8606" s="144" t="s">
        <v>12</v>
      </c>
      <c r="D8606" s="33">
        <v>1200000</v>
      </c>
      <c r="E8606" s="45"/>
      <c r="F8606" s="29">
        <f t="shared" si="141"/>
        <v>343985997.9599998</v>
      </c>
    </row>
    <row r="8607" spans="1:6">
      <c r="A8607" s="14">
        <v>45441</v>
      </c>
      <c r="B8607" s="15"/>
      <c r="C8607" s="144" t="s">
        <v>12</v>
      </c>
      <c r="D8607" s="33">
        <v>650000</v>
      </c>
      <c r="E8607" s="45"/>
      <c r="F8607" s="29">
        <f t="shared" si="141"/>
        <v>344635997.9599998</v>
      </c>
    </row>
    <row r="8608" spans="1:6">
      <c r="A8608" s="14">
        <v>45441</v>
      </c>
      <c r="B8608" s="15"/>
      <c r="C8608" s="144" t="s">
        <v>12</v>
      </c>
      <c r="D8608" s="33">
        <v>600000</v>
      </c>
      <c r="E8608" s="45"/>
      <c r="F8608" s="29">
        <f t="shared" si="141"/>
        <v>345235997.9599998</v>
      </c>
    </row>
    <row r="8609" spans="1:6">
      <c r="A8609" s="14">
        <v>45442</v>
      </c>
      <c r="B8609" s="15"/>
      <c r="C8609" s="144" t="s">
        <v>12</v>
      </c>
      <c r="D8609" s="33">
        <v>1250000</v>
      </c>
      <c r="E8609" s="45"/>
      <c r="F8609" s="29">
        <f t="shared" si="141"/>
        <v>346485997.9599998</v>
      </c>
    </row>
    <row r="8610" spans="1:6">
      <c r="A8610" s="14">
        <v>45442</v>
      </c>
      <c r="B8610" s="15"/>
      <c r="C8610" s="144" t="s">
        <v>12</v>
      </c>
      <c r="D8610" s="33">
        <v>600000</v>
      </c>
      <c r="E8610" s="45"/>
      <c r="F8610" s="29">
        <f t="shared" si="141"/>
        <v>347085997.9599998</v>
      </c>
    </row>
    <row r="8611" spans="1:6">
      <c r="A8611" s="14">
        <v>45442</v>
      </c>
      <c r="B8611" s="15"/>
      <c r="C8611" s="144" t="s">
        <v>12</v>
      </c>
      <c r="D8611" s="33">
        <v>600000</v>
      </c>
      <c r="E8611" s="45"/>
      <c r="F8611" s="29">
        <f t="shared" si="141"/>
        <v>347685997.9599998</v>
      </c>
    </row>
    <row r="8612" spans="1:6">
      <c r="A8612" s="14">
        <v>45442.390601851854</v>
      </c>
      <c r="B8612" s="15"/>
      <c r="C8612" s="144" t="s">
        <v>12</v>
      </c>
      <c r="D8612" s="33">
        <v>585000</v>
      </c>
      <c r="E8612" s="45"/>
      <c r="F8612" s="29">
        <f t="shared" si="141"/>
        <v>348270997.9599998</v>
      </c>
    </row>
    <row r="8613" spans="1:6">
      <c r="A8613" s="14">
        <v>45442.391400462962</v>
      </c>
      <c r="B8613" s="15"/>
      <c r="C8613" s="144" t="s">
        <v>12</v>
      </c>
      <c r="D8613" s="33">
        <v>585000</v>
      </c>
      <c r="E8613" s="45"/>
      <c r="F8613" s="29">
        <f t="shared" si="141"/>
        <v>348855997.9599998</v>
      </c>
    </row>
    <row r="8614" spans="1:6">
      <c r="A8614" s="14">
        <v>45442.399895833332</v>
      </c>
      <c r="B8614" s="15"/>
      <c r="C8614" s="144" t="s">
        <v>12</v>
      </c>
      <c r="D8614" s="33">
        <v>650000</v>
      </c>
      <c r="E8614" s="45"/>
      <c r="F8614" s="29">
        <f t="shared" si="141"/>
        <v>349505997.9599998</v>
      </c>
    </row>
    <row r="8615" spans="1:6">
      <c r="A8615" s="14">
        <v>45442.451018518521</v>
      </c>
      <c r="B8615" s="15"/>
      <c r="C8615" s="144" t="s">
        <v>12</v>
      </c>
      <c r="D8615" s="33">
        <v>600000</v>
      </c>
      <c r="E8615" s="45"/>
      <c r="F8615" s="29">
        <f t="shared" si="141"/>
        <v>350105997.9599998</v>
      </c>
    </row>
    <row r="8616" spans="1:6">
      <c r="A8616" s="14">
        <v>45442.460833333331</v>
      </c>
      <c r="B8616" s="15"/>
      <c r="C8616" s="144" t="s">
        <v>147</v>
      </c>
      <c r="D8616" s="33">
        <v>15500000</v>
      </c>
      <c r="E8616" s="45"/>
      <c r="F8616" s="29">
        <f t="shared" si="141"/>
        <v>365605997.9599998</v>
      </c>
    </row>
    <row r="8617" spans="1:6">
      <c r="A8617" s="14">
        <v>45442.518750000003</v>
      </c>
      <c r="B8617" s="15"/>
      <c r="C8617" s="144" t="s">
        <v>12</v>
      </c>
      <c r="D8617" s="33">
        <v>585000</v>
      </c>
      <c r="E8617" s="45"/>
      <c r="F8617" s="29">
        <f t="shared" si="141"/>
        <v>366190997.9599998</v>
      </c>
    </row>
    <row r="8618" spans="1:6">
      <c r="A8618" s="14">
        <v>45442.521620370368</v>
      </c>
      <c r="B8618" s="15"/>
      <c r="C8618" s="144" t="s">
        <v>12</v>
      </c>
      <c r="D8618" s="33">
        <v>600000</v>
      </c>
      <c r="E8618" s="45"/>
      <c r="F8618" s="29">
        <f t="shared" si="141"/>
        <v>366790997.9599998</v>
      </c>
    </row>
    <row r="8619" spans="1:6">
      <c r="A8619" s="14">
        <v>45442.528136574074</v>
      </c>
      <c r="B8619" s="15"/>
      <c r="C8619" s="144" t="s">
        <v>12</v>
      </c>
      <c r="D8619" s="33">
        <v>600000</v>
      </c>
      <c r="E8619" s="45"/>
      <c r="F8619" s="29">
        <f t="shared" si="141"/>
        <v>367390997.9599998</v>
      </c>
    </row>
    <row r="8620" spans="1:6">
      <c r="A8620" s="14">
        <v>45442.557500000003</v>
      </c>
      <c r="B8620" s="15"/>
      <c r="C8620" s="144" t="s">
        <v>12</v>
      </c>
      <c r="D8620" s="33">
        <v>600000</v>
      </c>
      <c r="E8620" s="45"/>
      <c r="F8620" s="29">
        <f t="shared" si="141"/>
        <v>367990997.9599998</v>
      </c>
    </row>
    <row r="8621" spans="1:6">
      <c r="A8621" s="14">
        <v>45442.630543981482</v>
      </c>
      <c r="B8621" s="15"/>
      <c r="C8621" s="144" t="s">
        <v>42</v>
      </c>
      <c r="D8621" s="33">
        <v>3410000</v>
      </c>
      <c r="E8621" s="45"/>
      <c r="F8621" s="29">
        <f t="shared" si="141"/>
        <v>371400997.9599998</v>
      </c>
    </row>
    <row r="8622" spans="1:6">
      <c r="A8622" s="14">
        <v>45442.685717592591</v>
      </c>
      <c r="B8622" s="15"/>
      <c r="C8622" s="144" t="s">
        <v>12</v>
      </c>
      <c r="D8622" s="33">
        <v>585000</v>
      </c>
      <c r="E8622" s="45"/>
      <c r="F8622" s="29">
        <f t="shared" si="141"/>
        <v>371985997.9599998</v>
      </c>
    </row>
    <row r="8623" spans="1:6">
      <c r="A8623" s="14">
        <v>45442.686469907407</v>
      </c>
      <c r="B8623" s="15"/>
      <c r="C8623" s="144" t="s">
        <v>12</v>
      </c>
      <c r="D8623" s="33">
        <v>650000</v>
      </c>
      <c r="E8623" s="45"/>
      <c r="F8623" s="29">
        <f t="shared" si="141"/>
        <v>372635997.9599998</v>
      </c>
    </row>
    <row r="8624" spans="1:6">
      <c r="A8624" s="14">
        <v>45442.79109953704</v>
      </c>
      <c r="B8624" s="15"/>
      <c r="C8624" s="144" t="s">
        <v>12</v>
      </c>
      <c r="D8624" s="33">
        <v>585000</v>
      </c>
      <c r="E8624" s="45"/>
      <c r="F8624" s="29">
        <f t="shared" si="141"/>
        <v>373220997.9599998</v>
      </c>
    </row>
    <row r="8625" spans="1:6">
      <c r="A8625" s="14">
        <v>45442.957592592589</v>
      </c>
      <c r="B8625" s="15"/>
      <c r="C8625" s="144" t="s">
        <v>12</v>
      </c>
      <c r="D8625" s="33">
        <v>650000</v>
      </c>
      <c r="E8625" s="45"/>
      <c r="F8625" s="29">
        <f t="shared" si="141"/>
        <v>373870997.9599998</v>
      </c>
    </row>
    <row r="8626" spans="1:6">
      <c r="A8626" s="14">
        <v>45442.958483796298</v>
      </c>
      <c r="B8626" s="15"/>
      <c r="C8626" s="144" t="s">
        <v>12</v>
      </c>
      <c r="D8626" s="33">
        <v>650000</v>
      </c>
      <c r="E8626" s="45"/>
      <c r="F8626" s="29">
        <f t="shared" si="141"/>
        <v>374520997.9599998</v>
      </c>
    </row>
    <row r="8627" spans="1:6">
      <c r="A8627" s="14">
        <v>45443.09033564815</v>
      </c>
      <c r="B8627" s="15"/>
      <c r="C8627" s="144" t="s">
        <v>12</v>
      </c>
      <c r="D8627" s="33">
        <v>600000</v>
      </c>
      <c r="E8627" s="45"/>
      <c r="F8627" s="29">
        <f t="shared" si="141"/>
        <v>375120997.9599998</v>
      </c>
    </row>
    <row r="8628" spans="1:6">
      <c r="A8628" s="14">
        <v>45443.296087962961</v>
      </c>
      <c r="B8628" s="15"/>
      <c r="C8628" s="144" t="s">
        <v>12</v>
      </c>
      <c r="D8628" s="33">
        <v>585000</v>
      </c>
      <c r="E8628" s="45"/>
      <c r="F8628" s="29">
        <f t="shared" si="141"/>
        <v>375705997.9599998</v>
      </c>
    </row>
    <row r="8629" spans="1:6">
      <c r="A8629" s="14">
        <v>45443.327037037037</v>
      </c>
      <c r="B8629" s="15"/>
      <c r="C8629" s="144" t="s">
        <v>12</v>
      </c>
      <c r="D8629" s="33">
        <v>600000</v>
      </c>
      <c r="E8629" s="45"/>
      <c r="F8629" s="29">
        <f t="shared" si="141"/>
        <v>376305997.9599998</v>
      </c>
    </row>
    <row r="8630" spans="1:6">
      <c r="A8630" s="14">
        <v>45443.346238425926</v>
      </c>
      <c r="B8630" s="15"/>
      <c r="C8630" s="144" t="s">
        <v>12</v>
      </c>
      <c r="D8630" s="33">
        <v>1200000</v>
      </c>
      <c r="E8630" s="45"/>
      <c r="F8630" s="29">
        <f t="shared" si="141"/>
        <v>377505997.9599998</v>
      </c>
    </row>
    <row r="8631" spans="1:6">
      <c r="A8631" s="14">
        <v>45443.353055555555</v>
      </c>
      <c r="B8631" s="15"/>
      <c r="C8631" s="144" t="s">
        <v>12</v>
      </c>
      <c r="D8631" s="33">
        <v>650000</v>
      </c>
      <c r="E8631" s="45"/>
      <c r="F8631" s="29">
        <f t="shared" si="141"/>
        <v>378155997.9599998</v>
      </c>
    </row>
    <row r="8632" spans="1:6">
      <c r="A8632" s="14">
        <v>45443.357465277775</v>
      </c>
      <c r="B8632" s="15"/>
      <c r="C8632" s="144" t="s">
        <v>12</v>
      </c>
      <c r="D8632" s="33">
        <v>1235000</v>
      </c>
      <c r="E8632" s="45"/>
      <c r="F8632" s="29">
        <f t="shared" si="141"/>
        <v>379390997.9599998</v>
      </c>
    </row>
    <row r="8633" spans="1:6">
      <c r="A8633" s="14">
        <v>45443.360520833332</v>
      </c>
      <c r="B8633" s="15"/>
      <c r="C8633" s="144" t="s">
        <v>12</v>
      </c>
      <c r="D8633" s="33">
        <v>650000</v>
      </c>
      <c r="E8633" s="45"/>
      <c r="F8633" s="29">
        <f t="shared" si="141"/>
        <v>380040997.9599998</v>
      </c>
    </row>
    <row r="8634" spans="1:6">
      <c r="A8634" s="14">
        <v>45443.374803240738</v>
      </c>
      <c r="B8634" s="15"/>
      <c r="C8634" s="144" t="s">
        <v>18</v>
      </c>
      <c r="D8634" s="33">
        <v>1770000</v>
      </c>
      <c r="E8634" s="45"/>
      <c r="F8634" s="29">
        <f t="shared" si="141"/>
        <v>381810997.9599998</v>
      </c>
    </row>
    <row r="8635" spans="1:6">
      <c r="A8635" s="14">
        <v>45443.376030092593</v>
      </c>
      <c r="B8635" s="15"/>
      <c r="C8635" s="144" t="s">
        <v>18</v>
      </c>
      <c r="D8635" s="33">
        <v>2355000</v>
      </c>
      <c r="E8635" s="45"/>
      <c r="F8635" s="29">
        <f t="shared" si="141"/>
        <v>384165997.9599998</v>
      </c>
    </row>
    <row r="8636" spans="1:6">
      <c r="A8636" s="14">
        <v>45443.387627314813</v>
      </c>
      <c r="B8636" s="15"/>
      <c r="C8636" s="144" t="s">
        <v>12</v>
      </c>
      <c r="D8636" s="33">
        <v>650000</v>
      </c>
      <c r="E8636" s="45"/>
      <c r="F8636" s="29">
        <f t="shared" si="141"/>
        <v>384815997.9599998</v>
      </c>
    </row>
    <row r="8637" spans="1:6">
      <c r="A8637" s="14">
        <v>45443.400694444441</v>
      </c>
      <c r="B8637" s="15"/>
      <c r="C8637" s="144" t="s">
        <v>18</v>
      </c>
      <c r="D8637" s="33">
        <v>1185000</v>
      </c>
      <c r="E8637" s="45"/>
      <c r="F8637" s="29">
        <f t="shared" si="141"/>
        <v>386000997.9599998</v>
      </c>
    </row>
    <row r="8638" spans="1:6">
      <c r="A8638" s="14">
        <v>45443.432719907411</v>
      </c>
      <c r="B8638" s="15"/>
      <c r="C8638" s="144" t="s">
        <v>12</v>
      </c>
      <c r="D8638" s="33">
        <v>650000</v>
      </c>
      <c r="E8638" s="45"/>
      <c r="F8638" s="29">
        <f t="shared" si="141"/>
        <v>386650997.9599998</v>
      </c>
    </row>
    <row r="8639" spans="1:6">
      <c r="A8639" s="14">
        <v>45443.433819444443</v>
      </c>
      <c r="B8639" s="15"/>
      <c r="C8639" s="144" t="s">
        <v>12</v>
      </c>
      <c r="D8639" s="33">
        <v>650000</v>
      </c>
      <c r="E8639" s="45"/>
      <c r="F8639" s="29">
        <f t="shared" si="141"/>
        <v>387300997.9599998</v>
      </c>
    </row>
    <row r="8640" spans="1:6">
      <c r="A8640" s="14">
        <v>45443.461828703701</v>
      </c>
      <c r="B8640" s="15"/>
      <c r="C8640" s="144" t="s">
        <v>12</v>
      </c>
      <c r="D8640" s="33">
        <v>650000</v>
      </c>
      <c r="E8640" s="45"/>
      <c r="F8640" s="29">
        <f t="shared" si="141"/>
        <v>387950997.9599998</v>
      </c>
    </row>
    <row r="8641" spans="1:10">
      <c r="A8641" s="14">
        <v>45443.463587962964</v>
      </c>
      <c r="B8641" s="15"/>
      <c r="C8641" s="144" t="s">
        <v>12</v>
      </c>
      <c r="D8641" s="33">
        <v>650000</v>
      </c>
      <c r="E8641" s="45"/>
      <c r="F8641" s="29">
        <f t="shared" si="141"/>
        <v>388600997.9599998</v>
      </c>
    </row>
    <row r="8642" spans="1:10">
      <c r="A8642" s="14">
        <v>45443.46875</v>
      </c>
      <c r="B8642" s="15"/>
      <c r="C8642" s="144" t="s">
        <v>12</v>
      </c>
      <c r="D8642" s="33">
        <v>465000</v>
      </c>
      <c r="E8642" s="45"/>
      <c r="F8642" s="29">
        <f t="shared" si="141"/>
        <v>389065997.9599998</v>
      </c>
    </row>
    <row r="8643" spans="1:10">
      <c r="A8643" s="14">
        <v>45443.477418981478</v>
      </c>
      <c r="B8643" s="15"/>
      <c r="C8643" s="144" t="s">
        <v>12</v>
      </c>
      <c r="D8643" s="33">
        <v>1250000</v>
      </c>
      <c r="E8643" s="45"/>
      <c r="F8643" s="29">
        <f t="shared" si="141"/>
        <v>390315997.9599998</v>
      </c>
    </row>
    <row r="8644" spans="1:10">
      <c r="A8644" s="14">
        <v>45443.478738425925</v>
      </c>
      <c r="B8644" s="15"/>
      <c r="C8644" s="144" t="s">
        <v>12</v>
      </c>
      <c r="D8644" s="33">
        <v>1200000</v>
      </c>
      <c r="E8644" s="45"/>
      <c r="F8644" s="29">
        <f t="shared" si="141"/>
        <v>391515997.9599998</v>
      </c>
    </row>
    <row r="8645" spans="1:10">
      <c r="A8645" s="14">
        <v>45443.480810185189</v>
      </c>
      <c r="B8645" s="15"/>
      <c r="C8645" s="144" t="s">
        <v>12</v>
      </c>
      <c r="D8645" s="33">
        <v>650000</v>
      </c>
      <c r="E8645" s="45"/>
      <c r="F8645" s="29">
        <f t="shared" si="141"/>
        <v>392165997.9599998</v>
      </c>
    </row>
    <row r="8646" spans="1:10">
      <c r="A8646" s="14">
        <v>45443.482951388891</v>
      </c>
      <c r="B8646" s="15"/>
      <c r="C8646" s="144" t="s">
        <v>12</v>
      </c>
      <c r="D8646" s="33">
        <v>1300000</v>
      </c>
      <c r="E8646" s="45"/>
      <c r="F8646" s="29">
        <f t="shared" si="141"/>
        <v>393465997.9599998</v>
      </c>
    </row>
    <row r="8647" spans="1:10">
      <c r="A8647" s="14">
        <v>45443.554942129631</v>
      </c>
      <c r="B8647" s="15"/>
      <c r="C8647" s="144" t="s">
        <v>12</v>
      </c>
      <c r="D8647" s="33">
        <v>1250000</v>
      </c>
      <c r="E8647" s="45"/>
      <c r="F8647" s="29">
        <f t="shared" si="141"/>
        <v>394715997.9599998</v>
      </c>
    </row>
    <row r="8648" spans="1:10">
      <c r="A8648" s="14">
        <v>45443.577349537038</v>
      </c>
      <c r="B8648" s="15"/>
      <c r="C8648" s="144" t="s">
        <v>146</v>
      </c>
      <c r="D8648" s="33">
        <v>10450000</v>
      </c>
      <c r="E8648" s="45"/>
      <c r="F8648" s="29">
        <f t="shared" si="141"/>
        <v>405165997.9599998</v>
      </c>
    </row>
    <row r="8649" spans="1:10">
      <c r="A8649" s="14">
        <v>45443.602094907408</v>
      </c>
      <c r="B8649" s="15"/>
      <c r="C8649" s="144" t="s">
        <v>12</v>
      </c>
      <c r="D8649" s="33">
        <v>600000</v>
      </c>
      <c r="E8649" s="45"/>
      <c r="F8649" s="29">
        <f t="shared" si="141"/>
        <v>405765997.9599998</v>
      </c>
    </row>
    <row r="8650" spans="1:10">
      <c r="A8650" s="14">
        <v>45443.646249999998</v>
      </c>
      <c r="B8650" s="15"/>
      <c r="C8650" s="144" t="s">
        <v>12</v>
      </c>
      <c r="D8650" s="33">
        <v>600000</v>
      </c>
      <c r="E8650" s="45"/>
      <c r="F8650" s="29">
        <f t="shared" si="141"/>
        <v>406365997.9599998</v>
      </c>
    </row>
    <row r="8651" spans="1:10">
      <c r="A8651" s="14">
        <v>45443.667303240742</v>
      </c>
      <c r="B8651" s="15"/>
      <c r="C8651" s="144" t="s">
        <v>12</v>
      </c>
      <c r="D8651" s="33">
        <v>600000</v>
      </c>
      <c r="E8651" s="45"/>
      <c r="F8651" s="29">
        <f t="shared" si="141"/>
        <v>406965997.9599998</v>
      </c>
    </row>
    <row r="8652" spans="1:10">
      <c r="A8652" s="14">
        <v>45443.80605324074</v>
      </c>
      <c r="B8652" s="15"/>
      <c r="C8652" s="144" t="s">
        <v>12</v>
      </c>
      <c r="D8652" s="33">
        <v>600000</v>
      </c>
      <c r="E8652" s="45"/>
      <c r="F8652" s="29">
        <f t="shared" si="141"/>
        <v>407565997.9599998</v>
      </c>
    </row>
    <row r="8653" spans="1:10">
      <c r="A8653" s="14">
        <v>45443.858518518522</v>
      </c>
      <c r="B8653" s="15"/>
      <c r="C8653" s="144" t="s">
        <v>12</v>
      </c>
      <c r="D8653" s="33">
        <v>465000</v>
      </c>
      <c r="E8653" s="45"/>
      <c r="F8653" s="29">
        <f t="shared" si="141"/>
        <v>408030997.9599998</v>
      </c>
    </row>
    <row r="8654" spans="1:10">
      <c r="A8654" s="14">
        <v>45443.862349537034</v>
      </c>
      <c r="B8654" s="15"/>
      <c r="C8654" s="144" t="s">
        <v>12</v>
      </c>
      <c r="D8654" s="33">
        <v>585000</v>
      </c>
      <c r="E8654" s="45"/>
      <c r="F8654" s="29">
        <f t="shared" si="141"/>
        <v>408615997.9599998</v>
      </c>
      <c r="H8654" s="4" t="s">
        <v>750</v>
      </c>
      <c r="J8654" s="57" t="s">
        <v>380</v>
      </c>
    </row>
    <row r="8655" spans="1:10">
      <c r="A8655" s="14">
        <v>45443.862349537034</v>
      </c>
      <c r="B8655" s="15"/>
      <c r="C8655" s="15" t="s">
        <v>32</v>
      </c>
      <c r="D8655" s="45"/>
      <c r="E8655" s="45">
        <v>25000</v>
      </c>
      <c r="F8655" s="29">
        <f t="shared" si="141"/>
        <v>408590997.9599998</v>
      </c>
      <c r="H8655" s="4" t="s">
        <v>380</v>
      </c>
      <c r="J8655" s="57" t="s">
        <v>1046</v>
      </c>
    </row>
    <row r="8656" spans="1:10">
      <c r="A8656" s="14">
        <v>45443.862349537034</v>
      </c>
      <c r="B8656" s="15"/>
      <c r="C8656" s="15" t="s">
        <v>37</v>
      </c>
      <c r="D8656" s="45">
        <v>371478.29</v>
      </c>
      <c r="E8656" s="45"/>
      <c r="F8656" s="29">
        <f t="shared" si="141"/>
        <v>408962476.24999982</v>
      </c>
      <c r="H8656" s="4" t="s">
        <v>1047</v>
      </c>
      <c r="J8656" s="57" t="s">
        <v>380</v>
      </c>
    </row>
    <row r="8657" spans="1:6">
      <c r="A8657" s="14">
        <v>45443.862349537034</v>
      </c>
      <c r="B8657" s="15"/>
      <c r="C8657" s="15" t="s">
        <v>38</v>
      </c>
      <c r="D8657" s="45"/>
      <c r="E8657" s="45">
        <v>74295.66</v>
      </c>
      <c r="F8657" s="29">
        <f t="shared" si="141"/>
        <v>408888180.58999979</v>
      </c>
    </row>
    <row r="8658" spans="1:6">
      <c r="A8658" s="137"/>
      <c r="B8658" s="137"/>
      <c r="C8658" s="149" t="s">
        <v>34</v>
      </c>
      <c r="D8658" s="83">
        <f>SUM(D8053:D8657)</f>
        <v>950615478.28999996</v>
      </c>
      <c r="E8658" s="83">
        <f>SUM(E8053:E8657)</f>
        <v>827934715.65999997</v>
      </c>
      <c r="F8658" s="138"/>
    </row>
    <row r="8659" spans="1:6">
      <c r="A8659" s="252" t="s">
        <v>5</v>
      </c>
      <c r="B8659" s="253"/>
      <c r="C8659" s="254"/>
      <c r="D8659" s="33"/>
      <c r="E8659" s="45"/>
      <c r="F8659" s="84">
        <f>F8657</f>
        <v>408888180.58999979</v>
      </c>
    </row>
    <row r="8660" spans="1:6">
      <c r="A8660" s="153">
        <v>45444.18545138889</v>
      </c>
      <c r="B8660" s="5"/>
      <c r="C8660" s="148" t="s">
        <v>12</v>
      </c>
      <c r="D8660" s="33">
        <v>575000</v>
      </c>
      <c r="E8660" s="45"/>
      <c r="F8660" s="13">
        <f>F8659+D8660-E8660</f>
        <v>409463180.58999979</v>
      </c>
    </row>
    <row r="8661" spans="1:6">
      <c r="A8661" s="153">
        <v>45444.248379629629</v>
      </c>
      <c r="B8661" s="5"/>
      <c r="C8661" s="144" t="s">
        <v>12</v>
      </c>
      <c r="D8661" s="33">
        <v>600000</v>
      </c>
      <c r="E8661" s="45"/>
      <c r="F8661" s="13">
        <f t="shared" ref="F8661:F8723" si="142">F8660+D8661-E8661</f>
        <v>410063180.58999979</v>
      </c>
    </row>
    <row r="8662" spans="1:6">
      <c r="A8662" s="153">
        <v>45444.263368055559</v>
      </c>
      <c r="B8662" s="5"/>
      <c r="C8662" s="148" t="s">
        <v>12</v>
      </c>
      <c r="D8662" s="33">
        <v>600000</v>
      </c>
      <c r="E8662" s="45"/>
      <c r="F8662" s="13">
        <f t="shared" si="142"/>
        <v>410663180.58999979</v>
      </c>
    </row>
    <row r="8663" spans="1:6">
      <c r="A8663" s="153">
        <v>45444.305532407408</v>
      </c>
      <c r="B8663" s="5"/>
      <c r="C8663" s="144" t="s">
        <v>12</v>
      </c>
      <c r="D8663" s="33">
        <v>2370000</v>
      </c>
      <c r="E8663" s="45"/>
      <c r="F8663" s="13">
        <f t="shared" si="142"/>
        <v>413033180.58999979</v>
      </c>
    </row>
    <row r="8664" spans="1:6">
      <c r="A8664" s="153">
        <v>45444.337210648147</v>
      </c>
      <c r="B8664" s="5"/>
      <c r="C8664" s="148" t="s">
        <v>12</v>
      </c>
      <c r="D8664" s="33">
        <v>1300000</v>
      </c>
      <c r="E8664" s="45"/>
      <c r="F8664" s="13">
        <f t="shared" si="142"/>
        <v>414333180.58999979</v>
      </c>
    </row>
    <row r="8665" spans="1:6">
      <c r="A8665" s="153">
        <v>45444.339479166665</v>
      </c>
      <c r="B8665" s="5"/>
      <c r="C8665" s="148" t="s">
        <v>12</v>
      </c>
      <c r="D8665" s="33">
        <v>650000</v>
      </c>
      <c r="E8665" s="45"/>
      <c r="F8665" s="13">
        <f t="shared" si="142"/>
        <v>414983180.58999979</v>
      </c>
    </row>
    <row r="8666" spans="1:6">
      <c r="A8666" s="153">
        <v>45444.468275462961</v>
      </c>
      <c r="B8666" s="5"/>
      <c r="C8666" s="148" t="s">
        <v>12</v>
      </c>
      <c r="D8666" s="33">
        <v>585000</v>
      </c>
      <c r="E8666" s="45"/>
      <c r="F8666" s="13">
        <f t="shared" si="142"/>
        <v>415568180.58999979</v>
      </c>
    </row>
    <row r="8667" spans="1:6">
      <c r="A8667" s="14">
        <v>45444.471250000002</v>
      </c>
      <c r="B8667" s="15"/>
      <c r="C8667" s="144" t="s">
        <v>12</v>
      </c>
      <c r="D8667" s="33">
        <v>585000</v>
      </c>
      <c r="E8667" s="45"/>
      <c r="F8667" s="13">
        <f t="shared" si="142"/>
        <v>416153180.58999979</v>
      </c>
    </row>
    <row r="8668" spans="1:6">
      <c r="A8668" s="14">
        <v>45444.480023148149</v>
      </c>
      <c r="B8668" s="15"/>
      <c r="C8668" s="144" t="s">
        <v>12</v>
      </c>
      <c r="D8668" s="33">
        <v>650000</v>
      </c>
      <c r="E8668" s="45"/>
      <c r="F8668" s="13">
        <f t="shared" si="142"/>
        <v>416803180.58999979</v>
      </c>
    </row>
    <row r="8669" spans="1:6">
      <c r="A8669" s="14">
        <v>45444.497164351851</v>
      </c>
      <c r="B8669" s="15"/>
      <c r="C8669" s="144" t="s">
        <v>12</v>
      </c>
      <c r="D8669" s="33">
        <v>575000</v>
      </c>
      <c r="E8669" s="45"/>
      <c r="F8669" s="13">
        <f t="shared" si="142"/>
        <v>417378180.58999979</v>
      </c>
    </row>
    <row r="8670" spans="1:6">
      <c r="A8670" s="14">
        <v>45444.501354166663</v>
      </c>
      <c r="B8670" s="15"/>
      <c r="C8670" s="144" t="s">
        <v>12</v>
      </c>
      <c r="D8670" s="33">
        <v>650000</v>
      </c>
      <c r="E8670" s="45"/>
      <c r="F8670" s="13">
        <f t="shared" si="142"/>
        <v>418028180.58999979</v>
      </c>
    </row>
    <row r="8671" spans="1:6">
      <c r="A8671" s="14">
        <v>45444.511365740742</v>
      </c>
      <c r="B8671" s="15"/>
      <c r="C8671" s="144" t="s">
        <v>12</v>
      </c>
      <c r="D8671" s="33">
        <v>650000</v>
      </c>
      <c r="E8671" s="45"/>
      <c r="F8671" s="13">
        <f t="shared" si="142"/>
        <v>418678180.58999979</v>
      </c>
    </row>
    <row r="8672" spans="1:6">
      <c r="A8672" s="14">
        <v>45444.512800925928</v>
      </c>
      <c r="B8672" s="15"/>
      <c r="C8672" s="144" t="s">
        <v>12</v>
      </c>
      <c r="D8672" s="33">
        <v>585000</v>
      </c>
      <c r="E8672" s="45"/>
      <c r="F8672" s="13">
        <f t="shared" si="142"/>
        <v>419263180.58999979</v>
      </c>
    </row>
    <row r="8673" spans="1:6">
      <c r="A8673" s="14">
        <v>45444.514305555553</v>
      </c>
      <c r="B8673" s="15"/>
      <c r="C8673" s="144" t="s">
        <v>12</v>
      </c>
      <c r="D8673" s="33">
        <v>600000</v>
      </c>
      <c r="E8673" s="45"/>
      <c r="F8673" s="13">
        <f t="shared" si="142"/>
        <v>419863180.58999979</v>
      </c>
    </row>
    <row r="8674" spans="1:6">
      <c r="A8674" s="14">
        <v>45444.518854166665</v>
      </c>
      <c r="B8674" s="15"/>
      <c r="C8674" s="144" t="s">
        <v>12</v>
      </c>
      <c r="D8674" s="33">
        <v>585000</v>
      </c>
      <c r="E8674" s="45"/>
      <c r="F8674" s="13">
        <f t="shared" si="142"/>
        <v>420448180.58999979</v>
      </c>
    </row>
    <row r="8675" spans="1:6">
      <c r="A8675" s="14">
        <v>45444.563587962963</v>
      </c>
      <c r="B8675" s="15"/>
      <c r="C8675" s="144" t="s">
        <v>12</v>
      </c>
      <c r="D8675" s="33">
        <v>1300000</v>
      </c>
      <c r="E8675" s="45"/>
      <c r="F8675" s="13">
        <f t="shared" si="142"/>
        <v>421748180.58999979</v>
      </c>
    </row>
    <row r="8676" spans="1:6">
      <c r="A8676" s="14">
        <v>45444.578564814816</v>
      </c>
      <c r="B8676" s="15"/>
      <c r="C8676" s="144" t="s">
        <v>12</v>
      </c>
      <c r="D8676" s="33">
        <v>1300000</v>
      </c>
      <c r="E8676" s="45"/>
      <c r="F8676" s="13">
        <f t="shared" si="142"/>
        <v>423048180.58999979</v>
      </c>
    </row>
    <row r="8677" spans="1:6">
      <c r="A8677" s="14">
        <v>45444.579351851855</v>
      </c>
      <c r="B8677" s="15"/>
      <c r="C8677" s="144" t="s">
        <v>12</v>
      </c>
      <c r="D8677" s="33">
        <v>650000</v>
      </c>
      <c r="E8677" s="45"/>
      <c r="F8677" s="13">
        <f t="shared" si="142"/>
        <v>423698180.58999979</v>
      </c>
    </row>
    <row r="8678" spans="1:6">
      <c r="A8678" s="14">
        <v>45444.713425925926</v>
      </c>
      <c r="B8678" s="15"/>
      <c r="C8678" s="144" t="s">
        <v>12</v>
      </c>
      <c r="D8678" s="33">
        <v>650000</v>
      </c>
      <c r="E8678" s="45"/>
      <c r="F8678" s="13">
        <f t="shared" si="142"/>
        <v>424348180.58999979</v>
      </c>
    </row>
    <row r="8679" spans="1:6">
      <c r="A8679" s="14">
        <v>45444.714803240742</v>
      </c>
      <c r="B8679" s="15"/>
      <c r="C8679" s="144" t="s">
        <v>12</v>
      </c>
      <c r="D8679" s="33">
        <v>600000</v>
      </c>
      <c r="E8679" s="45"/>
      <c r="F8679" s="13">
        <f t="shared" si="142"/>
        <v>424948180.58999979</v>
      </c>
    </row>
    <row r="8680" spans="1:6">
      <c r="A8680" s="14">
        <v>45444.726469907408</v>
      </c>
      <c r="B8680" s="15"/>
      <c r="C8680" s="144" t="s">
        <v>12</v>
      </c>
      <c r="D8680" s="33">
        <v>650000</v>
      </c>
      <c r="E8680" s="45"/>
      <c r="F8680" s="13">
        <f t="shared" si="142"/>
        <v>425598180.58999979</v>
      </c>
    </row>
    <row r="8681" spans="1:6">
      <c r="A8681" s="14">
        <v>45444.730057870373</v>
      </c>
      <c r="B8681" s="15"/>
      <c r="C8681" s="144" t="s">
        <v>18</v>
      </c>
      <c r="D8681" s="33">
        <v>1350000</v>
      </c>
      <c r="E8681" s="45"/>
      <c r="F8681" s="13">
        <f t="shared" si="142"/>
        <v>426948180.58999979</v>
      </c>
    </row>
    <row r="8682" spans="1:6">
      <c r="A8682" s="14">
        <v>45444.869571759256</v>
      </c>
      <c r="B8682" s="15"/>
      <c r="C8682" s="144" t="s">
        <v>12</v>
      </c>
      <c r="D8682" s="33">
        <v>1100000</v>
      </c>
      <c r="E8682" s="45"/>
      <c r="F8682" s="13">
        <f t="shared" si="142"/>
        <v>428048180.58999979</v>
      </c>
    </row>
    <row r="8683" spans="1:6">
      <c r="A8683" s="14">
        <v>45444.877430555556</v>
      </c>
      <c r="B8683" s="15"/>
      <c r="C8683" s="144" t="s">
        <v>12</v>
      </c>
      <c r="D8683" s="33">
        <v>650000</v>
      </c>
      <c r="E8683" s="45"/>
      <c r="F8683" s="13">
        <f t="shared" si="142"/>
        <v>428698180.58999979</v>
      </c>
    </row>
    <row r="8684" spans="1:6">
      <c r="A8684" s="14">
        <v>45444.913587962961</v>
      </c>
      <c r="B8684" s="15"/>
      <c r="C8684" s="144" t="s">
        <v>12</v>
      </c>
      <c r="D8684" s="33">
        <v>585000</v>
      </c>
      <c r="E8684" s="45"/>
      <c r="F8684" s="13">
        <f t="shared" si="142"/>
        <v>429283180.58999979</v>
      </c>
    </row>
    <row r="8685" spans="1:6">
      <c r="A8685" s="14">
        <v>45444.914050925923</v>
      </c>
      <c r="B8685" s="15"/>
      <c r="C8685" s="144" t="s">
        <v>12</v>
      </c>
      <c r="D8685" s="33">
        <v>465000</v>
      </c>
      <c r="E8685" s="45"/>
      <c r="F8685" s="13">
        <f t="shared" si="142"/>
        <v>429748180.58999979</v>
      </c>
    </row>
    <row r="8686" spans="1:6">
      <c r="A8686" s="14">
        <v>45445.279791666668</v>
      </c>
      <c r="B8686" s="15"/>
      <c r="C8686" s="144" t="s">
        <v>12</v>
      </c>
      <c r="D8686" s="33">
        <v>1250000</v>
      </c>
      <c r="E8686" s="45"/>
      <c r="F8686" s="13">
        <f t="shared" si="142"/>
        <v>430998180.58999979</v>
      </c>
    </row>
    <row r="8687" spans="1:6">
      <c r="A8687" s="14">
        <v>45445.349317129629</v>
      </c>
      <c r="B8687" s="15"/>
      <c r="C8687" s="144" t="s">
        <v>12</v>
      </c>
      <c r="D8687" s="33">
        <v>650000</v>
      </c>
      <c r="E8687" s="45"/>
      <c r="F8687" s="13">
        <f t="shared" si="142"/>
        <v>431648180.58999979</v>
      </c>
    </row>
    <row r="8688" spans="1:6">
      <c r="A8688" s="14">
        <v>45445.492523148147</v>
      </c>
      <c r="B8688" s="15"/>
      <c r="C8688" s="144" t="s">
        <v>12</v>
      </c>
      <c r="D8688" s="33">
        <v>600000</v>
      </c>
      <c r="E8688" s="45"/>
      <c r="F8688" s="13">
        <f t="shared" si="142"/>
        <v>432248180.58999979</v>
      </c>
    </row>
    <row r="8689" spans="1:6">
      <c r="A8689" s="14">
        <v>45445.506712962961</v>
      </c>
      <c r="B8689" s="15"/>
      <c r="C8689" s="144" t="s">
        <v>18</v>
      </c>
      <c r="D8689" s="33">
        <v>1950000</v>
      </c>
      <c r="E8689" s="45"/>
      <c r="F8689" s="13">
        <f t="shared" si="142"/>
        <v>434198180.58999979</v>
      </c>
    </row>
    <row r="8690" spans="1:6">
      <c r="A8690" s="14">
        <v>45445.511145833334</v>
      </c>
      <c r="B8690" s="15"/>
      <c r="C8690" s="144" t="s">
        <v>12</v>
      </c>
      <c r="D8690" s="33">
        <v>600000</v>
      </c>
      <c r="E8690" s="45"/>
      <c r="F8690" s="13">
        <f t="shared" si="142"/>
        <v>434798180.58999979</v>
      </c>
    </row>
    <row r="8691" spans="1:6">
      <c r="A8691" s="14">
        <v>45445.529108796298</v>
      </c>
      <c r="B8691" s="15"/>
      <c r="C8691" s="144" t="s">
        <v>12</v>
      </c>
      <c r="D8691" s="33">
        <v>585000</v>
      </c>
      <c r="E8691" s="45"/>
      <c r="F8691" s="13">
        <f t="shared" si="142"/>
        <v>435383180.58999979</v>
      </c>
    </row>
    <row r="8692" spans="1:6">
      <c r="A8692" s="14">
        <v>45445.536932870367</v>
      </c>
      <c r="B8692" s="15"/>
      <c r="C8692" s="144" t="s">
        <v>12</v>
      </c>
      <c r="D8692" s="33">
        <v>585000</v>
      </c>
      <c r="E8692" s="45"/>
      <c r="F8692" s="13">
        <f t="shared" si="142"/>
        <v>435968180.58999979</v>
      </c>
    </row>
    <row r="8693" spans="1:6">
      <c r="A8693" s="14">
        <v>45445.591284722221</v>
      </c>
      <c r="B8693" s="15"/>
      <c r="C8693" s="144" t="s">
        <v>12</v>
      </c>
      <c r="D8693" s="33">
        <v>1300000</v>
      </c>
      <c r="E8693" s="45"/>
      <c r="F8693" s="13">
        <f t="shared" si="142"/>
        <v>437268180.58999979</v>
      </c>
    </row>
    <row r="8694" spans="1:6">
      <c r="A8694" s="14">
        <v>45445.644409722219</v>
      </c>
      <c r="B8694" s="15"/>
      <c r="C8694" s="144" t="s">
        <v>12</v>
      </c>
      <c r="D8694" s="33">
        <v>600000</v>
      </c>
      <c r="E8694" s="45"/>
      <c r="F8694" s="13">
        <f t="shared" si="142"/>
        <v>437868180.58999979</v>
      </c>
    </row>
    <row r="8695" spans="1:6">
      <c r="A8695" s="14">
        <v>45445.729189814818</v>
      </c>
      <c r="B8695" s="15"/>
      <c r="C8695" s="144" t="s">
        <v>12</v>
      </c>
      <c r="D8695" s="33">
        <v>585000</v>
      </c>
      <c r="E8695" s="45"/>
      <c r="F8695" s="13">
        <f t="shared" si="142"/>
        <v>438453180.58999979</v>
      </c>
    </row>
    <row r="8696" spans="1:6">
      <c r="A8696" s="14">
        <v>45445.730011574073</v>
      </c>
      <c r="B8696" s="15"/>
      <c r="C8696" s="144" t="s">
        <v>12</v>
      </c>
      <c r="D8696" s="33">
        <v>550000</v>
      </c>
      <c r="E8696" s="45"/>
      <c r="F8696" s="13">
        <f t="shared" si="142"/>
        <v>439003180.58999979</v>
      </c>
    </row>
    <row r="8697" spans="1:6">
      <c r="A8697" s="14">
        <v>45445.741064814814</v>
      </c>
      <c r="B8697" s="15"/>
      <c r="C8697" s="144" t="s">
        <v>12</v>
      </c>
      <c r="D8697" s="33">
        <v>1200000</v>
      </c>
      <c r="E8697" s="45"/>
      <c r="F8697" s="13">
        <f t="shared" si="142"/>
        <v>440203180.58999979</v>
      </c>
    </row>
    <row r="8698" spans="1:6">
      <c r="A8698" s="14">
        <v>45445.754594907405</v>
      </c>
      <c r="B8698" s="15"/>
      <c r="C8698" s="144" t="s">
        <v>12</v>
      </c>
      <c r="D8698" s="33">
        <v>1200000</v>
      </c>
      <c r="E8698" s="45"/>
      <c r="F8698" s="13">
        <f t="shared" si="142"/>
        <v>441403180.58999979</v>
      </c>
    </row>
    <row r="8699" spans="1:6">
      <c r="A8699" s="14">
        <v>45445.808969907404</v>
      </c>
      <c r="B8699" s="15"/>
      <c r="C8699" s="144" t="s">
        <v>12</v>
      </c>
      <c r="D8699" s="33">
        <v>600000</v>
      </c>
      <c r="E8699" s="45"/>
      <c r="F8699" s="13">
        <f t="shared" si="142"/>
        <v>442003180.58999979</v>
      </c>
    </row>
    <row r="8700" spans="1:6">
      <c r="A8700" s="14">
        <v>45445.810011574074</v>
      </c>
      <c r="B8700" s="15"/>
      <c r="C8700" s="144" t="s">
        <v>12</v>
      </c>
      <c r="D8700" s="33">
        <v>600000</v>
      </c>
      <c r="E8700" s="45"/>
      <c r="F8700" s="13">
        <f t="shared" si="142"/>
        <v>442603180.58999979</v>
      </c>
    </row>
    <row r="8701" spans="1:6">
      <c r="A8701" s="14">
        <v>45445.811192129629</v>
      </c>
      <c r="B8701" s="15"/>
      <c r="C8701" s="144" t="s">
        <v>12</v>
      </c>
      <c r="D8701" s="33">
        <v>600000</v>
      </c>
      <c r="E8701" s="45"/>
      <c r="F8701" s="13">
        <f t="shared" si="142"/>
        <v>443203180.58999979</v>
      </c>
    </row>
    <row r="8702" spans="1:6">
      <c r="A8702" s="14">
        <v>45445.819108796299</v>
      </c>
      <c r="B8702" s="15"/>
      <c r="C8702" s="144" t="s">
        <v>12</v>
      </c>
      <c r="D8702" s="33">
        <v>650000</v>
      </c>
      <c r="E8702" s="45"/>
      <c r="F8702" s="13">
        <f t="shared" si="142"/>
        <v>443853180.58999979</v>
      </c>
    </row>
    <row r="8703" spans="1:6">
      <c r="A8703" s="14">
        <v>45445.822233796294</v>
      </c>
      <c r="B8703" s="15"/>
      <c r="C8703" s="144" t="s">
        <v>12</v>
      </c>
      <c r="D8703" s="33">
        <v>1185000</v>
      </c>
      <c r="E8703" s="45"/>
      <c r="F8703" s="13">
        <f t="shared" si="142"/>
        <v>445038180.58999979</v>
      </c>
    </row>
    <row r="8704" spans="1:6">
      <c r="A8704" s="14">
        <v>45445.832569444443</v>
      </c>
      <c r="B8704" s="15"/>
      <c r="C8704" s="144" t="s">
        <v>12</v>
      </c>
      <c r="D8704" s="33">
        <v>1250000</v>
      </c>
      <c r="E8704" s="45"/>
      <c r="F8704" s="13">
        <f t="shared" si="142"/>
        <v>446288180.58999979</v>
      </c>
    </row>
    <row r="8705" spans="1:6">
      <c r="A8705" s="14">
        <v>45445.847395833334</v>
      </c>
      <c r="B8705" s="15"/>
      <c r="C8705" s="144" t="s">
        <v>12</v>
      </c>
      <c r="D8705" s="33">
        <v>600000</v>
      </c>
      <c r="E8705" s="45"/>
      <c r="F8705" s="13">
        <f t="shared" si="142"/>
        <v>446888180.58999979</v>
      </c>
    </row>
    <row r="8706" spans="1:6">
      <c r="A8706" s="14">
        <v>45445.85392361111</v>
      </c>
      <c r="B8706" s="15"/>
      <c r="C8706" s="144" t="s">
        <v>12</v>
      </c>
      <c r="D8706" s="33">
        <v>650000</v>
      </c>
      <c r="E8706" s="45"/>
      <c r="F8706" s="13">
        <f t="shared" si="142"/>
        <v>447538180.58999979</v>
      </c>
    </row>
    <row r="8707" spans="1:6">
      <c r="A8707" s="14">
        <v>45445.882893518516</v>
      </c>
      <c r="B8707" s="15"/>
      <c r="C8707" s="144" t="s">
        <v>12</v>
      </c>
      <c r="D8707" s="33">
        <v>650000</v>
      </c>
      <c r="E8707" s="45"/>
      <c r="F8707" s="13">
        <f t="shared" si="142"/>
        <v>448188180.58999979</v>
      </c>
    </row>
    <row r="8708" spans="1:6">
      <c r="A8708" s="14">
        <v>45445.883356481485</v>
      </c>
      <c r="B8708" s="15"/>
      <c r="C8708" s="144" t="s">
        <v>12</v>
      </c>
      <c r="D8708" s="33">
        <v>585000</v>
      </c>
      <c r="E8708" s="45"/>
      <c r="F8708" s="13">
        <f t="shared" si="142"/>
        <v>448773180.58999979</v>
      </c>
    </row>
    <row r="8709" spans="1:6">
      <c r="A8709" s="14">
        <v>45445.937245370369</v>
      </c>
      <c r="B8709" s="15"/>
      <c r="C8709" s="144" t="s">
        <v>12</v>
      </c>
      <c r="D8709" s="33">
        <v>650000</v>
      </c>
      <c r="E8709" s="45"/>
      <c r="F8709" s="13">
        <f t="shared" si="142"/>
        <v>449423180.58999979</v>
      </c>
    </row>
    <row r="8710" spans="1:6">
      <c r="A8710" s="14">
        <v>45445.944548611114</v>
      </c>
      <c r="B8710" s="15"/>
      <c r="C8710" s="144" t="s">
        <v>12</v>
      </c>
      <c r="D8710" s="33">
        <v>1745000</v>
      </c>
      <c r="E8710" s="45"/>
      <c r="F8710" s="13">
        <f t="shared" si="142"/>
        <v>451168180.58999979</v>
      </c>
    </row>
    <row r="8711" spans="1:6">
      <c r="A8711" s="14">
        <v>45446.086134259262</v>
      </c>
      <c r="B8711" s="15"/>
      <c r="C8711" s="144" t="s">
        <v>12</v>
      </c>
      <c r="D8711" s="33">
        <v>600000</v>
      </c>
      <c r="E8711" s="45"/>
      <c r="F8711" s="13">
        <f t="shared" si="142"/>
        <v>451768180.58999979</v>
      </c>
    </row>
    <row r="8712" spans="1:6">
      <c r="A8712" s="14">
        <v>45446.256516203706</v>
      </c>
      <c r="B8712" s="15"/>
      <c r="C8712" s="144" t="s">
        <v>12</v>
      </c>
      <c r="D8712" s="33">
        <v>650000</v>
      </c>
      <c r="E8712" s="45"/>
      <c r="F8712" s="13">
        <f t="shared" si="142"/>
        <v>452418180.58999979</v>
      </c>
    </row>
    <row r="8713" spans="1:6">
      <c r="A8713" s="14">
        <v>45446.269942129627</v>
      </c>
      <c r="B8713" s="15"/>
      <c r="C8713" s="144" t="s">
        <v>12</v>
      </c>
      <c r="D8713" s="33">
        <v>650000</v>
      </c>
      <c r="E8713" s="45"/>
      <c r="F8713" s="13">
        <f t="shared" si="142"/>
        <v>453068180.58999979</v>
      </c>
    </row>
    <row r="8714" spans="1:6">
      <c r="A8714" s="14">
        <v>45446.279502314814</v>
      </c>
      <c r="B8714" s="15"/>
      <c r="C8714" s="144" t="s">
        <v>12</v>
      </c>
      <c r="D8714" s="33">
        <v>930000</v>
      </c>
      <c r="E8714" s="45"/>
      <c r="F8714" s="13">
        <f t="shared" si="142"/>
        <v>453998180.58999979</v>
      </c>
    </row>
    <row r="8715" spans="1:6">
      <c r="A8715" s="14">
        <v>45446.286620370367</v>
      </c>
      <c r="B8715" s="15"/>
      <c r="C8715" s="144" t="s">
        <v>12</v>
      </c>
      <c r="D8715" s="33">
        <v>600000</v>
      </c>
      <c r="E8715" s="45"/>
      <c r="F8715" s="13">
        <f t="shared" si="142"/>
        <v>454598180.58999979</v>
      </c>
    </row>
    <row r="8716" spans="1:6">
      <c r="A8716" s="14">
        <v>45446.292222222219</v>
      </c>
      <c r="B8716" s="15"/>
      <c r="C8716" s="144" t="s">
        <v>12</v>
      </c>
      <c r="D8716" s="33">
        <v>585000</v>
      </c>
      <c r="E8716" s="45"/>
      <c r="F8716" s="13">
        <f t="shared" si="142"/>
        <v>455183180.58999979</v>
      </c>
    </row>
    <row r="8717" spans="1:6">
      <c r="A8717" s="14">
        <v>45446.303576388891</v>
      </c>
      <c r="B8717" s="15"/>
      <c r="C8717" s="144" t="s">
        <v>12</v>
      </c>
      <c r="D8717" s="33">
        <v>600000</v>
      </c>
      <c r="E8717" s="45"/>
      <c r="F8717" s="13">
        <f t="shared" si="142"/>
        <v>455783180.58999979</v>
      </c>
    </row>
    <row r="8718" spans="1:6">
      <c r="A8718" s="14">
        <v>45446.305104166669</v>
      </c>
      <c r="B8718" s="15"/>
      <c r="C8718" s="144" t="s">
        <v>17</v>
      </c>
      <c r="D8718" s="33">
        <v>750000</v>
      </c>
      <c r="E8718" s="45"/>
      <c r="F8718" s="13">
        <f t="shared" si="142"/>
        <v>456533180.58999979</v>
      </c>
    </row>
    <row r="8719" spans="1:6">
      <c r="A8719" s="14">
        <v>45446.312754629631</v>
      </c>
      <c r="B8719" s="15"/>
      <c r="C8719" s="144" t="s">
        <v>12</v>
      </c>
      <c r="D8719" s="33">
        <v>600000</v>
      </c>
      <c r="E8719" s="45"/>
      <c r="F8719" s="13">
        <f t="shared" si="142"/>
        <v>457133180.58999979</v>
      </c>
    </row>
    <row r="8720" spans="1:6">
      <c r="A8720" s="14">
        <v>45446.326701388891</v>
      </c>
      <c r="B8720" s="15"/>
      <c r="C8720" s="144" t="s">
        <v>12</v>
      </c>
      <c r="D8720" s="33">
        <v>575000</v>
      </c>
      <c r="E8720" s="45"/>
      <c r="F8720" s="13">
        <f t="shared" si="142"/>
        <v>457708180.58999979</v>
      </c>
    </row>
    <row r="8721" spans="1:6">
      <c r="A8721" s="14">
        <v>45446.337731481479</v>
      </c>
      <c r="B8721" s="15"/>
      <c r="C8721" s="144" t="s">
        <v>12</v>
      </c>
      <c r="D8721" s="33">
        <v>1755000</v>
      </c>
      <c r="E8721" s="45"/>
      <c r="F8721" s="13">
        <f t="shared" si="142"/>
        <v>459463180.58999979</v>
      </c>
    </row>
    <row r="8722" spans="1:6">
      <c r="A8722" s="14">
        <v>45446.346250000002</v>
      </c>
      <c r="B8722" s="15"/>
      <c r="C8722" s="144" t="s">
        <v>12</v>
      </c>
      <c r="D8722" s="33">
        <v>650000</v>
      </c>
      <c r="E8722" s="45"/>
      <c r="F8722" s="13">
        <f t="shared" si="142"/>
        <v>460113180.58999979</v>
      </c>
    </row>
    <row r="8723" spans="1:6">
      <c r="A8723" s="14">
        <v>45446.348182870373</v>
      </c>
      <c r="B8723" s="15"/>
      <c r="C8723" s="144" t="s">
        <v>12</v>
      </c>
      <c r="D8723" s="33">
        <v>600000</v>
      </c>
      <c r="E8723" s="45"/>
      <c r="F8723" s="13">
        <f t="shared" si="142"/>
        <v>460713180.58999979</v>
      </c>
    </row>
    <row r="8724" spans="1:6">
      <c r="A8724" s="14">
        <v>45446.357037037036</v>
      </c>
      <c r="B8724" s="15"/>
      <c r="C8724" s="144" t="s">
        <v>12</v>
      </c>
      <c r="D8724" s="33">
        <v>600000</v>
      </c>
      <c r="E8724" s="45"/>
      <c r="F8724" s="13">
        <f t="shared" ref="F8724:F8738" si="143">F8723+D8724-E8724</f>
        <v>461313180.58999979</v>
      </c>
    </row>
    <row r="8725" spans="1:6">
      <c r="A8725" s="14">
        <v>45446.359560185185</v>
      </c>
      <c r="B8725" s="15"/>
      <c r="C8725" s="144" t="s">
        <v>12</v>
      </c>
      <c r="D8725" s="33">
        <v>585000</v>
      </c>
      <c r="E8725" s="45"/>
      <c r="F8725" s="13">
        <f t="shared" si="143"/>
        <v>461898180.58999979</v>
      </c>
    </row>
    <row r="8726" spans="1:6">
      <c r="A8726" s="14">
        <v>45446.359907407408</v>
      </c>
      <c r="B8726" s="15"/>
      <c r="C8726" s="144" t="s">
        <v>12</v>
      </c>
      <c r="D8726" s="33">
        <v>1770000</v>
      </c>
      <c r="E8726" s="45"/>
      <c r="F8726" s="13">
        <f t="shared" si="143"/>
        <v>463668180.58999979</v>
      </c>
    </row>
    <row r="8727" spans="1:6">
      <c r="A8727" s="14">
        <v>45446.361481481479</v>
      </c>
      <c r="B8727" s="15"/>
      <c r="C8727" s="144" t="s">
        <v>12</v>
      </c>
      <c r="D8727" s="33">
        <v>930000</v>
      </c>
      <c r="E8727" s="45"/>
      <c r="F8727" s="13">
        <f t="shared" si="143"/>
        <v>464598180.58999979</v>
      </c>
    </row>
    <row r="8728" spans="1:6">
      <c r="A8728" s="14">
        <v>45446.362638888888</v>
      </c>
      <c r="B8728" s="15"/>
      <c r="C8728" s="144" t="s">
        <v>12</v>
      </c>
      <c r="D8728" s="33">
        <v>600000</v>
      </c>
      <c r="E8728" s="45"/>
      <c r="F8728" s="13">
        <f t="shared" si="143"/>
        <v>465198180.58999979</v>
      </c>
    </row>
    <row r="8729" spans="1:6">
      <c r="A8729" s="14">
        <v>45446.365069444444</v>
      </c>
      <c r="B8729" s="15"/>
      <c r="C8729" s="144" t="s">
        <v>12</v>
      </c>
      <c r="D8729" s="33">
        <v>650000</v>
      </c>
      <c r="E8729" s="45"/>
      <c r="F8729" s="13">
        <f t="shared" si="143"/>
        <v>465848180.58999979</v>
      </c>
    </row>
    <row r="8730" spans="1:6">
      <c r="A8730" s="14">
        <v>45446.365439814814</v>
      </c>
      <c r="B8730" s="15"/>
      <c r="C8730" s="144" t="s">
        <v>12</v>
      </c>
      <c r="D8730" s="33">
        <v>1350000</v>
      </c>
      <c r="E8730" s="45"/>
      <c r="F8730" s="13">
        <f t="shared" si="143"/>
        <v>467198180.58999979</v>
      </c>
    </row>
    <row r="8731" spans="1:6">
      <c r="A8731" s="14">
        <v>45446.368402777778</v>
      </c>
      <c r="B8731" s="15"/>
      <c r="C8731" s="144" t="s">
        <v>12</v>
      </c>
      <c r="D8731" s="33">
        <v>650000</v>
      </c>
      <c r="E8731" s="45"/>
      <c r="F8731" s="13">
        <f t="shared" si="143"/>
        <v>467848180.58999979</v>
      </c>
    </row>
    <row r="8732" spans="1:6">
      <c r="A8732" s="14">
        <v>45446.37945601852</v>
      </c>
      <c r="B8732" s="15"/>
      <c r="C8732" s="144" t="s">
        <v>12</v>
      </c>
      <c r="D8732" s="33">
        <v>585000</v>
      </c>
      <c r="E8732" s="45"/>
      <c r="F8732" s="13">
        <f t="shared" si="143"/>
        <v>468433180.58999979</v>
      </c>
    </row>
    <row r="8733" spans="1:6">
      <c r="A8733" s="14">
        <v>45446.379953703705</v>
      </c>
      <c r="B8733" s="15"/>
      <c r="C8733" s="144" t="s">
        <v>12</v>
      </c>
      <c r="D8733" s="33">
        <v>650000</v>
      </c>
      <c r="E8733" s="45"/>
      <c r="F8733" s="13">
        <f t="shared" si="143"/>
        <v>469083180.58999979</v>
      </c>
    </row>
    <row r="8734" spans="1:6">
      <c r="A8734" s="14">
        <v>45446.380532407406</v>
      </c>
      <c r="B8734" s="15"/>
      <c r="C8734" s="144" t="s">
        <v>12</v>
      </c>
      <c r="D8734" s="33">
        <v>650000</v>
      </c>
      <c r="E8734" s="45"/>
      <c r="F8734" s="13">
        <f t="shared" si="143"/>
        <v>469733180.58999979</v>
      </c>
    </row>
    <row r="8735" spans="1:6">
      <c r="A8735" s="14">
        <v>45446.381064814814</v>
      </c>
      <c r="B8735" s="15"/>
      <c r="C8735" s="144" t="s">
        <v>12</v>
      </c>
      <c r="D8735" s="33">
        <v>585000</v>
      </c>
      <c r="E8735" s="45"/>
      <c r="F8735" s="13">
        <f t="shared" si="143"/>
        <v>470318180.58999979</v>
      </c>
    </row>
    <row r="8736" spans="1:6">
      <c r="A8736" s="14">
        <v>45446.382835648146</v>
      </c>
      <c r="B8736" s="15"/>
      <c r="C8736" s="144" t="s">
        <v>12</v>
      </c>
      <c r="D8736" s="33">
        <v>1800000</v>
      </c>
      <c r="E8736" s="45"/>
      <c r="F8736" s="13">
        <f t="shared" si="143"/>
        <v>472118180.58999979</v>
      </c>
    </row>
    <row r="8737" spans="1:6">
      <c r="A8737" s="14">
        <v>45446.382835648146</v>
      </c>
      <c r="B8737" s="15"/>
      <c r="C8737" s="144" t="s">
        <v>1049</v>
      </c>
      <c r="D8737" s="33">
        <v>1600000</v>
      </c>
      <c r="E8737" s="45"/>
      <c r="F8737" s="13">
        <f t="shared" si="143"/>
        <v>473718180.58999979</v>
      </c>
    </row>
    <row r="8738" spans="1:6">
      <c r="A8738" s="14">
        <v>45446.382835648146</v>
      </c>
      <c r="B8738" s="15"/>
      <c r="C8738" s="144" t="s">
        <v>1048</v>
      </c>
      <c r="D8738" s="33">
        <v>330000</v>
      </c>
      <c r="E8738" s="45"/>
      <c r="F8738" s="13">
        <f t="shared" si="143"/>
        <v>474048180.58999979</v>
      </c>
    </row>
    <row r="8739" spans="1:6">
      <c r="A8739" s="14">
        <v>45447</v>
      </c>
      <c r="B8739" s="15"/>
      <c r="C8739" s="144" t="s">
        <v>712</v>
      </c>
      <c r="D8739" s="33">
        <v>2250000</v>
      </c>
      <c r="E8739" s="45"/>
      <c r="F8739" s="13">
        <f t="shared" ref="F8739" si="144">F8738+D8739-E8739</f>
        <v>476298180.58999979</v>
      </c>
    </row>
    <row r="8740" spans="1:6">
      <c r="A8740" s="14">
        <v>45448</v>
      </c>
      <c r="B8740" s="15"/>
      <c r="C8740" s="144" t="s">
        <v>258</v>
      </c>
      <c r="D8740" s="33">
        <v>750000</v>
      </c>
      <c r="E8740" s="45"/>
      <c r="F8740" s="13">
        <f t="shared" ref="F8740:F8802" si="145">F8739+D8740-E8740</f>
        <v>477048180.58999979</v>
      </c>
    </row>
    <row r="8741" spans="1:6">
      <c r="A8741" s="14">
        <v>45448</v>
      </c>
      <c r="B8741" s="15"/>
      <c r="C8741" s="144" t="s">
        <v>1060</v>
      </c>
      <c r="D8741" s="33"/>
      <c r="E8741" s="45">
        <v>168505000</v>
      </c>
      <c r="F8741" s="13">
        <f t="shared" si="145"/>
        <v>308543180.58999979</v>
      </c>
    </row>
    <row r="8742" spans="1:6">
      <c r="A8742" s="14">
        <v>45448</v>
      </c>
      <c r="B8742" s="15"/>
      <c r="C8742" s="144" t="s">
        <v>1061</v>
      </c>
      <c r="D8742" s="33"/>
      <c r="E8742" s="45">
        <v>5750000</v>
      </c>
      <c r="F8742" s="13">
        <f t="shared" si="145"/>
        <v>302793180.58999979</v>
      </c>
    </row>
    <row r="8743" spans="1:6">
      <c r="A8743" s="14">
        <v>45448</v>
      </c>
      <c r="B8743" s="15"/>
      <c r="C8743" s="144" t="s">
        <v>1062</v>
      </c>
      <c r="D8743" s="33"/>
      <c r="E8743" s="45">
        <v>53500000</v>
      </c>
      <c r="F8743" s="13">
        <f t="shared" si="145"/>
        <v>249293180.58999979</v>
      </c>
    </row>
    <row r="8744" spans="1:6">
      <c r="A8744" s="14">
        <v>45448</v>
      </c>
      <c r="B8744" s="15"/>
      <c r="C8744" s="144" t="s">
        <v>1065</v>
      </c>
      <c r="D8744" s="33"/>
      <c r="E8744" s="45">
        <v>12050000</v>
      </c>
      <c r="F8744" s="13">
        <f t="shared" si="145"/>
        <v>237243180.58999979</v>
      </c>
    </row>
    <row r="8745" spans="1:6">
      <c r="A8745" s="14">
        <v>45448</v>
      </c>
      <c r="B8745" s="15"/>
      <c r="C8745" s="144" t="s">
        <v>1066</v>
      </c>
      <c r="D8745" s="33"/>
      <c r="E8745" s="45">
        <v>12600000</v>
      </c>
      <c r="F8745" s="13">
        <f t="shared" si="145"/>
        <v>224643180.58999979</v>
      </c>
    </row>
    <row r="8746" spans="1:6">
      <c r="A8746" s="14">
        <v>45448</v>
      </c>
      <c r="B8746" s="15"/>
      <c r="C8746" s="144" t="s">
        <v>1068</v>
      </c>
      <c r="D8746" s="33"/>
      <c r="E8746" s="45">
        <v>1050000</v>
      </c>
      <c r="F8746" s="13">
        <f t="shared" si="145"/>
        <v>223593180.58999979</v>
      </c>
    </row>
    <row r="8747" spans="1:6">
      <c r="A8747" s="14">
        <v>45448</v>
      </c>
      <c r="B8747" s="15"/>
      <c r="C8747" s="144" t="s">
        <v>1069</v>
      </c>
      <c r="D8747" s="33"/>
      <c r="E8747" s="45">
        <v>250000</v>
      </c>
      <c r="F8747" s="13">
        <f t="shared" si="145"/>
        <v>223343180.58999979</v>
      </c>
    </row>
    <row r="8748" spans="1:6">
      <c r="A8748" s="14">
        <v>45448</v>
      </c>
      <c r="B8748" s="15"/>
      <c r="C8748" s="144" t="s">
        <v>208</v>
      </c>
      <c r="D8748" s="33"/>
      <c r="E8748" s="45">
        <f>(3*2900)</f>
        <v>8700</v>
      </c>
      <c r="F8748" s="13">
        <f t="shared" si="145"/>
        <v>223334480.58999979</v>
      </c>
    </row>
    <row r="8749" spans="1:6">
      <c r="A8749" s="14">
        <v>45448</v>
      </c>
      <c r="B8749" s="15"/>
      <c r="C8749" s="144" t="s">
        <v>1070</v>
      </c>
      <c r="D8749" s="33">
        <v>15150000</v>
      </c>
      <c r="E8749" s="45"/>
      <c r="F8749" s="13">
        <f t="shared" si="145"/>
        <v>238484480.58999979</v>
      </c>
    </row>
    <row r="8750" spans="1:6">
      <c r="A8750" s="14">
        <v>45448</v>
      </c>
      <c r="B8750" s="15"/>
      <c r="C8750" s="144" t="s">
        <v>1071</v>
      </c>
      <c r="D8750" s="33">
        <v>1350000</v>
      </c>
      <c r="E8750" s="45"/>
      <c r="F8750" s="13">
        <f t="shared" si="145"/>
        <v>239834480.58999979</v>
      </c>
    </row>
    <row r="8751" spans="1:6">
      <c r="A8751" s="14">
        <v>45446.390150462961</v>
      </c>
      <c r="B8751" s="15"/>
      <c r="C8751" s="144" t="s">
        <v>12</v>
      </c>
      <c r="D8751" s="33">
        <v>650000</v>
      </c>
      <c r="E8751" s="45"/>
      <c r="F8751" s="13">
        <f t="shared" si="145"/>
        <v>240484480.58999979</v>
      </c>
    </row>
    <row r="8752" spans="1:6">
      <c r="A8752" s="14">
        <v>45446.39267361111</v>
      </c>
      <c r="B8752" s="15"/>
      <c r="C8752" s="144" t="s">
        <v>12</v>
      </c>
      <c r="D8752" s="33">
        <v>600000</v>
      </c>
      <c r="E8752" s="45"/>
      <c r="F8752" s="13">
        <f t="shared" si="145"/>
        <v>241084480.58999979</v>
      </c>
    </row>
    <row r="8753" spans="1:6">
      <c r="A8753" s="14">
        <v>45446.395925925928</v>
      </c>
      <c r="B8753" s="15"/>
      <c r="C8753" s="144" t="s">
        <v>12</v>
      </c>
      <c r="D8753" s="33">
        <v>650000</v>
      </c>
      <c r="E8753" s="45"/>
      <c r="F8753" s="13">
        <f t="shared" si="145"/>
        <v>241734480.58999979</v>
      </c>
    </row>
    <row r="8754" spans="1:6">
      <c r="A8754" s="14">
        <v>45446.401076388887</v>
      </c>
      <c r="B8754" s="15"/>
      <c r="C8754" s="144" t="s">
        <v>12</v>
      </c>
      <c r="D8754" s="33">
        <v>600000</v>
      </c>
      <c r="E8754" s="45"/>
      <c r="F8754" s="13">
        <f t="shared" si="145"/>
        <v>242334480.58999979</v>
      </c>
    </row>
    <row r="8755" spans="1:6">
      <c r="A8755" s="14">
        <v>45446.401284722226</v>
      </c>
      <c r="B8755" s="15"/>
      <c r="C8755" s="144" t="s">
        <v>12</v>
      </c>
      <c r="D8755" s="33">
        <v>585000</v>
      </c>
      <c r="E8755" s="45"/>
      <c r="F8755" s="13">
        <f t="shared" si="145"/>
        <v>242919480.58999979</v>
      </c>
    </row>
    <row r="8756" spans="1:6">
      <c r="A8756" s="14">
        <v>45446.407280092593</v>
      </c>
      <c r="B8756" s="15"/>
      <c r="C8756" s="144" t="s">
        <v>12</v>
      </c>
      <c r="D8756" s="33">
        <v>650000</v>
      </c>
      <c r="E8756" s="45"/>
      <c r="F8756" s="13">
        <f t="shared" si="145"/>
        <v>243569480.58999979</v>
      </c>
    </row>
    <row r="8757" spans="1:6">
      <c r="A8757" s="14">
        <v>45446.410798611112</v>
      </c>
      <c r="B8757" s="15"/>
      <c r="C8757" s="144" t="s">
        <v>12</v>
      </c>
      <c r="D8757" s="33">
        <v>600000</v>
      </c>
      <c r="E8757" s="45"/>
      <c r="F8757" s="13">
        <f t="shared" si="145"/>
        <v>244169480.58999979</v>
      </c>
    </row>
    <row r="8758" spans="1:6">
      <c r="A8758" s="14">
        <v>45446.411736111113</v>
      </c>
      <c r="B8758" s="15"/>
      <c r="C8758" s="144" t="s">
        <v>12</v>
      </c>
      <c r="D8758" s="33">
        <v>1200000</v>
      </c>
      <c r="E8758" s="45"/>
      <c r="F8758" s="13">
        <f t="shared" si="145"/>
        <v>245369480.58999979</v>
      </c>
    </row>
    <row r="8759" spans="1:6">
      <c r="A8759" s="14">
        <v>45446.41265046296</v>
      </c>
      <c r="B8759" s="15"/>
      <c r="C8759" s="144" t="s">
        <v>12</v>
      </c>
      <c r="D8759" s="33">
        <v>650000</v>
      </c>
      <c r="E8759" s="45"/>
      <c r="F8759" s="13">
        <f t="shared" si="145"/>
        <v>246019480.58999979</v>
      </c>
    </row>
    <row r="8760" spans="1:6">
      <c r="A8760" s="14">
        <v>45446.41474537037</v>
      </c>
      <c r="B8760" s="15"/>
      <c r="C8760" s="144" t="s">
        <v>12</v>
      </c>
      <c r="D8760" s="33">
        <v>1235000</v>
      </c>
      <c r="E8760" s="45"/>
      <c r="F8760" s="13">
        <f t="shared" si="145"/>
        <v>247254480.58999979</v>
      </c>
    </row>
    <row r="8761" spans="1:6">
      <c r="A8761" s="14">
        <v>45446.418182870373</v>
      </c>
      <c r="B8761" s="15"/>
      <c r="C8761" s="144" t="s">
        <v>12</v>
      </c>
      <c r="D8761" s="33">
        <v>600000</v>
      </c>
      <c r="E8761" s="45"/>
      <c r="F8761" s="13">
        <f t="shared" si="145"/>
        <v>247854480.58999979</v>
      </c>
    </row>
    <row r="8762" spans="1:6">
      <c r="A8762" s="14">
        <v>45446.421099537038</v>
      </c>
      <c r="B8762" s="15"/>
      <c r="C8762" s="144" t="s">
        <v>30</v>
      </c>
      <c r="D8762" s="33">
        <v>350000</v>
      </c>
      <c r="E8762" s="45"/>
      <c r="F8762" s="13">
        <f t="shared" si="145"/>
        <v>248204480.58999979</v>
      </c>
    </row>
    <row r="8763" spans="1:6">
      <c r="A8763" s="14">
        <v>45446.437569444446</v>
      </c>
      <c r="B8763" s="15"/>
      <c r="C8763" s="144" t="s">
        <v>12</v>
      </c>
      <c r="D8763" s="33">
        <v>650000</v>
      </c>
      <c r="E8763" s="45"/>
      <c r="F8763" s="13">
        <f t="shared" si="145"/>
        <v>248854480.58999979</v>
      </c>
    </row>
    <row r="8764" spans="1:6">
      <c r="A8764" s="14">
        <v>45446.443622685183</v>
      </c>
      <c r="B8764" s="15"/>
      <c r="C8764" s="144" t="s">
        <v>12</v>
      </c>
      <c r="D8764" s="33">
        <v>1200000</v>
      </c>
      <c r="E8764" s="45"/>
      <c r="F8764" s="13">
        <f t="shared" si="145"/>
        <v>250054480.58999979</v>
      </c>
    </row>
    <row r="8765" spans="1:6">
      <c r="A8765" s="14">
        <v>45446.465081018519</v>
      </c>
      <c r="B8765" s="15"/>
      <c r="C8765" s="144" t="s">
        <v>12</v>
      </c>
      <c r="D8765" s="33">
        <v>1235000</v>
      </c>
      <c r="E8765" s="45"/>
      <c r="F8765" s="13">
        <f t="shared" si="145"/>
        <v>251289480.58999979</v>
      </c>
    </row>
    <row r="8766" spans="1:6">
      <c r="A8766" s="14">
        <v>45446.469305555554</v>
      </c>
      <c r="B8766" s="15"/>
      <c r="C8766" s="144" t="s">
        <v>12</v>
      </c>
      <c r="D8766" s="33">
        <v>1235000</v>
      </c>
      <c r="E8766" s="45"/>
      <c r="F8766" s="13">
        <f t="shared" si="145"/>
        <v>252524480.58999979</v>
      </c>
    </row>
    <row r="8767" spans="1:6">
      <c r="A8767" s="14">
        <v>45446.474745370368</v>
      </c>
      <c r="B8767" s="15"/>
      <c r="C8767" s="144" t="s">
        <v>12</v>
      </c>
      <c r="D8767" s="33">
        <v>600000</v>
      </c>
      <c r="E8767" s="45"/>
      <c r="F8767" s="13">
        <f t="shared" si="145"/>
        <v>253124480.58999979</v>
      </c>
    </row>
    <row r="8768" spans="1:6">
      <c r="A8768" s="14">
        <v>45446.476574074077</v>
      </c>
      <c r="B8768" s="15"/>
      <c r="C8768" s="144" t="s">
        <v>12</v>
      </c>
      <c r="D8768" s="33">
        <v>650000</v>
      </c>
      <c r="E8768" s="45"/>
      <c r="F8768" s="13">
        <f t="shared" si="145"/>
        <v>253774480.58999979</v>
      </c>
    </row>
    <row r="8769" spans="1:6">
      <c r="A8769" s="14">
        <v>45446.478854166664</v>
      </c>
      <c r="B8769" s="15"/>
      <c r="C8769" s="144" t="s">
        <v>12</v>
      </c>
      <c r="D8769" s="33">
        <v>600000</v>
      </c>
      <c r="E8769" s="45"/>
      <c r="F8769" s="13">
        <f t="shared" si="145"/>
        <v>254374480.58999979</v>
      </c>
    </row>
    <row r="8770" spans="1:6">
      <c r="A8770" s="14">
        <v>45446.493680555555</v>
      </c>
      <c r="B8770" s="15"/>
      <c r="C8770" s="144" t="s">
        <v>12</v>
      </c>
      <c r="D8770" s="33">
        <v>600000</v>
      </c>
      <c r="E8770" s="45"/>
      <c r="F8770" s="13">
        <f t="shared" si="145"/>
        <v>254974480.58999979</v>
      </c>
    </row>
    <row r="8771" spans="1:6">
      <c r="A8771" s="14">
        <v>45446.498738425929</v>
      </c>
      <c r="B8771" s="15"/>
      <c r="C8771" s="144" t="s">
        <v>12</v>
      </c>
      <c r="D8771" s="33">
        <v>550000</v>
      </c>
      <c r="E8771" s="45"/>
      <c r="F8771" s="13">
        <f t="shared" si="145"/>
        <v>255524480.58999979</v>
      </c>
    </row>
    <row r="8772" spans="1:6">
      <c r="A8772" s="14">
        <v>45446.506597222222</v>
      </c>
      <c r="B8772" s="15"/>
      <c r="C8772" s="144" t="s">
        <v>12</v>
      </c>
      <c r="D8772" s="33">
        <v>1170000</v>
      </c>
      <c r="E8772" s="45"/>
      <c r="F8772" s="13">
        <f t="shared" si="145"/>
        <v>256694480.58999979</v>
      </c>
    </row>
    <row r="8773" spans="1:6">
      <c r="A8773" s="14">
        <v>45446.507627314815</v>
      </c>
      <c r="B8773" s="15"/>
      <c r="C8773" s="144" t="s">
        <v>17</v>
      </c>
      <c r="D8773" s="33">
        <v>1200000</v>
      </c>
      <c r="E8773" s="45"/>
      <c r="F8773" s="13">
        <f t="shared" si="145"/>
        <v>257894480.58999979</v>
      </c>
    </row>
    <row r="8774" spans="1:6">
      <c r="A8774" s="14">
        <v>45446.518379629626</v>
      </c>
      <c r="B8774" s="15"/>
      <c r="C8774" s="144" t="s">
        <v>12</v>
      </c>
      <c r="D8774" s="33">
        <v>1200000</v>
      </c>
      <c r="E8774" s="45"/>
      <c r="F8774" s="13">
        <f t="shared" si="145"/>
        <v>259094480.58999979</v>
      </c>
    </row>
    <row r="8775" spans="1:6">
      <c r="A8775" s="14">
        <v>45446.533842592595</v>
      </c>
      <c r="B8775" s="15"/>
      <c r="C8775" s="144" t="s">
        <v>12</v>
      </c>
      <c r="D8775" s="33">
        <v>585000</v>
      </c>
      <c r="E8775" s="45"/>
      <c r="F8775" s="13">
        <f t="shared" si="145"/>
        <v>259679480.58999979</v>
      </c>
    </row>
    <row r="8776" spans="1:6">
      <c r="A8776" s="14">
        <v>45446.536504629628</v>
      </c>
      <c r="B8776" s="15"/>
      <c r="C8776" s="144" t="s">
        <v>12</v>
      </c>
      <c r="D8776" s="33">
        <v>1200000</v>
      </c>
      <c r="E8776" s="45"/>
      <c r="F8776" s="13">
        <f t="shared" si="145"/>
        <v>260879480.58999979</v>
      </c>
    </row>
    <row r="8777" spans="1:6">
      <c r="A8777" s="14">
        <v>45446.536643518521</v>
      </c>
      <c r="B8777" s="15"/>
      <c r="C8777" s="144" t="s">
        <v>12</v>
      </c>
      <c r="D8777" s="33">
        <v>650000</v>
      </c>
      <c r="E8777" s="45"/>
      <c r="F8777" s="13">
        <f t="shared" si="145"/>
        <v>261529480.58999979</v>
      </c>
    </row>
    <row r="8778" spans="1:6">
      <c r="A8778" s="14">
        <v>45446.544004629628</v>
      </c>
      <c r="B8778" s="15"/>
      <c r="C8778" s="144" t="s">
        <v>12</v>
      </c>
      <c r="D8778" s="33">
        <v>585000</v>
      </c>
      <c r="E8778" s="45"/>
      <c r="F8778" s="13">
        <f t="shared" si="145"/>
        <v>262114480.58999979</v>
      </c>
    </row>
    <row r="8779" spans="1:6">
      <c r="A8779" s="14">
        <v>45446.55572916667</v>
      </c>
      <c r="B8779" s="15"/>
      <c r="C8779" s="144" t="s">
        <v>12</v>
      </c>
      <c r="D8779" s="33">
        <v>550000</v>
      </c>
      <c r="E8779" s="45"/>
      <c r="F8779" s="13">
        <f t="shared" si="145"/>
        <v>262664480.58999979</v>
      </c>
    </row>
    <row r="8780" spans="1:6">
      <c r="A8780" s="14">
        <v>45446.556643518517</v>
      </c>
      <c r="B8780" s="15"/>
      <c r="C8780" s="144" t="s">
        <v>12</v>
      </c>
      <c r="D8780" s="33">
        <v>650000</v>
      </c>
      <c r="E8780" s="45"/>
      <c r="F8780" s="13">
        <f t="shared" si="145"/>
        <v>263314480.58999979</v>
      </c>
    </row>
    <row r="8781" spans="1:6">
      <c r="A8781" s="14">
        <v>45446.557118055556</v>
      </c>
      <c r="B8781" s="15"/>
      <c r="C8781" s="144" t="s">
        <v>12</v>
      </c>
      <c r="D8781" s="33">
        <v>650000</v>
      </c>
      <c r="E8781" s="45"/>
      <c r="F8781" s="13">
        <f t="shared" si="145"/>
        <v>263964480.58999979</v>
      </c>
    </row>
    <row r="8782" spans="1:6">
      <c r="A8782" s="14">
        <v>45446.55804398148</v>
      </c>
      <c r="B8782" s="15"/>
      <c r="C8782" s="144" t="s">
        <v>12</v>
      </c>
      <c r="D8782" s="33">
        <v>650000</v>
      </c>
      <c r="E8782" s="45"/>
      <c r="F8782" s="13">
        <f t="shared" si="145"/>
        <v>264614480.58999979</v>
      </c>
    </row>
    <row r="8783" spans="1:6">
      <c r="A8783" s="14">
        <v>45446.569479166668</v>
      </c>
      <c r="B8783" s="15"/>
      <c r="C8783" s="144" t="s">
        <v>17</v>
      </c>
      <c r="D8783" s="33">
        <v>700000</v>
      </c>
      <c r="E8783" s="45"/>
      <c r="F8783" s="13">
        <f t="shared" si="145"/>
        <v>265314480.58999979</v>
      </c>
    </row>
    <row r="8784" spans="1:6">
      <c r="A8784" s="14">
        <v>45446.578946759262</v>
      </c>
      <c r="B8784" s="15"/>
      <c r="C8784" s="144" t="s">
        <v>12</v>
      </c>
      <c r="D8784" s="33">
        <v>1300000</v>
      </c>
      <c r="E8784" s="45"/>
      <c r="F8784" s="13">
        <f t="shared" si="145"/>
        <v>266614480.58999979</v>
      </c>
    </row>
    <row r="8785" spans="1:6">
      <c r="A8785" s="14">
        <v>45446.580381944441</v>
      </c>
      <c r="B8785" s="15"/>
      <c r="C8785" s="144" t="s">
        <v>12</v>
      </c>
      <c r="D8785" s="33">
        <v>600000</v>
      </c>
      <c r="E8785" s="45"/>
      <c r="F8785" s="13">
        <f t="shared" si="145"/>
        <v>267214480.58999979</v>
      </c>
    </row>
    <row r="8786" spans="1:6">
      <c r="A8786" s="14">
        <v>45446.609849537039</v>
      </c>
      <c r="B8786" s="15"/>
      <c r="C8786" s="144" t="s">
        <v>17</v>
      </c>
      <c r="D8786" s="33">
        <v>1350000</v>
      </c>
      <c r="E8786" s="45"/>
      <c r="F8786" s="13">
        <f t="shared" si="145"/>
        <v>268564480.58999979</v>
      </c>
    </row>
    <row r="8787" spans="1:6">
      <c r="A8787" s="14">
        <v>45446.610613425924</v>
      </c>
      <c r="B8787" s="15"/>
      <c r="C8787" s="144" t="s">
        <v>12</v>
      </c>
      <c r="D8787" s="33">
        <v>600000</v>
      </c>
      <c r="E8787" s="45"/>
      <c r="F8787" s="13">
        <f t="shared" si="145"/>
        <v>269164480.58999979</v>
      </c>
    </row>
    <row r="8788" spans="1:6">
      <c r="A8788" s="14">
        <v>45446.611238425925</v>
      </c>
      <c r="B8788" s="15"/>
      <c r="C8788" s="144" t="s">
        <v>12</v>
      </c>
      <c r="D8788" s="33">
        <v>2420000</v>
      </c>
      <c r="E8788" s="45"/>
      <c r="F8788" s="13">
        <f t="shared" si="145"/>
        <v>271584480.58999979</v>
      </c>
    </row>
    <row r="8789" spans="1:6">
      <c r="A8789" s="14">
        <v>45446.618518518517</v>
      </c>
      <c r="B8789" s="15"/>
      <c r="C8789" s="144" t="s">
        <v>12</v>
      </c>
      <c r="D8789" s="33">
        <v>600000</v>
      </c>
      <c r="E8789" s="45"/>
      <c r="F8789" s="13">
        <f t="shared" si="145"/>
        <v>272184480.58999979</v>
      </c>
    </row>
    <row r="8790" spans="1:6">
      <c r="A8790" s="14">
        <v>45446.620115740741</v>
      </c>
      <c r="B8790" s="15"/>
      <c r="C8790" s="144" t="s">
        <v>12</v>
      </c>
      <c r="D8790" s="33">
        <v>585000</v>
      </c>
      <c r="E8790" s="45"/>
      <c r="F8790" s="13">
        <f t="shared" si="145"/>
        <v>272769480.58999979</v>
      </c>
    </row>
    <row r="8791" spans="1:6">
      <c r="A8791" s="14">
        <v>45446.621944444443</v>
      </c>
      <c r="B8791" s="15"/>
      <c r="C8791" s="144" t="s">
        <v>12</v>
      </c>
      <c r="D8791" s="33">
        <v>550000</v>
      </c>
      <c r="E8791" s="45"/>
      <c r="F8791" s="13">
        <f t="shared" si="145"/>
        <v>273319480.58999979</v>
      </c>
    </row>
    <row r="8792" spans="1:6">
      <c r="A8792" s="14">
        <v>45446.637407407405</v>
      </c>
      <c r="B8792" s="15"/>
      <c r="C8792" s="144" t="s">
        <v>12</v>
      </c>
      <c r="D8792" s="33">
        <v>600000</v>
      </c>
      <c r="E8792" s="45"/>
      <c r="F8792" s="13">
        <f t="shared" si="145"/>
        <v>273919480.58999979</v>
      </c>
    </row>
    <row r="8793" spans="1:6">
      <c r="A8793" s="14">
        <v>45446.638819444444</v>
      </c>
      <c r="B8793" s="15"/>
      <c r="C8793" s="144" t="s">
        <v>12</v>
      </c>
      <c r="D8793" s="33">
        <v>585000</v>
      </c>
      <c r="E8793" s="45"/>
      <c r="F8793" s="13">
        <f t="shared" si="145"/>
        <v>274504480.58999979</v>
      </c>
    </row>
    <row r="8794" spans="1:6">
      <c r="A8794" s="14">
        <v>45446.650509259256</v>
      </c>
      <c r="B8794" s="15"/>
      <c r="C8794" s="144" t="s">
        <v>12</v>
      </c>
      <c r="D8794" s="33">
        <v>1200000</v>
      </c>
      <c r="E8794" s="45"/>
      <c r="F8794" s="13">
        <f t="shared" si="145"/>
        <v>275704480.58999979</v>
      </c>
    </row>
    <row r="8795" spans="1:6">
      <c r="A8795" s="14">
        <v>45446.657604166663</v>
      </c>
      <c r="B8795" s="15"/>
      <c r="C8795" s="144" t="s">
        <v>12</v>
      </c>
      <c r="D8795" s="33">
        <v>1300000</v>
      </c>
      <c r="E8795" s="45"/>
      <c r="F8795" s="13">
        <f t="shared" si="145"/>
        <v>277004480.58999979</v>
      </c>
    </row>
    <row r="8796" spans="1:6">
      <c r="A8796" s="14">
        <v>45446.667071759257</v>
      </c>
      <c r="B8796" s="15"/>
      <c r="C8796" s="144" t="s">
        <v>12</v>
      </c>
      <c r="D8796" s="33">
        <v>3670000</v>
      </c>
      <c r="E8796" s="45"/>
      <c r="F8796" s="13">
        <f t="shared" si="145"/>
        <v>280674480.58999979</v>
      </c>
    </row>
    <row r="8797" spans="1:6">
      <c r="A8797" s="14">
        <v>45446.7033912037</v>
      </c>
      <c r="B8797" s="15"/>
      <c r="C8797" s="144" t="s">
        <v>12</v>
      </c>
      <c r="D8797" s="33">
        <v>1170000</v>
      </c>
      <c r="E8797" s="45"/>
      <c r="F8797" s="13">
        <f t="shared" si="145"/>
        <v>281844480.58999979</v>
      </c>
    </row>
    <row r="8798" spans="1:6">
      <c r="A8798" s="14">
        <v>45446.707905092589</v>
      </c>
      <c r="B8798" s="15"/>
      <c r="C8798" s="144" t="s">
        <v>12</v>
      </c>
      <c r="D8798" s="33">
        <v>600000</v>
      </c>
      <c r="E8798" s="45"/>
      <c r="F8798" s="13">
        <f t="shared" si="145"/>
        <v>282444480.58999979</v>
      </c>
    </row>
    <row r="8799" spans="1:6">
      <c r="A8799" s="14">
        <v>45446.716817129629</v>
      </c>
      <c r="B8799" s="15"/>
      <c r="C8799" s="144" t="s">
        <v>18</v>
      </c>
      <c r="D8799" s="33">
        <v>1835000</v>
      </c>
      <c r="E8799" s="45"/>
      <c r="F8799" s="13">
        <f t="shared" si="145"/>
        <v>284279480.58999979</v>
      </c>
    </row>
    <row r="8800" spans="1:6">
      <c r="A8800" s="14">
        <v>45446.717465277776</v>
      </c>
      <c r="B8800" s="15"/>
      <c r="C8800" s="144" t="s">
        <v>12</v>
      </c>
      <c r="D8800" s="33">
        <v>650000</v>
      </c>
      <c r="E8800" s="45"/>
      <c r="F8800" s="13">
        <f t="shared" si="145"/>
        <v>284929480.58999979</v>
      </c>
    </row>
    <row r="8801" spans="1:6">
      <c r="A8801" s="14">
        <v>45446.736886574072</v>
      </c>
      <c r="B8801" s="15"/>
      <c r="C8801" s="144" t="s">
        <v>12</v>
      </c>
      <c r="D8801" s="33">
        <v>650000</v>
      </c>
      <c r="E8801" s="45"/>
      <c r="F8801" s="13">
        <f t="shared" si="145"/>
        <v>285579480.58999979</v>
      </c>
    </row>
    <row r="8802" spans="1:6">
      <c r="A8802" s="14">
        <v>45446.776666666665</v>
      </c>
      <c r="B8802" s="15"/>
      <c r="C8802" s="144" t="s">
        <v>12</v>
      </c>
      <c r="D8802" s="33">
        <v>580000</v>
      </c>
      <c r="E8802" s="45"/>
      <c r="F8802" s="13">
        <f t="shared" si="145"/>
        <v>286159480.58999979</v>
      </c>
    </row>
    <row r="8803" spans="1:6">
      <c r="A8803" s="14">
        <v>45446.778854166667</v>
      </c>
      <c r="B8803" s="15"/>
      <c r="C8803" s="144" t="s">
        <v>12</v>
      </c>
      <c r="D8803" s="33">
        <v>600000</v>
      </c>
      <c r="E8803" s="45"/>
      <c r="F8803" s="13">
        <f t="shared" ref="F8803:F8866" si="146">F8802+D8803-E8803</f>
        <v>286759480.58999979</v>
      </c>
    </row>
    <row r="8804" spans="1:6">
      <c r="A8804" s="14">
        <v>45446.824826388889</v>
      </c>
      <c r="B8804" s="15"/>
      <c r="C8804" s="144" t="s">
        <v>12</v>
      </c>
      <c r="D8804" s="33">
        <v>585000</v>
      </c>
      <c r="E8804" s="45"/>
      <c r="F8804" s="13">
        <f t="shared" si="146"/>
        <v>287344480.58999979</v>
      </c>
    </row>
    <row r="8805" spans="1:6">
      <c r="A8805" s="14">
        <v>45446.837048611109</v>
      </c>
      <c r="B8805" s="15"/>
      <c r="C8805" s="144" t="s">
        <v>12</v>
      </c>
      <c r="D8805" s="33">
        <v>650000</v>
      </c>
      <c r="E8805" s="45"/>
      <c r="F8805" s="13">
        <f t="shared" si="146"/>
        <v>287994480.58999979</v>
      </c>
    </row>
    <row r="8806" spans="1:6">
      <c r="A8806" s="14">
        <v>45446.906284722223</v>
      </c>
      <c r="B8806" s="15"/>
      <c r="C8806" s="144" t="s">
        <v>12</v>
      </c>
      <c r="D8806" s="33">
        <v>585000</v>
      </c>
      <c r="E8806" s="45"/>
      <c r="F8806" s="13">
        <f t="shared" si="146"/>
        <v>288579480.58999979</v>
      </c>
    </row>
    <row r="8807" spans="1:6">
      <c r="A8807" s="14">
        <v>45446.927731481483</v>
      </c>
      <c r="B8807" s="15"/>
      <c r="C8807" s="144" t="s">
        <v>12</v>
      </c>
      <c r="D8807" s="33">
        <v>585000</v>
      </c>
      <c r="E8807" s="45"/>
      <c r="F8807" s="13">
        <f t="shared" si="146"/>
        <v>289164480.58999979</v>
      </c>
    </row>
    <row r="8808" spans="1:6">
      <c r="A8808" s="14">
        <v>45446.929085648146</v>
      </c>
      <c r="B8808" s="15"/>
      <c r="C8808" s="144" t="s">
        <v>12</v>
      </c>
      <c r="D8808" s="33">
        <v>585000</v>
      </c>
      <c r="E8808" s="45"/>
      <c r="F8808" s="13">
        <f t="shared" si="146"/>
        <v>289749480.58999979</v>
      </c>
    </row>
    <row r="8809" spans="1:6">
      <c r="A8809" s="14">
        <v>45447.112847222219</v>
      </c>
      <c r="B8809" s="15"/>
      <c r="C8809" s="144" t="s">
        <v>12</v>
      </c>
      <c r="D8809" s="33">
        <v>600000</v>
      </c>
      <c r="E8809" s="45"/>
      <c r="F8809" s="13">
        <f t="shared" si="146"/>
        <v>290349480.58999979</v>
      </c>
    </row>
    <row r="8810" spans="1:6">
      <c r="A8810" s="14">
        <v>45447.254027777781</v>
      </c>
      <c r="B8810" s="15"/>
      <c r="C8810" s="144" t="s">
        <v>12</v>
      </c>
      <c r="D8810" s="33">
        <v>1950000</v>
      </c>
      <c r="E8810" s="45"/>
      <c r="F8810" s="13">
        <f t="shared" si="146"/>
        <v>292299480.58999979</v>
      </c>
    </row>
    <row r="8811" spans="1:6">
      <c r="A8811" s="14">
        <v>45447.260439814818</v>
      </c>
      <c r="B8811" s="15"/>
      <c r="C8811" s="144" t="s">
        <v>12</v>
      </c>
      <c r="D8811" s="33">
        <v>1170000</v>
      </c>
      <c r="E8811" s="45"/>
      <c r="F8811" s="13">
        <f t="shared" si="146"/>
        <v>293469480.58999979</v>
      </c>
    </row>
    <row r="8812" spans="1:6">
      <c r="A8812" s="14">
        <v>45447.263807870368</v>
      </c>
      <c r="B8812" s="15"/>
      <c r="C8812" s="144" t="s">
        <v>12</v>
      </c>
      <c r="D8812" s="33">
        <v>600000</v>
      </c>
      <c r="E8812" s="45"/>
      <c r="F8812" s="13">
        <f t="shared" si="146"/>
        <v>294069480.58999979</v>
      </c>
    </row>
    <row r="8813" spans="1:6">
      <c r="A8813" s="14">
        <v>45447.28701388889</v>
      </c>
      <c r="B8813" s="15"/>
      <c r="C8813" s="144" t="s">
        <v>12</v>
      </c>
      <c r="D8813" s="33">
        <v>650000</v>
      </c>
      <c r="E8813" s="45"/>
      <c r="F8813" s="13">
        <f t="shared" si="146"/>
        <v>294719480.58999979</v>
      </c>
    </row>
    <row r="8814" spans="1:6">
      <c r="A8814" s="14">
        <v>45447.288414351853</v>
      </c>
      <c r="B8814" s="15"/>
      <c r="C8814" s="144" t="s">
        <v>12</v>
      </c>
      <c r="D8814" s="33">
        <v>585000</v>
      </c>
      <c r="E8814" s="45"/>
      <c r="F8814" s="13">
        <f t="shared" si="146"/>
        <v>295304480.58999979</v>
      </c>
    </row>
    <row r="8815" spans="1:6">
      <c r="A8815" s="14">
        <v>45447.321145833332</v>
      </c>
      <c r="B8815" s="15"/>
      <c r="C8815" s="144" t="s">
        <v>12</v>
      </c>
      <c r="D8815" s="33">
        <v>1755000</v>
      </c>
      <c r="E8815" s="45"/>
      <c r="F8815" s="13">
        <f t="shared" si="146"/>
        <v>297059480.58999979</v>
      </c>
    </row>
    <row r="8816" spans="1:6">
      <c r="A8816" s="14">
        <v>45447.341990740744</v>
      </c>
      <c r="B8816" s="15"/>
      <c r="C8816" s="144" t="s">
        <v>12</v>
      </c>
      <c r="D8816" s="33">
        <v>650000</v>
      </c>
      <c r="E8816" s="45"/>
      <c r="F8816" s="13">
        <f t="shared" si="146"/>
        <v>297709480.58999979</v>
      </c>
    </row>
    <row r="8817" spans="1:6">
      <c r="A8817" s="14">
        <v>45447.359756944446</v>
      </c>
      <c r="B8817" s="15"/>
      <c r="C8817" s="144" t="s">
        <v>12</v>
      </c>
      <c r="D8817" s="33">
        <v>600000</v>
      </c>
      <c r="E8817" s="45"/>
      <c r="F8817" s="13">
        <f t="shared" si="146"/>
        <v>298309480.58999979</v>
      </c>
    </row>
    <row r="8818" spans="1:6">
      <c r="A8818" s="14">
        <v>45447.361041666663</v>
      </c>
      <c r="B8818" s="15"/>
      <c r="C8818" s="144" t="s">
        <v>12</v>
      </c>
      <c r="D8818" s="33">
        <v>600000</v>
      </c>
      <c r="E8818" s="45"/>
      <c r="F8818" s="13">
        <f t="shared" si="146"/>
        <v>298909480.58999979</v>
      </c>
    </row>
    <row r="8819" spans="1:6">
      <c r="A8819" s="14">
        <v>45447.361863425926</v>
      </c>
      <c r="B8819" s="15"/>
      <c r="C8819" s="144" t="s">
        <v>12</v>
      </c>
      <c r="D8819" s="33">
        <v>585000</v>
      </c>
      <c r="E8819" s="45"/>
      <c r="F8819" s="13">
        <f t="shared" si="146"/>
        <v>299494480.58999979</v>
      </c>
    </row>
    <row r="8820" spans="1:6">
      <c r="A8820" s="14">
        <v>45447.361886574072</v>
      </c>
      <c r="B8820" s="15"/>
      <c r="C8820" s="144" t="s">
        <v>12</v>
      </c>
      <c r="D8820" s="33">
        <v>650000</v>
      </c>
      <c r="E8820" s="45"/>
      <c r="F8820" s="13">
        <f t="shared" si="146"/>
        <v>300144480.58999979</v>
      </c>
    </row>
    <row r="8821" spans="1:6">
      <c r="A8821" s="14">
        <v>45447.366851851853</v>
      </c>
      <c r="B8821" s="15"/>
      <c r="C8821" s="144" t="s">
        <v>12</v>
      </c>
      <c r="D8821" s="33">
        <v>1300000</v>
      </c>
      <c r="E8821" s="45"/>
      <c r="F8821" s="13">
        <f t="shared" si="146"/>
        <v>301444480.58999979</v>
      </c>
    </row>
    <row r="8822" spans="1:6">
      <c r="A8822" s="14">
        <v>45447.368668981479</v>
      </c>
      <c r="B8822" s="15"/>
      <c r="C8822" s="144" t="s">
        <v>12</v>
      </c>
      <c r="D8822" s="33">
        <v>1750000</v>
      </c>
      <c r="E8822" s="45"/>
      <c r="F8822" s="13">
        <f t="shared" si="146"/>
        <v>303194480.58999979</v>
      </c>
    </row>
    <row r="8823" spans="1:6">
      <c r="A8823" s="14">
        <v>45447.37</v>
      </c>
      <c r="B8823" s="15"/>
      <c r="C8823" s="144" t="s">
        <v>12</v>
      </c>
      <c r="D8823" s="33">
        <v>600000</v>
      </c>
      <c r="E8823" s="45"/>
      <c r="F8823" s="13">
        <f t="shared" si="146"/>
        <v>303794480.58999979</v>
      </c>
    </row>
    <row r="8824" spans="1:6">
      <c r="A8824" s="14">
        <v>45447.373506944445</v>
      </c>
      <c r="B8824" s="15"/>
      <c r="C8824" s="144" t="s">
        <v>12</v>
      </c>
      <c r="D8824" s="33">
        <v>600000</v>
      </c>
      <c r="E8824" s="45"/>
      <c r="F8824" s="13">
        <f t="shared" si="146"/>
        <v>304394480.58999979</v>
      </c>
    </row>
    <row r="8825" spans="1:6">
      <c r="A8825" s="14">
        <v>45447.375057870369</v>
      </c>
      <c r="B8825" s="15"/>
      <c r="C8825" s="144" t="s">
        <v>12</v>
      </c>
      <c r="D8825" s="33">
        <v>650000</v>
      </c>
      <c r="E8825" s="45"/>
      <c r="F8825" s="13">
        <f t="shared" si="146"/>
        <v>305044480.58999979</v>
      </c>
    </row>
    <row r="8826" spans="1:6">
      <c r="A8826" s="14">
        <v>45447.401064814818</v>
      </c>
      <c r="B8826" s="15"/>
      <c r="C8826" s="144" t="s">
        <v>12</v>
      </c>
      <c r="D8826" s="33">
        <v>600000</v>
      </c>
      <c r="E8826" s="45"/>
      <c r="F8826" s="13">
        <f t="shared" si="146"/>
        <v>305644480.58999979</v>
      </c>
    </row>
    <row r="8827" spans="1:6">
      <c r="A8827" s="14">
        <v>45447.408680555556</v>
      </c>
      <c r="B8827" s="15"/>
      <c r="C8827" s="144" t="s">
        <v>12</v>
      </c>
      <c r="D8827" s="33">
        <v>650000</v>
      </c>
      <c r="E8827" s="45"/>
      <c r="F8827" s="13">
        <f t="shared" si="146"/>
        <v>306294480.58999979</v>
      </c>
    </row>
    <row r="8828" spans="1:6">
      <c r="A8828" s="14">
        <v>45447.410740740743</v>
      </c>
      <c r="B8828" s="15"/>
      <c r="C8828" s="144" t="s">
        <v>12</v>
      </c>
      <c r="D8828" s="33">
        <v>600000</v>
      </c>
      <c r="E8828" s="45"/>
      <c r="F8828" s="13">
        <f t="shared" si="146"/>
        <v>306894480.58999979</v>
      </c>
    </row>
    <row r="8829" spans="1:6">
      <c r="A8829" s="14">
        <v>45447.411053240743</v>
      </c>
      <c r="B8829" s="15"/>
      <c r="C8829" s="144" t="s">
        <v>12</v>
      </c>
      <c r="D8829" s="33">
        <v>600000</v>
      </c>
      <c r="E8829" s="45"/>
      <c r="F8829" s="13">
        <f t="shared" si="146"/>
        <v>307494480.58999979</v>
      </c>
    </row>
    <row r="8830" spans="1:6">
      <c r="A8830" s="14">
        <v>45447.419456018521</v>
      </c>
      <c r="B8830" s="15"/>
      <c r="C8830" s="144" t="s">
        <v>12</v>
      </c>
      <c r="D8830" s="33">
        <v>465000</v>
      </c>
      <c r="E8830" s="45"/>
      <c r="F8830" s="13">
        <f t="shared" si="146"/>
        <v>307959480.58999979</v>
      </c>
    </row>
    <row r="8831" spans="1:6">
      <c r="A8831" s="14">
        <v>45447.47</v>
      </c>
      <c r="B8831" s="15"/>
      <c r="C8831" s="144" t="s">
        <v>12</v>
      </c>
      <c r="D8831" s="33">
        <v>1835000</v>
      </c>
      <c r="E8831" s="45"/>
      <c r="F8831" s="13">
        <f t="shared" si="146"/>
        <v>309794480.58999979</v>
      </c>
    </row>
    <row r="8832" spans="1:6">
      <c r="A8832" s="14">
        <v>45447.476643518516</v>
      </c>
      <c r="B8832" s="15"/>
      <c r="C8832" s="144" t="s">
        <v>1085</v>
      </c>
      <c r="D8832" s="33">
        <v>10450000</v>
      </c>
      <c r="E8832" s="45"/>
      <c r="F8832" s="13">
        <f t="shared" si="146"/>
        <v>320244480.58999979</v>
      </c>
    </row>
    <row r="8833" spans="1:6">
      <c r="A8833" s="14">
        <v>45447.482291666667</v>
      </c>
      <c r="B8833" s="15"/>
      <c r="C8833" s="144" t="s">
        <v>12</v>
      </c>
      <c r="D8833" s="33">
        <v>600000</v>
      </c>
      <c r="E8833" s="45"/>
      <c r="F8833" s="13">
        <f t="shared" si="146"/>
        <v>320844480.58999979</v>
      </c>
    </row>
    <row r="8834" spans="1:6">
      <c r="A8834" s="14">
        <v>45447.497407407405</v>
      </c>
      <c r="B8834" s="15"/>
      <c r="C8834" s="144" t="s">
        <v>149</v>
      </c>
      <c r="D8834" s="33">
        <v>15950000</v>
      </c>
      <c r="E8834" s="45"/>
      <c r="F8834" s="13">
        <f t="shared" si="146"/>
        <v>336794480.58999979</v>
      </c>
    </row>
    <row r="8835" spans="1:6">
      <c r="A8835" s="14">
        <v>45447.504363425927</v>
      </c>
      <c r="B8835" s="15"/>
      <c r="C8835" s="144" t="s">
        <v>12</v>
      </c>
      <c r="D8835" s="33">
        <v>600000</v>
      </c>
      <c r="E8835" s="45"/>
      <c r="F8835" s="13">
        <f t="shared" si="146"/>
        <v>337394480.58999979</v>
      </c>
    </row>
    <row r="8836" spans="1:6">
      <c r="A8836" s="14">
        <v>45447.513460648152</v>
      </c>
      <c r="B8836" s="15"/>
      <c r="C8836" s="144" t="s">
        <v>12</v>
      </c>
      <c r="D8836" s="33">
        <v>600000</v>
      </c>
      <c r="E8836" s="45"/>
      <c r="F8836" s="13">
        <f t="shared" si="146"/>
        <v>337994480.58999979</v>
      </c>
    </row>
    <row r="8837" spans="1:6">
      <c r="A8837" s="14">
        <v>45447.530752314815</v>
      </c>
      <c r="B8837" s="15"/>
      <c r="C8837" s="144" t="s">
        <v>146</v>
      </c>
      <c r="D8837" s="33">
        <v>10200000</v>
      </c>
      <c r="E8837" s="45"/>
      <c r="F8837" s="13">
        <f t="shared" si="146"/>
        <v>348194480.58999979</v>
      </c>
    </row>
    <row r="8838" spans="1:6">
      <c r="A8838" s="14">
        <v>45447.539710648147</v>
      </c>
      <c r="B8838" s="15"/>
      <c r="C8838" s="144" t="s">
        <v>30</v>
      </c>
      <c r="D8838" s="33">
        <v>350000</v>
      </c>
      <c r="E8838" s="45"/>
      <c r="F8838" s="13">
        <f t="shared" si="146"/>
        <v>348544480.58999979</v>
      </c>
    </row>
    <row r="8839" spans="1:6">
      <c r="A8839" s="14">
        <v>45447.553726851853</v>
      </c>
      <c r="B8839" s="15"/>
      <c r="C8839" s="144" t="s">
        <v>12</v>
      </c>
      <c r="D8839" s="33">
        <v>650000</v>
      </c>
      <c r="E8839" s="45"/>
      <c r="F8839" s="13">
        <f t="shared" si="146"/>
        <v>349194480.58999979</v>
      </c>
    </row>
    <row r="8840" spans="1:6">
      <c r="A8840" s="14">
        <v>45447.565648148149</v>
      </c>
      <c r="B8840" s="15"/>
      <c r="C8840" s="144" t="s">
        <v>147</v>
      </c>
      <c r="D8840" s="33">
        <v>15500000</v>
      </c>
      <c r="E8840" s="45"/>
      <c r="F8840" s="13">
        <f t="shared" si="146"/>
        <v>364694480.58999979</v>
      </c>
    </row>
    <row r="8841" spans="1:6">
      <c r="A8841" s="14">
        <v>45447.574143518519</v>
      </c>
      <c r="B8841" s="15"/>
      <c r="C8841" s="144" t="s">
        <v>12</v>
      </c>
      <c r="D8841" s="33">
        <v>600000</v>
      </c>
      <c r="E8841" s="45"/>
      <c r="F8841" s="13">
        <f t="shared" si="146"/>
        <v>365294480.58999979</v>
      </c>
    </row>
    <row r="8842" spans="1:6">
      <c r="A8842" s="14">
        <v>45447.578541666669</v>
      </c>
      <c r="B8842" s="15"/>
      <c r="C8842" s="144" t="s">
        <v>30</v>
      </c>
      <c r="D8842" s="33">
        <v>350000</v>
      </c>
      <c r="E8842" s="45"/>
      <c r="F8842" s="13">
        <f t="shared" si="146"/>
        <v>365644480.58999979</v>
      </c>
    </row>
    <row r="8843" spans="1:6">
      <c r="A8843" s="14">
        <v>45447.786435185182</v>
      </c>
      <c r="B8843" s="15"/>
      <c r="C8843" s="144" t="s">
        <v>12</v>
      </c>
      <c r="D8843" s="33">
        <v>600000</v>
      </c>
      <c r="E8843" s="45"/>
      <c r="F8843" s="13">
        <f t="shared" si="146"/>
        <v>366244480.58999979</v>
      </c>
    </row>
    <row r="8844" spans="1:6">
      <c r="A8844" s="14">
        <v>45447.821400462963</v>
      </c>
      <c r="B8844" s="15"/>
      <c r="C8844" s="144" t="s">
        <v>12</v>
      </c>
      <c r="D8844" s="33">
        <v>585000</v>
      </c>
      <c r="E8844" s="45"/>
      <c r="F8844" s="13">
        <f t="shared" si="146"/>
        <v>366829480.58999979</v>
      </c>
    </row>
    <row r="8845" spans="1:6">
      <c r="A8845" s="14">
        <v>45447.823518518519</v>
      </c>
      <c r="B8845" s="15"/>
      <c r="C8845" s="144" t="s">
        <v>12</v>
      </c>
      <c r="D8845" s="33">
        <v>650000</v>
      </c>
      <c r="E8845" s="45"/>
      <c r="F8845" s="13">
        <f t="shared" si="146"/>
        <v>367479480.58999979</v>
      </c>
    </row>
    <row r="8846" spans="1:6">
      <c r="A8846" s="14">
        <v>45447.870092592595</v>
      </c>
      <c r="B8846" s="15"/>
      <c r="C8846" s="144" t="s">
        <v>12</v>
      </c>
      <c r="D8846" s="33">
        <v>600000</v>
      </c>
      <c r="E8846" s="45"/>
      <c r="F8846" s="13">
        <f t="shared" si="146"/>
        <v>368079480.58999979</v>
      </c>
    </row>
    <row r="8847" spans="1:6">
      <c r="A8847" s="14">
        <v>45448.265092592592</v>
      </c>
      <c r="B8847" s="15"/>
      <c r="C8847" s="144" t="s">
        <v>12</v>
      </c>
      <c r="D8847" s="33">
        <v>600000</v>
      </c>
      <c r="E8847" s="45"/>
      <c r="F8847" s="13">
        <f t="shared" si="146"/>
        <v>368679480.58999979</v>
      </c>
    </row>
    <row r="8848" spans="1:6">
      <c r="A8848" s="14">
        <v>45448.268449074072</v>
      </c>
      <c r="B8848" s="15"/>
      <c r="C8848" s="144" t="s">
        <v>12</v>
      </c>
      <c r="D8848" s="33">
        <v>1100000</v>
      </c>
      <c r="E8848" s="45"/>
      <c r="F8848" s="13">
        <f t="shared" si="146"/>
        <v>369779480.58999979</v>
      </c>
    </row>
    <row r="8849" spans="1:6">
      <c r="A8849" s="14">
        <v>45448.289849537039</v>
      </c>
      <c r="B8849" s="15"/>
      <c r="C8849" s="144" t="s">
        <v>12</v>
      </c>
      <c r="D8849" s="33">
        <v>1950000</v>
      </c>
      <c r="E8849" s="45"/>
      <c r="F8849" s="13">
        <f t="shared" si="146"/>
        <v>371729480.58999979</v>
      </c>
    </row>
    <row r="8850" spans="1:6">
      <c r="A8850" s="14">
        <v>45448.303773148145</v>
      </c>
      <c r="B8850" s="15"/>
      <c r="C8850" s="144" t="s">
        <v>12</v>
      </c>
      <c r="D8850" s="33">
        <v>2270000</v>
      </c>
      <c r="E8850" s="45"/>
      <c r="F8850" s="13">
        <f t="shared" si="146"/>
        <v>373999480.58999979</v>
      </c>
    </row>
    <row r="8851" spans="1:6">
      <c r="A8851" s="14">
        <v>45448.349374999998</v>
      </c>
      <c r="B8851" s="15"/>
      <c r="C8851" s="144" t="s">
        <v>12</v>
      </c>
      <c r="D8851" s="33">
        <v>650000</v>
      </c>
      <c r="E8851" s="45"/>
      <c r="F8851" s="13">
        <f t="shared" si="146"/>
        <v>374649480.58999979</v>
      </c>
    </row>
    <row r="8852" spans="1:6">
      <c r="A8852" s="14">
        <v>45448.366249999999</v>
      </c>
      <c r="B8852" s="15"/>
      <c r="C8852" s="144" t="s">
        <v>12</v>
      </c>
      <c r="D8852" s="33">
        <v>1065000</v>
      </c>
      <c r="E8852" s="45"/>
      <c r="F8852" s="13">
        <f t="shared" si="146"/>
        <v>375714480.58999979</v>
      </c>
    </row>
    <row r="8853" spans="1:6">
      <c r="A8853" s="14">
        <v>45448.415393518517</v>
      </c>
      <c r="B8853" s="15"/>
      <c r="C8853" s="144" t="s">
        <v>16</v>
      </c>
      <c r="D8853" s="33">
        <v>829000</v>
      </c>
      <c r="E8853" s="45"/>
      <c r="F8853" s="13">
        <f t="shared" si="146"/>
        <v>376543480.58999979</v>
      </c>
    </row>
    <row r="8854" spans="1:6">
      <c r="A8854" s="14">
        <v>45448.421377314815</v>
      </c>
      <c r="B8854" s="15"/>
      <c r="C8854" s="144" t="s">
        <v>17</v>
      </c>
      <c r="D8854" s="33">
        <v>750000</v>
      </c>
      <c r="E8854" s="45"/>
      <c r="F8854" s="13">
        <f t="shared" si="146"/>
        <v>377293480.58999979</v>
      </c>
    </row>
    <row r="8855" spans="1:6">
      <c r="A8855" s="14">
        <v>45448.482314814813</v>
      </c>
      <c r="B8855" s="15"/>
      <c r="C8855" s="144" t="s">
        <v>12</v>
      </c>
      <c r="D8855" s="33">
        <v>650000</v>
      </c>
      <c r="E8855" s="45"/>
      <c r="F8855" s="13">
        <f t="shared" si="146"/>
        <v>377943480.58999979</v>
      </c>
    </row>
    <row r="8856" spans="1:6">
      <c r="A8856" s="14">
        <v>45448.488657407404</v>
      </c>
      <c r="B8856" s="15"/>
      <c r="C8856" s="144" t="s">
        <v>30</v>
      </c>
      <c r="D8856" s="33">
        <v>350000</v>
      </c>
      <c r="E8856" s="45"/>
      <c r="F8856" s="13">
        <f t="shared" si="146"/>
        <v>378293480.58999979</v>
      </c>
    </row>
    <row r="8857" spans="1:6">
      <c r="A8857" s="14">
        <v>45448.549583333333</v>
      </c>
      <c r="B8857" s="15"/>
      <c r="C8857" s="144" t="s">
        <v>12</v>
      </c>
      <c r="D8857" s="33">
        <v>600000</v>
      </c>
      <c r="E8857" s="45"/>
      <c r="F8857" s="13">
        <f t="shared" si="146"/>
        <v>378893480.58999979</v>
      </c>
    </row>
    <row r="8858" spans="1:6">
      <c r="A8858" s="14">
        <v>45448.571956018517</v>
      </c>
      <c r="B8858" s="15"/>
      <c r="C8858" s="144" t="s">
        <v>12</v>
      </c>
      <c r="D8858" s="33">
        <v>585000</v>
      </c>
      <c r="E8858" s="45"/>
      <c r="F8858" s="13">
        <f t="shared" si="146"/>
        <v>379478480.58999979</v>
      </c>
    </row>
    <row r="8859" spans="1:6">
      <c r="A8859" s="14">
        <v>45448.574467592596</v>
      </c>
      <c r="B8859" s="15"/>
      <c r="C8859" s="144" t="s">
        <v>17</v>
      </c>
      <c r="D8859" s="33">
        <v>1950000</v>
      </c>
      <c r="E8859" s="45"/>
      <c r="F8859" s="13">
        <f t="shared" si="146"/>
        <v>381428480.58999979</v>
      </c>
    </row>
    <row r="8860" spans="1:6">
      <c r="A8860" s="14">
        <v>45448.589918981481</v>
      </c>
      <c r="B8860" s="15"/>
      <c r="C8860" s="144" t="s">
        <v>12</v>
      </c>
      <c r="D8860" s="33">
        <v>585000</v>
      </c>
      <c r="E8860" s="45"/>
      <c r="F8860" s="13">
        <f t="shared" si="146"/>
        <v>382013480.58999979</v>
      </c>
    </row>
    <row r="8861" spans="1:6">
      <c r="A8861" s="14">
        <v>45448.591481481482</v>
      </c>
      <c r="B8861" s="15"/>
      <c r="C8861" s="144" t="s">
        <v>12</v>
      </c>
      <c r="D8861" s="33">
        <v>575000</v>
      </c>
      <c r="E8861" s="45"/>
      <c r="F8861" s="13">
        <f t="shared" si="146"/>
        <v>382588480.58999979</v>
      </c>
    </row>
    <row r="8862" spans="1:6">
      <c r="A8862" s="14">
        <v>45448.636805555558</v>
      </c>
      <c r="B8862" s="15"/>
      <c r="C8862" s="144" t="s">
        <v>30</v>
      </c>
      <c r="D8862" s="33">
        <v>350000</v>
      </c>
      <c r="E8862" s="45"/>
      <c r="F8862" s="13">
        <f t="shared" si="146"/>
        <v>382938480.58999979</v>
      </c>
    </row>
    <row r="8863" spans="1:6">
      <c r="A8863" s="14">
        <v>45448.651828703703</v>
      </c>
      <c r="B8863" s="15"/>
      <c r="C8863" s="144" t="s">
        <v>12</v>
      </c>
      <c r="D8863" s="33">
        <v>1135000</v>
      </c>
      <c r="E8863" s="45"/>
      <c r="F8863" s="13">
        <f t="shared" si="146"/>
        <v>384073480.58999979</v>
      </c>
    </row>
    <row r="8864" spans="1:6">
      <c r="A8864" s="14">
        <v>45448.68608796296</v>
      </c>
      <c r="B8864" s="15"/>
      <c r="C8864" s="144" t="s">
        <v>12</v>
      </c>
      <c r="D8864" s="33">
        <v>600000</v>
      </c>
      <c r="E8864" s="45"/>
      <c r="F8864" s="13">
        <f t="shared" si="146"/>
        <v>384673480.58999979</v>
      </c>
    </row>
    <row r="8865" spans="1:6">
      <c r="A8865" s="14">
        <v>45448.687662037039</v>
      </c>
      <c r="B8865" s="15"/>
      <c r="C8865" s="144" t="s">
        <v>17</v>
      </c>
      <c r="D8865" s="33">
        <v>700000</v>
      </c>
      <c r="E8865" s="45"/>
      <c r="F8865" s="13">
        <f t="shared" si="146"/>
        <v>385373480.58999979</v>
      </c>
    </row>
    <row r="8866" spans="1:6">
      <c r="A8866" s="14">
        <v>45448.717743055553</v>
      </c>
      <c r="B8866" s="15"/>
      <c r="C8866" s="144" t="s">
        <v>12</v>
      </c>
      <c r="D8866" s="33">
        <v>600000</v>
      </c>
      <c r="E8866" s="45"/>
      <c r="F8866" s="13">
        <f t="shared" si="146"/>
        <v>385973480.58999979</v>
      </c>
    </row>
    <row r="8867" spans="1:6">
      <c r="A8867" s="14">
        <v>45448.752881944441</v>
      </c>
      <c r="B8867" s="15"/>
      <c r="C8867" s="144" t="s">
        <v>12</v>
      </c>
      <c r="D8867" s="33">
        <v>600000</v>
      </c>
      <c r="E8867" s="45"/>
      <c r="F8867" s="13">
        <f t="shared" ref="F8867:F8930" si="147">F8866+D8867-E8867</f>
        <v>386573480.58999979</v>
      </c>
    </row>
    <row r="8868" spans="1:6">
      <c r="A8868" s="14">
        <v>45449.217372685183</v>
      </c>
      <c r="B8868" s="15"/>
      <c r="C8868" s="144" t="s">
        <v>12</v>
      </c>
      <c r="D8868" s="33">
        <v>585000</v>
      </c>
      <c r="E8868" s="45"/>
      <c r="F8868" s="13">
        <f t="shared" si="147"/>
        <v>387158480.58999979</v>
      </c>
    </row>
    <row r="8869" spans="1:6">
      <c r="A8869" s="14">
        <v>45449.226076388892</v>
      </c>
      <c r="B8869" s="15"/>
      <c r="C8869" s="144" t="s">
        <v>12</v>
      </c>
      <c r="D8869" s="33">
        <v>585000</v>
      </c>
      <c r="E8869" s="45"/>
      <c r="F8869" s="13">
        <f t="shared" si="147"/>
        <v>387743480.58999979</v>
      </c>
    </row>
    <row r="8870" spans="1:6">
      <c r="A8870" s="14">
        <v>45449.261018518519</v>
      </c>
      <c r="B8870" s="15"/>
      <c r="C8870" s="144" t="s">
        <v>12</v>
      </c>
      <c r="D8870" s="33">
        <v>1170000</v>
      </c>
      <c r="E8870" s="45"/>
      <c r="F8870" s="13">
        <f t="shared" si="147"/>
        <v>388913480.58999979</v>
      </c>
    </row>
    <row r="8871" spans="1:6">
      <c r="A8871" s="14">
        <v>45449.263333333336</v>
      </c>
      <c r="B8871" s="15"/>
      <c r="C8871" s="144" t="s">
        <v>12</v>
      </c>
      <c r="D8871" s="33">
        <v>1160000</v>
      </c>
      <c r="E8871" s="45"/>
      <c r="F8871" s="13">
        <f t="shared" si="147"/>
        <v>390073480.58999979</v>
      </c>
    </row>
    <row r="8872" spans="1:6">
      <c r="A8872" s="14">
        <v>45449.279363425929</v>
      </c>
      <c r="B8872" s="15"/>
      <c r="C8872" s="144" t="s">
        <v>12</v>
      </c>
      <c r="D8872" s="33">
        <v>650000</v>
      </c>
      <c r="E8872" s="45"/>
      <c r="F8872" s="13">
        <f t="shared" si="147"/>
        <v>390723480.58999979</v>
      </c>
    </row>
    <row r="8873" spans="1:6">
      <c r="A8873" s="14">
        <v>45449.28230324074</v>
      </c>
      <c r="B8873" s="15"/>
      <c r="C8873" s="144" t="s">
        <v>12</v>
      </c>
      <c r="D8873" s="33">
        <v>585000</v>
      </c>
      <c r="E8873" s="45"/>
      <c r="F8873" s="13">
        <f t="shared" si="147"/>
        <v>391308480.58999979</v>
      </c>
    </row>
    <row r="8874" spans="1:6">
      <c r="A8874" s="14">
        <v>45449.29314814815</v>
      </c>
      <c r="B8874" s="15"/>
      <c r="C8874" s="144" t="s">
        <v>12</v>
      </c>
      <c r="D8874" s="33">
        <v>600000</v>
      </c>
      <c r="E8874" s="45"/>
      <c r="F8874" s="13">
        <f t="shared" si="147"/>
        <v>391908480.58999979</v>
      </c>
    </row>
    <row r="8875" spans="1:6">
      <c r="A8875" s="14">
        <v>45449.302453703705</v>
      </c>
      <c r="B8875" s="15"/>
      <c r="C8875" s="144" t="s">
        <v>12</v>
      </c>
      <c r="D8875" s="33">
        <v>1735000</v>
      </c>
      <c r="E8875" s="45"/>
      <c r="F8875" s="13">
        <f t="shared" si="147"/>
        <v>393643480.58999979</v>
      </c>
    </row>
    <row r="8876" spans="1:6">
      <c r="A8876" s="14">
        <v>45449.312881944446</v>
      </c>
      <c r="B8876" s="15"/>
      <c r="C8876" s="144" t="s">
        <v>12</v>
      </c>
      <c r="D8876" s="33">
        <v>600000</v>
      </c>
      <c r="E8876" s="45"/>
      <c r="F8876" s="13">
        <f t="shared" si="147"/>
        <v>394243480.58999979</v>
      </c>
    </row>
    <row r="8877" spans="1:6">
      <c r="A8877" s="14">
        <v>45449.324189814812</v>
      </c>
      <c r="B8877" s="15"/>
      <c r="C8877" s="144" t="s">
        <v>12</v>
      </c>
      <c r="D8877" s="33">
        <v>650000</v>
      </c>
      <c r="E8877" s="45"/>
      <c r="F8877" s="13">
        <f t="shared" si="147"/>
        <v>394893480.58999979</v>
      </c>
    </row>
    <row r="8878" spans="1:6">
      <c r="A8878" s="14">
        <v>45449.34134259259</v>
      </c>
      <c r="B8878" s="15"/>
      <c r="C8878" s="144" t="s">
        <v>12</v>
      </c>
      <c r="D8878" s="33">
        <v>1710000</v>
      </c>
      <c r="E8878" s="45"/>
      <c r="F8878" s="13">
        <f t="shared" si="147"/>
        <v>396603480.58999979</v>
      </c>
    </row>
    <row r="8879" spans="1:6">
      <c r="A8879" s="14">
        <v>45449.365949074076</v>
      </c>
      <c r="B8879" s="15"/>
      <c r="C8879" s="144" t="s">
        <v>12</v>
      </c>
      <c r="D8879" s="33">
        <v>1135000</v>
      </c>
      <c r="E8879" s="45"/>
      <c r="F8879" s="13">
        <f t="shared" si="147"/>
        <v>397738480.58999979</v>
      </c>
    </row>
    <row r="8880" spans="1:6">
      <c r="A8880" s="14">
        <v>45449.366226851853</v>
      </c>
      <c r="B8880" s="15"/>
      <c r="C8880" s="144" t="s">
        <v>12</v>
      </c>
      <c r="D8880" s="33">
        <v>1300000</v>
      </c>
      <c r="E8880" s="45"/>
      <c r="F8880" s="13">
        <f t="shared" si="147"/>
        <v>399038480.58999979</v>
      </c>
    </row>
    <row r="8881" spans="1:6">
      <c r="A8881" s="14">
        <v>45449.386863425927</v>
      </c>
      <c r="B8881" s="15"/>
      <c r="C8881" s="144" t="s">
        <v>12</v>
      </c>
      <c r="D8881" s="33">
        <v>1150000</v>
      </c>
      <c r="E8881" s="45"/>
      <c r="F8881" s="13">
        <f t="shared" si="147"/>
        <v>400188480.58999979</v>
      </c>
    </row>
    <row r="8882" spans="1:6">
      <c r="A8882" s="14">
        <v>45449.450624999998</v>
      </c>
      <c r="B8882" s="15"/>
      <c r="C8882" s="144" t="s">
        <v>12</v>
      </c>
      <c r="D8882" s="33">
        <v>1065000</v>
      </c>
      <c r="E8882" s="45"/>
      <c r="F8882" s="13">
        <f t="shared" si="147"/>
        <v>401253480.58999979</v>
      </c>
    </row>
    <row r="8883" spans="1:6">
      <c r="A8883" s="14">
        <v>45449.51284722222</v>
      </c>
      <c r="B8883" s="15"/>
      <c r="C8883" s="144" t="s">
        <v>12</v>
      </c>
      <c r="D8883" s="33">
        <v>600000</v>
      </c>
      <c r="E8883" s="45"/>
      <c r="F8883" s="13">
        <f t="shared" si="147"/>
        <v>401853480.58999979</v>
      </c>
    </row>
    <row r="8884" spans="1:6">
      <c r="A8884" s="14">
        <v>45449.513495370367</v>
      </c>
      <c r="B8884" s="15"/>
      <c r="C8884" s="144" t="s">
        <v>147</v>
      </c>
      <c r="D8884" s="33">
        <v>13500000</v>
      </c>
      <c r="E8884" s="45"/>
      <c r="F8884" s="13">
        <f t="shared" si="147"/>
        <v>415353480.58999979</v>
      </c>
    </row>
    <row r="8885" spans="1:6">
      <c r="A8885" s="14">
        <v>45449.599143518521</v>
      </c>
      <c r="B8885" s="15"/>
      <c r="C8885" s="144" t="s">
        <v>12</v>
      </c>
      <c r="D8885" s="33">
        <v>600000</v>
      </c>
      <c r="E8885" s="45"/>
      <c r="F8885" s="13">
        <f t="shared" si="147"/>
        <v>415953480.58999979</v>
      </c>
    </row>
    <row r="8886" spans="1:6">
      <c r="A8886" s="14">
        <v>45449.649386574078</v>
      </c>
      <c r="B8886" s="15"/>
      <c r="C8886" s="144" t="s">
        <v>12</v>
      </c>
      <c r="D8886" s="33">
        <v>550000</v>
      </c>
      <c r="E8886" s="45"/>
      <c r="F8886" s="13">
        <f t="shared" si="147"/>
        <v>416503480.58999979</v>
      </c>
    </row>
    <row r="8887" spans="1:6">
      <c r="A8887" s="14">
        <v>45449.677858796298</v>
      </c>
      <c r="B8887" s="15"/>
      <c r="C8887" s="144" t="s">
        <v>145</v>
      </c>
      <c r="D8887" s="33">
        <v>16050000</v>
      </c>
      <c r="E8887" s="45"/>
      <c r="F8887" s="13">
        <f t="shared" si="147"/>
        <v>432553480.58999979</v>
      </c>
    </row>
    <row r="8888" spans="1:6">
      <c r="A8888" s="14">
        <v>45449.685590277775</v>
      </c>
      <c r="B8888" s="15"/>
      <c r="C8888" s="144" t="s">
        <v>12</v>
      </c>
      <c r="D8888" s="33">
        <v>1200000</v>
      </c>
      <c r="E8888" s="45"/>
      <c r="F8888" s="13">
        <f t="shared" si="147"/>
        <v>433753480.58999979</v>
      </c>
    </row>
    <row r="8889" spans="1:6">
      <c r="A8889" s="14">
        <v>45449.756840277776</v>
      </c>
      <c r="B8889" s="15"/>
      <c r="C8889" s="144" t="s">
        <v>12</v>
      </c>
      <c r="D8889" s="33">
        <v>585000</v>
      </c>
      <c r="E8889" s="45"/>
      <c r="F8889" s="13">
        <f t="shared" si="147"/>
        <v>434338480.58999979</v>
      </c>
    </row>
    <row r="8890" spans="1:6">
      <c r="A8890" s="14">
        <v>45449.878425925926</v>
      </c>
      <c r="B8890" s="15"/>
      <c r="C8890" s="144" t="s">
        <v>12</v>
      </c>
      <c r="D8890" s="33">
        <v>575000</v>
      </c>
      <c r="E8890" s="45"/>
      <c r="F8890" s="13">
        <f t="shared" si="147"/>
        <v>434913480.58999979</v>
      </c>
    </row>
    <row r="8891" spans="1:6">
      <c r="A8891" s="14">
        <v>45450.327997685185</v>
      </c>
      <c r="B8891" s="15"/>
      <c r="C8891" s="144"/>
      <c r="D8891" s="33">
        <v>1950000</v>
      </c>
      <c r="E8891" s="45"/>
      <c r="F8891" s="13">
        <f t="shared" si="147"/>
        <v>436863480.58999979</v>
      </c>
    </row>
    <row r="8892" spans="1:6">
      <c r="A8892" s="14">
        <v>45450.337476851855</v>
      </c>
      <c r="B8892" s="15"/>
      <c r="C8892" s="144" t="s">
        <v>12</v>
      </c>
      <c r="D8892" s="33">
        <v>600000</v>
      </c>
      <c r="E8892" s="45"/>
      <c r="F8892" s="13">
        <f t="shared" si="147"/>
        <v>437463480.58999979</v>
      </c>
    </row>
    <row r="8893" spans="1:6">
      <c r="A8893" s="14">
        <v>45450.339375000003</v>
      </c>
      <c r="B8893" s="15"/>
      <c r="C8893" s="144" t="s">
        <v>12</v>
      </c>
      <c r="D8893" s="33">
        <v>465000</v>
      </c>
      <c r="E8893" s="45"/>
      <c r="F8893" s="13">
        <f t="shared" si="147"/>
        <v>437928480.58999979</v>
      </c>
    </row>
    <row r="8894" spans="1:6">
      <c r="A8894" s="14">
        <v>45450.354560185187</v>
      </c>
      <c r="B8894" s="15"/>
      <c r="C8894" s="144" t="s">
        <v>12</v>
      </c>
      <c r="D8894" s="33">
        <v>600000</v>
      </c>
      <c r="E8894" s="45"/>
      <c r="F8894" s="13">
        <f t="shared" si="147"/>
        <v>438528480.58999979</v>
      </c>
    </row>
    <row r="8895" spans="1:6" ht="28">
      <c r="A8895" s="14">
        <v>45454</v>
      </c>
      <c r="B8895" s="15"/>
      <c r="C8895" s="147" t="s">
        <v>1097</v>
      </c>
      <c r="D8895" s="33"/>
      <c r="E8895" s="45">
        <v>54665000</v>
      </c>
      <c r="F8895" s="13">
        <f t="shared" ref="F8895:F8958" si="148">F8894+D8895-E8895</f>
        <v>383863480.58999979</v>
      </c>
    </row>
    <row r="8896" spans="1:6">
      <c r="A8896" s="14">
        <v>45450</v>
      </c>
      <c r="B8896" s="15"/>
      <c r="C8896" s="144" t="s">
        <v>12</v>
      </c>
      <c r="D8896" s="33">
        <v>1235000</v>
      </c>
      <c r="E8896" s="45"/>
      <c r="F8896" s="13">
        <f t="shared" si="147"/>
        <v>385098480.58999979</v>
      </c>
    </row>
    <row r="8897" spans="1:6">
      <c r="A8897" s="14">
        <v>45450</v>
      </c>
      <c r="B8897" s="15"/>
      <c r="C8897" s="144" t="s">
        <v>12</v>
      </c>
      <c r="D8897" s="33">
        <v>1150000</v>
      </c>
      <c r="E8897" s="45"/>
      <c r="F8897" s="13">
        <f t="shared" si="148"/>
        <v>386248480.58999979</v>
      </c>
    </row>
    <row r="8898" spans="1:6">
      <c r="A8898" s="14">
        <v>45450</v>
      </c>
      <c r="B8898" s="15"/>
      <c r="C8898" s="144" t="s">
        <v>12</v>
      </c>
      <c r="D8898" s="33">
        <v>600000</v>
      </c>
      <c r="E8898" s="45"/>
      <c r="F8898" s="13">
        <f t="shared" si="147"/>
        <v>386848480.58999979</v>
      </c>
    </row>
    <row r="8899" spans="1:6">
      <c r="A8899" s="14">
        <v>45450</v>
      </c>
      <c r="B8899" s="15"/>
      <c r="C8899" s="144" t="s">
        <v>12</v>
      </c>
      <c r="D8899" s="33">
        <v>600000</v>
      </c>
      <c r="E8899" s="45"/>
      <c r="F8899" s="13">
        <f t="shared" si="148"/>
        <v>387448480.58999979</v>
      </c>
    </row>
    <row r="8900" spans="1:6">
      <c r="A8900" s="14">
        <v>45450</v>
      </c>
      <c r="B8900" s="15"/>
      <c r="C8900" s="144" t="s">
        <v>12</v>
      </c>
      <c r="D8900" s="33">
        <v>550000</v>
      </c>
      <c r="E8900" s="45"/>
      <c r="F8900" s="13">
        <f t="shared" si="147"/>
        <v>387998480.58999979</v>
      </c>
    </row>
    <row r="8901" spans="1:6">
      <c r="A8901" s="14">
        <v>45450</v>
      </c>
      <c r="B8901" s="15"/>
      <c r="C8901" s="144" t="s">
        <v>12</v>
      </c>
      <c r="D8901" s="33">
        <v>650000</v>
      </c>
      <c r="E8901" s="45"/>
      <c r="F8901" s="13">
        <f t="shared" si="148"/>
        <v>388648480.58999979</v>
      </c>
    </row>
    <row r="8902" spans="1:6">
      <c r="A8902" s="14">
        <v>45450</v>
      </c>
      <c r="B8902" s="15"/>
      <c r="C8902" s="144" t="s">
        <v>12</v>
      </c>
      <c r="D8902" s="33">
        <v>1185000</v>
      </c>
      <c r="E8902" s="45"/>
      <c r="F8902" s="13">
        <f t="shared" si="147"/>
        <v>389833480.58999979</v>
      </c>
    </row>
    <row r="8903" spans="1:6">
      <c r="A8903" s="14">
        <v>45450</v>
      </c>
      <c r="B8903" s="15"/>
      <c r="C8903" s="144" t="s">
        <v>12</v>
      </c>
      <c r="D8903" s="33">
        <v>1185000</v>
      </c>
      <c r="E8903" s="45"/>
      <c r="F8903" s="13">
        <f t="shared" si="148"/>
        <v>391018480.58999979</v>
      </c>
    </row>
    <row r="8904" spans="1:6">
      <c r="A8904" s="14">
        <v>45450</v>
      </c>
      <c r="B8904" s="15"/>
      <c r="C8904" s="144" t="s">
        <v>30</v>
      </c>
      <c r="D8904" s="33">
        <v>350000</v>
      </c>
      <c r="E8904" s="45"/>
      <c r="F8904" s="13">
        <f t="shared" si="147"/>
        <v>391368480.58999979</v>
      </c>
    </row>
    <row r="8905" spans="1:6">
      <c r="A8905" s="14">
        <v>45450</v>
      </c>
      <c r="B8905" s="15"/>
      <c r="C8905" s="144" t="s">
        <v>12</v>
      </c>
      <c r="D8905" s="33">
        <v>575000</v>
      </c>
      <c r="E8905" s="45"/>
      <c r="F8905" s="13">
        <f t="shared" si="148"/>
        <v>391943480.58999979</v>
      </c>
    </row>
    <row r="8906" spans="1:6">
      <c r="A8906" s="14">
        <v>45450</v>
      </c>
      <c r="B8906" s="15"/>
      <c r="C8906" s="144" t="s">
        <v>12</v>
      </c>
      <c r="D8906" s="33">
        <v>600000</v>
      </c>
      <c r="E8906" s="45"/>
      <c r="F8906" s="13">
        <f t="shared" si="147"/>
        <v>392543480.58999979</v>
      </c>
    </row>
    <row r="8907" spans="1:6">
      <c r="A8907" s="14">
        <v>45450</v>
      </c>
      <c r="B8907" s="15"/>
      <c r="C8907" s="144" t="s">
        <v>12</v>
      </c>
      <c r="D8907" s="33">
        <v>1185000</v>
      </c>
      <c r="E8907" s="45"/>
      <c r="F8907" s="13">
        <f t="shared" si="148"/>
        <v>393728480.58999979</v>
      </c>
    </row>
    <row r="8908" spans="1:6">
      <c r="A8908" s="14">
        <v>45450</v>
      </c>
      <c r="B8908" s="15"/>
      <c r="C8908" s="144" t="s">
        <v>1099</v>
      </c>
      <c r="D8908" s="33">
        <v>11700000</v>
      </c>
      <c r="E8908" s="45"/>
      <c r="F8908" s="13">
        <f t="shared" si="147"/>
        <v>405428480.58999979</v>
      </c>
    </row>
    <row r="8909" spans="1:6">
      <c r="A8909" s="14">
        <v>45450</v>
      </c>
      <c r="B8909" s="15"/>
      <c r="C8909" s="144" t="s">
        <v>12</v>
      </c>
      <c r="D8909" s="33">
        <v>600000</v>
      </c>
      <c r="E8909" s="45"/>
      <c r="F8909" s="13">
        <f t="shared" si="148"/>
        <v>406028480.58999979</v>
      </c>
    </row>
    <row r="8910" spans="1:6">
      <c r="A8910" s="14">
        <v>45450</v>
      </c>
      <c r="B8910" s="15"/>
      <c r="C8910" s="144" t="s">
        <v>12</v>
      </c>
      <c r="D8910" s="33">
        <v>585000</v>
      </c>
      <c r="E8910" s="45"/>
      <c r="F8910" s="13">
        <f t="shared" si="147"/>
        <v>406613480.58999979</v>
      </c>
    </row>
    <row r="8911" spans="1:6">
      <c r="A8911" s="14">
        <v>45450</v>
      </c>
      <c r="B8911" s="15"/>
      <c r="C8911" s="144" t="s">
        <v>60</v>
      </c>
      <c r="D8911" s="33">
        <v>4666000</v>
      </c>
      <c r="E8911" s="45"/>
      <c r="F8911" s="13">
        <f t="shared" si="148"/>
        <v>411279480.58999979</v>
      </c>
    </row>
    <row r="8912" spans="1:6">
      <c r="A8912" s="14">
        <v>45450</v>
      </c>
      <c r="B8912" s="15"/>
      <c r="C8912" s="144" t="s">
        <v>12</v>
      </c>
      <c r="D8912" s="33">
        <v>585000</v>
      </c>
      <c r="E8912" s="45"/>
      <c r="F8912" s="13">
        <f t="shared" si="147"/>
        <v>411864480.58999979</v>
      </c>
    </row>
    <row r="8913" spans="1:6">
      <c r="A8913" s="14">
        <v>45450</v>
      </c>
      <c r="B8913" s="15"/>
      <c r="C8913" s="144" t="s">
        <v>147</v>
      </c>
      <c r="D8913" s="33">
        <v>15500000</v>
      </c>
      <c r="E8913" s="45"/>
      <c r="F8913" s="13">
        <f t="shared" si="148"/>
        <v>427364480.58999979</v>
      </c>
    </row>
    <row r="8914" spans="1:6">
      <c r="A8914" s="14">
        <v>45451</v>
      </c>
      <c r="B8914" s="15"/>
      <c r="C8914" s="144" t="s">
        <v>12</v>
      </c>
      <c r="D8914" s="33">
        <v>585000</v>
      </c>
      <c r="E8914" s="45"/>
      <c r="F8914" s="13">
        <f t="shared" si="147"/>
        <v>427949480.58999979</v>
      </c>
    </row>
    <row r="8915" spans="1:6">
      <c r="A8915" s="14">
        <v>45451</v>
      </c>
      <c r="B8915" s="15"/>
      <c r="C8915" s="144" t="s">
        <v>12</v>
      </c>
      <c r="D8915" s="33">
        <v>550000</v>
      </c>
      <c r="E8915" s="45"/>
      <c r="F8915" s="13">
        <f t="shared" si="148"/>
        <v>428499480.58999979</v>
      </c>
    </row>
    <row r="8916" spans="1:6">
      <c r="A8916" s="14">
        <v>45451</v>
      </c>
      <c r="B8916" s="15"/>
      <c r="C8916" s="144" t="s">
        <v>12</v>
      </c>
      <c r="D8916" s="33">
        <v>600000</v>
      </c>
      <c r="E8916" s="45"/>
      <c r="F8916" s="13">
        <f t="shared" si="147"/>
        <v>429099480.58999979</v>
      </c>
    </row>
    <row r="8917" spans="1:6">
      <c r="A8917" s="14">
        <v>45451</v>
      </c>
      <c r="B8917" s="15"/>
      <c r="C8917" s="144" t="s">
        <v>1100</v>
      </c>
      <c r="D8917" s="33">
        <v>17857000</v>
      </c>
      <c r="E8917" s="45"/>
      <c r="F8917" s="13">
        <f t="shared" si="148"/>
        <v>446956480.58999979</v>
      </c>
    </row>
    <row r="8918" spans="1:6">
      <c r="A8918" s="14">
        <v>45451</v>
      </c>
      <c r="B8918" s="15"/>
      <c r="C8918" s="144" t="s">
        <v>16</v>
      </c>
      <c r="D8918" s="33">
        <v>432000</v>
      </c>
      <c r="E8918" s="45"/>
      <c r="F8918" s="13">
        <f t="shared" si="147"/>
        <v>447388480.58999979</v>
      </c>
    </row>
    <row r="8919" spans="1:6">
      <c r="A8919" s="14">
        <v>45451</v>
      </c>
      <c r="B8919" s="15"/>
      <c r="C8919" s="144" t="s">
        <v>147</v>
      </c>
      <c r="D8919" s="33">
        <v>15500000</v>
      </c>
      <c r="E8919" s="45"/>
      <c r="F8919" s="13">
        <f t="shared" si="148"/>
        <v>462888480.58999979</v>
      </c>
    </row>
    <row r="8920" spans="1:6">
      <c r="A8920" s="14">
        <v>45451</v>
      </c>
      <c r="B8920" s="15"/>
      <c r="C8920" s="144" t="s">
        <v>12</v>
      </c>
      <c r="D8920" s="33">
        <v>1850000</v>
      </c>
      <c r="E8920" s="45"/>
      <c r="F8920" s="13">
        <f t="shared" si="147"/>
        <v>464738480.58999979</v>
      </c>
    </row>
    <row r="8921" spans="1:6">
      <c r="A8921" s="14">
        <v>45451</v>
      </c>
      <c r="B8921" s="15"/>
      <c r="C8921" s="144" t="s">
        <v>12</v>
      </c>
      <c r="D8921" s="33">
        <v>1135000</v>
      </c>
      <c r="E8921" s="45"/>
      <c r="F8921" s="13">
        <f t="shared" si="148"/>
        <v>465873480.58999979</v>
      </c>
    </row>
    <row r="8922" spans="1:6">
      <c r="A8922" s="14">
        <v>45452</v>
      </c>
      <c r="B8922" s="15"/>
      <c r="C8922" s="144" t="s">
        <v>12</v>
      </c>
      <c r="D8922" s="33">
        <v>1170000</v>
      </c>
      <c r="E8922" s="45"/>
      <c r="F8922" s="13">
        <f t="shared" si="147"/>
        <v>467043480.58999979</v>
      </c>
    </row>
    <row r="8923" spans="1:6">
      <c r="A8923" s="14">
        <v>45452</v>
      </c>
      <c r="B8923" s="15"/>
      <c r="C8923" s="144" t="s">
        <v>12</v>
      </c>
      <c r="D8923" s="33">
        <v>575000</v>
      </c>
      <c r="E8923" s="45"/>
      <c r="F8923" s="13">
        <f t="shared" si="148"/>
        <v>467618480.58999979</v>
      </c>
    </row>
    <row r="8924" spans="1:6">
      <c r="A8924" s="14">
        <v>45452</v>
      </c>
      <c r="B8924" s="15"/>
      <c r="C8924" s="144" t="s">
        <v>12</v>
      </c>
      <c r="D8924" s="33">
        <v>1150000</v>
      </c>
      <c r="E8924" s="45"/>
      <c r="F8924" s="13">
        <f t="shared" si="147"/>
        <v>468768480.58999979</v>
      </c>
    </row>
    <row r="8925" spans="1:6">
      <c r="A8925" s="14">
        <v>45452</v>
      </c>
      <c r="B8925" s="15"/>
      <c r="C8925" s="144" t="s">
        <v>12</v>
      </c>
      <c r="D8925" s="33">
        <v>600000</v>
      </c>
      <c r="E8925" s="45"/>
      <c r="F8925" s="13">
        <f t="shared" si="148"/>
        <v>469368480.58999979</v>
      </c>
    </row>
    <row r="8926" spans="1:6">
      <c r="A8926" s="14">
        <v>45453</v>
      </c>
      <c r="B8926" s="15"/>
      <c r="C8926" s="144" t="s">
        <v>12</v>
      </c>
      <c r="D8926" s="33">
        <v>585000</v>
      </c>
      <c r="E8926" s="45"/>
      <c r="F8926" s="13">
        <f t="shared" si="147"/>
        <v>469953480.58999979</v>
      </c>
    </row>
    <row r="8927" spans="1:6">
      <c r="A8927" s="14">
        <v>45453</v>
      </c>
      <c r="B8927" s="15"/>
      <c r="C8927" s="144" t="s">
        <v>18</v>
      </c>
      <c r="D8927" s="33">
        <v>1300000</v>
      </c>
      <c r="E8927" s="45"/>
      <c r="F8927" s="13">
        <f t="shared" si="148"/>
        <v>471253480.58999979</v>
      </c>
    </row>
    <row r="8928" spans="1:6">
      <c r="A8928" s="14">
        <v>45453</v>
      </c>
      <c r="B8928" s="15"/>
      <c r="C8928" s="144" t="s">
        <v>12</v>
      </c>
      <c r="D8928" s="33">
        <v>1050000</v>
      </c>
      <c r="E8928" s="45"/>
      <c r="F8928" s="13">
        <f t="shared" si="147"/>
        <v>472303480.58999979</v>
      </c>
    </row>
    <row r="8929" spans="1:6">
      <c r="A8929" s="14">
        <v>45453</v>
      </c>
      <c r="B8929" s="15"/>
      <c r="C8929" s="144" t="s">
        <v>12</v>
      </c>
      <c r="D8929" s="33">
        <v>465000</v>
      </c>
      <c r="E8929" s="45"/>
      <c r="F8929" s="13">
        <f t="shared" si="148"/>
        <v>472768480.58999979</v>
      </c>
    </row>
    <row r="8930" spans="1:6">
      <c r="A8930" s="14">
        <v>45453</v>
      </c>
      <c r="B8930" s="15"/>
      <c r="C8930" s="144" t="s">
        <v>12</v>
      </c>
      <c r="D8930" s="33">
        <v>600000</v>
      </c>
      <c r="E8930" s="45"/>
      <c r="F8930" s="13">
        <f t="shared" si="147"/>
        <v>473368480.58999979</v>
      </c>
    </row>
    <row r="8931" spans="1:6">
      <c r="A8931" s="14">
        <v>45453</v>
      </c>
      <c r="B8931" s="15"/>
      <c r="C8931" s="144" t="s">
        <v>12</v>
      </c>
      <c r="D8931" s="33">
        <v>600000</v>
      </c>
      <c r="E8931" s="45"/>
      <c r="F8931" s="13">
        <f t="shared" si="148"/>
        <v>473968480.58999979</v>
      </c>
    </row>
    <row r="8932" spans="1:6">
      <c r="A8932" s="14">
        <v>45453</v>
      </c>
      <c r="B8932" s="15"/>
      <c r="C8932" s="144" t="s">
        <v>12</v>
      </c>
      <c r="D8932" s="33">
        <v>600000</v>
      </c>
      <c r="E8932" s="45"/>
      <c r="F8932" s="13">
        <f t="shared" si="148"/>
        <v>474568480.58999979</v>
      </c>
    </row>
    <row r="8933" spans="1:6">
      <c r="A8933" s="14">
        <v>45453</v>
      </c>
      <c r="B8933" s="15"/>
      <c r="C8933" s="144" t="s">
        <v>12</v>
      </c>
      <c r="D8933" s="33">
        <v>465000</v>
      </c>
      <c r="E8933" s="45"/>
      <c r="F8933" s="13">
        <f t="shared" si="148"/>
        <v>475033480.58999979</v>
      </c>
    </row>
    <row r="8934" spans="1:6">
      <c r="A8934" s="14">
        <v>45453</v>
      </c>
      <c r="B8934" s="15"/>
      <c r="C8934" s="144" t="s">
        <v>12</v>
      </c>
      <c r="D8934" s="33">
        <v>1185000</v>
      </c>
      <c r="E8934" s="45"/>
      <c r="F8934" s="13">
        <f t="shared" si="148"/>
        <v>476218480.58999979</v>
      </c>
    </row>
    <row r="8935" spans="1:6">
      <c r="A8935" s="14">
        <v>45453</v>
      </c>
      <c r="B8935" s="15"/>
      <c r="C8935" s="144" t="s">
        <v>12</v>
      </c>
      <c r="D8935" s="33">
        <v>585000</v>
      </c>
      <c r="E8935" s="45"/>
      <c r="F8935" s="13">
        <f t="shared" si="148"/>
        <v>476803480.58999979</v>
      </c>
    </row>
    <row r="8936" spans="1:6">
      <c r="A8936" s="14">
        <v>45453</v>
      </c>
      <c r="B8936" s="15"/>
      <c r="C8936" s="144" t="s">
        <v>12</v>
      </c>
      <c r="D8936" s="33">
        <v>550000</v>
      </c>
      <c r="E8936" s="45"/>
      <c r="F8936" s="13">
        <f t="shared" si="148"/>
        <v>477353480.58999979</v>
      </c>
    </row>
    <row r="8937" spans="1:6">
      <c r="A8937" s="14">
        <v>45453</v>
      </c>
      <c r="B8937" s="15"/>
      <c r="C8937" s="144" t="s">
        <v>12</v>
      </c>
      <c r="D8937" s="33">
        <v>465000</v>
      </c>
      <c r="E8937" s="45"/>
      <c r="F8937" s="13">
        <f t="shared" si="148"/>
        <v>477818480.58999979</v>
      </c>
    </row>
    <row r="8938" spans="1:6">
      <c r="A8938" s="14">
        <v>45453</v>
      </c>
      <c r="B8938" s="15"/>
      <c r="C8938" s="144" t="s">
        <v>12</v>
      </c>
      <c r="D8938" s="33">
        <v>1170000</v>
      </c>
      <c r="E8938" s="45"/>
      <c r="F8938" s="13">
        <f t="shared" si="148"/>
        <v>478988480.58999979</v>
      </c>
    </row>
    <row r="8939" spans="1:6">
      <c r="A8939" s="14">
        <v>45453</v>
      </c>
      <c r="B8939" s="15"/>
      <c r="C8939" s="144" t="s">
        <v>18</v>
      </c>
      <c r="D8939" s="33">
        <v>1150000</v>
      </c>
      <c r="E8939" s="45"/>
      <c r="F8939" s="13">
        <f t="shared" si="148"/>
        <v>480138480.58999979</v>
      </c>
    </row>
    <row r="8940" spans="1:6">
      <c r="A8940" s="14">
        <v>45453</v>
      </c>
      <c r="B8940" s="15"/>
      <c r="C8940" s="144" t="s">
        <v>12</v>
      </c>
      <c r="D8940" s="33">
        <v>600000</v>
      </c>
      <c r="E8940" s="45"/>
      <c r="F8940" s="13">
        <f t="shared" si="148"/>
        <v>480738480.58999979</v>
      </c>
    </row>
    <row r="8941" spans="1:6">
      <c r="A8941" s="14">
        <v>45453</v>
      </c>
      <c r="B8941" s="15"/>
      <c r="C8941" s="144" t="s">
        <v>12</v>
      </c>
      <c r="D8941" s="33">
        <v>585000</v>
      </c>
      <c r="E8941" s="45"/>
      <c r="F8941" s="13">
        <f t="shared" si="148"/>
        <v>481323480.58999979</v>
      </c>
    </row>
    <row r="8942" spans="1:6">
      <c r="A8942" s="14">
        <v>45453</v>
      </c>
      <c r="B8942" s="15"/>
      <c r="C8942" s="144" t="s">
        <v>12</v>
      </c>
      <c r="D8942" s="33">
        <v>650000</v>
      </c>
      <c r="E8942" s="45"/>
      <c r="F8942" s="13">
        <f t="shared" si="148"/>
        <v>481973480.58999979</v>
      </c>
    </row>
    <row r="8943" spans="1:6">
      <c r="A8943" s="14">
        <v>45453</v>
      </c>
      <c r="B8943" s="15"/>
      <c r="C8943" s="144" t="s">
        <v>12</v>
      </c>
      <c r="D8943" s="33">
        <v>550000</v>
      </c>
      <c r="E8943" s="45"/>
      <c r="F8943" s="13">
        <f t="shared" si="148"/>
        <v>482523480.58999979</v>
      </c>
    </row>
    <row r="8944" spans="1:6">
      <c r="A8944" s="14">
        <v>45453</v>
      </c>
      <c r="B8944" s="15"/>
      <c r="C8944" s="144" t="s">
        <v>12</v>
      </c>
      <c r="D8944" s="33">
        <v>600000</v>
      </c>
      <c r="E8944" s="45"/>
      <c r="F8944" s="13">
        <f t="shared" si="148"/>
        <v>483123480.58999979</v>
      </c>
    </row>
    <row r="8945" spans="1:6">
      <c r="A8945" s="14">
        <v>45453</v>
      </c>
      <c r="B8945" s="15"/>
      <c r="C8945" s="144" t="s">
        <v>12</v>
      </c>
      <c r="D8945" s="33">
        <v>600000</v>
      </c>
      <c r="E8945" s="45"/>
      <c r="F8945" s="13">
        <f t="shared" si="148"/>
        <v>483723480.58999979</v>
      </c>
    </row>
    <row r="8946" spans="1:6">
      <c r="A8946" s="14">
        <v>45453</v>
      </c>
      <c r="B8946" s="15"/>
      <c r="C8946" s="144" t="s">
        <v>12</v>
      </c>
      <c r="D8946" s="33">
        <v>50000</v>
      </c>
      <c r="E8946" s="45"/>
      <c r="F8946" s="13">
        <f t="shared" si="148"/>
        <v>483773480.58999979</v>
      </c>
    </row>
    <row r="8947" spans="1:6">
      <c r="A8947" s="14">
        <v>45453</v>
      </c>
      <c r="B8947" s="15"/>
      <c r="C8947" s="144" t="s">
        <v>12</v>
      </c>
      <c r="D8947" s="33">
        <v>575000</v>
      </c>
      <c r="E8947" s="45"/>
      <c r="F8947" s="13">
        <f t="shared" si="148"/>
        <v>484348480.58999979</v>
      </c>
    </row>
    <row r="8948" spans="1:6">
      <c r="A8948" s="14">
        <v>45453</v>
      </c>
      <c r="B8948" s="15"/>
      <c r="C8948" s="144" t="s">
        <v>12</v>
      </c>
      <c r="D8948" s="33">
        <v>1250000</v>
      </c>
      <c r="E8948" s="45"/>
      <c r="F8948" s="13">
        <f t="shared" si="148"/>
        <v>485598480.58999979</v>
      </c>
    </row>
    <row r="8949" spans="1:6">
      <c r="A8949" s="14">
        <v>45453</v>
      </c>
      <c r="B8949" s="15"/>
      <c r="C8949" s="144" t="s">
        <v>12</v>
      </c>
      <c r="D8949" s="33">
        <v>1235000</v>
      </c>
      <c r="E8949" s="45"/>
      <c r="F8949" s="13">
        <f t="shared" si="148"/>
        <v>486833480.58999979</v>
      </c>
    </row>
    <row r="8950" spans="1:6">
      <c r="A8950" s="14">
        <v>45453</v>
      </c>
      <c r="B8950" s="15"/>
      <c r="C8950" s="144" t="s">
        <v>12</v>
      </c>
      <c r="D8950" s="33">
        <v>550000</v>
      </c>
      <c r="E8950" s="45"/>
      <c r="F8950" s="13">
        <f t="shared" si="148"/>
        <v>487383480.58999979</v>
      </c>
    </row>
    <row r="8951" spans="1:6">
      <c r="A8951" s="14">
        <v>45453</v>
      </c>
      <c r="B8951" s="15"/>
      <c r="C8951" s="144" t="s">
        <v>12</v>
      </c>
      <c r="D8951" s="33">
        <v>1100000</v>
      </c>
      <c r="E8951" s="45"/>
      <c r="F8951" s="13">
        <f t="shared" si="148"/>
        <v>488483480.58999979</v>
      </c>
    </row>
    <row r="8952" spans="1:6">
      <c r="A8952" s="14">
        <v>45453</v>
      </c>
      <c r="B8952" s="15"/>
      <c r="C8952" s="144" t="s">
        <v>12</v>
      </c>
      <c r="D8952" s="33">
        <v>1185000</v>
      </c>
      <c r="E8952" s="45"/>
      <c r="F8952" s="13">
        <f t="shared" si="148"/>
        <v>489668480.58999979</v>
      </c>
    </row>
    <row r="8953" spans="1:6">
      <c r="A8953" s="14">
        <v>45453</v>
      </c>
      <c r="B8953" s="15"/>
      <c r="C8953" s="144" t="s">
        <v>12</v>
      </c>
      <c r="D8953" s="33">
        <v>1170000</v>
      </c>
      <c r="E8953" s="45"/>
      <c r="F8953" s="13">
        <f t="shared" si="148"/>
        <v>490838480.58999979</v>
      </c>
    </row>
    <row r="8954" spans="1:6">
      <c r="A8954" s="14">
        <v>45453</v>
      </c>
      <c r="B8954" s="15"/>
      <c r="C8954" s="144" t="s">
        <v>12</v>
      </c>
      <c r="D8954" s="33">
        <v>585000</v>
      </c>
      <c r="E8954" s="45"/>
      <c r="F8954" s="13">
        <f t="shared" si="148"/>
        <v>491423480.58999979</v>
      </c>
    </row>
    <row r="8955" spans="1:6">
      <c r="A8955" s="14">
        <v>45454</v>
      </c>
      <c r="B8955" s="15"/>
      <c r="C8955" s="144" t="s">
        <v>12</v>
      </c>
      <c r="D8955" s="33">
        <v>650000</v>
      </c>
      <c r="E8955" s="45"/>
      <c r="F8955" s="13">
        <f t="shared" si="148"/>
        <v>492073480.58999979</v>
      </c>
    </row>
    <row r="8956" spans="1:6">
      <c r="A8956" s="14">
        <v>45454</v>
      </c>
      <c r="B8956" s="15"/>
      <c r="C8956" s="144" t="s">
        <v>12</v>
      </c>
      <c r="D8956" s="33">
        <v>600000</v>
      </c>
      <c r="E8956" s="45"/>
      <c r="F8956" s="13">
        <f t="shared" si="148"/>
        <v>492673480.58999979</v>
      </c>
    </row>
    <row r="8957" spans="1:6">
      <c r="A8957" s="14">
        <v>45454</v>
      </c>
      <c r="B8957" s="15"/>
      <c r="C8957" s="144" t="s">
        <v>12</v>
      </c>
      <c r="D8957" s="33">
        <v>5000</v>
      </c>
      <c r="E8957" s="45"/>
      <c r="F8957" s="13">
        <f t="shared" si="148"/>
        <v>492678480.58999979</v>
      </c>
    </row>
    <row r="8958" spans="1:6">
      <c r="A8958" s="14">
        <v>45454</v>
      </c>
      <c r="B8958" s="15"/>
      <c r="C8958" s="144" t="s">
        <v>12</v>
      </c>
      <c r="D8958" s="33">
        <v>1100000</v>
      </c>
      <c r="E8958" s="45"/>
      <c r="F8958" s="13">
        <f t="shared" si="148"/>
        <v>493778480.58999979</v>
      </c>
    </row>
    <row r="8959" spans="1:6">
      <c r="A8959" s="14">
        <v>45454</v>
      </c>
      <c r="B8959" s="15"/>
      <c r="C8959" s="144" t="s">
        <v>12</v>
      </c>
      <c r="D8959" s="33">
        <v>585000</v>
      </c>
      <c r="E8959" s="45"/>
      <c r="F8959" s="13">
        <f t="shared" ref="F8959:F8960" si="149">F8958+D8959-E8959</f>
        <v>494363480.58999979</v>
      </c>
    </row>
    <row r="8960" spans="1:6">
      <c r="A8960" s="14">
        <v>45454</v>
      </c>
      <c r="B8960" s="15"/>
      <c r="C8960" s="144" t="s">
        <v>18</v>
      </c>
      <c r="D8960" s="33">
        <v>1185000</v>
      </c>
      <c r="E8960" s="45"/>
      <c r="F8960" s="13">
        <f t="shared" si="149"/>
        <v>495548480.58999979</v>
      </c>
    </row>
    <row r="8961" spans="1:8">
      <c r="A8961" s="14">
        <v>45455</v>
      </c>
      <c r="B8961" s="15"/>
      <c r="C8961" s="144" t="s">
        <v>959</v>
      </c>
      <c r="D8961" s="33">
        <v>1750000</v>
      </c>
      <c r="E8961" s="45"/>
      <c r="F8961" s="13">
        <f t="shared" ref="F8961:F9026" si="150">F8960+D8961-E8961</f>
        <v>497298480.58999979</v>
      </c>
      <c r="H8961" s="16"/>
    </row>
    <row r="8962" spans="1:8">
      <c r="A8962" s="14">
        <v>45455</v>
      </c>
      <c r="B8962" s="15"/>
      <c r="C8962" s="144" t="s">
        <v>1060</v>
      </c>
      <c r="D8962" s="33"/>
      <c r="E8962" s="45">
        <v>107215000</v>
      </c>
      <c r="F8962" s="13">
        <f t="shared" si="150"/>
        <v>390083480.58999979</v>
      </c>
    </row>
    <row r="8963" spans="1:8">
      <c r="A8963" s="14">
        <v>45455</v>
      </c>
      <c r="B8963" s="15"/>
      <c r="C8963" s="144" t="s">
        <v>1061</v>
      </c>
      <c r="D8963" s="33"/>
      <c r="E8963" s="45">
        <v>4400000</v>
      </c>
      <c r="F8963" s="13">
        <f t="shared" si="150"/>
        <v>385683480.58999979</v>
      </c>
    </row>
    <row r="8964" spans="1:8">
      <c r="A8964" s="14">
        <v>45455</v>
      </c>
      <c r="B8964" s="15"/>
      <c r="C8964" s="144" t="s">
        <v>1062</v>
      </c>
      <c r="D8964" s="33"/>
      <c r="E8964" s="45">
        <v>41500000</v>
      </c>
      <c r="F8964" s="13">
        <f t="shared" si="150"/>
        <v>344183480.58999979</v>
      </c>
    </row>
    <row r="8965" spans="1:8">
      <c r="A8965" s="14">
        <v>45455</v>
      </c>
      <c r="B8965" s="15"/>
      <c r="C8965" s="144" t="s">
        <v>1065</v>
      </c>
      <c r="D8965" s="33"/>
      <c r="E8965" s="45">
        <v>10350000</v>
      </c>
      <c r="F8965" s="13">
        <f t="shared" si="150"/>
        <v>333833480.58999979</v>
      </c>
    </row>
    <row r="8966" spans="1:8">
      <c r="A8966" s="14">
        <v>45455</v>
      </c>
      <c r="B8966" s="15"/>
      <c r="C8966" s="144" t="s">
        <v>1066</v>
      </c>
      <c r="D8966" s="33"/>
      <c r="E8966" s="45">
        <v>10900000</v>
      </c>
      <c r="F8966" s="13">
        <f t="shared" si="150"/>
        <v>322933480.58999979</v>
      </c>
    </row>
    <row r="8967" spans="1:8">
      <c r="A8967" s="14">
        <v>45455</v>
      </c>
      <c r="B8967" s="15"/>
      <c r="C8967" s="144" t="s">
        <v>1067</v>
      </c>
      <c r="D8967" s="33"/>
      <c r="E8967" s="45">
        <v>30250000</v>
      </c>
      <c r="F8967" s="13">
        <f t="shared" si="150"/>
        <v>292683480.58999979</v>
      </c>
    </row>
    <row r="8968" spans="1:8">
      <c r="A8968" s="14">
        <v>45455</v>
      </c>
      <c r="B8968" s="15"/>
      <c r="C8968" s="144" t="s">
        <v>1109</v>
      </c>
      <c r="D8968" s="33"/>
      <c r="E8968" s="45">
        <v>829000</v>
      </c>
      <c r="F8968" s="13">
        <f t="shared" si="150"/>
        <v>291854480.58999979</v>
      </c>
    </row>
    <row r="8969" spans="1:8">
      <c r="A8969" s="14">
        <v>45455</v>
      </c>
      <c r="B8969" s="15"/>
      <c r="C8969" s="144" t="s">
        <v>53</v>
      </c>
      <c r="D8969" s="33"/>
      <c r="E8969" s="45">
        <f>(4*2900)</f>
        <v>11600</v>
      </c>
      <c r="F8969" s="13">
        <f t="shared" si="150"/>
        <v>291842880.58999979</v>
      </c>
    </row>
    <row r="8970" spans="1:8">
      <c r="A8970" s="14">
        <v>45455</v>
      </c>
      <c r="B8970" s="15"/>
      <c r="C8970" s="144" t="s">
        <v>1070</v>
      </c>
      <c r="D8970" s="33">
        <v>7100000</v>
      </c>
      <c r="E8970" s="45"/>
      <c r="F8970" s="13">
        <f t="shared" si="150"/>
        <v>298942880.58999979</v>
      </c>
    </row>
    <row r="8971" spans="1:8">
      <c r="A8971" s="14">
        <v>45455</v>
      </c>
      <c r="B8971" s="15"/>
      <c r="C8971" s="144" t="s">
        <v>1071</v>
      </c>
      <c r="D8971" s="33">
        <v>2250000</v>
      </c>
      <c r="E8971" s="45"/>
      <c r="F8971" s="13">
        <f t="shared" si="150"/>
        <v>301192880.58999979</v>
      </c>
    </row>
    <row r="8972" spans="1:8">
      <c r="A8972" s="14">
        <v>45456</v>
      </c>
      <c r="B8972" s="15"/>
      <c r="C8972" s="144" t="s">
        <v>1120</v>
      </c>
      <c r="D8972" s="33"/>
      <c r="E8972" s="45">
        <v>58250000</v>
      </c>
      <c r="F8972" s="13">
        <f t="shared" si="150"/>
        <v>242942880.58999979</v>
      </c>
    </row>
    <row r="8973" spans="1:8">
      <c r="A8973" s="14">
        <v>45455</v>
      </c>
      <c r="B8973" s="15"/>
      <c r="C8973" s="144" t="s">
        <v>1068</v>
      </c>
      <c r="D8973" s="33"/>
      <c r="E8973" s="45">
        <v>1750000</v>
      </c>
      <c r="F8973" s="13">
        <f t="shared" si="150"/>
        <v>241192880.58999979</v>
      </c>
    </row>
    <row r="8974" spans="1:8">
      <c r="A8974" s="14">
        <v>45454</v>
      </c>
      <c r="B8974" s="15"/>
      <c r="C8974" s="144" t="s">
        <v>12</v>
      </c>
      <c r="D8974" s="33">
        <v>3000000</v>
      </c>
      <c r="E8974" s="45"/>
      <c r="F8974" s="13">
        <f t="shared" si="150"/>
        <v>244192880.58999979</v>
      </c>
    </row>
    <row r="8975" spans="1:8">
      <c r="A8975" s="14">
        <v>45454</v>
      </c>
      <c r="B8975" s="15"/>
      <c r="C8975" s="144" t="s">
        <v>12</v>
      </c>
      <c r="D8975" s="33">
        <v>650000</v>
      </c>
      <c r="E8975" s="45"/>
      <c r="F8975" s="13">
        <f t="shared" si="150"/>
        <v>244842880.58999979</v>
      </c>
    </row>
    <row r="8976" spans="1:8">
      <c r="A8976" s="14">
        <v>45454</v>
      </c>
      <c r="B8976" s="15"/>
      <c r="C8976" s="144" t="s">
        <v>18</v>
      </c>
      <c r="D8976" s="33">
        <v>1185000</v>
      </c>
      <c r="E8976" s="45"/>
      <c r="F8976" s="13">
        <f t="shared" si="150"/>
        <v>246027880.58999979</v>
      </c>
    </row>
    <row r="8977" spans="1:6">
      <c r="A8977" s="14">
        <v>45454</v>
      </c>
      <c r="B8977" s="15"/>
      <c r="C8977" s="144" t="s">
        <v>18</v>
      </c>
      <c r="D8977" s="33">
        <v>1185000</v>
      </c>
      <c r="E8977" s="45"/>
      <c r="F8977" s="13">
        <f t="shared" si="150"/>
        <v>247212880.58999979</v>
      </c>
    </row>
    <row r="8978" spans="1:6">
      <c r="A8978" s="14">
        <v>45454</v>
      </c>
      <c r="B8978" s="15"/>
      <c r="C8978" s="144" t="s">
        <v>12</v>
      </c>
      <c r="D8978" s="33">
        <v>600000</v>
      </c>
      <c r="E8978" s="45"/>
      <c r="F8978" s="13">
        <f t="shared" si="150"/>
        <v>247812880.58999979</v>
      </c>
    </row>
    <row r="8979" spans="1:6">
      <c r="A8979" s="14">
        <v>45454</v>
      </c>
      <c r="B8979" s="15"/>
      <c r="C8979" s="144" t="s">
        <v>12</v>
      </c>
      <c r="D8979" s="33">
        <v>1170000</v>
      </c>
      <c r="E8979" s="45"/>
      <c r="F8979" s="13">
        <f t="shared" si="150"/>
        <v>248982880.58999979</v>
      </c>
    </row>
    <row r="8980" spans="1:6">
      <c r="A8980" s="14">
        <v>45454</v>
      </c>
      <c r="B8980" s="15"/>
      <c r="C8980" s="144" t="s">
        <v>12</v>
      </c>
      <c r="D8980" s="33">
        <v>575000</v>
      </c>
      <c r="E8980" s="45"/>
      <c r="F8980" s="13">
        <f t="shared" si="150"/>
        <v>249557880.58999979</v>
      </c>
    </row>
    <row r="8981" spans="1:6">
      <c r="A8981" s="14">
        <v>45454</v>
      </c>
      <c r="B8981" s="15"/>
      <c r="C8981" s="144" t="s">
        <v>18</v>
      </c>
      <c r="D8981" s="33">
        <v>2150000</v>
      </c>
      <c r="E8981" s="45"/>
      <c r="F8981" s="13">
        <f t="shared" si="150"/>
        <v>251707880.58999979</v>
      </c>
    </row>
    <row r="8982" spans="1:6">
      <c r="A8982" s="14">
        <v>45454</v>
      </c>
      <c r="B8982" s="15"/>
      <c r="C8982" s="144" t="s">
        <v>12</v>
      </c>
      <c r="D8982" s="33">
        <v>650000</v>
      </c>
      <c r="E8982" s="45"/>
      <c r="F8982" s="13">
        <f t="shared" si="150"/>
        <v>252357880.58999979</v>
      </c>
    </row>
    <row r="8983" spans="1:6">
      <c r="A8983" s="14">
        <v>45454</v>
      </c>
      <c r="B8983" s="15"/>
      <c r="C8983" s="144" t="s">
        <v>149</v>
      </c>
      <c r="D8983" s="33">
        <v>15950000</v>
      </c>
      <c r="E8983" s="45"/>
      <c r="F8983" s="13">
        <f t="shared" si="150"/>
        <v>268307880.58999979</v>
      </c>
    </row>
    <row r="8984" spans="1:6">
      <c r="A8984" s="14">
        <v>45455</v>
      </c>
      <c r="B8984" s="15"/>
      <c r="C8984" s="144" t="s">
        <v>12</v>
      </c>
      <c r="D8984" s="33">
        <v>585000</v>
      </c>
      <c r="E8984" s="45"/>
      <c r="F8984" s="13">
        <f t="shared" si="150"/>
        <v>268892880.58999979</v>
      </c>
    </row>
    <row r="8985" spans="1:6">
      <c r="A8985" s="14">
        <v>45455</v>
      </c>
      <c r="B8985" s="15"/>
      <c r="C8985" s="144" t="s">
        <v>12</v>
      </c>
      <c r="D8985" s="33">
        <v>600000</v>
      </c>
      <c r="E8985" s="45"/>
      <c r="F8985" s="13">
        <f t="shared" si="150"/>
        <v>269492880.58999979</v>
      </c>
    </row>
    <row r="8986" spans="1:6">
      <c r="A8986" s="14">
        <v>45455</v>
      </c>
      <c r="B8986" s="15"/>
      <c r="C8986" s="144" t="s">
        <v>42</v>
      </c>
      <c r="D8986" s="33">
        <v>6510000</v>
      </c>
      <c r="E8986" s="45"/>
      <c r="F8986" s="13">
        <f t="shared" si="150"/>
        <v>276002880.58999979</v>
      </c>
    </row>
    <row r="8987" spans="1:6">
      <c r="A8987" s="14">
        <v>45455</v>
      </c>
      <c r="B8987" s="15"/>
      <c r="C8987" s="144" t="s">
        <v>12</v>
      </c>
      <c r="D8987" s="33">
        <v>1135000</v>
      </c>
      <c r="E8987" s="45"/>
      <c r="F8987" s="13">
        <f t="shared" si="150"/>
        <v>277137880.58999979</v>
      </c>
    </row>
    <row r="8988" spans="1:6">
      <c r="A8988" s="14">
        <v>45455</v>
      </c>
      <c r="B8988" s="15"/>
      <c r="C8988" s="144" t="s">
        <v>147</v>
      </c>
      <c r="D8988" s="33">
        <v>14750000</v>
      </c>
      <c r="E8988" s="45"/>
      <c r="F8988" s="13">
        <f t="shared" si="150"/>
        <v>291887880.58999979</v>
      </c>
    </row>
    <row r="8989" spans="1:6">
      <c r="A8989" s="14">
        <v>45455</v>
      </c>
      <c r="B8989" s="15"/>
      <c r="C8989" s="144" t="s">
        <v>16</v>
      </c>
      <c r="D8989" s="33">
        <v>432000</v>
      </c>
      <c r="E8989" s="45"/>
      <c r="F8989" s="13">
        <f t="shared" si="150"/>
        <v>292319880.58999979</v>
      </c>
    </row>
    <row r="8990" spans="1:6">
      <c r="A8990" s="14">
        <v>45455</v>
      </c>
      <c r="B8990" s="15"/>
      <c r="C8990" s="144" t="s">
        <v>149</v>
      </c>
      <c r="D8990" s="33">
        <v>15700000</v>
      </c>
      <c r="E8990" s="45"/>
      <c r="F8990" s="13">
        <f t="shared" si="150"/>
        <v>308019880.58999979</v>
      </c>
    </row>
    <row r="8991" spans="1:6">
      <c r="A8991" s="14">
        <v>45456</v>
      </c>
      <c r="B8991" s="15"/>
      <c r="C8991" s="144" t="s">
        <v>16</v>
      </c>
      <c r="D8991" s="33">
        <v>1783000</v>
      </c>
      <c r="E8991" s="45"/>
      <c r="F8991" s="13">
        <f t="shared" si="150"/>
        <v>309802880.58999979</v>
      </c>
    </row>
    <row r="8992" spans="1:6">
      <c r="A8992" s="14">
        <v>45456</v>
      </c>
      <c r="B8992" s="15"/>
      <c r="C8992" s="144" t="s">
        <v>12</v>
      </c>
      <c r="D8992" s="33">
        <v>1235000</v>
      </c>
      <c r="E8992" s="45"/>
      <c r="F8992" s="13">
        <f t="shared" si="150"/>
        <v>311037880.58999979</v>
      </c>
    </row>
    <row r="8993" spans="1:6">
      <c r="A8993" s="14">
        <v>45456</v>
      </c>
      <c r="B8993" s="15"/>
      <c r="C8993" s="144" t="s">
        <v>12</v>
      </c>
      <c r="D8993" s="33">
        <v>1200000</v>
      </c>
      <c r="E8993" s="45"/>
      <c r="F8993" s="13">
        <f t="shared" si="150"/>
        <v>312237880.58999979</v>
      </c>
    </row>
    <row r="8994" spans="1:6">
      <c r="A8994" s="14">
        <v>45456</v>
      </c>
      <c r="B8994" s="15"/>
      <c r="C8994" s="144" t="s">
        <v>30</v>
      </c>
      <c r="D8994" s="33">
        <v>350000</v>
      </c>
      <c r="E8994" s="45"/>
      <c r="F8994" s="13">
        <f t="shared" si="150"/>
        <v>312587880.58999979</v>
      </c>
    </row>
    <row r="8995" spans="1:6">
      <c r="A8995" s="14">
        <v>45456</v>
      </c>
      <c r="B8995" s="15"/>
      <c r="C8995" s="144" t="s">
        <v>12</v>
      </c>
      <c r="D8995" s="33">
        <v>585000</v>
      </c>
      <c r="E8995" s="45"/>
      <c r="F8995" s="13">
        <f t="shared" si="150"/>
        <v>313172880.58999979</v>
      </c>
    </row>
    <row r="8996" spans="1:6">
      <c r="A8996" s="14">
        <v>45456</v>
      </c>
      <c r="B8996" s="15"/>
      <c r="C8996" s="144" t="s">
        <v>12</v>
      </c>
      <c r="D8996" s="33">
        <v>600000</v>
      </c>
      <c r="E8996" s="45"/>
      <c r="F8996" s="13">
        <f t="shared" si="150"/>
        <v>313772880.58999979</v>
      </c>
    </row>
    <row r="8997" spans="1:6">
      <c r="A8997" s="14">
        <v>45456</v>
      </c>
      <c r="B8997" s="15"/>
      <c r="C8997" s="144" t="s">
        <v>12</v>
      </c>
      <c r="D8997" s="33">
        <v>585000</v>
      </c>
      <c r="E8997" s="45"/>
      <c r="F8997" s="13">
        <f t="shared" si="150"/>
        <v>314357880.58999979</v>
      </c>
    </row>
    <row r="8998" spans="1:6">
      <c r="A8998" s="14">
        <v>45456</v>
      </c>
      <c r="B8998" s="15"/>
      <c r="C8998" s="144" t="s">
        <v>30</v>
      </c>
      <c r="D8998" s="33">
        <v>350000</v>
      </c>
      <c r="E8998" s="45"/>
      <c r="F8998" s="13">
        <f t="shared" si="150"/>
        <v>314707880.58999979</v>
      </c>
    </row>
    <row r="8999" spans="1:6">
      <c r="A8999" s="14">
        <v>45456</v>
      </c>
      <c r="B8999" s="15"/>
      <c r="C8999" s="144" t="s">
        <v>12</v>
      </c>
      <c r="D8999" s="33">
        <v>550000</v>
      </c>
      <c r="E8999" s="45"/>
      <c r="F8999" s="13">
        <f t="shared" si="150"/>
        <v>315257880.58999979</v>
      </c>
    </row>
    <row r="9000" spans="1:6">
      <c r="A9000" s="14">
        <v>45456</v>
      </c>
      <c r="B9000" s="15"/>
      <c r="C9000" s="144" t="s">
        <v>94</v>
      </c>
      <c r="D9000" s="33">
        <v>14250000</v>
      </c>
      <c r="E9000" s="45"/>
      <c r="F9000" s="13">
        <f t="shared" si="150"/>
        <v>329507880.58999979</v>
      </c>
    </row>
    <row r="9001" spans="1:6">
      <c r="A9001" s="14">
        <v>45456</v>
      </c>
      <c r="B9001" s="15"/>
      <c r="C9001" s="144" t="s">
        <v>12</v>
      </c>
      <c r="D9001" s="33">
        <v>585000</v>
      </c>
      <c r="E9001" s="45"/>
      <c r="F9001" s="13">
        <f t="shared" si="150"/>
        <v>330092880.58999979</v>
      </c>
    </row>
    <row r="9002" spans="1:6">
      <c r="A9002" s="14">
        <v>45456</v>
      </c>
      <c r="B9002" s="15"/>
      <c r="C9002" s="144" t="s">
        <v>12</v>
      </c>
      <c r="D9002" s="33">
        <v>650000</v>
      </c>
      <c r="E9002" s="45"/>
      <c r="F9002" s="13">
        <f t="shared" si="150"/>
        <v>330742880.58999979</v>
      </c>
    </row>
    <row r="9003" spans="1:6">
      <c r="A9003" s="14">
        <v>45456</v>
      </c>
      <c r="B9003" s="15"/>
      <c r="C9003" s="144" t="s">
        <v>12</v>
      </c>
      <c r="D9003" s="33">
        <v>585000</v>
      </c>
      <c r="E9003" s="45"/>
      <c r="F9003" s="13">
        <f t="shared" si="150"/>
        <v>331327880.58999979</v>
      </c>
    </row>
    <row r="9004" spans="1:6">
      <c r="A9004" s="14">
        <v>45456</v>
      </c>
      <c r="B9004" s="15"/>
      <c r="C9004" s="144" t="s">
        <v>12</v>
      </c>
      <c r="D9004" s="33">
        <v>585000</v>
      </c>
      <c r="E9004" s="45"/>
      <c r="F9004" s="13">
        <f t="shared" si="150"/>
        <v>331912880.58999979</v>
      </c>
    </row>
    <row r="9005" spans="1:6">
      <c r="A9005" s="14">
        <v>45457</v>
      </c>
      <c r="B9005" s="15"/>
      <c r="C9005" s="144" t="s">
        <v>18</v>
      </c>
      <c r="D9005" s="33">
        <v>1785000</v>
      </c>
      <c r="E9005" s="45"/>
      <c r="F9005" s="13">
        <f t="shared" si="150"/>
        <v>333697880.58999979</v>
      </c>
    </row>
    <row r="9006" spans="1:6">
      <c r="A9006" s="14">
        <v>45457</v>
      </c>
      <c r="B9006" s="15"/>
      <c r="C9006" s="144" t="s">
        <v>16</v>
      </c>
      <c r="D9006" s="33">
        <v>432000</v>
      </c>
      <c r="E9006" s="45"/>
      <c r="F9006" s="13">
        <f t="shared" si="150"/>
        <v>334129880.58999979</v>
      </c>
    </row>
    <row r="9007" spans="1:6">
      <c r="A9007" s="14">
        <v>45457</v>
      </c>
      <c r="B9007" s="15"/>
      <c r="C9007" s="144" t="s">
        <v>12</v>
      </c>
      <c r="D9007" s="33">
        <v>1185000</v>
      </c>
      <c r="E9007" s="45"/>
      <c r="F9007" s="13">
        <f t="shared" si="150"/>
        <v>335314880.58999979</v>
      </c>
    </row>
    <row r="9008" spans="1:6">
      <c r="A9008" s="14">
        <v>45457</v>
      </c>
      <c r="B9008" s="15"/>
      <c r="C9008" s="144" t="s">
        <v>16</v>
      </c>
      <c r="D9008" s="33">
        <v>432000</v>
      </c>
      <c r="E9008" s="45"/>
      <c r="F9008" s="13">
        <f t="shared" si="150"/>
        <v>335746880.58999979</v>
      </c>
    </row>
    <row r="9009" spans="1:8">
      <c r="A9009" s="14">
        <v>45457</v>
      </c>
      <c r="B9009" s="15"/>
      <c r="C9009" s="144" t="s">
        <v>12</v>
      </c>
      <c r="D9009" s="33">
        <v>7878750</v>
      </c>
      <c r="E9009" s="45"/>
      <c r="F9009" s="13">
        <f t="shared" si="150"/>
        <v>343625630.58999979</v>
      </c>
    </row>
    <row r="9010" spans="1:8">
      <c r="A9010" s="14">
        <v>45457</v>
      </c>
      <c r="B9010" s="15"/>
      <c r="C9010" s="144" t="s">
        <v>1129</v>
      </c>
      <c r="D9010" s="33">
        <v>2300000</v>
      </c>
      <c r="E9010" s="45"/>
      <c r="F9010" s="13">
        <f t="shared" si="150"/>
        <v>345925630.58999979</v>
      </c>
    </row>
    <row r="9011" spans="1:8">
      <c r="A9011" s="14">
        <v>45456</v>
      </c>
      <c r="B9011" s="15"/>
      <c r="C9011" s="147" t="s">
        <v>1121</v>
      </c>
      <c r="D9011" s="33"/>
      <c r="E9011" s="45">
        <v>250000000</v>
      </c>
      <c r="F9011" s="13">
        <f t="shared" si="150"/>
        <v>95925630.589999795</v>
      </c>
    </row>
    <row r="9012" spans="1:8">
      <c r="A9012" s="14">
        <v>45462</v>
      </c>
      <c r="B9012" s="15"/>
      <c r="C9012" s="147" t="s">
        <v>1152</v>
      </c>
      <c r="D9012" s="33"/>
      <c r="E9012" s="45">
        <f>3157500+2500</f>
        <v>3160000</v>
      </c>
      <c r="F9012" s="13">
        <f t="shared" si="150"/>
        <v>92765630.589999795</v>
      </c>
      <c r="H9012" s="4" t="s">
        <v>1133</v>
      </c>
    </row>
    <row r="9013" spans="1:8" ht="28">
      <c r="A9013" s="14">
        <v>45462</v>
      </c>
      <c r="B9013" s="15"/>
      <c r="C9013" s="147" t="s">
        <v>1153</v>
      </c>
      <c r="D9013" s="33"/>
      <c r="E9013" s="45">
        <f>6660000+2500</f>
        <v>6662500</v>
      </c>
      <c r="F9013" s="13">
        <f t="shared" si="150"/>
        <v>86103130.589999795</v>
      </c>
      <c r="H9013" s="4" t="s">
        <v>1134</v>
      </c>
    </row>
    <row r="9014" spans="1:8">
      <c r="A9014" s="14">
        <v>45457</v>
      </c>
      <c r="B9014" s="15"/>
      <c r="C9014" s="144" t="s">
        <v>12</v>
      </c>
      <c r="D9014" s="33">
        <v>550000</v>
      </c>
      <c r="E9014" s="45"/>
      <c r="F9014" s="13">
        <f t="shared" si="150"/>
        <v>86653130.589999795</v>
      </c>
      <c r="H9014" s="4" t="s">
        <v>1135</v>
      </c>
    </row>
    <row r="9015" spans="1:8">
      <c r="A9015" s="14">
        <v>45458</v>
      </c>
      <c r="B9015" s="15"/>
      <c r="C9015" s="144" t="s">
        <v>72</v>
      </c>
      <c r="D9015" s="33">
        <v>2000000</v>
      </c>
      <c r="E9015" s="45"/>
      <c r="F9015" s="13">
        <f t="shared" si="150"/>
        <v>88653130.589999795</v>
      </c>
      <c r="H9015" s="4" t="s">
        <v>1134</v>
      </c>
    </row>
    <row r="9016" spans="1:8">
      <c r="A9016" s="14">
        <v>45458</v>
      </c>
      <c r="B9016" s="15"/>
      <c r="C9016" s="144" t="s">
        <v>145</v>
      </c>
      <c r="D9016" s="33">
        <v>16050000</v>
      </c>
      <c r="E9016" s="45"/>
      <c r="F9016" s="13">
        <f t="shared" si="150"/>
        <v>104703130.58999979</v>
      </c>
      <c r="H9016" s="16"/>
    </row>
    <row r="9017" spans="1:8">
      <c r="A9017" s="14">
        <v>45458</v>
      </c>
      <c r="B9017" s="15"/>
      <c r="C9017" s="144" t="s">
        <v>244</v>
      </c>
      <c r="D9017" s="33">
        <v>30750000</v>
      </c>
      <c r="E9017" s="45"/>
      <c r="F9017" s="13">
        <f t="shared" si="150"/>
        <v>135453130.58999979</v>
      </c>
    </row>
    <row r="9018" spans="1:8">
      <c r="A9018" s="14">
        <v>45458</v>
      </c>
      <c r="B9018" s="15"/>
      <c r="C9018" s="144" t="s">
        <v>17</v>
      </c>
      <c r="D9018" s="33">
        <v>1200000</v>
      </c>
      <c r="E9018" s="45"/>
      <c r="F9018" s="13">
        <f t="shared" si="150"/>
        <v>136653130.58999979</v>
      </c>
    </row>
    <row r="9019" spans="1:8">
      <c r="A9019" s="14">
        <v>45458</v>
      </c>
      <c r="B9019" s="15"/>
      <c r="C9019" s="144" t="s">
        <v>1131</v>
      </c>
      <c r="D9019" s="33">
        <v>15550000</v>
      </c>
      <c r="E9019" s="45"/>
      <c r="F9019" s="13">
        <f t="shared" si="150"/>
        <v>152203130.58999979</v>
      </c>
    </row>
    <row r="9020" spans="1:8">
      <c r="A9020" s="14">
        <v>45458</v>
      </c>
      <c r="B9020" s="15"/>
      <c r="C9020" s="144" t="s">
        <v>42</v>
      </c>
      <c r="D9020" s="33">
        <v>3875000</v>
      </c>
      <c r="E9020" s="45"/>
      <c r="F9020" s="13">
        <f t="shared" si="150"/>
        <v>156078130.58999979</v>
      </c>
    </row>
    <row r="9021" spans="1:8">
      <c r="A9021" s="14">
        <v>45458</v>
      </c>
      <c r="B9021" s="15"/>
      <c r="C9021" s="144" t="s">
        <v>12</v>
      </c>
      <c r="D9021" s="33">
        <v>1170000</v>
      </c>
      <c r="E9021" s="45"/>
      <c r="F9021" s="13">
        <f t="shared" si="150"/>
        <v>157248130.58999979</v>
      </c>
    </row>
    <row r="9022" spans="1:8">
      <c r="A9022" s="14">
        <v>45461</v>
      </c>
      <c r="B9022" s="15"/>
      <c r="C9022" s="144" t="s">
        <v>12</v>
      </c>
      <c r="D9022" s="33">
        <v>600000</v>
      </c>
      <c r="E9022" s="45"/>
      <c r="F9022" s="13">
        <f t="shared" si="150"/>
        <v>157848130.58999979</v>
      </c>
    </row>
    <row r="9023" spans="1:8">
      <c r="A9023" s="14">
        <v>45461</v>
      </c>
      <c r="B9023" s="15"/>
      <c r="C9023" s="144" t="s">
        <v>16</v>
      </c>
      <c r="D9023" s="33">
        <v>2758000</v>
      </c>
      <c r="E9023" s="45"/>
      <c r="F9023" s="13">
        <f t="shared" si="150"/>
        <v>160606130.58999979</v>
      </c>
    </row>
    <row r="9024" spans="1:8">
      <c r="A9024" s="14">
        <v>45461</v>
      </c>
      <c r="B9024" s="15"/>
      <c r="C9024" s="144" t="s">
        <v>12</v>
      </c>
      <c r="D9024" s="33">
        <v>650000</v>
      </c>
      <c r="E9024" s="45"/>
      <c r="F9024" s="13">
        <f t="shared" si="150"/>
        <v>161256130.58999979</v>
      </c>
    </row>
    <row r="9025" spans="1:6">
      <c r="A9025" s="14">
        <v>45462</v>
      </c>
      <c r="B9025" s="15"/>
      <c r="C9025" s="144" t="s">
        <v>12</v>
      </c>
      <c r="D9025" s="33">
        <v>575000</v>
      </c>
      <c r="E9025" s="45"/>
      <c r="F9025" s="13">
        <f t="shared" si="150"/>
        <v>161831130.58999979</v>
      </c>
    </row>
    <row r="9026" spans="1:6">
      <c r="A9026" s="14">
        <v>45462</v>
      </c>
      <c r="B9026" s="15"/>
      <c r="C9026" s="144" t="s">
        <v>147</v>
      </c>
      <c r="D9026" s="33">
        <v>15500000</v>
      </c>
      <c r="E9026" s="45"/>
      <c r="F9026" s="13">
        <f t="shared" si="150"/>
        <v>177331130.58999979</v>
      </c>
    </row>
    <row r="9027" spans="1:6">
      <c r="A9027" s="14">
        <v>45462</v>
      </c>
      <c r="B9027" s="15"/>
      <c r="C9027" s="144" t="s">
        <v>12</v>
      </c>
      <c r="D9027" s="33">
        <v>585000</v>
      </c>
      <c r="E9027" s="45"/>
      <c r="F9027" s="13">
        <f t="shared" ref="F9027:F9064" si="151">F9026+D9027-E9027</f>
        <v>177916130.58999979</v>
      </c>
    </row>
    <row r="9028" spans="1:6">
      <c r="A9028" s="14">
        <v>45462</v>
      </c>
      <c r="B9028" s="15"/>
      <c r="C9028" s="144" t="s">
        <v>12</v>
      </c>
      <c r="D9028" s="33">
        <v>575000</v>
      </c>
      <c r="E9028" s="45"/>
      <c r="F9028" s="13">
        <f t="shared" si="151"/>
        <v>178491130.58999979</v>
      </c>
    </row>
    <row r="9029" spans="1:6">
      <c r="A9029" s="14">
        <v>45462</v>
      </c>
      <c r="B9029" s="15"/>
      <c r="C9029" s="144" t="s">
        <v>12</v>
      </c>
      <c r="D9029" s="33">
        <v>1150000</v>
      </c>
      <c r="E9029" s="45"/>
      <c r="F9029" s="13">
        <f t="shared" si="151"/>
        <v>179641130.58999979</v>
      </c>
    </row>
    <row r="9030" spans="1:6">
      <c r="A9030" s="14">
        <v>45462</v>
      </c>
      <c r="B9030" s="15"/>
      <c r="C9030" s="144" t="s">
        <v>145</v>
      </c>
      <c r="D9030" s="33">
        <v>16050000</v>
      </c>
      <c r="E9030" s="45"/>
      <c r="F9030" s="13">
        <f t="shared" si="151"/>
        <v>195691130.58999979</v>
      </c>
    </row>
    <row r="9031" spans="1:6">
      <c r="A9031" s="14">
        <v>45462</v>
      </c>
      <c r="B9031" s="15"/>
      <c r="C9031" s="144" t="s">
        <v>12</v>
      </c>
      <c r="D9031" s="33">
        <v>650000</v>
      </c>
      <c r="E9031" s="45"/>
      <c r="F9031" s="13">
        <f t="shared" si="151"/>
        <v>196341130.58999979</v>
      </c>
    </row>
    <row r="9032" spans="1:6">
      <c r="A9032" s="14">
        <v>45462</v>
      </c>
      <c r="B9032" s="15"/>
      <c r="C9032" s="144" t="s">
        <v>12</v>
      </c>
      <c r="D9032" s="33">
        <v>575000</v>
      </c>
      <c r="E9032" s="45"/>
      <c r="F9032" s="13">
        <f t="shared" si="151"/>
        <v>196916130.58999979</v>
      </c>
    </row>
    <row r="9033" spans="1:6">
      <c r="A9033" s="14">
        <v>45462</v>
      </c>
      <c r="B9033" s="15"/>
      <c r="C9033" s="144" t="s">
        <v>146</v>
      </c>
      <c r="D9033" s="33">
        <v>10450000</v>
      </c>
      <c r="E9033" s="45"/>
      <c r="F9033" s="13">
        <f t="shared" si="151"/>
        <v>207366130.58999979</v>
      </c>
    </row>
    <row r="9034" spans="1:6">
      <c r="A9034" s="14">
        <v>45462</v>
      </c>
      <c r="B9034" s="15"/>
      <c r="C9034" s="144" t="s">
        <v>12</v>
      </c>
      <c r="D9034" s="33">
        <v>650000</v>
      </c>
      <c r="E9034" s="45"/>
      <c r="F9034" s="13">
        <f t="shared" si="151"/>
        <v>208016130.58999979</v>
      </c>
    </row>
    <row r="9035" spans="1:6">
      <c r="A9035" s="14">
        <v>45462</v>
      </c>
      <c r="B9035" s="15"/>
      <c r="C9035" s="144" t="s">
        <v>18</v>
      </c>
      <c r="D9035" s="33">
        <v>1185000</v>
      </c>
      <c r="E9035" s="45"/>
      <c r="F9035" s="13">
        <f t="shared" si="151"/>
        <v>209201130.58999979</v>
      </c>
    </row>
    <row r="9036" spans="1:6">
      <c r="A9036" s="14">
        <v>45462</v>
      </c>
      <c r="B9036" s="15"/>
      <c r="C9036" s="144" t="s">
        <v>147</v>
      </c>
      <c r="D9036" s="33">
        <v>15250000</v>
      </c>
      <c r="E9036" s="45"/>
      <c r="F9036" s="13">
        <f t="shared" si="151"/>
        <v>224451130.58999979</v>
      </c>
    </row>
    <row r="9037" spans="1:6">
      <c r="A9037" s="14">
        <v>45462</v>
      </c>
      <c r="B9037" s="15"/>
      <c r="C9037" s="144" t="s">
        <v>42</v>
      </c>
      <c r="D9037" s="33">
        <v>4150000</v>
      </c>
      <c r="E9037" s="45"/>
      <c r="F9037" s="13">
        <f t="shared" si="151"/>
        <v>228601130.58999979</v>
      </c>
    </row>
    <row r="9038" spans="1:6">
      <c r="A9038" s="14">
        <v>45462</v>
      </c>
      <c r="B9038" s="15"/>
      <c r="C9038" s="144" t="s">
        <v>72</v>
      </c>
      <c r="D9038" s="33">
        <v>3200000</v>
      </c>
      <c r="E9038" s="45"/>
      <c r="F9038" s="13">
        <f t="shared" si="151"/>
        <v>231801130.58999979</v>
      </c>
    </row>
    <row r="9039" spans="1:6">
      <c r="A9039" s="14">
        <v>45462</v>
      </c>
      <c r="B9039" s="15"/>
      <c r="C9039" s="144" t="s">
        <v>16</v>
      </c>
      <c r="D9039" s="33">
        <v>432000</v>
      </c>
      <c r="E9039" s="45"/>
      <c r="F9039" s="13">
        <f t="shared" si="151"/>
        <v>232233130.58999979</v>
      </c>
    </row>
    <row r="9040" spans="1:6">
      <c r="A9040" s="14">
        <v>45462</v>
      </c>
      <c r="B9040" s="15"/>
      <c r="C9040" s="144" t="s">
        <v>66</v>
      </c>
      <c r="D9040" s="33">
        <v>2353000</v>
      </c>
      <c r="E9040" s="45"/>
      <c r="F9040" s="13">
        <f t="shared" si="151"/>
        <v>234586130.58999979</v>
      </c>
    </row>
    <row r="9041" spans="1:6">
      <c r="A9041" s="14">
        <v>45462</v>
      </c>
      <c r="B9041" s="15"/>
      <c r="C9041" s="144" t="s">
        <v>12</v>
      </c>
      <c r="D9041" s="33">
        <v>1170000</v>
      </c>
      <c r="E9041" s="45"/>
      <c r="F9041" s="13">
        <f t="shared" si="151"/>
        <v>235756130.58999979</v>
      </c>
    </row>
    <row r="9042" spans="1:6">
      <c r="A9042" s="14">
        <v>45462</v>
      </c>
      <c r="B9042" s="15"/>
      <c r="C9042" s="144" t="s">
        <v>1132</v>
      </c>
      <c r="D9042" s="33">
        <v>16400000</v>
      </c>
      <c r="E9042" s="45"/>
      <c r="F9042" s="13">
        <f t="shared" si="151"/>
        <v>252156130.58999979</v>
      </c>
    </row>
    <row r="9043" spans="1:6">
      <c r="A9043" s="14">
        <v>45462</v>
      </c>
      <c r="B9043" s="15"/>
      <c r="C9043" s="144" t="s">
        <v>12</v>
      </c>
      <c r="D9043" s="33">
        <v>1150000</v>
      </c>
      <c r="E9043" s="45"/>
      <c r="F9043" s="13">
        <f t="shared" si="151"/>
        <v>253306130.58999979</v>
      </c>
    </row>
    <row r="9044" spans="1:6">
      <c r="A9044" s="14">
        <v>45462</v>
      </c>
      <c r="B9044" s="15"/>
      <c r="C9044" s="144" t="s">
        <v>12</v>
      </c>
      <c r="D9044" s="33">
        <v>2270000</v>
      </c>
      <c r="E9044" s="45"/>
      <c r="F9044" s="13">
        <f t="shared" si="151"/>
        <v>255576130.58999979</v>
      </c>
    </row>
    <row r="9045" spans="1:6">
      <c r="A9045" s="14">
        <v>45462</v>
      </c>
      <c r="B9045" s="15"/>
      <c r="C9045" s="144" t="s">
        <v>18</v>
      </c>
      <c r="D9045" s="33">
        <v>1185000</v>
      </c>
      <c r="E9045" s="45"/>
      <c r="F9045" s="13">
        <f t="shared" si="151"/>
        <v>256761130.58999979</v>
      </c>
    </row>
    <row r="9046" spans="1:6">
      <c r="A9046" s="14">
        <v>45462</v>
      </c>
      <c r="B9046" s="15"/>
      <c r="C9046" s="144" t="s">
        <v>12</v>
      </c>
      <c r="D9046" s="33">
        <v>585000</v>
      </c>
      <c r="E9046" s="45"/>
      <c r="F9046" s="13">
        <f t="shared" si="151"/>
        <v>257346130.58999979</v>
      </c>
    </row>
    <row r="9047" spans="1:6">
      <c r="A9047" s="14">
        <v>45462</v>
      </c>
      <c r="B9047" s="15"/>
      <c r="C9047" s="144" t="s">
        <v>12</v>
      </c>
      <c r="D9047" s="33">
        <v>585000</v>
      </c>
      <c r="E9047" s="45"/>
      <c r="F9047" s="13">
        <f t="shared" si="151"/>
        <v>257931130.58999979</v>
      </c>
    </row>
    <row r="9048" spans="1:6">
      <c r="A9048" s="14">
        <v>45462</v>
      </c>
      <c r="B9048" s="15"/>
      <c r="C9048" s="144" t="s">
        <v>12</v>
      </c>
      <c r="D9048" s="33">
        <v>600000</v>
      </c>
      <c r="E9048" s="45"/>
      <c r="F9048" s="13">
        <f t="shared" si="151"/>
        <v>258531130.58999979</v>
      </c>
    </row>
    <row r="9049" spans="1:6">
      <c r="A9049" s="14">
        <v>45462</v>
      </c>
      <c r="B9049" s="15"/>
      <c r="C9049" s="144" t="s">
        <v>17</v>
      </c>
      <c r="D9049" s="33">
        <v>600000</v>
      </c>
      <c r="E9049" s="45"/>
      <c r="F9049" s="13">
        <f t="shared" si="151"/>
        <v>259131130.58999979</v>
      </c>
    </row>
    <row r="9050" spans="1:6">
      <c r="A9050" s="14">
        <v>45462</v>
      </c>
      <c r="B9050" s="15"/>
      <c r="C9050" s="144" t="s">
        <v>12</v>
      </c>
      <c r="D9050" s="33">
        <v>465000</v>
      </c>
      <c r="E9050" s="45"/>
      <c r="F9050" s="13">
        <f t="shared" si="151"/>
        <v>259596130.58999979</v>
      </c>
    </row>
    <row r="9051" spans="1:6">
      <c r="A9051" s="14">
        <v>45462</v>
      </c>
      <c r="B9051" s="15"/>
      <c r="C9051" s="144" t="s">
        <v>12</v>
      </c>
      <c r="D9051" s="33">
        <v>3030000</v>
      </c>
      <c r="E9051" s="45"/>
      <c r="F9051" s="13">
        <f t="shared" si="151"/>
        <v>262626130.58999979</v>
      </c>
    </row>
    <row r="9052" spans="1:6">
      <c r="A9052" s="14">
        <v>45462</v>
      </c>
      <c r="B9052" s="15"/>
      <c r="C9052" s="144" t="s">
        <v>12</v>
      </c>
      <c r="D9052" s="33">
        <v>650000</v>
      </c>
      <c r="E9052" s="45"/>
      <c r="F9052" s="13">
        <f t="shared" si="151"/>
        <v>263276130.58999979</v>
      </c>
    </row>
    <row r="9053" spans="1:6">
      <c r="A9053" s="14">
        <v>45463</v>
      </c>
      <c r="B9053" s="15"/>
      <c r="C9053" s="144" t="s">
        <v>12</v>
      </c>
      <c r="D9053" s="33">
        <v>1235000</v>
      </c>
      <c r="E9053" s="45"/>
      <c r="F9053" s="13">
        <f t="shared" si="151"/>
        <v>264511130.58999979</v>
      </c>
    </row>
    <row r="9054" spans="1:6">
      <c r="A9054" s="14">
        <v>45463</v>
      </c>
      <c r="B9054" s="15"/>
      <c r="C9054" s="144" t="s">
        <v>12</v>
      </c>
      <c r="D9054" s="33">
        <v>585000</v>
      </c>
      <c r="E9054" s="45"/>
      <c r="F9054" s="13">
        <f t="shared" si="151"/>
        <v>265096130.58999979</v>
      </c>
    </row>
    <row r="9055" spans="1:6">
      <c r="A9055" s="14">
        <v>45463</v>
      </c>
      <c r="B9055" s="15"/>
      <c r="C9055" s="144" t="s">
        <v>12</v>
      </c>
      <c r="D9055" s="33">
        <v>575000</v>
      </c>
      <c r="E9055" s="45"/>
      <c r="F9055" s="13">
        <f t="shared" si="151"/>
        <v>265671130.58999979</v>
      </c>
    </row>
    <row r="9056" spans="1:6">
      <c r="A9056" s="14">
        <v>45463</v>
      </c>
      <c r="B9056" s="15"/>
      <c r="C9056" s="144" t="s">
        <v>1059</v>
      </c>
      <c r="D9056" s="33">
        <v>1150000</v>
      </c>
      <c r="E9056" s="45"/>
      <c r="F9056" s="13">
        <f t="shared" si="151"/>
        <v>266821130.58999979</v>
      </c>
    </row>
    <row r="9057" spans="1:8">
      <c r="A9057" s="14">
        <v>45463</v>
      </c>
      <c r="B9057" s="15"/>
      <c r="C9057" s="144" t="s">
        <v>12</v>
      </c>
      <c r="D9057" s="33">
        <v>600000</v>
      </c>
      <c r="E9057" s="45"/>
      <c r="F9057" s="13">
        <f t="shared" si="151"/>
        <v>267421130.58999979</v>
      </c>
    </row>
    <row r="9058" spans="1:8">
      <c r="A9058" s="14">
        <v>45463</v>
      </c>
      <c r="B9058" s="15"/>
      <c r="C9058" s="144" t="s">
        <v>72</v>
      </c>
      <c r="D9058" s="33">
        <v>2000000</v>
      </c>
      <c r="E9058" s="45"/>
      <c r="F9058" s="13">
        <f t="shared" si="151"/>
        <v>269421130.58999979</v>
      </c>
    </row>
    <row r="9059" spans="1:8">
      <c r="A9059" s="14">
        <v>45463</v>
      </c>
      <c r="B9059" s="15"/>
      <c r="C9059" s="144" t="s">
        <v>1154</v>
      </c>
      <c r="D9059" s="33">
        <v>15950000</v>
      </c>
      <c r="E9059" s="45"/>
      <c r="F9059" s="13">
        <f t="shared" si="151"/>
        <v>285371130.58999979</v>
      </c>
    </row>
    <row r="9060" spans="1:8">
      <c r="A9060" s="14">
        <v>45463</v>
      </c>
      <c r="B9060" s="15"/>
      <c r="C9060" s="144" t="s">
        <v>12</v>
      </c>
      <c r="D9060" s="33">
        <v>1300000</v>
      </c>
      <c r="E9060" s="45"/>
      <c r="F9060" s="13">
        <f t="shared" si="151"/>
        <v>286671130.58999979</v>
      </c>
    </row>
    <row r="9061" spans="1:8">
      <c r="A9061" s="14">
        <v>45463</v>
      </c>
      <c r="B9061" s="15"/>
      <c r="C9061" s="144" t="s">
        <v>17</v>
      </c>
      <c r="D9061" s="33">
        <v>1200000</v>
      </c>
      <c r="E9061" s="45"/>
      <c r="F9061" s="13">
        <f t="shared" si="151"/>
        <v>287871130.58999979</v>
      </c>
    </row>
    <row r="9062" spans="1:8">
      <c r="A9062" s="14">
        <v>45463</v>
      </c>
      <c r="B9062" s="15"/>
      <c r="C9062" s="144" t="s">
        <v>12</v>
      </c>
      <c r="D9062" s="33">
        <v>550000</v>
      </c>
      <c r="E9062" s="45"/>
      <c r="F9062" s="13">
        <f t="shared" si="151"/>
        <v>288421130.58999979</v>
      </c>
    </row>
    <row r="9063" spans="1:8">
      <c r="A9063" s="14">
        <v>45463</v>
      </c>
      <c r="B9063" s="15"/>
      <c r="C9063" s="144" t="s">
        <v>12</v>
      </c>
      <c r="D9063" s="33">
        <v>1135000</v>
      </c>
      <c r="E9063" s="45"/>
      <c r="F9063" s="13">
        <f t="shared" si="151"/>
        <v>289556130.58999979</v>
      </c>
    </row>
    <row r="9064" spans="1:8">
      <c r="A9064" s="14">
        <v>45463</v>
      </c>
      <c r="B9064" s="15"/>
      <c r="C9064" s="144" t="s">
        <v>18</v>
      </c>
      <c r="D9064" s="33">
        <v>1770000</v>
      </c>
      <c r="E9064" s="45"/>
      <c r="F9064" s="13">
        <f t="shared" si="151"/>
        <v>291326130.58999979</v>
      </c>
    </row>
    <row r="9065" spans="1:8">
      <c r="A9065" s="14">
        <v>45463</v>
      </c>
      <c r="B9065" s="15"/>
      <c r="C9065" s="144" t="s">
        <v>1138</v>
      </c>
      <c r="D9065" s="33">
        <v>1100000</v>
      </c>
      <c r="E9065" s="45"/>
      <c r="F9065" s="13">
        <f t="shared" ref="F9065" si="152">F9064+D9065-E9065</f>
        <v>292426130.58999979</v>
      </c>
    </row>
    <row r="9066" spans="1:8">
      <c r="A9066" s="14">
        <v>45464</v>
      </c>
      <c r="B9066" s="15"/>
      <c r="C9066" s="144" t="s">
        <v>1145</v>
      </c>
      <c r="D9066" s="33">
        <v>3500000</v>
      </c>
      <c r="E9066" s="45"/>
      <c r="F9066" s="13">
        <f t="shared" ref="F9066:F9104" si="153">F9065+D9066-E9066</f>
        <v>295926130.58999979</v>
      </c>
    </row>
    <row r="9067" spans="1:8">
      <c r="A9067" s="14">
        <v>45463</v>
      </c>
      <c r="B9067" s="15"/>
      <c r="C9067" s="144" t="s">
        <v>12</v>
      </c>
      <c r="D9067" s="33">
        <v>550000</v>
      </c>
      <c r="E9067" s="45"/>
      <c r="F9067" s="13">
        <f t="shared" si="153"/>
        <v>296476130.58999979</v>
      </c>
    </row>
    <row r="9068" spans="1:8">
      <c r="A9068" s="14">
        <v>45463</v>
      </c>
      <c r="B9068" s="15"/>
      <c r="C9068" s="144" t="s">
        <v>17</v>
      </c>
      <c r="D9068" s="33">
        <v>600000</v>
      </c>
      <c r="E9068" s="45"/>
      <c r="F9068" s="13">
        <f t="shared" si="153"/>
        <v>297076130.58999979</v>
      </c>
      <c r="H9068" s="16"/>
    </row>
    <row r="9069" spans="1:8">
      <c r="A9069" s="14">
        <v>45463</v>
      </c>
      <c r="B9069" s="15"/>
      <c r="C9069" s="144" t="s">
        <v>12</v>
      </c>
      <c r="D9069" s="33">
        <v>585000</v>
      </c>
      <c r="E9069" s="45"/>
      <c r="F9069" s="13">
        <f t="shared" si="153"/>
        <v>297661130.58999979</v>
      </c>
    </row>
    <row r="9070" spans="1:8">
      <c r="A9070" s="14">
        <v>45464</v>
      </c>
      <c r="B9070" s="15"/>
      <c r="C9070" s="144" t="s">
        <v>17</v>
      </c>
      <c r="D9070" s="33">
        <v>600000</v>
      </c>
      <c r="E9070" s="45"/>
      <c r="F9070" s="13">
        <f t="shared" si="153"/>
        <v>298261130.58999979</v>
      </c>
    </row>
    <row r="9071" spans="1:8">
      <c r="A9071" s="14">
        <v>45464</v>
      </c>
      <c r="B9071" s="15"/>
      <c r="C9071" s="144" t="s">
        <v>12</v>
      </c>
      <c r="D9071" s="33">
        <v>1100000</v>
      </c>
      <c r="E9071" s="45"/>
      <c r="F9071" s="13">
        <f t="shared" si="153"/>
        <v>299361130.58999979</v>
      </c>
    </row>
    <row r="9072" spans="1:8">
      <c r="A9072" s="14">
        <v>45464</v>
      </c>
      <c r="B9072" s="15"/>
      <c r="C9072" s="144" t="s">
        <v>17</v>
      </c>
      <c r="D9072" s="33">
        <v>1200000</v>
      </c>
      <c r="E9072" s="45"/>
      <c r="F9072" s="13">
        <f t="shared" si="153"/>
        <v>300561130.58999979</v>
      </c>
    </row>
    <row r="9073" spans="1:6">
      <c r="A9073" s="14">
        <v>45464</v>
      </c>
      <c r="B9073" s="15"/>
      <c r="C9073" s="144" t="s">
        <v>12</v>
      </c>
      <c r="D9073" s="33">
        <v>550000</v>
      </c>
      <c r="E9073" s="45"/>
      <c r="F9073" s="13">
        <f t="shared" si="153"/>
        <v>301111130.58999979</v>
      </c>
    </row>
    <row r="9074" spans="1:6">
      <c r="A9074" s="14">
        <v>45464</v>
      </c>
      <c r="B9074" s="15"/>
      <c r="C9074" s="144" t="s">
        <v>18</v>
      </c>
      <c r="D9074" s="33">
        <v>1185000</v>
      </c>
      <c r="E9074" s="45"/>
      <c r="F9074" s="13">
        <f t="shared" si="153"/>
        <v>302296130.58999979</v>
      </c>
    </row>
    <row r="9075" spans="1:6">
      <c r="A9075" s="14">
        <v>45464</v>
      </c>
      <c r="B9075" s="15"/>
      <c r="C9075" s="144" t="s">
        <v>17</v>
      </c>
      <c r="D9075" s="33">
        <v>2700000</v>
      </c>
      <c r="E9075" s="45"/>
      <c r="F9075" s="13">
        <f t="shared" si="153"/>
        <v>304996130.58999979</v>
      </c>
    </row>
    <row r="9076" spans="1:6">
      <c r="A9076" s="14">
        <v>45464</v>
      </c>
      <c r="B9076" s="15"/>
      <c r="C9076" s="144" t="s">
        <v>12</v>
      </c>
      <c r="D9076" s="33">
        <v>585000</v>
      </c>
      <c r="E9076" s="45"/>
      <c r="F9076" s="13">
        <f t="shared" si="153"/>
        <v>305581130.58999979</v>
      </c>
    </row>
    <row r="9077" spans="1:6">
      <c r="A9077" s="14">
        <v>45464</v>
      </c>
      <c r="B9077" s="15"/>
      <c r="C9077" s="144" t="s">
        <v>12</v>
      </c>
      <c r="D9077" s="33">
        <v>600000</v>
      </c>
      <c r="E9077" s="45"/>
      <c r="F9077" s="13">
        <f t="shared" si="153"/>
        <v>306181130.58999979</v>
      </c>
    </row>
    <row r="9078" spans="1:6">
      <c r="A9078" s="14">
        <v>45464</v>
      </c>
      <c r="B9078" s="15"/>
      <c r="C9078" s="144" t="s">
        <v>30</v>
      </c>
      <c r="D9078" s="33">
        <v>350000</v>
      </c>
      <c r="E9078" s="45"/>
      <c r="F9078" s="13">
        <f t="shared" si="153"/>
        <v>306531130.58999979</v>
      </c>
    </row>
    <row r="9079" spans="1:6">
      <c r="A9079" s="14">
        <v>45464</v>
      </c>
      <c r="B9079" s="15"/>
      <c r="C9079" s="144" t="s">
        <v>18</v>
      </c>
      <c r="D9079" s="33">
        <v>1770000</v>
      </c>
      <c r="E9079" s="45"/>
      <c r="F9079" s="13">
        <f t="shared" si="153"/>
        <v>308301130.58999979</v>
      </c>
    </row>
    <row r="9080" spans="1:6">
      <c r="A9080" s="14">
        <v>45464</v>
      </c>
      <c r="B9080" s="15"/>
      <c r="C9080" s="144" t="s">
        <v>146</v>
      </c>
      <c r="D9080" s="33">
        <v>10450000</v>
      </c>
      <c r="E9080" s="45"/>
      <c r="F9080" s="13">
        <f t="shared" si="153"/>
        <v>318751130.58999979</v>
      </c>
    </row>
    <row r="9081" spans="1:6">
      <c r="A9081" s="14">
        <v>45464</v>
      </c>
      <c r="B9081" s="15"/>
      <c r="C9081" s="144" t="s">
        <v>12</v>
      </c>
      <c r="D9081" s="33">
        <v>585000</v>
      </c>
      <c r="E9081" s="45"/>
      <c r="F9081" s="13">
        <f t="shared" si="153"/>
        <v>319336130.58999979</v>
      </c>
    </row>
    <row r="9082" spans="1:6">
      <c r="A9082" s="14">
        <v>45464</v>
      </c>
      <c r="B9082" s="15"/>
      <c r="C9082" s="144" t="s">
        <v>145</v>
      </c>
      <c r="D9082" s="33">
        <v>14050000</v>
      </c>
      <c r="E9082" s="45"/>
      <c r="F9082" s="13">
        <f t="shared" si="153"/>
        <v>333386130.58999979</v>
      </c>
    </row>
    <row r="9083" spans="1:6">
      <c r="A9083" s="14">
        <v>45464</v>
      </c>
      <c r="B9083" s="15"/>
      <c r="C9083" s="144" t="s">
        <v>12</v>
      </c>
      <c r="D9083" s="33">
        <v>1725000</v>
      </c>
      <c r="E9083" s="45"/>
      <c r="F9083" s="13">
        <f t="shared" si="153"/>
        <v>335111130.58999979</v>
      </c>
    </row>
    <row r="9084" spans="1:6">
      <c r="A9084" s="14">
        <v>45465</v>
      </c>
      <c r="B9084" s="15"/>
      <c r="C9084" s="144" t="s">
        <v>12</v>
      </c>
      <c r="D9084" s="33">
        <v>600000</v>
      </c>
      <c r="E9084" s="45"/>
      <c r="F9084" s="13">
        <f t="shared" si="153"/>
        <v>335711130.58999979</v>
      </c>
    </row>
    <row r="9085" spans="1:6">
      <c r="A9085" s="14">
        <v>45465</v>
      </c>
      <c r="B9085" s="15"/>
      <c r="C9085" s="144" t="s">
        <v>17</v>
      </c>
      <c r="D9085" s="33">
        <v>750000</v>
      </c>
      <c r="E9085" s="45"/>
      <c r="F9085" s="13">
        <f t="shared" si="153"/>
        <v>336461130.58999979</v>
      </c>
    </row>
    <row r="9086" spans="1:6">
      <c r="A9086" s="14">
        <v>45465</v>
      </c>
      <c r="B9086" s="15"/>
      <c r="C9086" s="144" t="s">
        <v>16</v>
      </c>
      <c r="D9086" s="33">
        <v>856000</v>
      </c>
      <c r="E9086" s="45"/>
      <c r="F9086" s="13">
        <f t="shared" si="153"/>
        <v>337317130.58999979</v>
      </c>
    </row>
    <row r="9087" spans="1:6">
      <c r="A9087" s="14">
        <v>45465</v>
      </c>
      <c r="B9087" s="15"/>
      <c r="C9087" s="144" t="s">
        <v>935</v>
      </c>
      <c r="D9087" s="33">
        <v>5100000</v>
      </c>
      <c r="E9087" s="45"/>
      <c r="F9087" s="13">
        <f t="shared" si="153"/>
        <v>342417130.58999979</v>
      </c>
    </row>
    <row r="9088" spans="1:6">
      <c r="A9088" s="14">
        <v>45465</v>
      </c>
      <c r="B9088" s="15"/>
      <c r="C9088" s="144" t="s">
        <v>1157</v>
      </c>
      <c r="D9088" s="33">
        <v>16500000</v>
      </c>
      <c r="E9088" s="45"/>
      <c r="F9088" s="13">
        <f t="shared" si="153"/>
        <v>358917130.58999979</v>
      </c>
    </row>
    <row r="9089" spans="1:6">
      <c r="A9089" s="14">
        <v>45465</v>
      </c>
      <c r="B9089" s="15"/>
      <c r="C9089" s="144" t="s">
        <v>70</v>
      </c>
      <c r="D9089" s="33">
        <v>15950000</v>
      </c>
      <c r="E9089" s="45"/>
      <c r="F9089" s="13">
        <f t="shared" si="153"/>
        <v>374867130.58999979</v>
      </c>
    </row>
    <row r="9090" spans="1:6">
      <c r="A9090" s="14">
        <v>45465</v>
      </c>
      <c r="B9090" s="15"/>
      <c r="C9090" s="144" t="s">
        <v>30</v>
      </c>
      <c r="D9090" s="33">
        <v>350000</v>
      </c>
      <c r="E9090" s="45"/>
      <c r="F9090" s="13">
        <f t="shared" si="153"/>
        <v>375217130.58999979</v>
      </c>
    </row>
    <row r="9091" spans="1:6">
      <c r="A9091" s="14">
        <v>45467</v>
      </c>
      <c r="B9091" s="15"/>
      <c r="C9091" s="144" t="s">
        <v>1161</v>
      </c>
      <c r="D9091" s="33">
        <v>5500000</v>
      </c>
      <c r="E9091" s="45"/>
      <c r="F9091" s="13">
        <f t="shared" si="153"/>
        <v>380717130.58999979</v>
      </c>
    </row>
    <row r="9092" spans="1:6">
      <c r="A9092" s="14">
        <v>45467</v>
      </c>
      <c r="B9092" s="15"/>
      <c r="C9092" s="144" t="s">
        <v>1171</v>
      </c>
      <c r="D9092" s="33">
        <v>100000000</v>
      </c>
      <c r="E9092" s="45"/>
      <c r="F9092" s="13">
        <f t="shared" si="153"/>
        <v>480717130.58999979</v>
      </c>
    </row>
    <row r="9093" spans="1:6">
      <c r="A9093" s="14">
        <v>45467</v>
      </c>
      <c r="B9093" s="15"/>
      <c r="C9093" s="144" t="s">
        <v>1060</v>
      </c>
      <c r="D9093" s="33"/>
      <c r="E9093" s="45">
        <v>124432750</v>
      </c>
      <c r="F9093" s="13">
        <f t="shared" si="153"/>
        <v>356284380.58999979</v>
      </c>
    </row>
    <row r="9094" spans="1:6">
      <c r="A9094" s="14">
        <v>45467</v>
      </c>
      <c r="B9094" s="15"/>
      <c r="C9094" s="144" t="s">
        <v>1061</v>
      </c>
      <c r="D9094" s="33"/>
      <c r="E9094" s="45">
        <v>16400000</v>
      </c>
      <c r="F9094" s="13">
        <f t="shared" si="153"/>
        <v>339884380.58999979</v>
      </c>
    </row>
    <row r="9095" spans="1:6">
      <c r="A9095" s="14">
        <v>45467</v>
      </c>
      <c r="B9095" s="15"/>
      <c r="C9095" s="144" t="s">
        <v>1062</v>
      </c>
      <c r="D9095" s="33"/>
      <c r="E9095" s="45">
        <v>161400000</v>
      </c>
      <c r="F9095" s="13">
        <f t="shared" si="153"/>
        <v>178484380.58999979</v>
      </c>
    </row>
    <row r="9096" spans="1:6">
      <c r="A9096" s="14">
        <v>45467</v>
      </c>
      <c r="B9096" s="15"/>
      <c r="C9096" s="144" t="s">
        <v>1065</v>
      </c>
      <c r="D9096" s="33"/>
      <c r="E9096" s="45">
        <v>40950000</v>
      </c>
      <c r="F9096" s="13">
        <f t="shared" si="153"/>
        <v>137534380.58999979</v>
      </c>
    </row>
    <row r="9097" spans="1:6">
      <c r="A9097" s="14">
        <v>45467</v>
      </c>
      <c r="B9097" s="15"/>
      <c r="C9097" s="144" t="s">
        <v>1066</v>
      </c>
      <c r="D9097" s="33"/>
      <c r="E9097" s="45">
        <v>40350000</v>
      </c>
      <c r="F9097" s="13">
        <f t="shared" si="153"/>
        <v>97184380.589999795</v>
      </c>
    </row>
    <row r="9098" spans="1:6">
      <c r="A9098" s="14">
        <v>45467</v>
      </c>
      <c r="B9098" s="15"/>
      <c r="C9098" s="144" t="s">
        <v>1067</v>
      </c>
      <c r="D9098" s="33"/>
      <c r="E9098" s="45">
        <v>64500000</v>
      </c>
      <c r="F9098" s="13">
        <f t="shared" si="153"/>
        <v>32684380.589999795</v>
      </c>
    </row>
    <row r="9099" spans="1:6">
      <c r="A9099" s="14">
        <v>45467</v>
      </c>
      <c r="B9099" s="15"/>
      <c r="C9099" s="144" t="s">
        <v>1109</v>
      </c>
      <c r="D9099" s="33"/>
      <c r="E9099" s="45">
        <v>10549000</v>
      </c>
      <c r="F9099" s="13">
        <f t="shared" si="153"/>
        <v>22135380.589999795</v>
      </c>
    </row>
    <row r="9100" spans="1:6">
      <c r="A9100" s="14">
        <v>45467</v>
      </c>
      <c r="B9100" s="15"/>
      <c r="C9100" s="144" t="s">
        <v>1172</v>
      </c>
      <c r="D9100" s="33"/>
      <c r="E9100" s="45">
        <v>2100000</v>
      </c>
      <c r="F9100" s="13">
        <f t="shared" si="153"/>
        <v>20035380.589999795</v>
      </c>
    </row>
    <row r="9101" spans="1:6">
      <c r="A9101" s="14">
        <v>45467</v>
      </c>
      <c r="B9101" s="15"/>
      <c r="C9101" s="144" t="s">
        <v>1173</v>
      </c>
      <c r="D9101" s="33"/>
      <c r="E9101" s="45">
        <v>3000000</v>
      </c>
      <c r="F9101" s="13">
        <f t="shared" si="153"/>
        <v>17035380.589999795</v>
      </c>
    </row>
    <row r="9102" spans="1:6">
      <c r="A9102" s="14">
        <v>45467</v>
      </c>
      <c r="B9102" s="15"/>
      <c r="C9102" s="144" t="s">
        <v>23</v>
      </c>
      <c r="D9102" s="33"/>
      <c r="E9102" s="45">
        <f>(5*2900)</f>
        <v>14500</v>
      </c>
      <c r="F9102" s="13">
        <f t="shared" si="153"/>
        <v>17020880.589999795</v>
      </c>
    </row>
    <row r="9103" spans="1:6">
      <c r="A9103" s="14">
        <v>45467</v>
      </c>
      <c r="B9103" s="15"/>
      <c r="C9103" s="144" t="s">
        <v>1070</v>
      </c>
      <c r="D9103" s="33">
        <v>23750000</v>
      </c>
      <c r="E9103" s="45"/>
      <c r="F9103" s="13">
        <f t="shared" si="153"/>
        <v>40770880.589999795</v>
      </c>
    </row>
    <row r="9104" spans="1:6">
      <c r="A9104" s="14">
        <v>45467</v>
      </c>
      <c r="B9104" s="15"/>
      <c r="C9104" s="144" t="s">
        <v>1071</v>
      </c>
      <c r="D9104" s="33">
        <v>5800000</v>
      </c>
      <c r="E9104" s="45"/>
      <c r="F9104" s="13">
        <f t="shared" si="153"/>
        <v>46570880.589999795</v>
      </c>
    </row>
    <row r="9105" spans="1:6">
      <c r="A9105" s="14">
        <v>45468</v>
      </c>
      <c r="B9105" s="15"/>
      <c r="C9105" s="144" t="s">
        <v>339</v>
      </c>
      <c r="D9105" s="33">
        <v>2700000</v>
      </c>
      <c r="E9105" s="45"/>
      <c r="F9105" s="13">
        <f t="shared" ref="F9105:F9116" si="154">F9104+D9105-E9105</f>
        <v>49270880.589999795</v>
      </c>
    </row>
    <row r="9106" spans="1:6">
      <c r="A9106" s="14">
        <v>45467</v>
      </c>
      <c r="B9106" s="15"/>
      <c r="C9106" s="144" t="s">
        <v>12</v>
      </c>
      <c r="D9106" s="33">
        <v>585000</v>
      </c>
      <c r="E9106" s="45"/>
      <c r="F9106" s="13">
        <f t="shared" si="154"/>
        <v>49855880.589999795</v>
      </c>
    </row>
    <row r="9107" spans="1:6">
      <c r="A9107" s="14">
        <v>45467</v>
      </c>
      <c r="B9107" s="15"/>
      <c r="C9107" s="144" t="s">
        <v>12</v>
      </c>
      <c r="D9107" s="33">
        <v>650000</v>
      </c>
      <c r="E9107" s="45"/>
      <c r="F9107" s="13">
        <f t="shared" si="154"/>
        <v>50505880.589999795</v>
      </c>
    </row>
    <row r="9108" spans="1:6">
      <c r="A9108" s="14">
        <v>45467</v>
      </c>
      <c r="B9108" s="15"/>
      <c r="C9108" s="144" t="s">
        <v>12</v>
      </c>
      <c r="D9108" s="33">
        <v>1755000</v>
      </c>
      <c r="E9108" s="45"/>
      <c r="F9108" s="13">
        <f t="shared" si="154"/>
        <v>52260880.589999795</v>
      </c>
    </row>
    <row r="9109" spans="1:6">
      <c r="A9109" s="14">
        <v>45467</v>
      </c>
      <c r="B9109" s="15"/>
      <c r="C9109" s="144" t="s">
        <v>16</v>
      </c>
      <c r="D9109" s="33">
        <v>1256000</v>
      </c>
      <c r="E9109" s="45"/>
      <c r="F9109" s="13">
        <f t="shared" si="154"/>
        <v>53516880.589999795</v>
      </c>
    </row>
    <row r="9110" spans="1:6">
      <c r="A9110" s="14">
        <v>45467</v>
      </c>
      <c r="B9110" s="15"/>
      <c r="C9110" s="144" t="s">
        <v>16</v>
      </c>
      <c r="D9110" s="33">
        <v>1233000</v>
      </c>
      <c r="E9110" s="45"/>
      <c r="F9110" s="13">
        <f t="shared" si="154"/>
        <v>54749880.589999795</v>
      </c>
    </row>
    <row r="9111" spans="1:6">
      <c r="A9111" s="14">
        <v>45467</v>
      </c>
      <c r="B9111" s="15"/>
      <c r="C9111" s="144" t="s">
        <v>145</v>
      </c>
      <c r="D9111" s="33">
        <v>16050000</v>
      </c>
      <c r="E9111" s="45"/>
      <c r="F9111" s="13">
        <f t="shared" si="154"/>
        <v>70799880.589999795</v>
      </c>
    </row>
    <row r="9112" spans="1:6">
      <c r="A9112" s="14">
        <v>45467</v>
      </c>
      <c r="B9112" s="15"/>
      <c r="C9112" s="144" t="s">
        <v>146</v>
      </c>
      <c r="D9112" s="33">
        <v>10450000</v>
      </c>
      <c r="E9112" s="45"/>
      <c r="F9112" s="13">
        <f t="shared" si="154"/>
        <v>81249880.589999795</v>
      </c>
    </row>
    <row r="9113" spans="1:6">
      <c r="A9113" s="14">
        <v>45468</v>
      </c>
      <c r="B9113" s="15"/>
      <c r="C9113" s="144" t="s">
        <v>1188</v>
      </c>
      <c r="D9113" s="33">
        <v>2436000</v>
      </c>
      <c r="E9113" s="45"/>
      <c r="F9113" s="13">
        <f t="shared" si="154"/>
        <v>83685880.589999795</v>
      </c>
    </row>
    <row r="9114" spans="1:6">
      <c r="A9114" s="14">
        <v>45468</v>
      </c>
      <c r="B9114" s="15"/>
      <c r="C9114" s="144" t="s">
        <v>16</v>
      </c>
      <c r="D9114" s="33">
        <v>1990000</v>
      </c>
      <c r="E9114" s="45"/>
      <c r="F9114" s="13">
        <f t="shared" si="154"/>
        <v>85675880.589999795</v>
      </c>
    </row>
    <row r="9115" spans="1:6">
      <c r="A9115" s="14">
        <v>45468</v>
      </c>
      <c r="B9115" s="15"/>
      <c r="C9115" s="144" t="s">
        <v>17</v>
      </c>
      <c r="D9115" s="33">
        <v>1750000</v>
      </c>
      <c r="E9115" s="45"/>
      <c r="F9115" s="13">
        <f t="shared" si="154"/>
        <v>87425880.589999795</v>
      </c>
    </row>
    <row r="9116" spans="1:6">
      <c r="A9116" s="14">
        <v>45468</v>
      </c>
      <c r="B9116" s="15"/>
      <c r="C9116" s="144" t="s">
        <v>1186</v>
      </c>
      <c r="D9116" s="33">
        <v>3454000</v>
      </c>
      <c r="E9116" s="45"/>
      <c r="F9116" s="13">
        <f t="shared" si="154"/>
        <v>90879880.589999795</v>
      </c>
    </row>
    <row r="9117" spans="1:6">
      <c r="A9117" s="14">
        <v>45470</v>
      </c>
      <c r="B9117" s="15"/>
      <c r="C9117" s="144" t="s">
        <v>432</v>
      </c>
      <c r="D9117" s="33">
        <v>875000</v>
      </c>
      <c r="E9117" s="45"/>
      <c r="F9117" s="13">
        <f t="shared" ref="F9117:F9157" si="155">F9116+D9117-E9117</f>
        <v>91754880.589999795</v>
      </c>
    </row>
    <row r="9118" spans="1:6">
      <c r="A9118" s="14">
        <v>45471</v>
      </c>
      <c r="B9118" s="15"/>
      <c r="C9118" s="144" t="s">
        <v>1193</v>
      </c>
      <c r="D9118" s="33">
        <v>1200000</v>
      </c>
      <c r="E9118" s="45"/>
      <c r="F9118" s="13">
        <f t="shared" si="155"/>
        <v>92954880.589999795</v>
      </c>
    </row>
    <row r="9119" spans="1:6">
      <c r="A9119" s="14">
        <v>45468</v>
      </c>
      <c r="B9119" s="15"/>
      <c r="C9119" s="144" t="s">
        <v>42</v>
      </c>
      <c r="D9119" s="33">
        <v>2600000</v>
      </c>
      <c r="E9119" s="45"/>
      <c r="F9119" s="13">
        <f t="shared" si="155"/>
        <v>95554880.589999795</v>
      </c>
    </row>
    <row r="9120" spans="1:6">
      <c r="A9120" s="14">
        <v>45468</v>
      </c>
      <c r="B9120" s="15"/>
      <c r="C9120" s="144" t="s">
        <v>16</v>
      </c>
      <c r="D9120" s="33">
        <v>1990000</v>
      </c>
      <c r="E9120" s="45"/>
      <c r="F9120" s="13">
        <f t="shared" si="155"/>
        <v>97544880.589999795</v>
      </c>
    </row>
    <row r="9121" spans="1:6">
      <c r="A9121" s="14">
        <v>45468</v>
      </c>
      <c r="B9121" s="15"/>
      <c r="C9121" s="144" t="s">
        <v>72</v>
      </c>
      <c r="D9121" s="33">
        <v>2000000</v>
      </c>
      <c r="E9121" s="45"/>
      <c r="F9121" s="13">
        <f t="shared" si="155"/>
        <v>99544880.589999795</v>
      </c>
    </row>
    <row r="9122" spans="1:6">
      <c r="A9122" s="14">
        <v>45469</v>
      </c>
      <c r="B9122" s="15"/>
      <c r="C9122" s="144" t="s">
        <v>12</v>
      </c>
      <c r="D9122" s="33">
        <v>650000</v>
      </c>
      <c r="E9122" s="45"/>
      <c r="F9122" s="13">
        <f t="shared" si="155"/>
        <v>100194880.58999979</v>
      </c>
    </row>
    <row r="9123" spans="1:6">
      <c r="A9123" s="14">
        <v>45469</v>
      </c>
      <c r="B9123" s="15"/>
      <c r="C9123" s="144" t="s">
        <v>42</v>
      </c>
      <c r="D9123" s="33">
        <v>6510000</v>
      </c>
      <c r="E9123" s="45"/>
      <c r="F9123" s="13">
        <f t="shared" si="155"/>
        <v>106704880.58999979</v>
      </c>
    </row>
    <row r="9124" spans="1:6">
      <c r="A9124" s="14">
        <v>45469</v>
      </c>
      <c r="B9124" s="15"/>
      <c r="C9124" s="144" t="s">
        <v>18</v>
      </c>
      <c r="D9124" s="33">
        <v>3935000</v>
      </c>
      <c r="E9124" s="45"/>
      <c r="F9124" s="13">
        <f t="shared" si="155"/>
        <v>110639880.58999979</v>
      </c>
    </row>
    <row r="9125" spans="1:6">
      <c r="A9125" s="14">
        <v>45469</v>
      </c>
      <c r="B9125" s="15"/>
      <c r="C9125" s="144" t="s">
        <v>72</v>
      </c>
      <c r="D9125" s="33">
        <v>1000000</v>
      </c>
      <c r="E9125" s="45"/>
      <c r="F9125" s="13">
        <f t="shared" si="155"/>
        <v>111639880.58999979</v>
      </c>
    </row>
    <row r="9126" spans="1:6">
      <c r="A9126" s="14">
        <v>45469</v>
      </c>
      <c r="B9126" s="15"/>
      <c r="C9126" s="144" t="s">
        <v>324</v>
      </c>
      <c r="D9126" s="33">
        <v>2600000</v>
      </c>
      <c r="E9126" s="45"/>
      <c r="F9126" s="13">
        <f t="shared" si="155"/>
        <v>114239880.58999979</v>
      </c>
    </row>
    <row r="9127" spans="1:6">
      <c r="A9127" s="14">
        <v>45469</v>
      </c>
      <c r="B9127" s="15"/>
      <c r="C9127" s="144" t="s">
        <v>324</v>
      </c>
      <c r="D9127" s="33">
        <v>2785000</v>
      </c>
      <c r="E9127" s="45"/>
      <c r="F9127" s="13">
        <f t="shared" si="155"/>
        <v>117024880.58999979</v>
      </c>
    </row>
    <row r="9128" spans="1:6">
      <c r="A9128" s="14">
        <v>45469</v>
      </c>
      <c r="B9128" s="15"/>
      <c r="C9128" s="144" t="s">
        <v>324</v>
      </c>
      <c r="D9128" s="33">
        <v>4750000</v>
      </c>
      <c r="E9128" s="45"/>
      <c r="F9128" s="13">
        <f t="shared" si="155"/>
        <v>121774880.58999979</v>
      </c>
    </row>
    <row r="9129" spans="1:6">
      <c r="A9129" s="14">
        <v>45469</v>
      </c>
      <c r="B9129" s="15"/>
      <c r="C9129" s="144" t="s">
        <v>12</v>
      </c>
      <c r="D9129" s="33">
        <v>585000</v>
      </c>
      <c r="E9129" s="45"/>
      <c r="F9129" s="13">
        <f t="shared" si="155"/>
        <v>122359880.58999979</v>
      </c>
    </row>
    <row r="9130" spans="1:6">
      <c r="A9130" s="14">
        <v>45469</v>
      </c>
      <c r="B9130" s="15"/>
      <c r="C9130" s="144" t="s">
        <v>16</v>
      </c>
      <c r="D9130" s="33">
        <v>1252000</v>
      </c>
      <c r="E9130" s="45"/>
      <c r="F9130" s="13">
        <f t="shared" si="155"/>
        <v>123611880.58999979</v>
      </c>
    </row>
    <row r="9131" spans="1:6">
      <c r="A9131" s="14">
        <v>45469</v>
      </c>
      <c r="B9131" s="15"/>
      <c r="C9131" s="144" t="s">
        <v>12</v>
      </c>
      <c r="D9131" s="33">
        <v>650000</v>
      </c>
      <c r="E9131" s="45"/>
      <c r="F9131" s="13">
        <f t="shared" si="155"/>
        <v>124261880.58999979</v>
      </c>
    </row>
    <row r="9132" spans="1:6">
      <c r="A9132" s="14">
        <v>45469</v>
      </c>
      <c r="B9132" s="15"/>
      <c r="C9132" s="144" t="s">
        <v>1201</v>
      </c>
      <c r="D9132" s="33">
        <v>800000</v>
      </c>
      <c r="E9132" s="45"/>
      <c r="F9132" s="13">
        <f t="shared" si="155"/>
        <v>125061880.58999979</v>
      </c>
    </row>
    <row r="9133" spans="1:6">
      <c r="A9133" s="14">
        <v>45469</v>
      </c>
      <c r="B9133" s="15"/>
      <c r="C9133" s="144" t="s">
        <v>12</v>
      </c>
      <c r="D9133" s="33">
        <v>585000</v>
      </c>
      <c r="E9133" s="45"/>
      <c r="F9133" s="13">
        <f t="shared" si="155"/>
        <v>125646880.58999979</v>
      </c>
    </row>
    <row r="9134" spans="1:6">
      <c r="A9134" s="14">
        <v>45469</v>
      </c>
      <c r="B9134" s="15"/>
      <c r="C9134" s="144" t="s">
        <v>12</v>
      </c>
      <c r="D9134" s="33">
        <v>650000</v>
      </c>
      <c r="E9134" s="45"/>
      <c r="F9134" s="13">
        <f t="shared" si="155"/>
        <v>126296880.58999979</v>
      </c>
    </row>
    <row r="9135" spans="1:6">
      <c r="A9135" s="14">
        <v>45470</v>
      </c>
      <c r="B9135" s="15"/>
      <c r="C9135" s="144" t="s">
        <v>324</v>
      </c>
      <c r="D9135" s="33">
        <v>4750000</v>
      </c>
      <c r="E9135" s="45"/>
      <c r="F9135" s="13">
        <f t="shared" si="155"/>
        <v>131046880.58999979</v>
      </c>
    </row>
    <row r="9136" spans="1:6">
      <c r="A9136" s="14">
        <v>45470</v>
      </c>
      <c r="B9136" s="15"/>
      <c r="C9136" s="144" t="s">
        <v>16</v>
      </c>
      <c r="D9136" s="33">
        <v>432000</v>
      </c>
      <c r="E9136" s="45"/>
      <c r="F9136" s="13">
        <f t="shared" si="155"/>
        <v>131478880.58999979</v>
      </c>
    </row>
    <row r="9137" spans="1:6">
      <c r="A9137" s="14">
        <v>45470</v>
      </c>
      <c r="B9137" s="15"/>
      <c r="C9137" s="144" t="s">
        <v>16</v>
      </c>
      <c r="D9137" s="33">
        <v>685000</v>
      </c>
      <c r="E9137" s="45"/>
      <c r="F9137" s="13">
        <f t="shared" si="155"/>
        <v>132163880.58999979</v>
      </c>
    </row>
    <row r="9138" spans="1:6">
      <c r="A9138" s="14">
        <v>45471</v>
      </c>
      <c r="B9138" s="15"/>
      <c r="C9138" s="144" t="s">
        <v>18</v>
      </c>
      <c r="D9138" s="33">
        <v>1185000</v>
      </c>
      <c r="E9138" s="45"/>
      <c r="F9138" s="13">
        <f t="shared" si="155"/>
        <v>133348880.58999979</v>
      </c>
    </row>
    <row r="9139" spans="1:6">
      <c r="A9139" s="14">
        <v>45471</v>
      </c>
      <c r="B9139" s="15"/>
      <c r="C9139" s="144" t="s">
        <v>18</v>
      </c>
      <c r="D9139" s="33">
        <v>3935000</v>
      </c>
      <c r="E9139" s="45"/>
      <c r="F9139" s="13">
        <f t="shared" si="155"/>
        <v>137283880.58999979</v>
      </c>
    </row>
    <row r="9140" spans="1:6">
      <c r="A9140" s="14">
        <v>45471</v>
      </c>
      <c r="B9140" s="15"/>
      <c r="C9140" s="144" t="s">
        <v>12</v>
      </c>
      <c r="D9140" s="33">
        <v>1100000</v>
      </c>
      <c r="E9140" s="45"/>
      <c r="F9140" s="13">
        <f t="shared" si="155"/>
        <v>138383880.58999979</v>
      </c>
    </row>
    <row r="9141" spans="1:6">
      <c r="A9141" s="14">
        <v>45471</v>
      </c>
      <c r="B9141" s="15"/>
      <c r="C9141" s="144" t="s">
        <v>12</v>
      </c>
      <c r="D9141" s="33">
        <v>465000</v>
      </c>
      <c r="E9141" s="45"/>
      <c r="F9141" s="13">
        <f t="shared" si="155"/>
        <v>138848880.58999979</v>
      </c>
    </row>
    <row r="9142" spans="1:6">
      <c r="A9142" s="14">
        <v>45471</v>
      </c>
      <c r="B9142" s="15"/>
      <c r="C9142" s="144" t="s">
        <v>42</v>
      </c>
      <c r="D9142" s="33">
        <v>2600000</v>
      </c>
      <c r="E9142" s="45"/>
      <c r="F9142" s="13">
        <f t="shared" si="155"/>
        <v>141448880.58999979</v>
      </c>
    </row>
    <row r="9143" spans="1:6">
      <c r="A9143" s="14">
        <v>45471</v>
      </c>
      <c r="B9143" s="15"/>
      <c r="C9143" s="144" t="s">
        <v>18</v>
      </c>
      <c r="D9143" s="33">
        <v>2150000</v>
      </c>
      <c r="E9143" s="45"/>
      <c r="F9143" s="13">
        <f t="shared" si="155"/>
        <v>143598880.58999979</v>
      </c>
    </row>
    <row r="9144" spans="1:6">
      <c r="A9144" s="14">
        <v>45471</v>
      </c>
      <c r="B9144" s="15"/>
      <c r="C9144" s="144" t="s">
        <v>12</v>
      </c>
      <c r="D9144" s="33">
        <v>585000</v>
      </c>
      <c r="E9144" s="45"/>
      <c r="F9144" s="13">
        <f t="shared" si="155"/>
        <v>144183880.58999979</v>
      </c>
    </row>
    <row r="9145" spans="1:6">
      <c r="A9145" s="14">
        <v>45471</v>
      </c>
      <c r="B9145" s="15"/>
      <c r="C9145" s="144" t="s">
        <v>16</v>
      </c>
      <c r="D9145" s="33">
        <v>2162000</v>
      </c>
      <c r="E9145" s="45"/>
      <c r="F9145" s="13">
        <f t="shared" si="155"/>
        <v>146345880.58999979</v>
      </c>
    </row>
    <row r="9146" spans="1:6">
      <c r="A9146" s="14">
        <v>45472</v>
      </c>
      <c r="B9146" s="15"/>
      <c r="C9146" s="144" t="s">
        <v>65</v>
      </c>
      <c r="D9146" s="33">
        <v>6160000</v>
      </c>
      <c r="E9146" s="45"/>
      <c r="F9146" s="13">
        <f t="shared" si="155"/>
        <v>152505880.58999979</v>
      </c>
    </row>
    <row r="9147" spans="1:6">
      <c r="A9147" s="14">
        <v>45472</v>
      </c>
      <c r="B9147" s="15"/>
      <c r="C9147" s="144" t="s">
        <v>16</v>
      </c>
      <c r="D9147" s="33">
        <v>1470000</v>
      </c>
      <c r="E9147" s="45"/>
      <c r="F9147" s="13">
        <f t="shared" si="155"/>
        <v>153975880.58999979</v>
      </c>
    </row>
    <row r="9148" spans="1:6">
      <c r="A9148" s="14">
        <v>45472</v>
      </c>
      <c r="B9148" s="15"/>
      <c r="C9148" s="144" t="s">
        <v>12</v>
      </c>
      <c r="D9148" s="33">
        <v>1170000</v>
      </c>
      <c r="E9148" s="45"/>
      <c r="F9148" s="13">
        <f t="shared" si="155"/>
        <v>155145880.58999979</v>
      </c>
    </row>
    <row r="9149" spans="1:6">
      <c r="A9149" s="14">
        <v>45472</v>
      </c>
      <c r="B9149" s="15"/>
      <c r="C9149" s="144" t="s">
        <v>304</v>
      </c>
      <c r="D9149" s="33">
        <v>3220000</v>
      </c>
      <c r="E9149" s="45"/>
      <c r="F9149" s="13">
        <f t="shared" si="155"/>
        <v>158365880.58999979</v>
      </c>
    </row>
    <row r="9150" spans="1:6">
      <c r="A9150" s="14">
        <v>45472</v>
      </c>
      <c r="B9150" s="15"/>
      <c r="C9150" s="144" t="s">
        <v>12</v>
      </c>
      <c r="D9150" s="33">
        <v>585000</v>
      </c>
      <c r="E9150" s="45"/>
      <c r="F9150" s="13">
        <f t="shared" si="155"/>
        <v>158950880.58999979</v>
      </c>
    </row>
    <row r="9151" spans="1:6">
      <c r="A9151" s="14">
        <v>45473</v>
      </c>
      <c r="B9151" s="15"/>
      <c r="C9151" s="144" t="s">
        <v>16</v>
      </c>
      <c r="D9151" s="33">
        <v>1252000</v>
      </c>
      <c r="E9151" s="45"/>
      <c r="F9151" s="13">
        <f t="shared" si="155"/>
        <v>160202880.58999979</v>
      </c>
    </row>
    <row r="9152" spans="1:6">
      <c r="A9152" s="14">
        <v>45473</v>
      </c>
      <c r="B9152" s="15"/>
      <c r="C9152" s="144" t="s">
        <v>16</v>
      </c>
      <c r="D9152" s="33">
        <v>432000</v>
      </c>
      <c r="E9152" s="45"/>
      <c r="F9152" s="13">
        <f t="shared" si="155"/>
        <v>160634880.58999979</v>
      </c>
    </row>
    <row r="9153" spans="1:9">
      <c r="A9153" s="14">
        <v>45473</v>
      </c>
      <c r="B9153" s="15"/>
      <c r="C9153" s="144" t="s">
        <v>12</v>
      </c>
      <c r="D9153" s="33">
        <v>585000</v>
      </c>
      <c r="E9153" s="45"/>
      <c r="F9153" s="13">
        <f t="shared" si="155"/>
        <v>161219880.58999979</v>
      </c>
    </row>
    <row r="9154" spans="1:9">
      <c r="A9154" s="14">
        <v>45473</v>
      </c>
      <c r="B9154" s="15"/>
      <c r="C9154" s="144" t="s">
        <v>16</v>
      </c>
      <c r="D9154" s="33">
        <v>1233000</v>
      </c>
      <c r="E9154" s="45"/>
      <c r="F9154" s="13">
        <f t="shared" si="155"/>
        <v>162452880.58999979</v>
      </c>
    </row>
    <row r="9155" spans="1:9">
      <c r="A9155" s="14">
        <v>45473</v>
      </c>
      <c r="B9155" s="15"/>
      <c r="C9155" s="15" t="s">
        <v>32</v>
      </c>
      <c r="D9155" s="45"/>
      <c r="E9155" s="45">
        <v>25000</v>
      </c>
      <c r="F9155" s="13">
        <f t="shared" si="155"/>
        <v>162427880.58999979</v>
      </c>
    </row>
    <row r="9156" spans="1:9">
      <c r="A9156" s="14">
        <v>45473</v>
      </c>
      <c r="B9156" s="15"/>
      <c r="C9156" s="15" t="s">
        <v>37</v>
      </c>
      <c r="D9156" s="45">
        <v>295135.77</v>
      </c>
      <c r="E9156" s="45"/>
      <c r="F9156" s="13">
        <f t="shared" si="155"/>
        <v>162723016.35999981</v>
      </c>
    </row>
    <row r="9157" spans="1:9">
      <c r="A9157" s="14">
        <v>45473</v>
      </c>
      <c r="B9157" s="15"/>
      <c r="C9157" s="15" t="s">
        <v>38</v>
      </c>
      <c r="D9157" s="45"/>
      <c r="E9157" s="45">
        <v>59027.15</v>
      </c>
      <c r="F9157" s="13">
        <f t="shared" si="155"/>
        <v>162663989.2099998</v>
      </c>
    </row>
    <row r="9158" spans="1:9">
      <c r="A9158" s="137"/>
      <c r="B9158" s="137"/>
      <c r="C9158" s="149" t="s">
        <v>34</v>
      </c>
      <c r="D9158" s="83">
        <f>SUM(D8660:D9157)</f>
        <v>1051212885.77</v>
      </c>
      <c r="E9158" s="83">
        <f>SUM(E8660:E9157)</f>
        <v>1297437077.1500001</v>
      </c>
      <c r="F9158" s="138"/>
    </row>
    <row r="9159" spans="1:9">
      <c r="A9159" s="252" t="s">
        <v>5</v>
      </c>
      <c r="B9159" s="253"/>
      <c r="C9159" s="254"/>
      <c r="D9159" s="33"/>
      <c r="E9159" s="45"/>
      <c r="F9159" s="84">
        <f>F9157</f>
        <v>162663989.2099998</v>
      </c>
    </row>
    <row r="9160" spans="1:9">
      <c r="A9160" s="153">
        <v>45474</v>
      </c>
      <c r="B9160" s="5"/>
      <c r="C9160" s="148" t="s">
        <v>290</v>
      </c>
      <c r="D9160" s="33">
        <v>5000000</v>
      </c>
      <c r="E9160" s="45"/>
      <c r="F9160" s="13">
        <f>F9159+D9160-E9160</f>
        <v>167663989.2099998</v>
      </c>
    </row>
    <row r="9161" spans="1:9">
      <c r="A9161" s="153">
        <v>45474</v>
      </c>
      <c r="B9161" s="5"/>
      <c r="C9161" s="144" t="s">
        <v>12</v>
      </c>
      <c r="D9161" s="33">
        <v>600000</v>
      </c>
      <c r="E9161" s="45"/>
      <c r="F9161" s="13">
        <f t="shared" ref="F9161:F9224" si="156">F9160+D9161-E9161</f>
        <v>168263989.2099998</v>
      </c>
    </row>
    <row r="9162" spans="1:9">
      <c r="A9162" s="153">
        <v>45474</v>
      </c>
      <c r="B9162" s="5"/>
      <c r="C9162" s="148" t="s">
        <v>12</v>
      </c>
      <c r="D9162" s="33">
        <v>650000</v>
      </c>
      <c r="E9162" s="45"/>
      <c r="F9162" s="13">
        <f t="shared" si="156"/>
        <v>168913989.2099998</v>
      </c>
    </row>
    <row r="9163" spans="1:9">
      <c r="A9163" s="153">
        <v>45474</v>
      </c>
      <c r="B9163" s="5"/>
      <c r="C9163" s="144" t="s">
        <v>12</v>
      </c>
      <c r="D9163" s="33">
        <v>1250000</v>
      </c>
      <c r="E9163" s="45"/>
      <c r="F9163" s="13">
        <f t="shared" si="156"/>
        <v>170163989.2099998</v>
      </c>
    </row>
    <row r="9164" spans="1:9">
      <c r="A9164" s="153">
        <v>45474</v>
      </c>
      <c r="B9164" s="5"/>
      <c r="C9164" s="148" t="s">
        <v>12</v>
      </c>
      <c r="D9164" s="33">
        <v>585000</v>
      </c>
      <c r="E9164" s="45"/>
      <c r="F9164" s="13">
        <f t="shared" si="156"/>
        <v>170748989.2099998</v>
      </c>
    </row>
    <row r="9165" spans="1:9">
      <c r="A9165" s="153">
        <v>45474</v>
      </c>
      <c r="B9165" s="5"/>
      <c r="C9165" s="148" t="s">
        <v>12</v>
      </c>
      <c r="D9165" s="33">
        <v>600000</v>
      </c>
      <c r="E9165" s="45"/>
      <c r="F9165" s="13">
        <f t="shared" si="156"/>
        <v>171348989.2099998</v>
      </c>
      <c r="H9165" s="66"/>
      <c r="I9165" s="16"/>
    </row>
    <row r="9166" spans="1:9">
      <c r="A9166" s="153">
        <v>45474</v>
      </c>
      <c r="B9166" s="5"/>
      <c r="C9166" s="148" t="s">
        <v>12</v>
      </c>
      <c r="D9166" s="33">
        <v>600000</v>
      </c>
      <c r="E9166" s="45"/>
      <c r="F9166" s="13">
        <f t="shared" si="156"/>
        <v>171948989.2099998</v>
      </c>
      <c r="H9166" s="66"/>
      <c r="I9166" s="16"/>
    </row>
    <row r="9167" spans="1:9">
      <c r="A9167" s="14">
        <v>45474</v>
      </c>
      <c r="B9167" s="15"/>
      <c r="C9167" s="144" t="s">
        <v>60</v>
      </c>
      <c r="D9167" s="33">
        <v>4011000</v>
      </c>
      <c r="E9167" s="45"/>
      <c r="F9167" s="13">
        <f t="shared" si="156"/>
        <v>175959989.2099998</v>
      </c>
      <c r="H9167" s="99"/>
      <c r="I9167" s="16"/>
    </row>
    <row r="9168" spans="1:9">
      <c r="A9168" s="14">
        <v>45474</v>
      </c>
      <c r="B9168" s="15"/>
      <c r="C9168" s="144" t="s">
        <v>17</v>
      </c>
      <c r="D9168" s="33">
        <v>750000</v>
      </c>
      <c r="E9168" s="45"/>
      <c r="F9168" s="13">
        <f t="shared" si="156"/>
        <v>176709989.2099998</v>
      </c>
      <c r="H9168" s="66"/>
      <c r="I9168" s="16"/>
    </row>
    <row r="9169" spans="1:9">
      <c r="A9169" s="14">
        <v>45474</v>
      </c>
      <c r="B9169" s="15"/>
      <c r="C9169" s="144" t="s">
        <v>12</v>
      </c>
      <c r="D9169" s="33">
        <v>1135000</v>
      </c>
      <c r="E9169" s="45"/>
      <c r="F9169" s="13">
        <f t="shared" si="156"/>
        <v>177844989.2099998</v>
      </c>
      <c r="H9169" s="66"/>
      <c r="I9169" s="16"/>
    </row>
    <row r="9170" spans="1:9">
      <c r="A9170" s="14">
        <v>45474</v>
      </c>
      <c r="B9170" s="15"/>
      <c r="C9170" s="144" t="s">
        <v>149</v>
      </c>
      <c r="D9170" s="33">
        <v>13700000</v>
      </c>
      <c r="E9170" s="45"/>
      <c r="F9170" s="13">
        <f t="shared" si="156"/>
        <v>191544989.2099998</v>
      </c>
      <c r="H9170" s="66"/>
      <c r="I9170" s="16"/>
    </row>
    <row r="9171" spans="1:9">
      <c r="A9171" s="153">
        <v>45474</v>
      </c>
      <c r="B9171" s="15"/>
      <c r="C9171" s="165" t="s">
        <v>1216</v>
      </c>
      <c r="D9171" s="45">
        <v>3750000</v>
      </c>
      <c r="E9171" s="45"/>
      <c r="F9171" s="13">
        <f t="shared" si="156"/>
        <v>195294989.2099998</v>
      </c>
      <c r="H9171" s="66"/>
      <c r="I9171" s="16"/>
    </row>
    <row r="9172" spans="1:9">
      <c r="A9172" s="153">
        <v>45475</v>
      </c>
      <c r="B9172" s="15"/>
      <c r="C9172" s="165" t="s">
        <v>294</v>
      </c>
      <c r="D9172" s="45">
        <v>3100000</v>
      </c>
      <c r="E9172" s="45"/>
      <c r="F9172" s="13">
        <f t="shared" si="156"/>
        <v>198394989.2099998</v>
      </c>
      <c r="H9172" s="99"/>
      <c r="I9172" s="16"/>
    </row>
    <row r="9173" spans="1:9">
      <c r="A9173" s="153">
        <v>45476</v>
      </c>
      <c r="B9173" s="15"/>
      <c r="C9173" s="165" t="s">
        <v>421</v>
      </c>
      <c r="D9173" s="45">
        <v>2550000</v>
      </c>
      <c r="E9173" s="45"/>
      <c r="F9173" s="13">
        <f t="shared" si="156"/>
        <v>200944989.2099998</v>
      </c>
      <c r="H9173" s="99"/>
      <c r="I9173" s="16"/>
    </row>
    <row r="9174" spans="1:9">
      <c r="A9174" s="153">
        <v>45477</v>
      </c>
      <c r="B9174" s="15"/>
      <c r="C9174" s="165" t="s">
        <v>1225</v>
      </c>
      <c r="D9174" s="45">
        <v>17175000</v>
      </c>
      <c r="E9174" s="45"/>
      <c r="F9174" s="13">
        <f t="shared" ref="F9174" si="157">F9173+D9174-E9174</f>
        <v>218119989.2099998</v>
      </c>
      <c r="H9174" s="99"/>
      <c r="I9174" s="16"/>
    </row>
    <row r="9175" spans="1:9">
      <c r="A9175" s="153">
        <v>45478</v>
      </c>
      <c r="B9175" s="15"/>
      <c r="C9175" s="165" t="s">
        <v>1226</v>
      </c>
      <c r="D9175" s="45">
        <v>14325000</v>
      </c>
      <c r="E9175" s="45"/>
      <c r="F9175" s="13">
        <f t="shared" si="156"/>
        <v>232444989.2099998</v>
      </c>
      <c r="H9175" s="99"/>
      <c r="I9175" s="16"/>
    </row>
    <row r="9176" spans="1:9">
      <c r="A9176" s="14">
        <v>45479</v>
      </c>
      <c r="B9176" s="15"/>
      <c r="C9176" s="165" t="s">
        <v>1232</v>
      </c>
      <c r="D9176" s="45">
        <v>12675000</v>
      </c>
      <c r="E9176" s="45"/>
      <c r="F9176" s="13">
        <f t="shared" si="156"/>
        <v>245119989.2099998</v>
      </c>
    </row>
    <row r="9177" spans="1:9">
      <c r="A9177" s="14">
        <v>45474.446469907409</v>
      </c>
      <c r="B9177" s="15"/>
      <c r="C9177" s="144" t="s">
        <v>18</v>
      </c>
      <c r="D9177" s="33">
        <v>2335000</v>
      </c>
      <c r="E9177" s="45"/>
      <c r="F9177" s="13">
        <f t="shared" si="156"/>
        <v>247454989.2099998</v>
      </c>
    </row>
    <row r="9178" spans="1:9">
      <c r="A9178" s="14">
        <v>45474.469687500001</v>
      </c>
      <c r="B9178" s="15"/>
      <c r="C9178" s="144" t="s">
        <v>12</v>
      </c>
      <c r="D9178" s="33">
        <v>600000</v>
      </c>
      <c r="E9178" s="45"/>
      <c r="F9178" s="13">
        <f t="shared" si="156"/>
        <v>248054989.2099998</v>
      </c>
    </row>
    <row r="9179" spans="1:9">
      <c r="A9179" s="14">
        <v>45474.471666666665</v>
      </c>
      <c r="B9179" s="15"/>
      <c r="C9179" s="144" t="s">
        <v>16</v>
      </c>
      <c r="D9179" s="33">
        <v>1470000</v>
      </c>
      <c r="E9179" s="45"/>
      <c r="F9179" s="13">
        <f t="shared" si="156"/>
        <v>249524989.2099998</v>
      </c>
    </row>
    <row r="9180" spans="1:9">
      <c r="A9180" s="14">
        <v>45474.472187500003</v>
      </c>
      <c r="B9180" s="15"/>
      <c r="C9180" s="144" t="s">
        <v>72</v>
      </c>
      <c r="D9180" s="33">
        <v>2000000</v>
      </c>
      <c r="E9180" s="45"/>
      <c r="F9180" s="13">
        <f t="shared" si="156"/>
        <v>251524989.2099998</v>
      </c>
    </row>
    <row r="9181" spans="1:9">
      <c r="A9181" s="14">
        <v>45474.472766203704</v>
      </c>
      <c r="B9181" s="15"/>
      <c r="C9181" s="144" t="s">
        <v>16</v>
      </c>
      <c r="D9181" s="33">
        <v>1825000</v>
      </c>
      <c r="E9181" s="45"/>
      <c r="F9181" s="13">
        <f t="shared" si="156"/>
        <v>253349989.2099998</v>
      </c>
    </row>
    <row r="9182" spans="1:9">
      <c r="A9182" s="14">
        <v>45474.47320601852</v>
      </c>
      <c r="B9182" s="15"/>
      <c r="C9182" s="144" t="s">
        <v>16</v>
      </c>
      <c r="D9182" s="33">
        <v>1524000</v>
      </c>
      <c r="E9182" s="45"/>
      <c r="F9182" s="13">
        <f t="shared" si="156"/>
        <v>254873989.2099998</v>
      </c>
    </row>
    <row r="9183" spans="1:9">
      <c r="A9183" s="14">
        <v>45474.474479166667</v>
      </c>
      <c r="B9183" s="15"/>
      <c r="C9183" s="144" t="s">
        <v>12</v>
      </c>
      <c r="D9183" s="33">
        <v>585000</v>
      </c>
      <c r="E9183" s="45"/>
      <c r="F9183" s="13">
        <f t="shared" si="156"/>
        <v>255458989.2099998</v>
      </c>
    </row>
    <row r="9184" spans="1:9">
      <c r="A9184" s="14">
        <v>45474.475983796299</v>
      </c>
      <c r="B9184" s="15"/>
      <c r="C9184" s="144" t="s">
        <v>17</v>
      </c>
      <c r="D9184" s="33">
        <v>1200000</v>
      </c>
      <c r="E9184" s="45"/>
      <c r="F9184" s="13">
        <f t="shared" si="156"/>
        <v>256658989.2099998</v>
      </c>
    </row>
    <row r="9185" spans="1:6">
      <c r="A9185" s="14">
        <v>45474.476481481484</v>
      </c>
      <c r="B9185" s="15"/>
      <c r="C9185" s="144" t="s">
        <v>17</v>
      </c>
      <c r="D9185" s="33">
        <v>1200000</v>
      </c>
      <c r="E9185" s="45"/>
      <c r="F9185" s="13">
        <f t="shared" si="156"/>
        <v>257858989.2099998</v>
      </c>
    </row>
    <row r="9186" spans="1:6">
      <c r="A9186" s="14">
        <v>45474.488078703704</v>
      </c>
      <c r="B9186" s="15"/>
      <c r="C9186" s="144" t="s">
        <v>12</v>
      </c>
      <c r="D9186" s="33">
        <v>585000</v>
      </c>
      <c r="E9186" s="45"/>
      <c r="F9186" s="13">
        <f t="shared" si="156"/>
        <v>258443989.2099998</v>
      </c>
    </row>
    <row r="9187" spans="1:6">
      <c r="A9187" s="14">
        <v>45474.49113425926</v>
      </c>
      <c r="B9187" s="15"/>
      <c r="C9187" s="144" t="s">
        <v>12</v>
      </c>
      <c r="D9187" s="33">
        <v>585000</v>
      </c>
      <c r="E9187" s="45"/>
      <c r="F9187" s="13">
        <f t="shared" si="156"/>
        <v>259028989.2099998</v>
      </c>
    </row>
    <row r="9188" spans="1:6">
      <c r="A9188" s="14">
        <v>45474.500497685185</v>
      </c>
      <c r="B9188" s="15"/>
      <c r="C9188" s="144" t="s">
        <v>12</v>
      </c>
      <c r="D9188" s="33">
        <v>650000</v>
      </c>
      <c r="E9188" s="45"/>
      <c r="F9188" s="13">
        <f t="shared" si="156"/>
        <v>259678989.2099998</v>
      </c>
    </row>
    <row r="9189" spans="1:6">
      <c r="A9189" s="14">
        <v>45474.519085648149</v>
      </c>
      <c r="B9189" s="15"/>
      <c r="C9189" s="144" t="s">
        <v>18</v>
      </c>
      <c r="D9189" s="33">
        <v>2800000</v>
      </c>
      <c r="E9189" s="45"/>
      <c r="F9189" s="13">
        <f t="shared" si="156"/>
        <v>262478989.2099998</v>
      </c>
    </row>
    <row r="9190" spans="1:6">
      <c r="A9190" s="14">
        <v>45474.527303240742</v>
      </c>
      <c r="B9190" s="15"/>
      <c r="C9190" s="144" t="s">
        <v>16</v>
      </c>
      <c r="D9190" s="33">
        <v>3756000</v>
      </c>
      <c r="E9190" s="45"/>
      <c r="F9190" s="13">
        <f t="shared" si="156"/>
        <v>266234989.2099998</v>
      </c>
    </row>
    <row r="9191" spans="1:6">
      <c r="A9191" s="14">
        <v>45474.661064814813</v>
      </c>
      <c r="B9191" s="15"/>
      <c r="C9191" s="144" t="s">
        <v>12</v>
      </c>
      <c r="D9191" s="33">
        <v>585000</v>
      </c>
      <c r="E9191" s="45"/>
      <c r="F9191" s="13">
        <f t="shared" si="156"/>
        <v>266819989.2099998</v>
      </c>
    </row>
    <row r="9192" spans="1:6">
      <c r="A9192" s="14">
        <v>45474.661689814813</v>
      </c>
      <c r="B9192" s="15"/>
      <c r="C9192" s="144" t="s">
        <v>12</v>
      </c>
      <c r="D9192" s="33">
        <v>600000</v>
      </c>
      <c r="E9192" s="45"/>
      <c r="F9192" s="13">
        <f t="shared" si="156"/>
        <v>267419989.2099998</v>
      </c>
    </row>
    <row r="9193" spans="1:6">
      <c r="A9193" s="14">
        <v>45474.668668981481</v>
      </c>
      <c r="B9193" s="15"/>
      <c r="C9193" s="144" t="s">
        <v>16</v>
      </c>
      <c r="D9193" s="33">
        <v>1233000</v>
      </c>
      <c r="E9193" s="45"/>
      <c r="F9193" s="13">
        <f t="shared" si="156"/>
        <v>268652989.2099998</v>
      </c>
    </row>
    <row r="9194" spans="1:6">
      <c r="A9194" s="14">
        <v>45474.669374999998</v>
      </c>
      <c r="B9194" s="15"/>
      <c r="C9194" s="144" t="s">
        <v>12</v>
      </c>
      <c r="D9194" s="33">
        <v>585000</v>
      </c>
      <c r="E9194" s="45"/>
      <c r="F9194" s="13">
        <f t="shared" si="156"/>
        <v>269237989.2099998</v>
      </c>
    </row>
    <row r="9195" spans="1:6">
      <c r="A9195" s="14">
        <v>45474.824143518519</v>
      </c>
      <c r="B9195" s="15"/>
      <c r="C9195" s="144" t="s">
        <v>12</v>
      </c>
      <c r="D9195" s="33">
        <v>650000</v>
      </c>
      <c r="E9195" s="45"/>
      <c r="F9195" s="13">
        <f t="shared" si="156"/>
        <v>269887989.2099998</v>
      </c>
    </row>
    <row r="9196" spans="1:6">
      <c r="A9196" s="14">
        <v>45474.838773148149</v>
      </c>
      <c r="B9196" s="15"/>
      <c r="C9196" s="144" t="s">
        <v>12</v>
      </c>
      <c r="D9196" s="33">
        <v>1150000</v>
      </c>
      <c r="E9196" s="45"/>
      <c r="F9196" s="13">
        <f t="shared" si="156"/>
        <v>271037989.2099998</v>
      </c>
    </row>
    <row r="9197" spans="1:6">
      <c r="A9197" s="14">
        <v>45475.33258101852</v>
      </c>
      <c r="B9197" s="15"/>
      <c r="C9197" s="144" t="s">
        <v>12</v>
      </c>
      <c r="D9197" s="33">
        <v>1200000</v>
      </c>
      <c r="E9197" s="45"/>
      <c r="F9197" s="13">
        <f t="shared" si="156"/>
        <v>272237989.2099998</v>
      </c>
    </row>
    <row r="9198" spans="1:6">
      <c r="A9198" s="14">
        <v>45475.342719907407</v>
      </c>
      <c r="B9198" s="15"/>
      <c r="C9198" s="144" t="s">
        <v>12</v>
      </c>
      <c r="D9198" s="33">
        <v>650000</v>
      </c>
      <c r="E9198" s="45"/>
      <c r="F9198" s="13">
        <f t="shared" si="156"/>
        <v>272887989.2099998</v>
      </c>
    </row>
    <row r="9199" spans="1:6">
      <c r="A9199" s="14">
        <v>45475.360891203702</v>
      </c>
      <c r="B9199" s="15"/>
      <c r="C9199" s="144" t="s">
        <v>30</v>
      </c>
      <c r="D9199" s="33">
        <v>700000</v>
      </c>
      <c r="E9199" s="45"/>
      <c r="F9199" s="13">
        <f t="shared" si="156"/>
        <v>273587989.2099998</v>
      </c>
    </row>
    <row r="9200" spans="1:6">
      <c r="A9200" s="14">
        <v>45475.391585648147</v>
      </c>
      <c r="B9200" s="15"/>
      <c r="C9200" s="144" t="s">
        <v>30</v>
      </c>
      <c r="D9200" s="33">
        <v>700000</v>
      </c>
      <c r="E9200" s="45"/>
      <c r="F9200" s="13">
        <f t="shared" si="156"/>
        <v>274287989.2099998</v>
      </c>
    </row>
    <row r="9201" spans="1:6">
      <c r="A9201" s="14">
        <v>45475.400011574071</v>
      </c>
      <c r="B9201" s="15"/>
      <c r="C9201" s="144" t="s">
        <v>16</v>
      </c>
      <c r="D9201" s="33">
        <v>1506000</v>
      </c>
      <c r="E9201" s="45"/>
      <c r="F9201" s="13">
        <f t="shared" si="156"/>
        <v>275793989.2099998</v>
      </c>
    </row>
    <row r="9202" spans="1:6">
      <c r="A9202" s="14">
        <v>45475.401261574072</v>
      </c>
      <c r="B9202" s="15"/>
      <c r="C9202" s="144" t="s">
        <v>12</v>
      </c>
      <c r="D9202" s="33">
        <v>1200000</v>
      </c>
      <c r="E9202" s="45"/>
      <c r="F9202" s="13">
        <f t="shared" si="156"/>
        <v>276993989.2099998</v>
      </c>
    </row>
    <row r="9203" spans="1:6">
      <c r="A9203" s="14">
        <v>45475.40320601852</v>
      </c>
      <c r="B9203" s="15"/>
      <c r="C9203" s="144" t="s">
        <v>12</v>
      </c>
      <c r="D9203" s="33">
        <v>585000</v>
      </c>
      <c r="E9203" s="45"/>
      <c r="F9203" s="13">
        <f t="shared" si="156"/>
        <v>277578989.2099998</v>
      </c>
    </row>
    <row r="9204" spans="1:6">
      <c r="A9204" s="14">
        <v>45475.403391203705</v>
      </c>
      <c r="B9204" s="15"/>
      <c r="C9204" s="144" t="s">
        <v>18</v>
      </c>
      <c r="D9204" s="33">
        <v>1350000</v>
      </c>
      <c r="E9204" s="45"/>
      <c r="F9204" s="13">
        <f t="shared" si="156"/>
        <v>278928989.2099998</v>
      </c>
    </row>
    <row r="9205" spans="1:6">
      <c r="A9205" s="14">
        <v>45475.405289351853</v>
      </c>
      <c r="B9205" s="15"/>
      <c r="C9205" s="144" t="s">
        <v>12</v>
      </c>
      <c r="D9205" s="33">
        <v>585000</v>
      </c>
      <c r="E9205" s="45"/>
      <c r="F9205" s="13">
        <f t="shared" si="156"/>
        <v>279513989.2099998</v>
      </c>
    </row>
    <row r="9206" spans="1:6">
      <c r="A9206" s="14">
        <v>45475.407129629632</v>
      </c>
      <c r="B9206" s="15"/>
      <c r="C9206" s="144" t="s">
        <v>17</v>
      </c>
      <c r="D9206" s="33">
        <v>600000</v>
      </c>
      <c r="E9206" s="45"/>
      <c r="F9206" s="13">
        <f t="shared" si="156"/>
        <v>280113989.2099998</v>
      </c>
    </row>
    <row r="9207" spans="1:6">
      <c r="A9207" s="14">
        <v>45475.407187500001</v>
      </c>
      <c r="B9207" s="15"/>
      <c r="C9207" s="144" t="s">
        <v>30</v>
      </c>
      <c r="D9207" s="33">
        <v>700000</v>
      </c>
      <c r="E9207" s="45"/>
      <c r="F9207" s="13">
        <f t="shared" si="156"/>
        <v>280813989.2099998</v>
      </c>
    </row>
    <row r="9208" spans="1:6">
      <c r="A9208" s="14">
        <v>45475.41300925926</v>
      </c>
      <c r="B9208" s="15"/>
      <c r="C9208" s="144" t="s">
        <v>12</v>
      </c>
      <c r="D9208" s="33">
        <v>550000</v>
      </c>
      <c r="E9208" s="45"/>
      <c r="F9208" s="13">
        <f t="shared" si="156"/>
        <v>281363989.2099998</v>
      </c>
    </row>
    <row r="9209" spans="1:6">
      <c r="A9209" s="14">
        <v>45475.414085648146</v>
      </c>
      <c r="B9209" s="15"/>
      <c r="C9209" s="144" t="s">
        <v>17</v>
      </c>
      <c r="D9209" s="33">
        <v>600000</v>
      </c>
      <c r="E9209" s="45"/>
      <c r="F9209" s="13">
        <f t="shared" si="156"/>
        <v>281963989.2099998</v>
      </c>
    </row>
    <row r="9210" spans="1:6">
      <c r="A9210" s="14">
        <v>45475.415289351855</v>
      </c>
      <c r="B9210" s="15"/>
      <c r="C9210" s="144" t="s">
        <v>146</v>
      </c>
      <c r="D9210" s="33">
        <v>10450000</v>
      </c>
      <c r="E9210" s="45"/>
      <c r="F9210" s="13">
        <f t="shared" si="156"/>
        <v>292413989.2099998</v>
      </c>
    </row>
    <row r="9211" spans="1:6">
      <c r="A9211" s="14">
        <v>45475.416770833333</v>
      </c>
      <c r="B9211" s="15"/>
      <c r="C9211" s="144" t="s">
        <v>18</v>
      </c>
      <c r="D9211" s="33">
        <v>4710000</v>
      </c>
      <c r="E9211" s="45"/>
      <c r="F9211" s="13">
        <f t="shared" si="156"/>
        <v>297123989.2099998</v>
      </c>
    </row>
    <row r="9212" spans="1:6">
      <c r="A9212" s="14">
        <v>45475.43408564815</v>
      </c>
      <c r="B9212" s="15"/>
      <c r="C9212" s="144" t="s">
        <v>12</v>
      </c>
      <c r="D9212" s="33">
        <v>7878750</v>
      </c>
      <c r="E9212" s="45"/>
      <c r="F9212" s="13">
        <f t="shared" si="156"/>
        <v>305002739.2099998</v>
      </c>
    </row>
    <row r="9213" spans="1:6">
      <c r="A9213" s="14">
        <v>45475.444930555554</v>
      </c>
      <c r="B9213" s="15"/>
      <c r="C9213" s="144" t="s">
        <v>18</v>
      </c>
      <c r="D9213" s="33">
        <v>8832000</v>
      </c>
      <c r="E9213" s="45"/>
      <c r="F9213" s="13">
        <f t="shared" si="156"/>
        <v>313834739.2099998</v>
      </c>
    </row>
    <row r="9214" spans="1:6">
      <c r="A9214" s="14">
        <v>45475.446122685185</v>
      </c>
      <c r="B9214" s="15"/>
      <c r="C9214" s="144" t="s">
        <v>17</v>
      </c>
      <c r="D9214" s="33">
        <v>1200000</v>
      </c>
      <c r="E9214" s="45"/>
      <c r="F9214" s="13">
        <f t="shared" si="156"/>
        <v>315034739.2099998</v>
      </c>
    </row>
    <row r="9215" spans="1:6">
      <c r="A9215" s="14">
        <v>45475.447523148148</v>
      </c>
      <c r="B9215" s="15"/>
      <c r="C9215" s="144" t="s">
        <v>12</v>
      </c>
      <c r="D9215" s="33">
        <v>650000</v>
      </c>
      <c r="E9215" s="45"/>
      <c r="F9215" s="13">
        <f t="shared" si="156"/>
        <v>315684739.2099998</v>
      </c>
    </row>
    <row r="9216" spans="1:6">
      <c r="A9216" s="14">
        <v>45475.4533912037</v>
      </c>
      <c r="B9216" s="15"/>
      <c r="C9216" s="144" t="s">
        <v>16</v>
      </c>
      <c r="D9216" s="33">
        <v>1252000</v>
      </c>
      <c r="E9216" s="45"/>
      <c r="F9216" s="13">
        <f t="shared" si="156"/>
        <v>316936739.2099998</v>
      </c>
    </row>
    <row r="9217" spans="1:6">
      <c r="A9217" s="14">
        <v>45475.461053240739</v>
      </c>
      <c r="B9217" s="15"/>
      <c r="C9217" s="144" t="s">
        <v>12</v>
      </c>
      <c r="D9217" s="33">
        <v>585000</v>
      </c>
      <c r="E9217" s="45"/>
      <c r="F9217" s="13">
        <f t="shared" si="156"/>
        <v>317521739.2099998</v>
      </c>
    </row>
    <row r="9218" spans="1:6">
      <c r="A9218" s="14">
        <v>45475.462326388886</v>
      </c>
      <c r="B9218" s="15"/>
      <c r="C9218" s="144" t="s">
        <v>12</v>
      </c>
      <c r="D9218" s="33">
        <v>1170000</v>
      </c>
      <c r="E9218" s="45"/>
      <c r="F9218" s="13">
        <f t="shared" si="156"/>
        <v>318691739.2099998</v>
      </c>
    </row>
    <row r="9219" spans="1:6">
      <c r="A9219" s="14">
        <v>45475.473402777781</v>
      </c>
      <c r="B9219" s="15"/>
      <c r="C9219" s="144" t="s">
        <v>16</v>
      </c>
      <c r="D9219" s="33">
        <v>1825000</v>
      </c>
      <c r="E9219" s="45"/>
      <c r="F9219" s="13">
        <f t="shared" si="156"/>
        <v>320516739.2099998</v>
      </c>
    </row>
    <row r="9220" spans="1:6">
      <c r="A9220" s="14">
        <v>45475.475034722222</v>
      </c>
      <c r="B9220" s="15"/>
      <c r="C9220" s="144" t="s">
        <v>12</v>
      </c>
      <c r="D9220" s="33">
        <v>650000</v>
      </c>
      <c r="E9220" s="45"/>
      <c r="F9220" s="13">
        <f t="shared" si="156"/>
        <v>321166739.2099998</v>
      </c>
    </row>
    <row r="9221" spans="1:6">
      <c r="A9221" s="14">
        <v>45475.481805555559</v>
      </c>
      <c r="B9221" s="15"/>
      <c r="C9221" s="144" t="s">
        <v>12</v>
      </c>
      <c r="D9221" s="33">
        <v>1135000</v>
      </c>
      <c r="E9221" s="45"/>
      <c r="F9221" s="13">
        <f t="shared" si="156"/>
        <v>322301739.2099998</v>
      </c>
    </row>
    <row r="9222" spans="1:6">
      <c r="A9222" s="14">
        <v>45475.487615740742</v>
      </c>
      <c r="B9222" s="15"/>
      <c r="C9222" s="144" t="s">
        <v>42</v>
      </c>
      <c r="D9222" s="33">
        <v>5870000</v>
      </c>
      <c r="E9222" s="45"/>
      <c r="F9222" s="13">
        <f t="shared" si="156"/>
        <v>328171739.2099998</v>
      </c>
    </row>
    <row r="9223" spans="1:6">
      <c r="A9223" s="14">
        <v>45475.492326388892</v>
      </c>
      <c r="B9223" s="15"/>
      <c r="C9223" s="144" t="s">
        <v>12</v>
      </c>
      <c r="D9223" s="33">
        <v>1185000</v>
      </c>
      <c r="E9223" s="45"/>
      <c r="F9223" s="13">
        <f t="shared" si="156"/>
        <v>329356739.2099998</v>
      </c>
    </row>
    <row r="9224" spans="1:6">
      <c r="A9224" s="14">
        <v>45475.587268518517</v>
      </c>
      <c r="B9224" s="15"/>
      <c r="C9224" s="144" t="s">
        <v>16</v>
      </c>
      <c r="D9224" s="33">
        <v>1524000</v>
      </c>
      <c r="E9224" s="45"/>
      <c r="F9224" s="13">
        <f t="shared" si="156"/>
        <v>330880739.2099998</v>
      </c>
    </row>
    <row r="9225" spans="1:6">
      <c r="A9225" s="14">
        <v>45475.606423611112</v>
      </c>
      <c r="B9225" s="15"/>
      <c r="C9225" s="144" t="s">
        <v>66</v>
      </c>
      <c r="D9225" s="33">
        <v>4054000</v>
      </c>
      <c r="E9225" s="45"/>
      <c r="F9225" s="13">
        <f t="shared" ref="F9225:F9288" si="158">F9224+D9225-E9225</f>
        <v>334934739.2099998</v>
      </c>
    </row>
    <row r="9226" spans="1:6">
      <c r="A9226" s="14">
        <v>45475.624097222222</v>
      </c>
      <c r="B9226" s="15"/>
      <c r="C9226" s="144" t="s">
        <v>16</v>
      </c>
      <c r="D9226" s="33">
        <v>1252000</v>
      </c>
      <c r="E9226" s="45"/>
      <c r="F9226" s="13">
        <f t="shared" si="158"/>
        <v>336186739.2099998</v>
      </c>
    </row>
    <row r="9227" spans="1:6">
      <c r="A9227" s="14">
        <v>45475.683923611112</v>
      </c>
      <c r="B9227" s="15"/>
      <c r="C9227" s="144" t="s">
        <v>16</v>
      </c>
      <c r="D9227" s="33">
        <v>432000</v>
      </c>
      <c r="E9227" s="45"/>
      <c r="F9227" s="13">
        <f t="shared" si="158"/>
        <v>336618739.2099998</v>
      </c>
    </row>
    <row r="9228" spans="1:6">
      <c r="A9228" s="14">
        <v>45475.684131944443</v>
      </c>
      <c r="B9228" s="15"/>
      <c r="C9228" s="144" t="s">
        <v>17</v>
      </c>
      <c r="D9228" s="33">
        <v>600000</v>
      </c>
      <c r="E9228" s="45"/>
      <c r="F9228" s="13">
        <f t="shared" si="158"/>
        <v>337218739.2099998</v>
      </c>
    </row>
    <row r="9229" spans="1:6">
      <c r="A9229" s="14">
        <v>45475.742581018516</v>
      </c>
      <c r="B9229" s="15"/>
      <c r="C9229" s="144" t="s">
        <v>16</v>
      </c>
      <c r="D9229" s="33">
        <v>585000</v>
      </c>
      <c r="E9229" s="45"/>
      <c r="F9229" s="13">
        <f t="shared" si="158"/>
        <v>337803739.2099998</v>
      </c>
    </row>
    <row r="9230" spans="1:6">
      <c r="A9230" s="14">
        <v>45475.742824074077</v>
      </c>
      <c r="B9230" s="15"/>
      <c r="C9230" s="144" t="s">
        <v>17</v>
      </c>
      <c r="D9230" s="33">
        <v>600000</v>
      </c>
      <c r="E9230" s="45"/>
      <c r="F9230" s="13">
        <f t="shared" si="158"/>
        <v>338403739.2099998</v>
      </c>
    </row>
    <row r="9231" spans="1:6">
      <c r="A9231" s="14">
        <v>45475.755879629629</v>
      </c>
      <c r="B9231" s="15"/>
      <c r="C9231" s="144" t="s">
        <v>16</v>
      </c>
      <c r="D9231" s="33">
        <v>1233000</v>
      </c>
      <c r="E9231" s="45"/>
      <c r="F9231" s="13">
        <f t="shared" si="158"/>
        <v>339636739.2099998</v>
      </c>
    </row>
    <row r="9232" spans="1:6">
      <c r="A9232" s="14">
        <v>45475.77716435185</v>
      </c>
      <c r="B9232" s="15"/>
      <c r="C9232" s="144" t="s">
        <v>16</v>
      </c>
      <c r="D9232" s="33">
        <v>1370000</v>
      </c>
      <c r="E9232" s="45"/>
      <c r="F9232" s="13">
        <f t="shared" si="158"/>
        <v>341006739.2099998</v>
      </c>
    </row>
    <row r="9233" spans="1:6">
      <c r="A9233" s="14">
        <v>45475.897523148145</v>
      </c>
      <c r="B9233" s="15"/>
      <c r="C9233" s="144" t="s">
        <v>66</v>
      </c>
      <c r="D9233" s="33">
        <v>2620000</v>
      </c>
      <c r="E9233" s="45"/>
      <c r="F9233" s="13">
        <f t="shared" si="158"/>
        <v>343626739.2099998</v>
      </c>
    </row>
    <row r="9234" spans="1:6">
      <c r="A9234" s="14">
        <v>45475.898900462962</v>
      </c>
      <c r="B9234" s="15"/>
      <c r="C9234" s="144" t="s">
        <v>66</v>
      </c>
      <c r="D9234" s="33">
        <v>2709000</v>
      </c>
      <c r="E9234" s="45"/>
      <c r="F9234" s="13">
        <f t="shared" si="158"/>
        <v>346335739.2099998</v>
      </c>
    </row>
    <row r="9235" spans="1:6">
      <c r="A9235" s="14">
        <v>45475.900578703702</v>
      </c>
      <c r="B9235" s="15"/>
      <c r="C9235" s="144" t="s">
        <v>1234</v>
      </c>
      <c r="D9235" s="33">
        <v>3032000</v>
      </c>
      <c r="E9235" s="45"/>
      <c r="F9235" s="13">
        <f t="shared" si="158"/>
        <v>349367739.2099998</v>
      </c>
    </row>
    <row r="9236" spans="1:6">
      <c r="A9236" s="14">
        <v>45476.290370370371</v>
      </c>
      <c r="B9236" s="15"/>
      <c r="C9236" s="144" t="s">
        <v>16</v>
      </c>
      <c r="D9236" s="33">
        <v>432000</v>
      </c>
      <c r="E9236" s="45"/>
      <c r="F9236" s="13">
        <f t="shared" si="158"/>
        <v>349799739.2099998</v>
      </c>
    </row>
    <row r="9237" spans="1:6">
      <c r="A9237" s="14">
        <v>45476.329375000001</v>
      </c>
      <c r="B9237" s="15"/>
      <c r="C9237" s="144" t="s">
        <v>16</v>
      </c>
      <c r="D9237" s="33">
        <v>2780000</v>
      </c>
      <c r="E9237" s="45"/>
      <c r="F9237" s="13">
        <f t="shared" si="158"/>
        <v>352579739.2099998</v>
      </c>
    </row>
    <row r="9238" spans="1:6">
      <c r="A9238" s="14">
        <v>45476.331701388888</v>
      </c>
      <c r="B9238" s="15"/>
      <c r="C9238" s="144" t="s">
        <v>18</v>
      </c>
      <c r="D9238" s="33">
        <v>2710000</v>
      </c>
      <c r="E9238" s="45"/>
      <c r="F9238" s="13">
        <f t="shared" si="158"/>
        <v>355289739.2099998</v>
      </c>
    </row>
    <row r="9239" spans="1:6">
      <c r="A9239" s="14">
        <v>45476.343576388892</v>
      </c>
      <c r="B9239" s="15"/>
      <c r="C9239" s="144" t="s">
        <v>16</v>
      </c>
      <c r="D9239" s="33">
        <v>1954000</v>
      </c>
      <c r="E9239" s="45"/>
      <c r="F9239" s="13">
        <f t="shared" si="158"/>
        <v>357243739.2099998</v>
      </c>
    </row>
    <row r="9240" spans="1:6">
      <c r="A9240" s="14">
        <v>45476.372129629628</v>
      </c>
      <c r="B9240" s="15"/>
      <c r="C9240" s="144" t="s">
        <v>12</v>
      </c>
      <c r="D9240" s="33">
        <v>650000</v>
      </c>
      <c r="E9240" s="45"/>
      <c r="F9240" s="13">
        <f t="shared" si="158"/>
        <v>357893739.2099998</v>
      </c>
    </row>
    <row r="9241" spans="1:6">
      <c r="A9241" s="14">
        <v>45476.387418981481</v>
      </c>
      <c r="B9241" s="15"/>
      <c r="C9241" s="144" t="s">
        <v>12</v>
      </c>
      <c r="D9241" s="33">
        <v>1170000</v>
      </c>
      <c r="E9241" s="45"/>
      <c r="F9241" s="13">
        <f t="shared" si="158"/>
        <v>359063739.2099998</v>
      </c>
    </row>
    <row r="9242" spans="1:6">
      <c r="A9242" s="14">
        <v>45476.391493055555</v>
      </c>
      <c r="B9242" s="15"/>
      <c r="C9242" s="144" t="s">
        <v>828</v>
      </c>
      <c r="D9242" s="33">
        <v>500000</v>
      </c>
      <c r="E9242" s="45"/>
      <c r="F9242" s="13">
        <f t="shared" si="158"/>
        <v>359563739.2099998</v>
      </c>
    </row>
    <row r="9243" spans="1:6">
      <c r="A9243" s="14">
        <v>45476.397511574076</v>
      </c>
      <c r="B9243" s="15"/>
      <c r="C9243" s="144" t="s">
        <v>324</v>
      </c>
      <c r="D9243" s="33">
        <v>2785000</v>
      </c>
      <c r="E9243" s="45"/>
      <c r="F9243" s="13">
        <f t="shared" si="158"/>
        <v>362348739.2099998</v>
      </c>
    </row>
    <row r="9244" spans="1:6">
      <c r="A9244" s="14">
        <v>45476.412256944444</v>
      </c>
      <c r="B9244" s="15"/>
      <c r="C9244" s="144" t="s">
        <v>18</v>
      </c>
      <c r="D9244" s="33">
        <v>1700000</v>
      </c>
      <c r="E9244" s="45"/>
      <c r="F9244" s="13">
        <f t="shared" si="158"/>
        <v>364048739.2099998</v>
      </c>
    </row>
    <row r="9245" spans="1:6">
      <c r="A9245" s="14">
        <v>45476.418252314812</v>
      </c>
      <c r="B9245" s="15"/>
      <c r="C9245" s="144" t="s">
        <v>18</v>
      </c>
      <c r="D9245" s="33">
        <v>3570000</v>
      </c>
      <c r="E9245" s="45"/>
      <c r="F9245" s="13">
        <f t="shared" si="158"/>
        <v>367618739.2099998</v>
      </c>
    </row>
    <row r="9246" spans="1:6">
      <c r="A9246" s="14">
        <v>45476.439166666663</v>
      </c>
      <c r="B9246" s="15"/>
      <c r="C9246" s="144" t="s">
        <v>145</v>
      </c>
      <c r="D9246" s="33">
        <v>14050000</v>
      </c>
      <c r="E9246" s="45"/>
      <c r="F9246" s="13">
        <f t="shared" si="158"/>
        <v>381668739.2099998</v>
      </c>
    </row>
    <row r="9247" spans="1:6">
      <c r="A9247" s="14">
        <v>45476.448067129626</v>
      </c>
      <c r="B9247" s="15"/>
      <c r="C9247" s="144" t="s">
        <v>18</v>
      </c>
      <c r="D9247" s="33">
        <v>1785000</v>
      </c>
      <c r="E9247" s="45"/>
      <c r="F9247" s="13">
        <f t="shared" si="158"/>
        <v>383453739.2099998</v>
      </c>
    </row>
    <row r="9248" spans="1:6">
      <c r="A9248" s="14">
        <v>45476.470231481479</v>
      </c>
      <c r="B9248" s="15"/>
      <c r="C9248" s="144" t="s">
        <v>16</v>
      </c>
      <c r="D9248" s="33">
        <v>1252000</v>
      </c>
      <c r="E9248" s="45"/>
      <c r="F9248" s="13">
        <f t="shared" si="158"/>
        <v>384705739.2099998</v>
      </c>
    </row>
    <row r="9249" spans="1:6">
      <c r="A9249" s="14">
        <v>45476.474583333336</v>
      </c>
      <c r="B9249" s="15"/>
      <c r="C9249" s="144" t="s">
        <v>18</v>
      </c>
      <c r="D9249" s="33">
        <v>4604700</v>
      </c>
      <c r="E9249" s="45"/>
      <c r="F9249" s="13">
        <f t="shared" si="158"/>
        <v>389310439.2099998</v>
      </c>
    </row>
    <row r="9250" spans="1:6">
      <c r="A9250" s="14">
        <v>45476.485833333332</v>
      </c>
      <c r="B9250" s="15"/>
      <c r="C9250" s="144" t="s">
        <v>66</v>
      </c>
      <c r="D9250" s="33">
        <v>3350000</v>
      </c>
      <c r="E9250" s="45"/>
      <c r="F9250" s="13">
        <f t="shared" si="158"/>
        <v>392660439.2099998</v>
      </c>
    </row>
    <row r="9251" spans="1:6">
      <c r="A9251" s="14">
        <v>45476.492928240739</v>
      </c>
      <c r="B9251" s="15"/>
      <c r="C9251" s="144" t="s">
        <v>60</v>
      </c>
      <c r="D9251" s="33">
        <v>3720000</v>
      </c>
      <c r="E9251" s="45"/>
      <c r="F9251" s="13">
        <f t="shared" si="158"/>
        <v>396380439.2099998</v>
      </c>
    </row>
    <row r="9252" spans="1:6">
      <c r="A9252" s="14">
        <v>45476.494317129633</v>
      </c>
      <c r="B9252" s="15"/>
      <c r="C9252" s="144" t="s">
        <v>18</v>
      </c>
      <c r="D9252" s="33">
        <v>2150000</v>
      </c>
      <c r="E9252" s="45"/>
      <c r="F9252" s="13">
        <f t="shared" si="158"/>
        <v>398530439.2099998</v>
      </c>
    </row>
    <row r="9253" spans="1:6">
      <c r="A9253" s="14">
        <v>45476.505856481483</v>
      </c>
      <c r="B9253" s="15"/>
      <c r="C9253" s="144" t="s">
        <v>18</v>
      </c>
      <c r="D9253" s="33">
        <v>2585000</v>
      </c>
      <c r="E9253" s="45"/>
      <c r="F9253" s="13">
        <f t="shared" si="158"/>
        <v>401115439.2099998</v>
      </c>
    </row>
    <row r="9254" spans="1:6">
      <c r="A9254" s="14">
        <v>45476.518530092595</v>
      </c>
      <c r="B9254" s="15"/>
      <c r="C9254" s="144" t="s">
        <v>12</v>
      </c>
      <c r="D9254" s="33">
        <v>650000</v>
      </c>
      <c r="E9254" s="45"/>
      <c r="F9254" s="13">
        <f t="shared" si="158"/>
        <v>401765439.2099998</v>
      </c>
    </row>
    <row r="9255" spans="1:6">
      <c r="A9255" s="14">
        <v>45476.525914351849</v>
      </c>
      <c r="B9255" s="15"/>
      <c r="C9255" s="144" t="s">
        <v>18</v>
      </c>
      <c r="D9255" s="33">
        <v>1350000</v>
      </c>
      <c r="E9255" s="45"/>
      <c r="F9255" s="13">
        <f t="shared" si="158"/>
        <v>403115439.2099998</v>
      </c>
    </row>
    <row r="9256" spans="1:6">
      <c r="A9256" s="14">
        <v>45476.528483796297</v>
      </c>
      <c r="B9256" s="15"/>
      <c r="C9256" s="144" t="s">
        <v>60</v>
      </c>
      <c r="D9256" s="33">
        <v>2475000</v>
      </c>
      <c r="E9256" s="45"/>
      <c r="F9256" s="13">
        <f t="shared" si="158"/>
        <v>405590439.2099998</v>
      </c>
    </row>
    <row r="9257" spans="1:6">
      <c r="A9257" s="14">
        <v>45476.543240740742</v>
      </c>
      <c r="B9257" s="15"/>
      <c r="C9257" s="144" t="s">
        <v>18</v>
      </c>
      <c r="D9257" s="33">
        <v>1400000</v>
      </c>
      <c r="E9257" s="45"/>
      <c r="F9257" s="13">
        <f t="shared" si="158"/>
        <v>406990439.2099998</v>
      </c>
    </row>
    <row r="9258" spans="1:6">
      <c r="A9258" s="14">
        <v>45476.546006944445</v>
      </c>
      <c r="B9258" s="15"/>
      <c r="C9258" s="144" t="s">
        <v>18</v>
      </c>
      <c r="D9258" s="33">
        <v>23984300</v>
      </c>
      <c r="E9258" s="45"/>
      <c r="F9258" s="13">
        <f t="shared" si="158"/>
        <v>430974739.2099998</v>
      </c>
    </row>
    <row r="9259" spans="1:6">
      <c r="A9259" s="14">
        <v>45476.584108796298</v>
      </c>
      <c r="B9259" s="15"/>
      <c r="C9259" s="144" t="s">
        <v>324</v>
      </c>
      <c r="D9259" s="33">
        <v>2600000</v>
      </c>
      <c r="E9259" s="45"/>
      <c r="F9259" s="13">
        <f t="shared" si="158"/>
        <v>433574739.2099998</v>
      </c>
    </row>
    <row r="9260" spans="1:6">
      <c r="A9260" s="14">
        <v>45476.596759259257</v>
      </c>
      <c r="B9260" s="15"/>
      <c r="C9260" s="144" t="s">
        <v>18</v>
      </c>
      <c r="D9260" s="33">
        <v>2970000</v>
      </c>
      <c r="E9260" s="45"/>
      <c r="F9260" s="13">
        <f t="shared" si="158"/>
        <v>436544739.2099998</v>
      </c>
    </row>
    <row r="9261" spans="1:6">
      <c r="A9261" s="14">
        <v>45476.682766203703</v>
      </c>
      <c r="B9261" s="15"/>
      <c r="C9261" s="144" t="s">
        <v>66</v>
      </c>
      <c r="D9261" s="33">
        <v>3309000</v>
      </c>
      <c r="E9261" s="45"/>
      <c r="F9261" s="13">
        <f t="shared" si="158"/>
        <v>439853739.2099998</v>
      </c>
    </row>
    <row r="9262" spans="1:6">
      <c r="A9262" s="14">
        <v>45476.714571759258</v>
      </c>
      <c r="B9262" s="15"/>
      <c r="C9262" s="144" t="s">
        <v>16</v>
      </c>
      <c r="D9262" s="33">
        <v>1033000</v>
      </c>
      <c r="E9262" s="45"/>
      <c r="F9262" s="13">
        <f t="shared" si="158"/>
        <v>440886739.2099998</v>
      </c>
    </row>
    <row r="9263" spans="1:6">
      <c r="A9263" s="14">
        <v>45476.724074074074</v>
      </c>
      <c r="B9263" s="15"/>
      <c r="C9263" s="144" t="s">
        <v>16</v>
      </c>
      <c r="D9263" s="33">
        <v>432000</v>
      </c>
      <c r="E9263" s="45"/>
      <c r="F9263" s="13">
        <f t="shared" si="158"/>
        <v>441318739.2099998</v>
      </c>
    </row>
    <row r="9264" spans="1:6">
      <c r="A9264" s="14">
        <v>45476.778136574074</v>
      </c>
      <c r="B9264" s="15"/>
      <c r="C9264" s="144" t="s">
        <v>16</v>
      </c>
      <c r="D9264" s="33">
        <v>1106000</v>
      </c>
      <c r="E9264" s="45"/>
      <c r="F9264" s="13">
        <f t="shared" si="158"/>
        <v>442424739.2099998</v>
      </c>
    </row>
    <row r="9265" spans="1:6">
      <c r="A9265" s="14">
        <v>45476.784583333334</v>
      </c>
      <c r="B9265" s="15"/>
      <c r="C9265" s="144" t="s">
        <v>16</v>
      </c>
      <c r="D9265" s="33">
        <v>1233000</v>
      </c>
      <c r="E9265" s="45"/>
      <c r="F9265" s="13">
        <f t="shared" si="158"/>
        <v>443657739.2099998</v>
      </c>
    </row>
    <row r="9266" spans="1:6">
      <c r="A9266" s="14">
        <v>45476.865729166668</v>
      </c>
      <c r="B9266" s="15"/>
      <c r="C9266" s="144" t="s">
        <v>16</v>
      </c>
      <c r="D9266" s="33">
        <v>1954000</v>
      </c>
      <c r="E9266" s="45"/>
      <c r="F9266" s="13">
        <f t="shared" si="158"/>
        <v>445611739.2099998</v>
      </c>
    </row>
    <row r="9267" spans="1:6">
      <c r="A9267" s="14">
        <v>45476.887986111113</v>
      </c>
      <c r="B9267" s="15"/>
      <c r="C9267" s="144" t="s">
        <v>12</v>
      </c>
      <c r="D9267" s="33">
        <v>650000</v>
      </c>
      <c r="E9267" s="45"/>
      <c r="F9267" s="13">
        <f t="shared" si="158"/>
        <v>446261739.2099998</v>
      </c>
    </row>
    <row r="9268" spans="1:6">
      <c r="A9268" s="14">
        <v>45477.303182870368</v>
      </c>
      <c r="B9268" s="15"/>
      <c r="C9268" s="144" t="s">
        <v>16</v>
      </c>
      <c r="D9268" s="33">
        <v>837000</v>
      </c>
      <c r="E9268" s="45"/>
      <c r="F9268" s="13">
        <f t="shared" si="158"/>
        <v>447098739.2099998</v>
      </c>
    </row>
    <row r="9269" spans="1:6">
      <c r="A9269" s="14">
        <v>45477.306655092594</v>
      </c>
      <c r="B9269" s="15"/>
      <c r="C9269" s="144" t="s">
        <v>16</v>
      </c>
      <c r="D9269" s="33">
        <v>1014000</v>
      </c>
      <c r="E9269" s="45"/>
      <c r="F9269" s="13">
        <f t="shared" si="158"/>
        <v>448112739.2099998</v>
      </c>
    </row>
    <row r="9270" spans="1:6">
      <c r="A9270" s="14">
        <v>45477.311400462961</v>
      </c>
      <c r="B9270" s="15"/>
      <c r="C9270" s="144" t="s">
        <v>12</v>
      </c>
      <c r="D9270" s="33">
        <v>1235000</v>
      </c>
      <c r="E9270" s="45"/>
      <c r="F9270" s="13">
        <f t="shared" si="158"/>
        <v>449347739.2099998</v>
      </c>
    </row>
    <row r="9271" spans="1:6">
      <c r="A9271" s="14">
        <v>45477.318888888891</v>
      </c>
      <c r="B9271" s="15"/>
      <c r="C9271" s="144" t="s">
        <v>12</v>
      </c>
      <c r="D9271" s="33">
        <v>550000</v>
      </c>
      <c r="E9271" s="45"/>
      <c r="F9271" s="13">
        <f t="shared" si="158"/>
        <v>449897739.2099998</v>
      </c>
    </row>
    <row r="9272" spans="1:6">
      <c r="A9272" s="14">
        <v>45477.319641203707</v>
      </c>
      <c r="B9272" s="15"/>
      <c r="C9272" s="144" t="s">
        <v>12</v>
      </c>
      <c r="D9272" s="33">
        <v>585000</v>
      </c>
      <c r="E9272" s="45"/>
      <c r="F9272" s="13">
        <f t="shared" si="158"/>
        <v>450482739.2099998</v>
      </c>
    </row>
    <row r="9273" spans="1:6">
      <c r="A9273" s="14">
        <v>45477.343425925923</v>
      </c>
      <c r="B9273" s="15"/>
      <c r="C9273" s="144" t="s">
        <v>66</v>
      </c>
      <c r="D9273" s="33">
        <v>2539000</v>
      </c>
      <c r="E9273" s="45"/>
      <c r="F9273" s="13">
        <f t="shared" si="158"/>
        <v>453021739.2099998</v>
      </c>
    </row>
    <row r="9274" spans="1:6">
      <c r="A9274" s="14">
        <v>45477.358159722222</v>
      </c>
      <c r="B9274" s="15"/>
      <c r="C9274" s="144" t="s">
        <v>16</v>
      </c>
      <c r="D9274" s="33">
        <v>1533000</v>
      </c>
      <c r="E9274" s="45"/>
      <c r="F9274" s="13">
        <f t="shared" si="158"/>
        <v>454554739.2099998</v>
      </c>
    </row>
    <row r="9275" spans="1:6">
      <c r="A9275" s="14">
        <v>45477.366562499999</v>
      </c>
      <c r="B9275" s="15"/>
      <c r="C9275" s="144" t="s">
        <v>12</v>
      </c>
      <c r="D9275" s="33">
        <v>1170000</v>
      </c>
      <c r="E9275" s="45"/>
      <c r="F9275" s="13">
        <f t="shared" si="158"/>
        <v>455724739.2099998</v>
      </c>
    </row>
    <row r="9276" spans="1:6">
      <c r="A9276" s="14">
        <v>45477.388055555559</v>
      </c>
      <c r="B9276" s="15"/>
      <c r="C9276" s="144" t="s">
        <v>17</v>
      </c>
      <c r="D9276" s="33">
        <v>2400000</v>
      </c>
      <c r="E9276" s="45"/>
      <c r="F9276" s="13">
        <f t="shared" si="158"/>
        <v>458124739.2099998</v>
      </c>
    </row>
    <row r="9277" spans="1:6">
      <c r="A9277" s="14">
        <v>45477.397731481484</v>
      </c>
      <c r="B9277" s="15"/>
      <c r="C9277" s="144" t="s">
        <v>12</v>
      </c>
      <c r="D9277" s="33">
        <v>585000</v>
      </c>
      <c r="E9277" s="45"/>
      <c r="F9277" s="13">
        <f t="shared" si="158"/>
        <v>458709739.2099998</v>
      </c>
    </row>
    <row r="9278" spans="1:6">
      <c r="A9278" s="14">
        <v>45477.399178240739</v>
      </c>
      <c r="B9278" s="15"/>
      <c r="C9278" s="144" t="s">
        <v>16</v>
      </c>
      <c r="D9278" s="33">
        <v>847000</v>
      </c>
      <c r="E9278" s="45"/>
      <c r="F9278" s="13">
        <f t="shared" si="158"/>
        <v>459556739.2099998</v>
      </c>
    </row>
    <row r="9279" spans="1:6">
      <c r="A9279" s="14">
        <v>45477.401469907411</v>
      </c>
      <c r="B9279" s="15"/>
      <c r="C9279" s="144" t="s">
        <v>17</v>
      </c>
      <c r="D9279" s="33">
        <v>600000</v>
      </c>
      <c r="E9279" s="45"/>
      <c r="F9279" s="13">
        <f t="shared" si="158"/>
        <v>460156739.2099998</v>
      </c>
    </row>
    <row r="9280" spans="1:6">
      <c r="A9280" s="14">
        <v>45477.40148148148</v>
      </c>
      <c r="B9280" s="15"/>
      <c r="C9280" s="144" t="s">
        <v>12</v>
      </c>
      <c r="D9280" s="33">
        <v>1135000</v>
      </c>
      <c r="E9280" s="45"/>
      <c r="F9280" s="13">
        <f t="shared" si="158"/>
        <v>461291739.2099998</v>
      </c>
    </row>
    <row r="9281" spans="1:6">
      <c r="A9281" s="14">
        <v>45477.407488425924</v>
      </c>
      <c r="B9281" s="15"/>
      <c r="C9281" s="144" t="s">
        <v>17</v>
      </c>
      <c r="D9281" s="33">
        <v>2700000</v>
      </c>
      <c r="E9281" s="45"/>
      <c r="F9281" s="13">
        <f t="shared" si="158"/>
        <v>463991739.2099998</v>
      </c>
    </row>
    <row r="9282" spans="1:6">
      <c r="A9282" s="14">
        <v>45477.410069444442</v>
      </c>
      <c r="B9282" s="15"/>
      <c r="C9282" s="144" t="s">
        <v>12</v>
      </c>
      <c r="D9282" s="33">
        <v>1235000</v>
      </c>
      <c r="E9282" s="45"/>
      <c r="F9282" s="13">
        <f t="shared" si="158"/>
        <v>465226739.2099998</v>
      </c>
    </row>
    <row r="9283" spans="1:6">
      <c r="A9283" s="14">
        <v>45477.435173611113</v>
      </c>
      <c r="B9283" s="15"/>
      <c r="C9283" s="144" t="s">
        <v>30</v>
      </c>
      <c r="D9283" s="33">
        <v>350000</v>
      </c>
      <c r="E9283" s="45"/>
      <c r="F9283" s="13">
        <f t="shared" si="158"/>
        <v>465576739.2099998</v>
      </c>
    </row>
    <row r="9284" spans="1:6">
      <c r="A9284" s="14">
        <v>45477.445625</v>
      </c>
      <c r="B9284" s="15"/>
      <c r="C9284" s="144" t="s">
        <v>12</v>
      </c>
      <c r="D9284" s="33">
        <v>650000</v>
      </c>
      <c r="E9284" s="45"/>
      <c r="F9284" s="13">
        <f t="shared" si="158"/>
        <v>466226739.2099998</v>
      </c>
    </row>
    <row r="9285" spans="1:6">
      <c r="A9285" s="14">
        <v>45477.446712962963</v>
      </c>
      <c r="B9285" s="15"/>
      <c r="C9285" s="144" t="s">
        <v>30</v>
      </c>
      <c r="D9285" s="33">
        <v>350000</v>
      </c>
      <c r="E9285" s="45"/>
      <c r="F9285" s="13">
        <f t="shared" si="158"/>
        <v>466576739.2099998</v>
      </c>
    </row>
    <row r="9286" spans="1:6">
      <c r="A9286" s="14">
        <v>45477.447604166664</v>
      </c>
      <c r="B9286" s="15"/>
      <c r="C9286" s="144" t="s">
        <v>18</v>
      </c>
      <c r="D9286" s="33">
        <v>1185000</v>
      </c>
      <c r="E9286" s="45"/>
      <c r="F9286" s="13">
        <f t="shared" si="158"/>
        <v>467761739.2099998</v>
      </c>
    </row>
    <row r="9287" spans="1:6">
      <c r="A9287" s="14">
        <v>45477.450949074075</v>
      </c>
      <c r="B9287" s="15"/>
      <c r="C9287" s="144" t="s">
        <v>18</v>
      </c>
      <c r="D9287" s="33">
        <v>2785000</v>
      </c>
      <c r="E9287" s="45"/>
      <c r="F9287" s="13">
        <f t="shared" si="158"/>
        <v>470546739.2099998</v>
      </c>
    </row>
    <row r="9288" spans="1:6">
      <c r="A9288" s="14">
        <v>45477.466111111113</v>
      </c>
      <c r="B9288" s="15"/>
      <c r="C9288" s="144" t="s">
        <v>60</v>
      </c>
      <c r="D9288" s="33">
        <v>2109000</v>
      </c>
      <c r="E9288" s="45"/>
      <c r="F9288" s="13">
        <f t="shared" si="158"/>
        <v>472655739.2099998</v>
      </c>
    </row>
    <row r="9289" spans="1:6">
      <c r="A9289" s="14">
        <v>45477.468553240738</v>
      </c>
      <c r="B9289" s="15"/>
      <c r="C9289" s="144" t="s">
        <v>16</v>
      </c>
      <c r="D9289" s="33">
        <v>1256000</v>
      </c>
      <c r="E9289" s="45"/>
      <c r="F9289" s="13">
        <f t="shared" ref="F9289:F9306" si="159">F9288+D9289-E9289</f>
        <v>473911739.2099998</v>
      </c>
    </row>
    <row r="9290" spans="1:6">
      <c r="A9290" s="14">
        <v>45477.470833333333</v>
      </c>
      <c r="B9290" s="15"/>
      <c r="C9290" s="144" t="s">
        <v>16</v>
      </c>
      <c r="D9290" s="33">
        <v>1524000</v>
      </c>
      <c r="E9290" s="45"/>
      <c r="F9290" s="13">
        <f t="shared" si="159"/>
        <v>475435739.2099998</v>
      </c>
    </row>
    <row r="9291" spans="1:6">
      <c r="A9291" s="14">
        <v>45477.472870370373</v>
      </c>
      <c r="B9291" s="15"/>
      <c r="C9291" s="144" t="s">
        <v>18</v>
      </c>
      <c r="D9291" s="33">
        <v>1350000</v>
      </c>
      <c r="E9291" s="45"/>
      <c r="F9291" s="13">
        <f t="shared" si="159"/>
        <v>476785739.2099998</v>
      </c>
    </row>
    <row r="9292" spans="1:6">
      <c r="A9292" s="14">
        <v>45477.474374999998</v>
      </c>
      <c r="B9292" s="15"/>
      <c r="C9292" s="144" t="s">
        <v>133</v>
      </c>
      <c r="D9292" s="33">
        <v>1785000</v>
      </c>
      <c r="E9292" s="45"/>
      <c r="F9292" s="13">
        <f t="shared" si="159"/>
        <v>478570739.2099998</v>
      </c>
    </row>
    <row r="9293" spans="1:6">
      <c r="A9293" s="14">
        <v>45477.49454861111</v>
      </c>
      <c r="B9293" s="15"/>
      <c r="C9293" s="144" t="s">
        <v>146</v>
      </c>
      <c r="D9293" s="33">
        <v>10450000</v>
      </c>
      <c r="E9293" s="45"/>
      <c r="F9293" s="13">
        <f t="shared" si="159"/>
        <v>489020739.2099998</v>
      </c>
    </row>
    <row r="9294" spans="1:6">
      <c r="A9294" s="14">
        <v>45477.507048611114</v>
      </c>
      <c r="B9294" s="15"/>
      <c r="C9294" s="144" t="s">
        <v>133</v>
      </c>
      <c r="D9294" s="33">
        <v>3054000</v>
      </c>
      <c r="E9294" s="45"/>
      <c r="F9294" s="13">
        <f t="shared" si="159"/>
        <v>492074739.2099998</v>
      </c>
    </row>
    <row r="9295" spans="1:6">
      <c r="A9295" s="14">
        <v>45477.521307870367</v>
      </c>
      <c r="B9295" s="15"/>
      <c r="C9295" s="144" t="s">
        <v>16</v>
      </c>
      <c r="D9295" s="33">
        <v>432000</v>
      </c>
      <c r="E9295" s="45"/>
      <c r="F9295" s="13">
        <f t="shared" si="159"/>
        <v>492506739.2099998</v>
      </c>
    </row>
    <row r="9296" spans="1:6">
      <c r="A9296" s="14">
        <v>45477.535462962966</v>
      </c>
      <c r="B9296" s="15"/>
      <c r="C9296" s="144" t="s">
        <v>18</v>
      </c>
      <c r="D9296" s="33">
        <v>4401000</v>
      </c>
      <c r="E9296" s="45"/>
      <c r="F9296" s="13">
        <f t="shared" si="159"/>
        <v>496907739.2099998</v>
      </c>
    </row>
    <row r="9297" spans="1:8">
      <c r="A9297" s="14">
        <v>45477.544479166667</v>
      </c>
      <c r="B9297" s="15"/>
      <c r="C9297" s="144" t="s">
        <v>16</v>
      </c>
      <c r="D9297" s="33">
        <v>1524000</v>
      </c>
      <c r="E9297" s="45"/>
      <c r="F9297" s="13">
        <f t="shared" si="159"/>
        <v>498431739.2099998</v>
      </c>
    </row>
    <row r="9298" spans="1:8">
      <c r="A9298" s="14">
        <v>45477.580335648148</v>
      </c>
      <c r="B9298" s="15"/>
      <c r="C9298" s="144" t="s">
        <v>16</v>
      </c>
      <c r="D9298" s="33">
        <v>4686000</v>
      </c>
      <c r="E9298" s="45"/>
      <c r="F9298" s="13">
        <f t="shared" si="159"/>
        <v>503117739.2099998</v>
      </c>
    </row>
    <row r="9299" spans="1:8">
      <c r="A9299" s="14">
        <v>45477.583715277775</v>
      </c>
      <c r="B9299" s="15"/>
      <c r="C9299" s="144" t="s">
        <v>18</v>
      </c>
      <c r="D9299" s="33">
        <v>2150000</v>
      </c>
      <c r="E9299" s="45"/>
      <c r="F9299" s="13">
        <f t="shared" si="159"/>
        <v>505267739.2099998</v>
      </c>
    </row>
    <row r="9300" spans="1:8">
      <c r="A9300" s="14">
        <v>45477.594236111108</v>
      </c>
      <c r="B9300" s="15"/>
      <c r="C9300" s="144" t="s">
        <v>18</v>
      </c>
      <c r="D9300" s="33">
        <v>1185000</v>
      </c>
      <c r="E9300" s="45"/>
      <c r="F9300" s="13">
        <f t="shared" si="159"/>
        <v>506452739.2099998</v>
      </c>
    </row>
    <row r="9301" spans="1:8">
      <c r="A9301" s="14">
        <v>45477.600925925923</v>
      </c>
      <c r="B9301" s="15"/>
      <c r="C9301" s="144" t="s">
        <v>12</v>
      </c>
      <c r="D9301" s="33">
        <v>1235000</v>
      </c>
      <c r="E9301" s="45"/>
      <c r="F9301" s="13">
        <f t="shared" si="159"/>
        <v>507687739.2099998</v>
      </c>
    </row>
    <row r="9302" spans="1:8">
      <c r="A9302" s="14">
        <v>45477.617013888892</v>
      </c>
      <c r="B9302" s="15"/>
      <c r="C9302" s="144" t="s">
        <v>16</v>
      </c>
      <c r="D9302" s="33">
        <v>837000</v>
      </c>
      <c r="E9302" s="45"/>
      <c r="F9302" s="13">
        <f t="shared" si="159"/>
        <v>508524739.2099998</v>
      </c>
    </row>
    <row r="9303" spans="1:8">
      <c r="A9303" s="14">
        <v>45477.618692129632</v>
      </c>
      <c r="B9303" s="15"/>
      <c r="C9303" s="144" t="s">
        <v>16</v>
      </c>
      <c r="D9303" s="33">
        <v>817000</v>
      </c>
      <c r="E9303" s="45"/>
      <c r="F9303" s="13">
        <f t="shared" si="159"/>
        <v>509341739.2099998</v>
      </c>
    </row>
    <row r="9304" spans="1:8">
      <c r="A9304" s="14">
        <v>45477.623761574076</v>
      </c>
      <c r="B9304" s="15"/>
      <c r="C9304" s="144" t="s">
        <v>1240</v>
      </c>
      <c r="D9304" s="33">
        <v>2500000</v>
      </c>
      <c r="E9304" s="45"/>
      <c r="F9304" s="13">
        <f t="shared" si="159"/>
        <v>511841739.2099998</v>
      </c>
    </row>
    <row r="9305" spans="1:8">
      <c r="A9305" s="14">
        <v>45477.636307870373</v>
      </c>
      <c r="B9305" s="15"/>
      <c r="C9305" s="144" t="s">
        <v>1241</v>
      </c>
      <c r="D9305" s="33">
        <v>10800000</v>
      </c>
      <c r="E9305" s="45"/>
      <c r="F9305" s="13">
        <f t="shared" si="159"/>
        <v>522641739.2099998</v>
      </c>
    </row>
    <row r="9306" spans="1:8">
      <c r="A9306" s="14">
        <v>45481</v>
      </c>
      <c r="B9306" s="15"/>
      <c r="C9306" s="165" t="s">
        <v>1243</v>
      </c>
      <c r="D9306" s="45">
        <v>7600000</v>
      </c>
      <c r="E9306" s="45"/>
      <c r="F9306" s="13">
        <f t="shared" si="159"/>
        <v>530241739.2099998</v>
      </c>
    </row>
    <row r="9307" spans="1:8">
      <c r="A9307" s="14">
        <v>45482</v>
      </c>
      <c r="B9307" s="15"/>
      <c r="C9307" s="165" t="s">
        <v>387</v>
      </c>
      <c r="D9307" s="45">
        <v>2100000</v>
      </c>
      <c r="E9307" s="45"/>
      <c r="F9307" s="13">
        <f t="shared" ref="F9307:F9370" si="160">F9306+D9307-E9307</f>
        <v>532341739.2099998</v>
      </c>
    </row>
    <row r="9308" spans="1:8">
      <c r="A9308" s="14">
        <v>45483</v>
      </c>
      <c r="B9308" s="15"/>
      <c r="C9308" s="165" t="s">
        <v>397</v>
      </c>
      <c r="D9308" s="45">
        <v>1350000</v>
      </c>
      <c r="E9308" s="45"/>
      <c r="F9308" s="13">
        <f t="shared" si="160"/>
        <v>533691739.2099998</v>
      </c>
      <c r="H9308" s="16"/>
    </row>
    <row r="9309" spans="1:8">
      <c r="A9309" s="14">
        <v>45484</v>
      </c>
      <c r="B9309" s="15"/>
      <c r="C9309" s="144" t="s">
        <v>116</v>
      </c>
      <c r="D9309" s="33"/>
      <c r="E9309" s="33">
        <v>135815750</v>
      </c>
      <c r="F9309" s="13">
        <f t="shared" si="160"/>
        <v>397875989.2099998</v>
      </c>
    </row>
    <row r="9310" spans="1:8">
      <c r="A9310" s="14">
        <v>45484</v>
      </c>
      <c r="B9310" s="15"/>
      <c r="C9310" s="144" t="s">
        <v>21</v>
      </c>
      <c r="D9310" s="33"/>
      <c r="E9310" s="33">
        <v>45750000</v>
      </c>
      <c r="F9310" s="13">
        <f t="shared" si="160"/>
        <v>352125989.2099998</v>
      </c>
    </row>
    <row r="9311" spans="1:8">
      <c r="A9311" s="14">
        <v>45484</v>
      </c>
      <c r="B9311" s="15"/>
      <c r="C9311" s="144" t="s">
        <v>24</v>
      </c>
      <c r="D9311" s="33"/>
      <c r="E9311" s="33">
        <v>93332000</v>
      </c>
      <c r="F9311" s="13">
        <f t="shared" si="160"/>
        <v>258793989.2099998</v>
      </c>
    </row>
    <row r="9312" spans="1:8">
      <c r="A9312" s="14">
        <v>45484</v>
      </c>
      <c r="B9312" s="15"/>
      <c r="C9312" s="144" t="s">
        <v>1258</v>
      </c>
      <c r="D9312" s="33"/>
      <c r="E9312" s="33">
        <v>28250000</v>
      </c>
      <c r="F9312" s="13">
        <f t="shared" si="160"/>
        <v>230543989.2099998</v>
      </c>
    </row>
    <row r="9313" spans="1:6">
      <c r="A9313" s="14">
        <v>45484</v>
      </c>
      <c r="B9313" s="15"/>
      <c r="C9313" s="144" t="s">
        <v>561</v>
      </c>
      <c r="D9313" s="33"/>
      <c r="E9313" s="33">
        <v>12500000</v>
      </c>
      <c r="F9313" s="13">
        <f t="shared" si="160"/>
        <v>218043989.2099998</v>
      </c>
    </row>
    <row r="9314" spans="1:6">
      <c r="A9314" s="14">
        <v>45484</v>
      </c>
      <c r="B9314" s="15"/>
      <c r="C9314" s="144" t="s">
        <v>426</v>
      </c>
      <c r="D9314" s="33"/>
      <c r="E9314" s="33">
        <v>2800000</v>
      </c>
      <c r="F9314" s="13">
        <f t="shared" si="160"/>
        <v>215243989.2099998</v>
      </c>
    </row>
    <row r="9315" spans="1:6">
      <c r="A9315" s="14">
        <v>45484</v>
      </c>
      <c r="B9315" s="15"/>
      <c r="C9315" s="144" t="s">
        <v>53</v>
      </c>
      <c r="D9315" s="33"/>
      <c r="E9315" s="33">
        <f>4*2900</f>
        <v>11600</v>
      </c>
      <c r="F9315" s="13">
        <f t="shared" si="160"/>
        <v>215232389.2099998</v>
      </c>
    </row>
    <row r="9316" spans="1:6">
      <c r="A9316" s="14">
        <v>45484</v>
      </c>
      <c r="B9316" s="15"/>
      <c r="C9316" s="165" t="s">
        <v>196</v>
      </c>
      <c r="D9316" s="33">
        <v>88575000</v>
      </c>
      <c r="E9316" s="45"/>
      <c r="F9316" s="13">
        <f t="shared" si="160"/>
        <v>303807389.2099998</v>
      </c>
    </row>
    <row r="9317" spans="1:6">
      <c r="A9317" s="14">
        <v>45484</v>
      </c>
      <c r="B9317" s="15"/>
      <c r="C9317" s="144" t="s">
        <v>195</v>
      </c>
      <c r="D9317" s="33">
        <v>20600000</v>
      </c>
      <c r="E9317" s="45"/>
      <c r="F9317" s="13">
        <f t="shared" si="160"/>
        <v>324407389.2099998</v>
      </c>
    </row>
    <row r="9318" spans="1:6">
      <c r="A9318" s="14">
        <v>45484</v>
      </c>
      <c r="B9318" s="15"/>
      <c r="C9318" s="165" t="s">
        <v>1259</v>
      </c>
      <c r="D9318" s="33">
        <v>4700000</v>
      </c>
      <c r="E9318" s="45"/>
      <c r="F9318" s="13">
        <f t="shared" si="160"/>
        <v>329107389.2099998</v>
      </c>
    </row>
    <row r="9319" spans="1:6">
      <c r="A9319" s="14">
        <v>45477.661921296298</v>
      </c>
      <c r="B9319" s="15"/>
      <c r="C9319" s="144" t="s">
        <v>12</v>
      </c>
      <c r="D9319" s="33">
        <v>1150000</v>
      </c>
      <c r="E9319" s="45"/>
      <c r="F9319" s="13">
        <f t="shared" si="160"/>
        <v>330257389.2099998</v>
      </c>
    </row>
    <row r="9320" spans="1:6">
      <c r="A9320" s="14">
        <v>45477.796365740738</v>
      </c>
      <c r="B9320" s="15"/>
      <c r="C9320" s="144" t="s">
        <v>12</v>
      </c>
      <c r="D9320" s="33">
        <v>1250000</v>
      </c>
      <c r="E9320" s="45"/>
      <c r="F9320" s="13">
        <f t="shared" si="160"/>
        <v>331507389.2099998</v>
      </c>
    </row>
    <row r="9321" spans="1:6">
      <c r="A9321" s="14">
        <v>45478.265763888892</v>
      </c>
      <c r="B9321" s="15"/>
      <c r="C9321" s="144" t="s">
        <v>16</v>
      </c>
      <c r="D9321" s="33">
        <v>1783000</v>
      </c>
      <c r="E9321" s="45"/>
      <c r="F9321" s="13">
        <f t="shared" si="160"/>
        <v>333290389.2099998</v>
      </c>
    </row>
    <row r="9322" spans="1:6">
      <c r="A9322" s="14">
        <v>45478.353680555556</v>
      </c>
      <c r="B9322" s="15"/>
      <c r="C9322" s="144" t="s">
        <v>16</v>
      </c>
      <c r="D9322" s="33">
        <v>1954000</v>
      </c>
      <c r="E9322" s="45"/>
      <c r="F9322" s="13">
        <f t="shared" si="160"/>
        <v>335244389.2099998</v>
      </c>
    </row>
    <row r="9323" spans="1:6">
      <c r="A9323" s="14">
        <v>45478.377847222226</v>
      </c>
      <c r="B9323" s="15"/>
      <c r="C9323" s="144" t="s">
        <v>18</v>
      </c>
      <c r="D9323" s="33">
        <v>1785000</v>
      </c>
      <c r="E9323" s="45"/>
      <c r="F9323" s="13">
        <f t="shared" si="160"/>
        <v>337029389.2099998</v>
      </c>
    </row>
    <row r="9324" spans="1:6">
      <c r="A9324" s="14">
        <v>45478.382094907407</v>
      </c>
      <c r="B9324" s="15"/>
      <c r="C9324" s="144" t="s">
        <v>18</v>
      </c>
      <c r="D9324" s="33">
        <v>1525000</v>
      </c>
      <c r="E9324" s="45"/>
      <c r="F9324" s="13">
        <f t="shared" si="160"/>
        <v>338554389.2099998</v>
      </c>
    </row>
    <row r="9325" spans="1:6">
      <c r="A9325" s="14">
        <v>45478.384548611109</v>
      </c>
      <c r="B9325" s="15"/>
      <c r="C9325" s="144" t="s">
        <v>16</v>
      </c>
      <c r="D9325" s="33">
        <v>1954000</v>
      </c>
      <c r="E9325" s="45"/>
      <c r="F9325" s="13">
        <f t="shared" si="160"/>
        <v>340508389.2099998</v>
      </c>
    </row>
    <row r="9326" spans="1:6">
      <c r="A9326" s="14">
        <v>45478.395624999997</v>
      </c>
      <c r="B9326" s="15"/>
      <c r="C9326" s="144" t="s">
        <v>12</v>
      </c>
      <c r="D9326" s="33">
        <v>1300000</v>
      </c>
      <c r="E9326" s="45"/>
      <c r="F9326" s="13">
        <f t="shared" si="160"/>
        <v>341808389.2099998</v>
      </c>
    </row>
    <row r="9327" spans="1:6">
      <c r="A9327" s="14">
        <v>45478.408935185187</v>
      </c>
      <c r="B9327" s="15"/>
      <c r="C9327" s="144" t="s">
        <v>18</v>
      </c>
      <c r="D9327" s="33">
        <v>1750000</v>
      </c>
      <c r="E9327" s="45"/>
      <c r="F9327" s="13">
        <f t="shared" si="160"/>
        <v>343558389.2099998</v>
      </c>
    </row>
    <row r="9328" spans="1:6">
      <c r="A9328" s="14">
        <v>45478.416342592594</v>
      </c>
      <c r="B9328" s="15"/>
      <c r="C9328" s="144" t="s">
        <v>18</v>
      </c>
      <c r="D9328" s="33">
        <v>4185000</v>
      </c>
      <c r="E9328" s="45"/>
      <c r="F9328" s="13">
        <f t="shared" si="160"/>
        <v>347743389.2099998</v>
      </c>
    </row>
    <row r="9329" spans="1:6">
      <c r="A9329" s="14">
        <v>45478.424340277779</v>
      </c>
      <c r="B9329" s="15"/>
      <c r="C9329" s="144" t="s">
        <v>12</v>
      </c>
      <c r="D9329" s="33">
        <v>1170000</v>
      </c>
      <c r="E9329" s="45"/>
      <c r="F9329" s="13">
        <f t="shared" si="160"/>
        <v>348913389.2099998</v>
      </c>
    </row>
    <row r="9330" spans="1:6">
      <c r="A9330" s="14">
        <v>45478.447581018518</v>
      </c>
      <c r="B9330" s="15"/>
      <c r="C9330" s="144" t="s">
        <v>18</v>
      </c>
      <c r="D9330" s="33">
        <v>4800000</v>
      </c>
      <c r="E9330" s="45"/>
      <c r="F9330" s="13">
        <f t="shared" si="160"/>
        <v>353713389.2099998</v>
      </c>
    </row>
    <row r="9331" spans="1:6">
      <c r="A9331" s="14">
        <v>45478.454733796294</v>
      </c>
      <c r="B9331" s="15"/>
      <c r="C9331" s="144" t="s">
        <v>12</v>
      </c>
      <c r="D9331" s="33">
        <v>650000</v>
      </c>
      <c r="E9331" s="45"/>
      <c r="F9331" s="13">
        <f t="shared" si="160"/>
        <v>354363389.2099998</v>
      </c>
    </row>
    <row r="9332" spans="1:6">
      <c r="A9332" s="14">
        <v>45478.457199074073</v>
      </c>
      <c r="B9332" s="15"/>
      <c r="C9332" s="144" t="s">
        <v>18</v>
      </c>
      <c r="D9332" s="33">
        <v>2400000</v>
      </c>
      <c r="E9332" s="45"/>
      <c r="F9332" s="13">
        <f t="shared" si="160"/>
        <v>356763389.2099998</v>
      </c>
    </row>
    <row r="9333" spans="1:6">
      <c r="A9333" s="14">
        <v>45478.513807870368</v>
      </c>
      <c r="B9333" s="15"/>
      <c r="C9333" s="144" t="s">
        <v>12</v>
      </c>
      <c r="D9333" s="33">
        <v>650000</v>
      </c>
      <c r="E9333" s="45"/>
      <c r="F9333" s="13">
        <f t="shared" si="160"/>
        <v>357413389.2099998</v>
      </c>
    </row>
    <row r="9334" spans="1:6">
      <c r="A9334" s="14">
        <v>45478.524050925924</v>
      </c>
      <c r="B9334" s="15"/>
      <c r="C9334" s="144" t="s">
        <v>16</v>
      </c>
      <c r="D9334" s="33">
        <v>1990000</v>
      </c>
      <c r="E9334" s="45"/>
      <c r="F9334" s="13">
        <f t="shared" si="160"/>
        <v>359403389.2099998</v>
      </c>
    </row>
    <row r="9335" spans="1:6">
      <c r="A9335" s="14">
        <v>45478.527766203704</v>
      </c>
      <c r="B9335" s="15"/>
      <c r="C9335" s="144" t="s">
        <v>66</v>
      </c>
      <c r="D9335" s="33">
        <v>2600000</v>
      </c>
      <c r="E9335" s="45"/>
      <c r="F9335" s="13">
        <f t="shared" si="160"/>
        <v>362003389.2099998</v>
      </c>
    </row>
    <row r="9336" spans="1:6">
      <c r="A9336" s="14">
        <v>45478.547326388885</v>
      </c>
      <c r="B9336" s="15"/>
      <c r="C9336" s="144" t="s">
        <v>60</v>
      </c>
      <c r="D9336" s="33">
        <v>2172000</v>
      </c>
      <c r="E9336" s="45"/>
      <c r="F9336" s="13">
        <f t="shared" si="160"/>
        <v>364175389.2099998</v>
      </c>
    </row>
    <row r="9337" spans="1:6">
      <c r="A9337" s="14">
        <v>45478.554027777776</v>
      </c>
      <c r="B9337" s="15"/>
      <c r="C9337" s="144" t="s">
        <v>16</v>
      </c>
      <c r="D9337" s="33">
        <v>382000</v>
      </c>
      <c r="E9337" s="45"/>
      <c r="F9337" s="13">
        <f t="shared" si="160"/>
        <v>364557389.2099998</v>
      </c>
    </row>
    <row r="9338" spans="1:6">
      <c r="A9338" s="14">
        <v>45478.595960648148</v>
      </c>
      <c r="B9338" s="15"/>
      <c r="C9338" s="144" t="s">
        <v>16</v>
      </c>
      <c r="D9338" s="33">
        <v>1233000</v>
      </c>
      <c r="E9338" s="45"/>
      <c r="F9338" s="13">
        <f t="shared" si="160"/>
        <v>365790389.2099998</v>
      </c>
    </row>
    <row r="9339" spans="1:6">
      <c r="A9339" s="14">
        <v>45478.620208333334</v>
      </c>
      <c r="B9339" s="15"/>
      <c r="C9339" s="144" t="s">
        <v>18</v>
      </c>
      <c r="D9339" s="33">
        <v>1525000</v>
      </c>
      <c r="E9339" s="45"/>
      <c r="F9339" s="13">
        <f t="shared" si="160"/>
        <v>367315389.2099998</v>
      </c>
    </row>
    <row r="9340" spans="1:6">
      <c r="A9340" s="14">
        <v>45478.624618055554</v>
      </c>
      <c r="B9340" s="15"/>
      <c r="C9340" s="144" t="s">
        <v>12</v>
      </c>
      <c r="D9340" s="33">
        <v>1135000</v>
      </c>
      <c r="E9340" s="45"/>
      <c r="F9340" s="13">
        <f t="shared" si="160"/>
        <v>368450389.2099998</v>
      </c>
    </row>
    <row r="9341" spans="1:6">
      <c r="A9341" s="14">
        <v>45478.662233796298</v>
      </c>
      <c r="B9341" s="15"/>
      <c r="C9341" s="144" t="s">
        <v>16</v>
      </c>
      <c r="D9341" s="33">
        <v>2739000</v>
      </c>
      <c r="E9341" s="45"/>
      <c r="F9341" s="13">
        <f t="shared" si="160"/>
        <v>371189389.2099998</v>
      </c>
    </row>
    <row r="9342" spans="1:6">
      <c r="A9342" s="14">
        <v>45478.828043981484</v>
      </c>
      <c r="B9342" s="15"/>
      <c r="C9342" s="144" t="s">
        <v>12</v>
      </c>
      <c r="D9342" s="33">
        <v>585000</v>
      </c>
      <c r="E9342" s="45"/>
      <c r="F9342" s="13">
        <f t="shared" si="160"/>
        <v>371774389.2099998</v>
      </c>
    </row>
    <row r="9343" spans="1:6">
      <c r="A9343" s="14">
        <v>45479.313125000001</v>
      </c>
      <c r="B9343" s="15"/>
      <c r="C9343" s="144" t="s">
        <v>16</v>
      </c>
      <c r="D9343" s="33">
        <v>1684000</v>
      </c>
      <c r="E9343" s="45"/>
      <c r="F9343" s="13">
        <f t="shared" si="160"/>
        <v>373458389.2099998</v>
      </c>
    </row>
    <row r="9344" spans="1:6">
      <c r="A9344" s="14">
        <v>45479.36445601852</v>
      </c>
      <c r="B9344" s="15"/>
      <c r="C9344" s="144" t="s">
        <v>18</v>
      </c>
      <c r="D9344" s="33">
        <v>2400000</v>
      </c>
      <c r="E9344" s="45"/>
      <c r="F9344" s="13">
        <f t="shared" si="160"/>
        <v>375858389.2099998</v>
      </c>
    </row>
    <row r="9345" spans="1:6">
      <c r="A9345" s="14">
        <v>45479.365289351852</v>
      </c>
      <c r="B9345" s="15"/>
      <c r="C9345" s="144" t="s">
        <v>18</v>
      </c>
      <c r="D9345" s="33">
        <v>2400000</v>
      </c>
      <c r="E9345" s="45"/>
      <c r="F9345" s="13">
        <f t="shared" si="160"/>
        <v>378258389.2099998</v>
      </c>
    </row>
    <row r="9346" spans="1:6">
      <c r="A9346" s="14">
        <v>45479.374907407408</v>
      </c>
      <c r="B9346" s="15"/>
      <c r="C9346" s="144" t="s">
        <v>18</v>
      </c>
      <c r="D9346" s="33">
        <v>1750000</v>
      </c>
      <c r="E9346" s="45"/>
      <c r="F9346" s="13">
        <f t="shared" si="160"/>
        <v>380008389.2099998</v>
      </c>
    </row>
    <row r="9347" spans="1:6">
      <c r="A9347" s="14">
        <v>45479.385462962964</v>
      </c>
      <c r="B9347" s="15"/>
      <c r="C9347" s="144" t="s">
        <v>18</v>
      </c>
      <c r="D9347" s="33">
        <v>5533000</v>
      </c>
      <c r="E9347" s="45"/>
      <c r="F9347" s="13">
        <f t="shared" si="160"/>
        <v>385541389.2099998</v>
      </c>
    </row>
    <row r="9348" spans="1:6">
      <c r="A9348" s="14">
        <v>45479.419965277775</v>
      </c>
      <c r="B9348" s="15"/>
      <c r="C9348" s="144" t="s">
        <v>12</v>
      </c>
      <c r="D9348" s="33">
        <v>650000</v>
      </c>
      <c r="E9348" s="45"/>
      <c r="F9348" s="13">
        <f t="shared" si="160"/>
        <v>386191389.2099998</v>
      </c>
    </row>
    <row r="9349" spans="1:6">
      <c r="A9349" s="14">
        <v>45479.43141203704</v>
      </c>
      <c r="B9349" s="15"/>
      <c r="C9349" s="144" t="s">
        <v>145</v>
      </c>
      <c r="D9349" s="33">
        <v>14050000</v>
      </c>
      <c r="E9349" s="45"/>
      <c r="F9349" s="13">
        <f t="shared" si="160"/>
        <v>400241389.2099998</v>
      </c>
    </row>
    <row r="9350" spans="1:6">
      <c r="A9350" s="14">
        <v>45479.444062499999</v>
      </c>
      <c r="B9350" s="15"/>
      <c r="C9350" s="144" t="s">
        <v>12</v>
      </c>
      <c r="D9350" s="33">
        <v>7878750</v>
      </c>
      <c r="E9350" s="45"/>
      <c r="F9350" s="13">
        <f t="shared" si="160"/>
        <v>408120139.2099998</v>
      </c>
    </row>
    <row r="9351" spans="1:6">
      <c r="A9351" s="14">
        <v>45479.46733796296</v>
      </c>
      <c r="B9351" s="15"/>
      <c r="C9351" s="144" t="s">
        <v>18</v>
      </c>
      <c r="D9351" s="33">
        <v>2370000</v>
      </c>
      <c r="E9351" s="45"/>
      <c r="F9351" s="13">
        <f t="shared" si="160"/>
        <v>410490139.2099998</v>
      </c>
    </row>
    <row r="9352" spans="1:6">
      <c r="A9352" s="14">
        <v>45479.550370370373</v>
      </c>
      <c r="B9352" s="15"/>
      <c r="C9352" s="144" t="s">
        <v>147</v>
      </c>
      <c r="D9352" s="33">
        <v>30750000</v>
      </c>
      <c r="E9352" s="45"/>
      <c r="F9352" s="13">
        <f t="shared" si="160"/>
        <v>441240139.2099998</v>
      </c>
    </row>
    <row r="9353" spans="1:6">
      <c r="A9353" s="14">
        <v>45479.583761574075</v>
      </c>
      <c r="B9353" s="15"/>
      <c r="C9353" s="144" t="s">
        <v>18</v>
      </c>
      <c r="D9353" s="33">
        <v>2400000</v>
      </c>
      <c r="E9353" s="45"/>
      <c r="F9353" s="13">
        <f t="shared" si="160"/>
        <v>443640139.2099998</v>
      </c>
    </row>
    <row r="9354" spans="1:6">
      <c r="A9354" s="14">
        <v>45479.856631944444</v>
      </c>
      <c r="B9354" s="15"/>
      <c r="C9354" s="144" t="s">
        <v>12</v>
      </c>
      <c r="D9354" s="33">
        <v>650000</v>
      </c>
      <c r="E9354" s="45"/>
      <c r="F9354" s="13">
        <f t="shared" si="160"/>
        <v>444290139.2099998</v>
      </c>
    </row>
    <row r="9355" spans="1:6">
      <c r="A9355" s="14">
        <v>45479.85765046296</v>
      </c>
      <c r="B9355" s="15"/>
      <c r="C9355" s="144" t="s">
        <v>12</v>
      </c>
      <c r="D9355" s="33">
        <v>650000</v>
      </c>
      <c r="E9355" s="45"/>
      <c r="F9355" s="13">
        <f t="shared" si="160"/>
        <v>444940139.2099998</v>
      </c>
    </row>
    <row r="9356" spans="1:6">
      <c r="A9356" s="14">
        <v>45480.395543981482</v>
      </c>
      <c r="B9356" s="15"/>
      <c r="C9356" s="144" t="s">
        <v>12</v>
      </c>
      <c r="D9356" s="33">
        <v>650000</v>
      </c>
      <c r="E9356" s="45"/>
      <c r="F9356" s="13">
        <f t="shared" si="160"/>
        <v>445590139.2099998</v>
      </c>
    </row>
    <row r="9357" spans="1:6">
      <c r="A9357" s="14">
        <v>45481.291134259256</v>
      </c>
      <c r="B9357" s="15"/>
      <c r="C9357" s="144" t="s">
        <v>60</v>
      </c>
      <c r="D9357" s="33">
        <v>2091000</v>
      </c>
      <c r="E9357" s="45"/>
      <c r="F9357" s="13">
        <f t="shared" si="160"/>
        <v>447681139.2099998</v>
      </c>
    </row>
    <row r="9358" spans="1:6">
      <c r="A9358" s="14">
        <v>45481.293958333335</v>
      </c>
      <c r="B9358" s="15"/>
      <c r="C9358" s="144" t="s">
        <v>60</v>
      </c>
      <c r="D9358" s="33">
        <v>1902000</v>
      </c>
      <c r="E9358" s="45"/>
      <c r="F9358" s="13">
        <f t="shared" si="160"/>
        <v>449583139.2099998</v>
      </c>
    </row>
    <row r="9359" spans="1:6">
      <c r="A9359" s="14">
        <v>45481.325254629628</v>
      </c>
      <c r="B9359" s="15"/>
      <c r="C9359" s="144" t="s">
        <v>16</v>
      </c>
      <c r="D9359" s="33">
        <v>1506000</v>
      </c>
      <c r="E9359" s="45"/>
      <c r="F9359" s="13">
        <f t="shared" si="160"/>
        <v>451089139.2099998</v>
      </c>
    </row>
    <row r="9360" spans="1:6">
      <c r="A9360" s="14">
        <v>45481.32675925926</v>
      </c>
      <c r="B9360" s="15"/>
      <c r="C9360" s="144" t="s">
        <v>16</v>
      </c>
      <c r="D9360" s="33">
        <v>1825000</v>
      </c>
      <c r="E9360" s="45"/>
      <c r="F9360" s="13">
        <f t="shared" si="160"/>
        <v>452914139.2099998</v>
      </c>
    </row>
    <row r="9361" spans="1:6">
      <c r="A9361" s="14">
        <v>45481.362395833334</v>
      </c>
      <c r="B9361" s="15"/>
      <c r="C9361" s="144" t="s">
        <v>1262</v>
      </c>
      <c r="D9361" s="33">
        <v>129000</v>
      </c>
      <c r="E9361" s="45"/>
      <c r="F9361" s="13">
        <f t="shared" si="160"/>
        <v>453043139.2099998</v>
      </c>
    </row>
    <row r="9362" spans="1:6">
      <c r="A9362" s="14">
        <v>45481.378287037034</v>
      </c>
      <c r="B9362" s="15"/>
      <c r="C9362" s="144" t="s">
        <v>16</v>
      </c>
      <c r="D9362" s="33">
        <v>1825000</v>
      </c>
      <c r="E9362" s="45"/>
      <c r="F9362" s="13">
        <f t="shared" si="160"/>
        <v>454868139.2099998</v>
      </c>
    </row>
    <row r="9363" spans="1:6">
      <c r="A9363" s="14">
        <v>45481.388402777775</v>
      </c>
      <c r="B9363" s="15"/>
      <c r="C9363" s="144" t="s">
        <v>18</v>
      </c>
      <c r="D9363" s="33">
        <v>1750000</v>
      </c>
      <c r="E9363" s="45"/>
      <c r="F9363" s="13">
        <f t="shared" si="160"/>
        <v>456618139.2099998</v>
      </c>
    </row>
    <row r="9364" spans="1:6">
      <c r="A9364" s="14">
        <v>45481.420798611114</v>
      </c>
      <c r="B9364" s="15"/>
      <c r="C9364" s="144" t="s">
        <v>16</v>
      </c>
      <c r="D9364" s="33">
        <v>817000</v>
      </c>
      <c r="E9364" s="45"/>
      <c r="F9364" s="13">
        <f t="shared" si="160"/>
        <v>457435139.2099998</v>
      </c>
    </row>
    <row r="9365" spans="1:6">
      <c r="A9365" s="14">
        <v>45481.427743055552</v>
      </c>
      <c r="B9365" s="15"/>
      <c r="C9365" s="144" t="s">
        <v>12</v>
      </c>
      <c r="D9365" s="33">
        <v>650000</v>
      </c>
      <c r="E9365" s="45"/>
      <c r="F9365" s="13">
        <f t="shared" si="160"/>
        <v>458085139.2099998</v>
      </c>
    </row>
    <row r="9366" spans="1:6">
      <c r="A9366" s="14">
        <v>45481.436215277776</v>
      </c>
      <c r="B9366" s="15"/>
      <c r="C9366" s="144" t="s">
        <v>16</v>
      </c>
      <c r="D9366" s="33">
        <v>1783000</v>
      </c>
      <c r="E9366" s="45"/>
      <c r="F9366" s="13">
        <f t="shared" si="160"/>
        <v>459868139.2099998</v>
      </c>
    </row>
    <row r="9367" spans="1:6">
      <c r="A9367" s="14">
        <v>45481.442870370367</v>
      </c>
      <c r="B9367" s="15"/>
      <c r="C9367" s="144" t="s">
        <v>16</v>
      </c>
      <c r="D9367" s="33">
        <v>1233000</v>
      </c>
      <c r="E9367" s="45"/>
      <c r="F9367" s="13">
        <f t="shared" si="160"/>
        <v>461101139.2099998</v>
      </c>
    </row>
    <row r="9368" spans="1:6">
      <c r="A9368" s="14">
        <v>45481.444108796299</v>
      </c>
      <c r="B9368" s="15"/>
      <c r="C9368" s="144" t="s">
        <v>12</v>
      </c>
      <c r="D9368" s="33">
        <v>585000</v>
      </c>
      <c r="E9368" s="45"/>
      <c r="F9368" s="13">
        <f t="shared" si="160"/>
        <v>461686139.2099998</v>
      </c>
    </row>
    <row r="9369" spans="1:6">
      <c r="A9369" s="14">
        <v>45481.452719907407</v>
      </c>
      <c r="B9369" s="15"/>
      <c r="C9369" s="144" t="s">
        <v>17</v>
      </c>
      <c r="D9369" s="33">
        <v>1200000</v>
      </c>
      <c r="E9369" s="45"/>
      <c r="F9369" s="13">
        <f t="shared" si="160"/>
        <v>462886139.2099998</v>
      </c>
    </row>
    <row r="9370" spans="1:6">
      <c r="A9370" s="14">
        <v>45481.472511574073</v>
      </c>
      <c r="B9370" s="15"/>
      <c r="C9370" s="144" t="s">
        <v>12</v>
      </c>
      <c r="D9370" s="33">
        <v>585000</v>
      </c>
      <c r="E9370" s="45"/>
      <c r="F9370" s="13">
        <f t="shared" si="160"/>
        <v>463471139.2099998</v>
      </c>
    </row>
    <row r="9371" spans="1:6">
      <c r="A9371" s="14">
        <v>45481.474861111114</v>
      </c>
      <c r="B9371" s="15"/>
      <c r="C9371" s="144" t="s">
        <v>16</v>
      </c>
      <c r="D9371" s="33">
        <v>2776000</v>
      </c>
      <c r="E9371" s="45"/>
      <c r="F9371" s="13">
        <f t="shared" ref="F9371:F9417" si="161">F9370+D9371-E9371</f>
        <v>466247139.2099998</v>
      </c>
    </row>
    <row r="9372" spans="1:6">
      <c r="A9372" s="14">
        <v>45481.4843287037</v>
      </c>
      <c r="B9372" s="15"/>
      <c r="C9372" s="144" t="s">
        <v>12</v>
      </c>
      <c r="D9372" s="33">
        <v>600000</v>
      </c>
      <c r="E9372" s="45"/>
      <c r="F9372" s="13">
        <f t="shared" si="161"/>
        <v>466847139.2099998</v>
      </c>
    </row>
    <row r="9373" spans="1:6">
      <c r="A9373" s="14">
        <v>45481.486886574072</v>
      </c>
      <c r="B9373" s="15"/>
      <c r="C9373" s="144" t="s">
        <v>12</v>
      </c>
      <c r="D9373" s="33">
        <v>1170000</v>
      </c>
      <c r="E9373" s="45"/>
      <c r="F9373" s="13">
        <f t="shared" si="161"/>
        <v>468017139.2099998</v>
      </c>
    </row>
    <row r="9374" spans="1:6">
      <c r="A9374" s="14">
        <v>45481.494270833333</v>
      </c>
      <c r="B9374" s="15"/>
      <c r="C9374" s="144" t="s">
        <v>16</v>
      </c>
      <c r="D9374" s="33">
        <v>432000</v>
      </c>
      <c r="E9374" s="45"/>
      <c r="F9374" s="13">
        <f t="shared" si="161"/>
        <v>468449139.2099998</v>
      </c>
    </row>
    <row r="9375" spans="1:6">
      <c r="A9375" s="14">
        <v>45481.500601851854</v>
      </c>
      <c r="B9375" s="15"/>
      <c r="C9375" s="144" t="s">
        <v>12</v>
      </c>
      <c r="D9375" s="33">
        <v>585000</v>
      </c>
      <c r="E9375" s="45"/>
      <c r="F9375" s="13">
        <f t="shared" si="161"/>
        <v>469034139.2099998</v>
      </c>
    </row>
    <row r="9376" spans="1:6">
      <c r="A9376" s="14">
        <v>45481.532106481478</v>
      </c>
      <c r="B9376" s="15"/>
      <c r="C9376" s="144" t="s">
        <v>12</v>
      </c>
      <c r="D9376" s="33">
        <v>585000</v>
      </c>
      <c r="E9376" s="45"/>
      <c r="F9376" s="13">
        <f t="shared" si="161"/>
        <v>469619139.2099998</v>
      </c>
    </row>
    <row r="9377" spans="1:6">
      <c r="A9377" s="14">
        <v>45481.553668981483</v>
      </c>
      <c r="B9377" s="15"/>
      <c r="C9377" s="144" t="s">
        <v>324</v>
      </c>
      <c r="D9377" s="33">
        <v>2575000</v>
      </c>
      <c r="E9377" s="45"/>
      <c r="F9377" s="13">
        <f t="shared" si="161"/>
        <v>472194139.2099998</v>
      </c>
    </row>
    <row r="9378" spans="1:6">
      <c r="A9378" s="14">
        <v>45482.368032407408</v>
      </c>
      <c r="B9378" s="15"/>
      <c r="C9378" s="144" t="s">
        <v>17</v>
      </c>
      <c r="D9378" s="33">
        <v>1200000</v>
      </c>
      <c r="E9378" s="45"/>
      <c r="F9378" s="13">
        <f t="shared" si="161"/>
        <v>473394139.2099998</v>
      </c>
    </row>
    <row r="9379" spans="1:6">
      <c r="A9379" s="14">
        <v>45482.3903587963</v>
      </c>
      <c r="B9379" s="15"/>
      <c r="C9379" s="144" t="s">
        <v>18</v>
      </c>
      <c r="D9379" s="33">
        <v>1400000</v>
      </c>
      <c r="E9379" s="45"/>
      <c r="F9379" s="13">
        <f t="shared" si="161"/>
        <v>474794139.2099998</v>
      </c>
    </row>
    <row r="9380" spans="1:6">
      <c r="A9380" s="14">
        <v>45482.39466435185</v>
      </c>
      <c r="B9380" s="15"/>
      <c r="C9380" s="144" t="s">
        <v>17</v>
      </c>
      <c r="D9380" s="33">
        <v>1200000</v>
      </c>
      <c r="E9380" s="45"/>
      <c r="F9380" s="13">
        <f t="shared" si="161"/>
        <v>475994139.2099998</v>
      </c>
    </row>
    <row r="9381" spans="1:6">
      <c r="A9381" s="14">
        <v>45482.464953703704</v>
      </c>
      <c r="B9381" s="15"/>
      <c r="C9381" s="144" t="s">
        <v>18</v>
      </c>
      <c r="D9381" s="33">
        <v>2400000</v>
      </c>
      <c r="E9381" s="45"/>
      <c r="F9381" s="13">
        <f t="shared" si="161"/>
        <v>478394139.2099998</v>
      </c>
    </row>
    <row r="9382" spans="1:6">
      <c r="A9382" s="14">
        <v>45482.4768287037</v>
      </c>
      <c r="B9382" s="15"/>
      <c r="C9382" s="144" t="s">
        <v>66</v>
      </c>
      <c r="D9382" s="33">
        <v>3402000</v>
      </c>
      <c r="E9382" s="45"/>
      <c r="F9382" s="13">
        <f t="shared" si="161"/>
        <v>481796139.2099998</v>
      </c>
    </row>
    <row r="9383" spans="1:6">
      <c r="A9383" s="14">
        <v>45482.480046296296</v>
      </c>
      <c r="B9383" s="15"/>
      <c r="C9383" s="144" t="s">
        <v>18</v>
      </c>
      <c r="D9383" s="33">
        <v>4200000</v>
      </c>
      <c r="E9383" s="45"/>
      <c r="F9383" s="13">
        <f t="shared" si="161"/>
        <v>485996139.2099998</v>
      </c>
    </row>
    <row r="9384" spans="1:6">
      <c r="A9384" s="14">
        <v>45482.582199074073</v>
      </c>
      <c r="B9384" s="15"/>
      <c r="C9384" s="144" t="s">
        <v>12</v>
      </c>
      <c r="D9384" s="33">
        <v>1185000</v>
      </c>
      <c r="E9384" s="45"/>
      <c r="F9384" s="13">
        <f t="shared" si="161"/>
        <v>487181139.2099998</v>
      </c>
    </row>
    <row r="9385" spans="1:6">
      <c r="A9385" s="14">
        <v>45482.643229166664</v>
      </c>
      <c r="B9385" s="15"/>
      <c r="C9385" s="144" t="s">
        <v>12</v>
      </c>
      <c r="D9385" s="33">
        <v>600000</v>
      </c>
      <c r="E9385" s="45"/>
      <c r="F9385" s="13">
        <f t="shared" si="161"/>
        <v>487781139.2099998</v>
      </c>
    </row>
    <row r="9386" spans="1:6">
      <c r="A9386" s="14">
        <v>45482.643923611111</v>
      </c>
      <c r="B9386" s="15"/>
      <c r="C9386" s="144" t="s">
        <v>17</v>
      </c>
      <c r="D9386" s="33">
        <v>750000</v>
      </c>
      <c r="E9386" s="45"/>
      <c r="F9386" s="13">
        <f t="shared" si="161"/>
        <v>488531139.2099998</v>
      </c>
    </row>
    <row r="9387" spans="1:6">
      <c r="A9387" s="14">
        <v>45483.344965277778</v>
      </c>
      <c r="B9387" s="15"/>
      <c r="C9387" s="144" t="s">
        <v>12</v>
      </c>
      <c r="D9387" s="33">
        <v>600000</v>
      </c>
      <c r="E9387" s="45"/>
      <c r="F9387" s="13">
        <f t="shared" si="161"/>
        <v>489131139.2099998</v>
      </c>
    </row>
    <row r="9388" spans="1:6">
      <c r="A9388" s="14">
        <v>45483.345636574071</v>
      </c>
      <c r="B9388" s="15"/>
      <c r="C9388" s="144" t="s">
        <v>12</v>
      </c>
      <c r="D9388" s="33">
        <v>650000</v>
      </c>
      <c r="E9388" s="45"/>
      <c r="F9388" s="13">
        <f t="shared" si="161"/>
        <v>489781139.2099998</v>
      </c>
    </row>
    <row r="9389" spans="1:6">
      <c r="A9389" s="14">
        <v>45483.346805555557</v>
      </c>
      <c r="B9389" s="15"/>
      <c r="C9389" s="144" t="s">
        <v>17</v>
      </c>
      <c r="D9389" s="33">
        <v>1625000</v>
      </c>
      <c r="E9389" s="45"/>
      <c r="F9389" s="13">
        <f t="shared" si="161"/>
        <v>491406139.2099998</v>
      </c>
    </row>
    <row r="9390" spans="1:6">
      <c r="A9390" s="14">
        <v>45483.365844907406</v>
      </c>
      <c r="B9390" s="15"/>
      <c r="C9390" s="144" t="s">
        <v>18</v>
      </c>
      <c r="D9390" s="33">
        <v>2150000</v>
      </c>
      <c r="E9390" s="45"/>
      <c r="F9390" s="13">
        <f t="shared" si="161"/>
        <v>493556139.2099998</v>
      </c>
    </row>
    <row r="9391" spans="1:6">
      <c r="A9391" s="14">
        <v>45483.389722222222</v>
      </c>
      <c r="B9391" s="15"/>
      <c r="C9391" s="144" t="s">
        <v>12</v>
      </c>
      <c r="D9391" s="33">
        <v>1135000</v>
      </c>
      <c r="E9391" s="45"/>
      <c r="F9391" s="13">
        <f t="shared" si="161"/>
        <v>494691139.2099998</v>
      </c>
    </row>
    <row r="9392" spans="1:6">
      <c r="A9392" s="14">
        <v>45483.437326388892</v>
      </c>
      <c r="B9392" s="15"/>
      <c r="C9392" s="144" t="s">
        <v>12</v>
      </c>
      <c r="D9392" s="33">
        <v>650000</v>
      </c>
      <c r="E9392" s="45"/>
      <c r="F9392" s="13">
        <f t="shared" si="161"/>
        <v>495341139.2099998</v>
      </c>
    </row>
    <row r="9393" spans="1:6">
      <c r="A9393" s="14">
        <v>45483.443611111114</v>
      </c>
      <c r="B9393" s="15"/>
      <c r="C9393" s="144" t="s">
        <v>12</v>
      </c>
      <c r="D9393" s="33">
        <v>1170000</v>
      </c>
      <c r="E9393" s="45"/>
      <c r="F9393" s="13">
        <f t="shared" si="161"/>
        <v>496511139.2099998</v>
      </c>
    </row>
    <row r="9394" spans="1:6">
      <c r="A9394" s="14">
        <v>45483.452175925922</v>
      </c>
      <c r="B9394" s="15"/>
      <c r="C9394" s="144" t="s">
        <v>16</v>
      </c>
      <c r="D9394" s="33">
        <v>1233000</v>
      </c>
      <c r="E9394" s="45"/>
      <c r="F9394" s="13">
        <f t="shared" si="161"/>
        <v>497744139.2099998</v>
      </c>
    </row>
    <row r="9395" spans="1:6">
      <c r="A9395" s="14">
        <v>45483.453055555554</v>
      </c>
      <c r="B9395" s="15"/>
      <c r="C9395" s="144" t="s">
        <v>18</v>
      </c>
      <c r="D9395" s="33">
        <v>1185000</v>
      </c>
      <c r="E9395" s="45"/>
      <c r="F9395" s="13">
        <f t="shared" si="161"/>
        <v>498929139.2099998</v>
      </c>
    </row>
    <row r="9396" spans="1:6">
      <c r="A9396" s="14">
        <v>45483.470416666663</v>
      </c>
      <c r="B9396" s="15"/>
      <c r="C9396" s="144" t="s">
        <v>18</v>
      </c>
      <c r="D9396" s="33">
        <v>2335000</v>
      </c>
      <c r="E9396" s="45"/>
      <c r="F9396" s="13">
        <f t="shared" si="161"/>
        <v>501264139.2099998</v>
      </c>
    </row>
    <row r="9397" spans="1:6">
      <c r="A9397" s="14">
        <v>45483.474965277775</v>
      </c>
      <c r="B9397" s="15"/>
      <c r="C9397" s="144"/>
      <c r="D9397" s="33">
        <v>110000</v>
      </c>
      <c r="E9397" s="45"/>
      <c r="F9397" s="13">
        <f t="shared" si="161"/>
        <v>501374139.2099998</v>
      </c>
    </row>
    <row r="9398" spans="1:6">
      <c r="A9398" s="14">
        <v>45483.552789351852</v>
      </c>
      <c r="B9398" s="15"/>
      <c r="C9398" s="144" t="s">
        <v>12</v>
      </c>
      <c r="D9398" s="33">
        <v>585000</v>
      </c>
      <c r="E9398" s="45"/>
      <c r="F9398" s="13">
        <f t="shared" si="161"/>
        <v>501959139.2099998</v>
      </c>
    </row>
    <row r="9399" spans="1:6">
      <c r="A9399" s="14">
        <v>45483.554409722223</v>
      </c>
      <c r="B9399" s="15"/>
      <c r="C9399" s="144" t="s">
        <v>12</v>
      </c>
      <c r="D9399" s="33">
        <v>585000</v>
      </c>
      <c r="E9399" s="45"/>
      <c r="F9399" s="13">
        <f t="shared" si="161"/>
        <v>502544139.2099998</v>
      </c>
    </row>
    <row r="9400" spans="1:6">
      <c r="A9400" s="14">
        <v>45483.5702662037</v>
      </c>
      <c r="B9400" s="15"/>
      <c r="C9400" s="144" t="s">
        <v>12</v>
      </c>
      <c r="D9400" s="33">
        <v>550000</v>
      </c>
      <c r="E9400" s="45"/>
      <c r="F9400" s="13">
        <f t="shared" si="161"/>
        <v>503094139.2099998</v>
      </c>
    </row>
    <row r="9401" spans="1:6">
      <c r="A9401" s="14">
        <v>45483.573020833333</v>
      </c>
      <c r="B9401" s="15"/>
      <c r="C9401" s="144" t="s">
        <v>146</v>
      </c>
      <c r="D9401" s="33">
        <v>10200000</v>
      </c>
      <c r="E9401" s="45"/>
      <c r="F9401" s="13">
        <f t="shared" si="161"/>
        <v>513294139.2099998</v>
      </c>
    </row>
    <row r="9402" spans="1:6">
      <c r="A9402" s="14">
        <v>45483.636053240742</v>
      </c>
      <c r="B9402" s="15"/>
      <c r="C9402" s="144" t="s">
        <v>18</v>
      </c>
      <c r="D9402" s="33">
        <v>2970000</v>
      </c>
      <c r="E9402" s="45"/>
      <c r="F9402" s="13">
        <f t="shared" si="161"/>
        <v>516264139.2099998</v>
      </c>
    </row>
    <row r="9403" spans="1:6">
      <c r="A9403" s="14">
        <v>45483.63622685185</v>
      </c>
      <c r="B9403" s="15"/>
      <c r="C9403" s="144" t="s">
        <v>1289</v>
      </c>
      <c r="D9403" s="33">
        <v>15500000</v>
      </c>
      <c r="E9403" s="45"/>
      <c r="F9403" s="13">
        <f t="shared" si="161"/>
        <v>531764139.2099998</v>
      </c>
    </row>
    <row r="9404" spans="1:6">
      <c r="A9404" s="14">
        <v>45483.636863425927</v>
      </c>
      <c r="B9404" s="15"/>
      <c r="C9404" s="144" t="s">
        <v>1289</v>
      </c>
      <c r="D9404" s="33">
        <v>15500000</v>
      </c>
      <c r="E9404" s="45"/>
      <c r="F9404" s="13">
        <f t="shared" si="161"/>
        <v>547264139.2099998</v>
      </c>
    </row>
    <row r="9405" spans="1:6">
      <c r="A9405" s="14">
        <v>45483.649097222224</v>
      </c>
      <c r="B9405" s="15"/>
      <c r="C9405" s="144" t="s">
        <v>18</v>
      </c>
      <c r="D9405" s="33">
        <v>2150000</v>
      </c>
      <c r="E9405" s="45"/>
      <c r="F9405" s="13">
        <f t="shared" si="161"/>
        <v>549414139.2099998</v>
      </c>
    </row>
    <row r="9406" spans="1:6">
      <c r="A9406" s="14">
        <v>45483.650092592594</v>
      </c>
      <c r="B9406" s="15"/>
      <c r="C9406" s="144" t="s">
        <v>18</v>
      </c>
      <c r="D9406" s="33">
        <v>1785000</v>
      </c>
      <c r="E9406" s="45"/>
      <c r="F9406" s="13">
        <f t="shared" si="161"/>
        <v>551199139.2099998</v>
      </c>
    </row>
    <row r="9407" spans="1:6">
      <c r="A9407" s="14">
        <v>45483.662615740737</v>
      </c>
      <c r="B9407" s="15"/>
      <c r="C9407" s="144" t="s">
        <v>12</v>
      </c>
      <c r="D9407" s="33">
        <v>600000</v>
      </c>
      <c r="E9407" s="45"/>
      <c r="F9407" s="13">
        <f t="shared" si="161"/>
        <v>551799139.2099998</v>
      </c>
    </row>
    <row r="9408" spans="1:6">
      <c r="A9408" s="14">
        <v>45483.663124999999</v>
      </c>
      <c r="B9408" s="15"/>
      <c r="C9408" s="144" t="s">
        <v>12</v>
      </c>
      <c r="D9408" s="33">
        <v>550000</v>
      </c>
      <c r="E9408" s="45"/>
      <c r="F9408" s="13">
        <f t="shared" si="161"/>
        <v>552349139.2099998</v>
      </c>
    </row>
    <row r="9409" spans="1:8">
      <c r="A9409" s="14">
        <v>45485</v>
      </c>
      <c r="B9409" s="15"/>
      <c r="C9409" s="144" t="s">
        <v>1270</v>
      </c>
      <c r="D9409" s="33">
        <v>3825000</v>
      </c>
      <c r="E9409" s="45"/>
      <c r="F9409" s="13">
        <f t="shared" si="161"/>
        <v>556174139.2099998</v>
      </c>
    </row>
    <row r="9410" spans="1:8">
      <c r="A9410" s="14">
        <v>45488</v>
      </c>
      <c r="B9410" s="15"/>
      <c r="C9410" s="144" t="s">
        <v>258</v>
      </c>
      <c r="D9410" s="33">
        <v>875000</v>
      </c>
      <c r="E9410" s="45"/>
      <c r="F9410" s="13">
        <f t="shared" si="161"/>
        <v>557049139.2099998</v>
      </c>
    </row>
    <row r="9411" spans="1:8">
      <c r="A9411" s="14">
        <v>45488</v>
      </c>
      <c r="B9411" s="15"/>
      <c r="C9411" s="144" t="s">
        <v>1278</v>
      </c>
      <c r="D9411" s="33">
        <v>2000000</v>
      </c>
      <c r="E9411" s="45"/>
      <c r="F9411" s="13">
        <f t="shared" si="161"/>
        <v>559049139.2099998</v>
      </c>
    </row>
    <row r="9412" spans="1:8">
      <c r="A9412" s="14">
        <v>45483</v>
      </c>
      <c r="B9412" s="15"/>
      <c r="C9412" s="144" t="s">
        <v>836</v>
      </c>
      <c r="D9412" s="33">
        <v>1875000</v>
      </c>
      <c r="E9412" s="45"/>
      <c r="F9412" s="13">
        <f t="shared" si="161"/>
        <v>560924139.2099998</v>
      </c>
    </row>
    <row r="9413" spans="1:8">
      <c r="A9413" s="14">
        <v>45483</v>
      </c>
      <c r="B9413" s="15"/>
      <c r="C9413" s="144" t="s">
        <v>60</v>
      </c>
      <c r="D9413" s="33">
        <v>1732000</v>
      </c>
      <c r="E9413" s="45"/>
      <c r="F9413" s="13">
        <f t="shared" si="161"/>
        <v>562656139.2099998</v>
      </c>
      <c r="G9413" s="57"/>
      <c r="H9413" s="57"/>
    </row>
    <row r="9414" spans="1:8">
      <c r="A9414" s="14">
        <v>45484</v>
      </c>
      <c r="B9414" s="15"/>
      <c r="C9414" s="144" t="s">
        <v>12</v>
      </c>
      <c r="D9414" s="33">
        <v>600000</v>
      </c>
      <c r="E9414" s="45"/>
      <c r="F9414" s="13">
        <f t="shared" si="161"/>
        <v>563256139.2099998</v>
      </c>
      <c r="G9414" s="57"/>
      <c r="H9414" s="57"/>
    </row>
    <row r="9415" spans="1:8">
      <c r="A9415" s="14">
        <v>45484</v>
      </c>
      <c r="B9415" s="15"/>
      <c r="C9415" s="144" t="s">
        <v>133</v>
      </c>
      <c r="D9415" s="33">
        <v>2585000</v>
      </c>
      <c r="E9415" s="45"/>
      <c r="F9415" s="13">
        <f t="shared" si="161"/>
        <v>565841139.2099998</v>
      </c>
      <c r="G9415" s="57"/>
      <c r="H9415" s="57"/>
    </row>
    <row r="9416" spans="1:8">
      <c r="A9416" s="14">
        <v>45484</v>
      </c>
      <c r="B9416" s="15"/>
      <c r="C9416" s="144" t="s">
        <v>12</v>
      </c>
      <c r="D9416" s="33">
        <v>650000</v>
      </c>
      <c r="E9416" s="45"/>
      <c r="F9416" s="13">
        <f t="shared" si="161"/>
        <v>566491139.2099998</v>
      </c>
      <c r="G9416" s="57"/>
      <c r="H9416" s="57"/>
    </row>
    <row r="9417" spans="1:8">
      <c r="A9417" s="14">
        <v>45484</v>
      </c>
      <c r="B9417" s="15"/>
      <c r="C9417" s="144" t="s">
        <v>1284</v>
      </c>
      <c r="D9417" s="33">
        <v>20650000</v>
      </c>
      <c r="E9417" s="45"/>
      <c r="F9417" s="13">
        <f t="shared" si="161"/>
        <v>587141139.2099998</v>
      </c>
      <c r="G9417" s="57"/>
      <c r="H9417" s="57"/>
    </row>
    <row r="9418" spans="1:8">
      <c r="A9418" s="14">
        <v>45484</v>
      </c>
      <c r="B9418" s="15"/>
      <c r="C9418" s="144" t="s">
        <v>12</v>
      </c>
      <c r="D9418" s="33">
        <v>585000</v>
      </c>
      <c r="E9418" s="45"/>
      <c r="F9418" s="13">
        <f t="shared" ref="F9418:F9451" si="162">F9417+D9418-E9418</f>
        <v>587726139.2099998</v>
      </c>
      <c r="G9418" s="57"/>
      <c r="H9418" s="57"/>
    </row>
    <row r="9419" spans="1:8">
      <c r="A9419" s="14">
        <v>45484</v>
      </c>
      <c r="B9419" s="15"/>
      <c r="C9419" s="144" t="s">
        <v>12</v>
      </c>
      <c r="D9419" s="33">
        <v>585000</v>
      </c>
      <c r="E9419" s="45"/>
      <c r="F9419" s="13">
        <f t="shared" si="162"/>
        <v>588311139.2099998</v>
      </c>
      <c r="G9419" s="57"/>
      <c r="H9419" s="57"/>
    </row>
    <row r="9420" spans="1:8">
      <c r="A9420" s="14">
        <v>45484</v>
      </c>
      <c r="B9420" s="15"/>
      <c r="C9420" s="144" t="s">
        <v>12</v>
      </c>
      <c r="D9420" s="33">
        <v>585000</v>
      </c>
      <c r="E9420" s="45"/>
      <c r="F9420" s="13">
        <f t="shared" si="162"/>
        <v>588896139.2099998</v>
      </c>
      <c r="G9420" s="57"/>
      <c r="H9420" s="57"/>
    </row>
    <row r="9421" spans="1:8">
      <c r="A9421" s="14">
        <v>45484</v>
      </c>
      <c r="B9421" s="15"/>
      <c r="C9421" s="144" t="s">
        <v>12</v>
      </c>
      <c r="D9421" s="33">
        <v>1200000</v>
      </c>
      <c r="E9421" s="45"/>
      <c r="F9421" s="13">
        <f t="shared" si="162"/>
        <v>590096139.2099998</v>
      </c>
      <c r="G9421" s="57"/>
      <c r="H9421" s="57"/>
    </row>
    <row r="9422" spans="1:8">
      <c r="A9422" s="14">
        <v>45484</v>
      </c>
      <c r="B9422" s="15"/>
      <c r="C9422" s="144" t="s">
        <v>1285</v>
      </c>
      <c r="D9422" s="33">
        <v>5590000</v>
      </c>
      <c r="E9422" s="45"/>
      <c r="F9422" s="13">
        <f t="shared" si="162"/>
        <v>595686139.2099998</v>
      </c>
      <c r="G9422" s="57"/>
      <c r="H9422" s="57"/>
    </row>
    <row r="9423" spans="1:8">
      <c r="A9423" s="14">
        <v>45484</v>
      </c>
      <c r="B9423" s="15"/>
      <c r="C9423" s="144" t="s">
        <v>18</v>
      </c>
      <c r="D9423" s="33">
        <v>1525000</v>
      </c>
      <c r="E9423" s="45"/>
      <c r="F9423" s="13">
        <f t="shared" si="162"/>
        <v>597211139.2099998</v>
      </c>
    </row>
    <row r="9424" spans="1:8">
      <c r="A9424" s="14">
        <v>45484</v>
      </c>
      <c r="B9424" s="15"/>
      <c r="C9424" s="144" t="s">
        <v>18</v>
      </c>
      <c r="D9424" s="33">
        <v>1185000</v>
      </c>
      <c r="E9424" s="45"/>
      <c r="F9424" s="13">
        <f t="shared" si="162"/>
        <v>598396139.2099998</v>
      </c>
      <c r="H9424" s="12"/>
    </row>
    <row r="9425" spans="1:8">
      <c r="A9425" s="14">
        <v>45484</v>
      </c>
      <c r="B9425" s="15"/>
      <c r="C9425" s="144" t="s">
        <v>18</v>
      </c>
      <c r="D9425" s="33">
        <v>1350000</v>
      </c>
      <c r="E9425" s="45"/>
      <c r="F9425" s="13">
        <f t="shared" si="162"/>
        <v>599746139.2099998</v>
      </c>
    </row>
    <row r="9426" spans="1:8">
      <c r="A9426" s="14">
        <v>45484</v>
      </c>
      <c r="B9426" s="15"/>
      <c r="C9426" s="144" t="s">
        <v>12</v>
      </c>
      <c r="D9426" s="33">
        <v>585000</v>
      </c>
      <c r="E9426" s="45"/>
      <c r="F9426" s="13">
        <f t="shared" si="162"/>
        <v>600331139.2099998</v>
      </c>
    </row>
    <row r="9427" spans="1:8">
      <c r="A9427" s="14">
        <v>45484</v>
      </c>
      <c r="B9427" s="15"/>
      <c r="C9427" s="144" t="s">
        <v>12</v>
      </c>
      <c r="D9427" s="33">
        <v>550000</v>
      </c>
      <c r="E9427" s="45"/>
      <c r="F9427" s="13">
        <f t="shared" si="162"/>
        <v>600881139.2099998</v>
      </c>
      <c r="H9427" s="16"/>
    </row>
    <row r="9428" spans="1:8">
      <c r="A9428" s="14">
        <v>45484</v>
      </c>
      <c r="B9428" s="15"/>
      <c r="C9428" s="144" t="s">
        <v>12</v>
      </c>
      <c r="D9428" s="33">
        <v>600000</v>
      </c>
      <c r="E9428" s="45"/>
      <c r="F9428" s="13">
        <f t="shared" si="162"/>
        <v>601481139.2099998</v>
      </c>
    </row>
    <row r="9429" spans="1:8">
      <c r="A9429" s="14">
        <v>45484</v>
      </c>
      <c r="B9429" s="15"/>
      <c r="C9429" s="144" t="s">
        <v>12</v>
      </c>
      <c r="D9429" s="33">
        <v>600000</v>
      </c>
      <c r="E9429" s="45"/>
      <c r="F9429" s="13">
        <f t="shared" si="162"/>
        <v>602081139.2099998</v>
      </c>
    </row>
    <row r="9430" spans="1:8">
      <c r="A9430" s="14">
        <v>45484</v>
      </c>
      <c r="B9430" s="15"/>
      <c r="C9430" s="144" t="s">
        <v>12</v>
      </c>
      <c r="D9430" s="33">
        <v>1100000</v>
      </c>
      <c r="E9430" s="45"/>
      <c r="F9430" s="13">
        <f t="shared" si="162"/>
        <v>603181139.2099998</v>
      </c>
      <c r="H9430" s="16"/>
    </row>
    <row r="9431" spans="1:8">
      <c r="A9431" s="14">
        <v>45485</v>
      </c>
      <c r="B9431" s="15"/>
      <c r="C9431" s="144" t="s">
        <v>16</v>
      </c>
      <c r="D9431" s="33">
        <v>1506000</v>
      </c>
      <c r="E9431" s="45"/>
      <c r="F9431" s="13">
        <f t="shared" si="162"/>
        <v>604687139.2099998</v>
      </c>
    </row>
    <row r="9432" spans="1:8">
      <c r="A9432" s="14">
        <v>45485</v>
      </c>
      <c r="B9432" s="15"/>
      <c r="C9432" s="144" t="s">
        <v>12</v>
      </c>
      <c r="D9432" s="33">
        <v>1235000</v>
      </c>
      <c r="E9432" s="45"/>
      <c r="F9432" s="13">
        <f t="shared" si="162"/>
        <v>605922139.2099998</v>
      </c>
    </row>
    <row r="9433" spans="1:8">
      <c r="A9433" s="14">
        <v>45485</v>
      </c>
      <c r="B9433" s="15"/>
      <c r="C9433" s="144" t="s">
        <v>12</v>
      </c>
      <c r="D9433" s="33">
        <v>1170000</v>
      </c>
      <c r="E9433" s="45"/>
      <c r="F9433" s="13">
        <f t="shared" si="162"/>
        <v>607092139.2099998</v>
      </c>
    </row>
    <row r="9434" spans="1:8">
      <c r="A9434" s="14">
        <v>45485</v>
      </c>
      <c r="B9434" s="15"/>
      <c r="C9434" s="144" t="s">
        <v>16</v>
      </c>
      <c r="D9434" s="33">
        <v>698000</v>
      </c>
      <c r="E9434" s="45"/>
      <c r="F9434" s="13">
        <f t="shared" si="162"/>
        <v>607790139.2099998</v>
      </c>
    </row>
    <row r="9435" spans="1:8">
      <c r="A9435" s="14">
        <v>45485</v>
      </c>
      <c r="B9435" s="15"/>
      <c r="C9435" s="144" t="s">
        <v>17</v>
      </c>
      <c r="D9435" s="33">
        <v>1200000</v>
      </c>
      <c r="E9435" s="45"/>
      <c r="F9435" s="13">
        <f t="shared" si="162"/>
        <v>608990139.2099998</v>
      </c>
    </row>
    <row r="9436" spans="1:8">
      <c r="A9436" s="14">
        <v>45485</v>
      </c>
      <c r="B9436" s="15"/>
      <c r="C9436" s="144" t="s">
        <v>17</v>
      </c>
      <c r="D9436" s="33">
        <v>2700000</v>
      </c>
      <c r="E9436" s="45"/>
      <c r="F9436" s="13">
        <f t="shared" si="162"/>
        <v>611690139.2099998</v>
      </c>
    </row>
    <row r="9437" spans="1:8">
      <c r="A9437" s="14">
        <v>45485</v>
      </c>
      <c r="B9437" s="15"/>
      <c r="C9437" s="144" t="s">
        <v>12</v>
      </c>
      <c r="D9437" s="33">
        <v>7798800</v>
      </c>
      <c r="E9437" s="45"/>
      <c r="F9437" s="13">
        <f t="shared" si="162"/>
        <v>619488939.2099998</v>
      </c>
    </row>
    <row r="9438" spans="1:8">
      <c r="A9438" s="14">
        <v>45485</v>
      </c>
      <c r="B9438" s="15"/>
      <c r="C9438" s="144" t="s">
        <v>12</v>
      </c>
      <c r="D9438" s="33">
        <v>585000</v>
      </c>
      <c r="E9438" s="45"/>
      <c r="F9438" s="13">
        <f t="shared" si="162"/>
        <v>620073939.2099998</v>
      </c>
    </row>
    <row r="9439" spans="1:8">
      <c r="A9439" s="14">
        <v>45485</v>
      </c>
      <c r="B9439" s="15"/>
      <c r="C9439" s="144" t="s">
        <v>12</v>
      </c>
      <c r="D9439" s="33">
        <v>650000</v>
      </c>
      <c r="E9439" s="45"/>
      <c r="F9439" s="13">
        <f t="shared" si="162"/>
        <v>620723939.2099998</v>
      </c>
    </row>
    <row r="9440" spans="1:8">
      <c r="A9440" s="14">
        <v>45486</v>
      </c>
      <c r="B9440" s="15"/>
      <c r="C9440" s="144" t="s">
        <v>30</v>
      </c>
      <c r="D9440" s="33">
        <v>350000</v>
      </c>
      <c r="E9440" s="45"/>
      <c r="F9440" s="13">
        <f t="shared" si="162"/>
        <v>621073939.2099998</v>
      </c>
    </row>
    <row r="9441" spans="1:8">
      <c r="A9441" s="14">
        <v>45486</v>
      </c>
      <c r="B9441" s="15"/>
      <c r="C9441" s="144" t="s">
        <v>146</v>
      </c>
      <c r="D9441" s="33">
        <v>10450000</v>
      </c>
      <c r="E9441" s="45"/>
      <c r="F9441" s="13">
        <f t="shared" si="162"/>
        <v>631523939.2099998</v>
      </c>
    </row>
    <row r="9442" spans="1:8">
      <c r="A9442" s="14">
        <v>45486</v>
      </c>
      <c r="B9442" s="15"/>
      <c r="C9442" s="144" t="s">
        <v>12</v>
      </c>
      <c r="D9442" s="33">
        <v>600000</v>
      </c>
      <c r="E9442" s="45"/>
      <c r="F9442" s="13">
        <f t="shared" si="162"/>
        <v>632123939.2099998</v>
      </c>
    </row>
    <row r="9443" spans="1:8">
      <c r="A9443" s="14">
        <v>45486</v>
      </c>
      <c r="B9443" s="15"/>
      <c r="C9443" s="144" t="s">
        <v>12</v>
      </c>
      <c r="D9443" s="33">
        <v>650000</v>
      </c>
      <c r="E9443" s="45"/>
      <c r="F9443" s="13">
        <f t="shared" si="162"/>
        <v>632773939.2099998</v>
      </c>
    </row>
    <row r="9444" spans="1:8">
      <c r="A9444" s="14">
        <v>45486</v>
      </c>
      <c r="B9444" s="15"/>
      <c r="C9444" s="144" t="s">
        <v>16</v>
      </c>
      <c r="D9444" s="33">
        <v>1106000</v>
      </c>
      <c r="E9444" s="45"/>
      <c r="F9444" s="13">
        <f t="shared" si="162"/>
        <v>633879939.2099998</v>
      </c>
    </row>
    <row r="9445" spans="1:8">
      <c r="A9445" s="14">
        <v>45487</v>
      </c>
      <c r="B9445" s="15"/>
      <c r="C9445" s="144" t="s">
        <v>12</v>
      </c>
      <c r="D9445" s="33">
        <v>600000</v>
      </c>
      <c r="E9445" s="45"/>
      <c r="F9445" s="13">
        <f t="shared" si="162"/>
        <v>634479939.2099998</v>
      </c>
    </row>
    <row r="9446" spans="1:8">
      <c r="A9446" s="14">
        <v>45487</v>
      </c>
      <c r="B9446" s="15"/>
      <c r="C9446" s="144" t="s">
        <v>12</v>
      </c>
      <c r="D9446" s="33">
        <v>550000</v>
      </c>
      <c r="E9446" s="45"/>
      <c r="F9446" s="13">
        <f t="shared" si="162"/>
        <v>635029939.2099998</v>
      </c>
    </row>
    <row r="9447" spans="1:8">
      <c r="A9447" s="14">
        <v>45487</v>
      </c>
      <c r="B9447" s="15"/>
      <c r="C9447" s="144" t="s">
        <v>12</v>
      </c>
      <c r="D9447" s="33">
        <v>650000</v>
      </c>
      <c r="E9447" s="45"/>
      <c r="F9447" s="13">
        <f t="shared" si="162"/>
        <v>635679939.2099998</v>
      </c>
    </row>
    <row r="9448" spans="1:8">
      <c r="A9448" s="14">
        <v>45487</v>
      </c>
      <c r="B9448" s="15"/>
      <c r="C9448" s="144" t="s">
        <v>12</v>
      </c>
      <c r="D9448" s="33">
        <v>650000</v>
      </c>
      <c r="E9448" s="45"/>
      <c r="F9448" s="13">
        <f t="shared" si="162"/>
        <v>636329939.2099998</v>
      </c>
    </row>
    <row r="9449" spans="1:8">
      <c r="A9449" s="14">
        <v>45488</v>
      </c>
      <c r="B9449" s="15"/>
      <c r="C9449" s="144" t="s">
        <v>12</v>
      </c>
      <c r="D9449" s="33">
        <v>1170000</v>
      </c>
      <c r="E9449" s="45"/>
      <c r="F9449" s="13">
        <f t="shared" si="162"/>
        <v>637499939.2099998</v>
      </c>
    </row>
    <row r="9450" spans="1:8">
      <c r="A9450" s="14">
        <v>45488</v>
      </c>
      <c r="B9450" s="15"/>
      <c r="C9450" s="144" t="s">
        <v>17</v>
      </c>
      <c r="D9450" s="33">
        <v>875000</v>
      </c>
      <c r="E9450" s="45"/>
      <c r="F9450" s="13">
        <f t="shared" si="162"/>
        <v>638374939.2099998</v>
      </c>
    </row>
    <row r="9451" spans="1:8">
      <c r="A9451" s="14">
        <v>45488</v>
      </c>
      <c r="B9451" s="15"/>
      <c r="C9451" s="144" t="s">
        <v>18</v>
      </c>
      <c r="D9451" s="33">
        <v>2925000</v>
      </c>
      <c r="E9451" s="45"/>
      <c r="F9451" s="13">
        <f t="shared" si="162"/>
        <v>641299939.2099998</v>
      </c>
    </row>
    <row r="9452" spans="1:8">
      <c r="A9452" s="14">
        <v>45489</v>
      </c>
      <c r="B9452" s="15"/>
      <c r="C9452" s="144" t="s">
        <v>1286</v>
      </c>
      <c r="D9452" s="33">
        <v>3850000</v>
      </c>
      <c r="E9452" s="45"/>
      <c r="F9452" s="13">
        <f t="shared" ref="F9452" si="163">F9451+D9452-E9452</f>
        <v>645149939.2099998</v>
      </c>
    </row>
    <row r="9453" spans="1:8">
      <c r="A9453" s="14">
        <v>45490</v>
      </c>
      <c r="B9453" s="15"/>
      <c r="C9453" s="144" t="s">
        <v>1294</v>
      </c>
      <c r="D9453" s="33">
        <v>5450000</v>
      </c>
      <c r="E9453" s="45"/>
      <c r="F9453" s="13">
        <f t="shared" ref="F9453:F9516" si="164">F9452+D9453-E9453</f>
        <v>650599939.2099998</v>
      </c>
      <c r="H9453" s="41"/>
    </row>
    <row r="9454" spans="1:8">
      <c r="A9454" s="14">
        <v>45491</v>
      </c>
      <c r="B9454" s="15"/>
      <c r="C9454" s="144" t="s">
        <v>397</v>
      </c>
      <c r="D9454" s="33">
        <v>1750000</v>
      </c>
      <c r="E9454" s="45"/>
      <c r="F9454" s="13">
        <f t="shared" si="164"/>
        <v>652349939.2099998</v>
      </c>
    </row>
    <row r="9455" spans="1:8">
      <c r="A9455" s="14">
        <v>45488.404224537036</v>
      </c>
      <c r="B9455" s="15"/>
      <c r="C9455" s="144" t="s">
        <v>30</v>
      </c>
      <c r="D9455" s="33">
        <v>350000</v>
      </c>
      <c r="E9455" s="45"/>
      <c r="F9455" s="13">
        <f t="shared" si="164"/>
        <v>652699939.2099998</v>
      </c>
    </row>
    <row r="9456" spans="1:8">
      <c r="A9456" s="14">
        <v>45488.409768518519</v>
      </c>
      <c r="B9456" s="15"/>
      <c r="C9456" s="144" t="s">
        <v>12</v>
      </c>
      <c r="D9456" s="33">
        <v>550000</v>
      </c>
      <c r="E9456" s="45"/>
      <c r="F9456" s="13">
        <f t="shared" si="164"/>
        <v>653249939.2099998</v>
      </c>
    </row>
    <row r="9457" spans="1:8">
      <c r="A9457" s="14">
        <v>45488.412708333337</v>
      </c>
      <c r="B9457" s="15"/>
      <c r="C9457" s="144" t="s">
        <v>17</v>
      </c>
      <c r="D9457" s="33">
        <v>1500000</v>
      </c>
      <c r="E9457" s="45"/>
      <c r="F9457" s="13">
        <f t="shared" si="164"/>
        <v>654749939.2099998</v>
      </c>
      <c r="H9457" s="16"/>
    </row>
    <row r="9458" spans="1:8">
      <c r="A9458" s="14">
        <v>45488.413611111115</v>
      </c>
      <c r="B9458" s="15"/>
      <c r="C9458" s="144" t="s">
        <v>72</v>
      </c>
      <c r="D9458" s="33">
        <v>2000000</v>
      </c>
      <c r="E9458" s="45"/>
      <c r="F9458" s="13">
        <f t="shared" si="164"/>
        <v>656749939.2099998</v>
      </c>
    </row>
    <row r="9459" spans="1:8">
      <c r="A9459" s="14">
        <v>45488.414907407408</v>
      </c>
      <c r="B9459" s="15"/>
      <c r="C9459" s="144" t="s">
        <v>12</v>
      </c>
      <c r="D9459" s="33">
        <v>650000</v>
      </c>
      <c r="E9459" s="45"/>
      <c r="F9459" s="13">
        <f t="shared" si="164"/>
        <v>657399939.2099998</v>
      </c>
    </row>
    <row r="9460" spans="1:8">
      <c r="A9460" s="14">
        <v>45488.415532407409</v>
      </c>
      <c r="B9460" s="15"/>
      <c r="C9460" s="144" t="s">
        <v>12</v>
      </c>
      <c r="D9460" s="33">
        <v>600000</v>
      </c>
      <c r="E9460" s="45"/>
      <c r="F9460" s="13">
        <f t="shared" si="164"/>
        <v>657999939.2099998</v>
      </c>
      <c r="H9460" s="16"/>
    </row>
    <row r="9461" spans="1:8">
      <c r="A9461" s="14">
        <v>45488.433437500003</v>
      </c>
      <c r="B9461" s="15"/>
      <c r="C9461" s="144" t="s">
        <v>16</v>
      </c>
      <c r="D9461" s="33">
        <v>1954000</v>
      </c>
      <c r="E9461" s="45"/>
      <c r="F9461" s="13">
        <f t="shared" si="164"/>
        <v>659953939.2099998</v>
      </c>
    </row>
    <row r="9462" spans="1:8">
      <c r="A9462" s="14">
        <v>45488.43917824074</v>
      </c>
      <c r="B9462" s="15"/>
      <c r="C9462" s="144" t="s">
        <v>12</v>
      </c>
      <c r="D9462" s="33">
        <v>600000</v>
      </c>
      <c r="E9462" s="45"/>
      <c r="F9462" s="13">
        <f t="shared" si="164"/>
        <v>660553939.2099998</v>
      </c>
    </row>
    <row r="9463" spans="1:8">
      <c r="A9463" s="14">
        <v>45488.441990740743</v>
      </c>
      <c r="B9463" s="15"/>
      <c r="C9463" s="144" t="s">
        <v>12</v>
      </c>
      <c r="D9463" s="33">
        <v>585000</v>
      </c>
      <c r="E9463" s="45"/>
      <c r="F9463" s="13">
        <f t="shared" si="164"/>
        <v>661138939.2099998</v>
      </c>
    </row>
    <row r="9464" spans="1:8">
      <c r="A9464" s="14">
        <v>45488.445868055554</v>
      </c>
      <c r="B9464" s="15"/>
      <c r="C9464" s="144" t="s">
        <v>145</v>
      </c>
      <c r="D9464" s="33">
        <v>15800000</v>
      </c>
      <c r="E9464" s="45"/>
      <c r="F9464" s="13">
        <f t="shared" si="164"/>
        <v>676938939.2099998</v>
      </c>
    </row>
    <row r="9465" spans="1:8">
      <c r="A9465" s="14">
        <v>45488.447280092594</v>
      </c>
      <c r="B9465" s="15"/>
      <c r="C9465" s="144" t="s">
        <v>12</v>
      </c>
      <c r="D9465" s="33">
        <v>600000</v>
      </c>
      <c r="E9465" s="45"/>
      <c r="F9465" s="13">
        <f t="shared" si="164"/>
        <v>677538939.2099998</v>
      </c>
    </row>
    <row r="9466" spans="1:8">
      <c r="A9466" s="14">
        <v>45488.468819444446</v>
      </c>
      <c r="B9466" s="15"/>
      <c r="C9466" s="144" t="s">
        <v>12</v>
      </c>
      <c r="D9466" s="33">
        <v>585000</v>
      </c>
      <c r="E9466" s="45"/>
      <c r="F9466" s="13">
        <f t="shared" si="164"/>
        <v>678123939.2099998</v>
      </c>
    </row>
    <row r="9467" spans="1:8">
      <c r="A9467" s="14">
        <v>45488.471550925926</v>
      </c>
      <c r="B9467" s="15"/>
      <c r="C9467" s="144" t="s">
        <v>42</v>
      </c>
      <c r="D9467" s="33">
        <v>2760000</v>
      </c>
      <c r="E9467" s="45"/>
      <c r="F9467" s="13">
        <f t="shared" si="164"/>
        <v>680883939.2099998</v>
      </c>
    </row>
    <row r="9468" spans="1:8">
      <c r="A9468" s="14">
        <v>45488.480590277781</v>
      </c>
      <c r="B9468" s="15"/>
      <c r="C9468" s="144" t="s">
        <v>12</v>
      </c>
      <c r="D9468" s="33">
        <v>600000</v>
      </c>
      <c r="E9468" s="45"/>
      <c r="F9468" s="13">
        <f t="shared" si="164"/>
        <v>681483939.2099998</v>
      </c>
    </row>
    <row r="9469" spans="1:8">
      <c r="A9469" s="14">
        <v>45488.498425925929</v>
      </c>
      <c r="B9469" s="15"/>
      <c r="C9469" s="144" t="s">
        <v>12</v>
      </c>
      <c r="D9469" s="33">
        <v>1125000</v>
      </c>
      <c r="E9469" s="45"/>
      <c r="F9469" s="13">
        <f t="shared" si="164"/>
        <v>682608939.2099998</v>
      </c>
    </row>
    <row r="9470" spans="1:8">
      <c r="A9470" s="14">
        <v>45488.653831018521</v>
      </c>
      <c r="B9470" s="15"/>
      <c r="C9470" s="144" t="s">
        <v>12</v>
      </c>
      <c r="D9470" s="33">
        <v>650000</v>
      </c>
      <c r="E9470" s="45"/>
      <c r="F9470" s="13">
        <f t="shared" si="164"/>
        <v>683258939.2099998</v>
      </c>
    </row>
    <row r="9471" spans="1:8">
      <c r="A9471" s="14">
        <v>45488.654618055552</v>
      </c>
      <c r="B9471" s="15"/>
      <c r="C9471" s="144" t="s">
        <v>12</v>
      </c>
      <c r="D9471" s="33">
        <v>585000</v>
      </c>
      <c r="E9471" s="45"/>
      <c r="F9471" s="13">
        <f t="shared" si="164"/>
        <v>683843939.2099998</v>
      </c>
    </row>
    <row r="9472" spans="1:8">
      <c r="A9472" s="14">
        <v>45488.680694444447</v>
      </c>
      <c r="B9472" s="15"/>
      <c r="C9472" s="144" t="s">
        <v>18</v>
      </c>
      <c r="D9472" s="33">
        <v>5533000</v>
      </c>
      <c r="E9472" s="45"/>
      <c r="F9472" s="13">
        <f t="shared" si="164"/>
        <v>689376939.2099998</v>
      </c>
    </row>
    <row r="9473" spans="1:6">
      <c r="A9473" s="14">
        <v>45488.894606481481</v>
      </c>
      <c r="B9473" s="15"/>
      <c r="C9473" s="144" t="s">
        <v>12</v>
      </c>
      <c r="D9473" s="33">
        <v>650000</v>
      </c>
      <c r="E9473" s="45"/>
      <c r="F9473" s="13">
        <f t="shared" si="164"/>
        <v>690026939.2099998</v>
      </c>
    </row>
    <row r="9474" spans="1:6">
      <c r="A9474" s="14">
        <v>45489.27716435185</v>
      </c>
      <c r="B9474" s="15"/>
      <c r="C9474" s="144" t="s">
        <v>17</v>
      </c>
      <c r="D9474" s="33">
        <v>600000</v>
      </c>
      <c r="E9474" s="45"/>
      <c r="F9474" s="13">
        <f t="shared" si="164"/>
        <v>690626939.2099998</v>
      </c>
    </row>
    <row r="9475" spans="1:6">
      <c r="A9475" s="14">
        <v>45489.403946759259</v>
      </c>
      <c r="B9475" s="15"/>
      <c r="C9475" s="144" t="s">
        <v>12</v>
      </c>
      <c r="D9475" s="33">
        <v>585000</v>
      </c>
      <c r="E9475" s="45"/>
      <c r="F9475" s="13">
        <f t="shared" si="164"/>
        <v>691211939.2099998</v>
      </c>
    </row>
    <row r="9476" spans="1:6">
      <c r="A9476" s="14">
        <v>45489.451828703706</v>
      </c>
      <c r="B9476" s="15"/>
      <c r="C9476" s="144" t="s">
        <v>12</v>
      </c>
      <c r="D9476" s="33">
        <v>575000</v>
      </c>
      <c r="E9476" s="45"/>
      <c r="F9476" s="13">
        <f t="shared" si="164"/>
        <v>691786939.2099998</v>
      </c>
    </row>
    <row r="9477" spans="1:6">
      <c r="A9477" s="14">
        <v>45489.464594907404</v>
      </c>
      <c r="B9477" s="15"/>
      <c r="C9477" s="144" t="s">
        <v>12</v>
      </c>
      <c r="D9477" s="33">
        <v>550000</v>
      </c>
      <c r="E9477" s="45"/>
      <c r="F9477" s="13">
        <f t="shared" si="164"/>
        <v>692336939.2099998</v>
      </c>
    </row>
    <row r="9478" spans="1:6">
      <c r="A9478" s="14">
        <v>45489.531655092593</v>
      </c>
      <c r="B9478" s="15"/>
      <c r="C9478" s="144" t="s">
        <v>16</v>
      </c>
      <c r="D9478" s="33">
        <v>991000</v>
      </c>
      <c r="E9478" s="45"/>
      <c r="F9478" s="13">
        <f t="shared" si="164"/>
        <v>693327939.2099998</v>
      </c>
    </row>
    <row r="9479" spans="1:6">
      <c r="A9479" s="14">
        <v>45489.561481481483</v>
      </c>
      <c r="B9479" s="15"/>
      <c r="C9479" s="144" t="s">
        <v>12</v>
      </c>
      <c r="D9479" s="33">
        <v>1250000</v>
      </c>
      <c r="E9479" s="45"/>
      <c r="F9479" s="13">
        <f t="shared" si="164"/>
        <v>694577939.2099998</v>
      </c>
    </row>
    <row r="9480" spans="1:6">
      <c r="A9480" s="14">
        <v>45489.609386574077</v>
      </c>
      <c r="B9480" s="15"/>
      <c r="C9480" s="144" t="s">
        <v>12</v>
      </c>
      <c r="D9480" s="33">
        <v>650000</v>
      </c>
      <c r="E9480" s="45"/>
      <c r="F9480" s="13">
        <f t="shared" si="164"/>
        <v>695227939.2099998</v>
      </c>
    </row>
    <row r="9481" spans="1:6">
      <c r="A9481" s="14">
        <v>45489.645358796297</v>
      </c>
      <c r="B9481" s="15"/>
      <c r="C9481" s="144" t="s">
        <v>146</v>
      </c>
      <c r="D9481" s="33">
        <v>10450000</v>
      </c>
      <c r="E9481" s="45"/>
      <c r="F9481" s="13">
        <f t="shared" si="164"/>
        <v>705677939.2099998</v>
      </c>
    </row>
    <row r="9482" spans="1:6">
      <c r="A9482" s="14">
        <v>45490.289930555555</v>
      </c>
      <c r="B9482" s="15"/>
      <c r="C9482" s="144" t="s">
        <v>17</v>
      </c>
      <c r="D9482" s="33">
        <v>600000</v>
      </c>
      <c r="E9482" s="45"/>
      <c r="F9482" s="13">
        <f t="shared" si="164"/>
        <v>706277939.2099998</v>
      </c>
    </row>
    <row r="9483" spans="1:6">
      <c r="A9483" s="14">
        <v>45490.41542824074</v>
      </c>
      <c r="B9483" s="15"/>
      <c r="C9483" s="144" t="s">
        <v>12</v>
      </c>
      <c r="D9483" s="33">
        <v>585000</v>
      </c>
      <c r="E9483" s="45"/>
      <c r="F9483" s="13">
        <f t="shared" si="164"/>
        <v>706862939.2099998</v>
      </c>
    </row>
    <row r="9484" spans="1:6">
      <c r="A9484" s="14">
        <v>45490.441689814812</v>
      </c>
      <c r="B9484" s="15"/>
      <c r="C9484" s="144" t="s">
        <v>12</v>
      </c>
      <c r="D9484" s="33">
        <v>2340000</v>
      </c>
      <c r="E9484" s="45"/>
      <c r="F9484" s="13">
        <f t="shared" si="164"/>
        <v>709202939.2099998</v>
      </c>
    </row>
    <row r="9485" spans="1:6">
      <c r="A9485" s="14">
        <v>45490.472129629627</v>
      </c>
      <c r="B9485" s="15"/>
      <c r="C9485" s="144" t="s">
        <v>12</v>
      </c>
      <c r="D9485" s="33">
        <v>585000</v>
      </c>
      <c r="E9485" s="45"/>
      <c r="F9485" s="13">
        <f t="shared" si="164"/>
        <v>709787939.2099998</v>
      </c>
    </row>
    <row r="9486" spans="1:6">
      <c r="A9486" s="14">
        <v>45490.523692129631</v>
      </c>
      <c r="B9486" s="15"/>
      <c r="C9486" s="144" t="s">
        <v>12</v>
      </c>
      <c r="D9486" s="33">
        <v>1950000</v>
      </c>
      <c r="E9486" s="45"/>
      <c r="F9486" s="13">
        <f t="shared" si="164"/>
        <v>711737939.2099998</v>
      </c>
    </row>
    <row r="9487" spans="1:6">
      <c r="A9487" s="14">
        <v>45490.524236111109</v>
      </c>
      <c r="B9487" s="15"/>
      <c r="C9487" s="144" t="s">
        <v>12</v>
      </c>
      <c r="D9487" s="33">
        <v>650000</v>
      </c>
      <c r="E9487" s="45"/>
      <c r="F9487" s="13">
        <f t="shared" si="164"/>
        <v>712387939.2099998</v>
      </c>
    </row>
    <row r="9488" spans="1:6">
      <c r="A9488" s="14">
        <v>45490.532986111109</v>
      </c>
      <c r="B9488" s="15"/>
      <c r="C9488" s="144" t="s">
        <v>12</v>
      </c>
      <c r="D9488" s="33">
        <v>650000</v>
      </c>
      <c r="E9488" s="45"/>
      <c r="F9488" s="13">
        <f t="shared" si="164"/>
        <v>713037939.2099998</v>
      </c>
    </row>
    <row r="9489" spans="1:8">
      <c r="A9489" s="14">
        <v>45490.560185185182</v>
      </c>
      <c r="B9489" s="15"/>
      <c r="C9489" s="144" t="s">
        <v>12</v>
      </c>
      <c r="D9489" s="33">
        <v>650000</v>
      </c>
      <c r="E9489" s="45"/>
      <c r="F9489" s="13">
        <f t="shared" si="164"/>
        <v>713687939.2099998</v>
      </c>
    </row>
    <row r="9490" spans="1:8">
      <c r="A9490" s="14">
        <v>45490.583773148152</v>
      </c>
      <c r="B9490" s="15"/>
      <c r="C9490" s="144" t="s">
        <v>12</v>
      </c>
      <c r="D9490" s="33">
        <v>585000</v>
      </c>
      <c r="E9490" s="45"/>
      <c r="F9490" s="13">
        <f t="shared" si="164"/>
        <v>714272939.2099998</v>
      </c>
    </row>
    <row r="9491" spans="1:8">
      <c r="A9491" s="14">
        <v>45490.587071759262</v>
      </c>
      <c r="B9491" s="15"/>
      <c r="C9491" s="144" t="s">
        <v>30</v>
      </c>
      <c r="D9491" s="33">
        <v>350000</v>
      </c>
      <c r="E9491" s="45"/>
      <c r="F9491" s="13">
        <f t="shared" si="164"/>
        <v>714622939.2099998</v>
      </c>
    </row>
    <row r="9492" spans="1:8">
      <c r="A9492" s="14">
        <v>45490.626400462963</v>
      </c>
      <c r="B9492" s="15"/>
      <c r="C9492" s="144" t="s">
        <v>12</v>
      </c>
      <c r="D9492" s="33">
        <v>1170000</v>
      </c>
      <c r="E9492" s="45"/>
      <c r="F9492" s="13">
        <f t="shared" si="164"/>
        <v>715792939.2099998</v>
      </c>
    </row>
    <row r="9493" spans="1:8">
      <c r="A9493" s="14">
        <v>45490.641319444447</v>
      </c>
      <c r="B9493" s="15"/>
      <c r="C9493" s="144" t="s">
        <v>12</v>
      </c>
      <c r="D9493" s="33">
        <v>1200000</v>
      </c>
      <c r="E9493" s="45"/>
      <c r="F9493" s="13">
        <f t="shared" si="164"/>
        <v>716992939.2099998</v>
      </c>
    </row>
    <row r="9494" spans="1:8">
      <c r="A9494" s="14">
        <v>45490.667337962965</v>
      </c>
      <c r="B9494" s="15"/>
      <c r="C9494" s="144" t="s">
        <v>12</v>
      </c>
      <c r="D9494" s="33">
        <v>600000</v>
      </c>
      <c r="E9494" s="45"/>
      <c r="F9494" s="13">
        <f t="shared" si="164"/>
        <v>717592939.2099998</v>
      </c>
    </row>
    <row r="9495" spans="1:8">
      <c r="A9495" s="14">
        <v>45491.257789351854</v>
      </c>
      <c r="B9495" s="15"/>
      <c r="C9495" s="144" t="s">
        <v>12</v>
      </c>
      <c r="D9495" s="33">
        <v>600000</v>
      </c>
      <c r="E9495" s="45"/>
      <c r="F9495" s="13">
        <f t="shared" si="164"/>
        <v>718192939.2099998</v>
      </c>
    </row>
    <row r="9496" spans="1:8">
      <c r="A9496" s="14">
        <v>45491.328877314816</v>
      </c>
      <c r="B9496" s="15"/>
      <c r="C9496" s="144" t="s">
        <v>12</v>
      </c>
      <c r="D9496" s="33">
        <v>600000</v>
      </c>
      <c r="E9496" s="45"/>
      <c r="F9496" s="13">
        <f t="shared" si="164"/>
        <v>718792939.2099998</v>
      </c>
    </row>
    <row r="9497" spans="1:8">
      <c r="A9497" s="14">
        <v>45491.358194444445</v>
      </c>
      <c r="B9497" s="15"/>
      <c r="C9497" s="144" t="s">
        <v>12</v>
      </c>
      <c r="D9497" s="33">
        <v>1235000</v>
      </c>
      <c r="E9497" s="45"/>
      <c r="F9497" s="13">
        <f t="shared" si="164"/>
        <v>720027939.2099998</v>
      </c>
    </row>
    <row r="9498" spans="1:8">
      <c r="A9498" s="14">
        <v>45491.382731481484</v>
      </c>
      <c r="B9498" s="15"/>
      <c r="C9498" s="144" t="s">
        <v>12</v>
      </c>
      <c r="D9498" s="33">
        <v>650000</v>
      </c>
      <c r="E9498" s="45"/>
      <c r="F9498" s="13">
        <f t="shared" si="164"/>
        <v>720677939.2099998</v>
      </c>
    </row>
    <row r="9499" spans="1:8">
      <c r="A9499" s="14">
        <v>45491</v>
      </c>
      <c r="B9499" s="15"/>
      <c r="C9499" s="144" t="s">
        <v>116</v>
      </c>
      <c r="D9499" s="33"/>
      <c r="E9499" s="45">
        <v>93507550</v>
      </c>
      <c r="F9499" s="13">
        <f t="shared" si="164"/>
        <v>627170389.2099998</v>
      </c>
    </row>
    <row r="9500" spans="1:8">
      <c r="A9500" s="14">
        <v>45491</v>
      </c>
      <c r="B9500" s="15"/>
      <c r="C9500" s="144" t="s">
        <v>21</v>
      </c>
      <c r="D9500" s="33"/>
      <c r="E9500" s="45">
        <v>45250000</v>
      </c>
      <c r="F9500" s="13">
        <f t="shared" si="164"/>
        <v>581920389.2099998</v>
      </c>
    </row>
    <row r="9501" spans="1:8">
      <c r="A9501" s="14">
        <v>45491</v>
      </c>
      <c r="B9501" s="15"/>
      <c r="C9501" s="144" t="s">
        <v>24</v>
      </c>
      <c r="D9501" s="33"/>
      <c r="E9501" s="45">
        <v>41117000</v>
      </c>
      <c r="F9501" s="13">
        <f t="shared" si="164"/>
        <v>540803389.2099998</v>
      </c>
      <c r="H9501" s="16"/>
    </row>
    <row r="9502" spans="1:8">
      <c r="A9502" s="14">
        <v>45491</v>
      </c>
      <c r="B9502" s="15"/>
      <c r="C9502" s="144" t="s">
        <v>761</v>
      </c>
      <c r="D9502" s="33"/>
      <c r="E9502" s="45">
        <v>11200000</v>
      </c>
      <c r="F9502" s="13">
        <f t="shared" si="164"/>
        <v>529603389.2099998</v>
      </c>
      <c r="H9502" s="16"/>
    </row>
    <row r="9503" spans="1:8">
      <c r="A9503" s="14">
        <v>45491</v>
      </c>
      <c r="B9503" s="15"/>
      <c r="C9503" s="144" t="s">
        <v>492</v>
      </c>
      <c r="D9503" s="33"/>
      <c r="E9503" s="45">
        <v>16000000</v>
      </c>
      <c r="F9503" s="13">
        <f t="shared" si="164"/>
        <v>513603389.2099998</v>
      </c>
    </row>
    <row r="9504" spans="1:8">
      <c r="A9504" s="14">
        <v>45491</v>
      </c>
      <c r="B9504" s="15"/>
      <c r="C9504" s="144" t="s">
        <v>53</v>
      </c>
      <c r="D9504" s="33"/>
      <c r="E9504" s="45">
        <f>4*2900</f>
        <v>11600</v>
      </c>
      <c r="F9504" s="13">
        <f t="shared" si="164"/>
        <v>513591789.2099998</v>
      </c>
    </row>
    <row r="9505" spans="1:6">
      <c r="A9505" s="14">
        <v>45491</v>
      </c>
      <c r="B9505" s="15"/>
      <c r="C9505" s="144" t="s">
        <v>395</v>
      </c>
      <c r="D9505" s="33">
        <v>44360000</v>
      </c>
      <c r="E9505" s="45"/>
      <c r="F9505" s="13">
        <f t="shared" si="164"/>
        <v>557951789.2099998</v>
      </c>
    </row>
    <row r="9506" spans="1:6">
      <c r="A9506" s="14">
        <v>45491</v>
      </c>
      <c r="B9506" s="15"/>
      <c r="C9506" s="144" t="s">
        <v>45</v>
      </c>
      <c r="D9506" s="33">
        <v>4200000</v>
      </c>
      <c r="E9506" s="45"/>
      <c r="F9506" s="13">
        <f t="shared" si="164"/>
        <v>562151789.2099998</v>
      </c>
    </row>
    <row r="9507" spans="1:6">
      <c r="A9507" s="14">
        <v>45492</v>
      </c>
      <c r="B9507" s="15"/>
      <c r="C9507" s="144" t="s">
        <v>1304</v>
      </c>
      <c r="D9507" s="33"/>
      <c r="E9507" s="45">
        <v>16000000</v>
      </c>
      <c r="F9507" s="13">
        <f t="shared" si="164"/>
        <v>546151789.2099998</v>
      </c>
    </row>
    <row r="9508" spans="1:6" ht="28">
      <c r="A9508" s="14">
        <v>45492</v>
      </c>
      <c r="B9508" s="15"/>
      <c r="C9508" s="147" t="s">
        <v>1305</v>
      </c>
      <c r="D9508" s="33"/>
      <c r="E9508" s="45">
        <v>35000000</v>
      </c>
      <c r="F9508" s="13">
        <f t="shared" si="164"/>
        <v>511151789.2099998</v>
      </c>
    </row>
    <row r="9509" spans="1:6">
      <c r="A9509" s="14">
        <v>45492</v>
      </c>
      <c r="B9509" s="15"/>
      <c r="C9509" s="144" t="s">
        <v>32</v>
      </c>
      <c r="D9509" s="33"/>
      <c r="E9509" s="45">
        <v>2500</v>
      </c>
      <c r="F9509" s="13">
        <f t="shared" si="164"/>
        <v>511149289.2099998</v>
      </c>
    </row>
    <row r="9510" spans="1:6">
      <c r="A9510" s="14">
        <v>45495</v>
      </c>
      <c r="B9510" s="15"/>
      <c r="C9510" s="144" t="s">
        <v>1307</v>
      </c>
      <c r="D9510" s="33">
        <v>4825000</v>
      </c>
      <c r="E9510" s="45"/>
      <c r="F9510" s="13">
        <f t="shared" si="164"/>
        <v>515974289.2099998</v>
      </c>
    </row>
    <row r="9511" spans="1:6" ht="28">
      <c r="A9511" s="14">
        <v>45495</v>
      </c>
      <c r="B9511" s="15"/>
      <c r="C9511" s="147" t="s">
        <v>1310</v>
      </c>
      <c r="D9511" s="33"/>
      <c r="E9511" s="45">
        <v>35800000</v>
      </c>
      <c r="F9511" s="13">
        <f t="shared" si="164"/>
        <v>480174289.2099998</v>
      </c>
    </row>
    <row r="9512" spans="1:6">
      <c r="A9512" s="14">
        <v>45496</v>
      </c>
      <c r="B9512" s="15"/>
      <c r="C9512" s="144" t="s">
        <v>1318</v>
      </c>
      <c r="D9512" s="33">
        <v>950000</v>
      </c>
      <c r="E9512" s="45"/>
      <c r="F9512" s="13">
        <f t="shared" si="164"/>
        <v>481124289.2099998</v>
      </c>
    </row>
    <row r="9513" spans="1:6">
      <c r="A9513" s="14">
        <v>45491</v>
      </c>
      <c r="B9513" s="15"/>
      <c r="C9513" s="144" t="s">
        <v>12</v>
      </c>
      <c r="D9513" s="33">
        <v>3750000</v>
      </c>
      <c r="E9513" s="45"/>
      <c r="F9513" s="13">
        <f t="shared" si="164"/>
        <v>484874289.2099998</v>
      </c>
    </row>
    <row r="9514" spans="1:6">
      <c r="A9514" s="14">
        <v>45491</v>
      </c>
      <c r="B9514" s="15"/>
      <c r="C9514" s="144" t="s">
        <v>12</v>
      </c>
      <c r="D9514" s="33">
        <v>650000</v>
      </c>
      <c r="E9514" s="45"/>
      <c r="F9514" s="13">
        <f t="shared" si="164"/>
        <v>485524289.2099998</v>
      </c>
    </row>
    <row r="9515" spans="1:6">
      <c r="A9515" s="14">
        <v>45491</v>
      </c>
      <c r="B9515" s="15"/>
      <c r="C9515" s="144" t="s">
        <v>12</v>
      </c>
      <c r="D9515" s="33">
        <v>650000</v>
      </c>
      <c r="E9515" s="45"/>
      <c r="F9515" s="13">
        <f t="shared" si="164"/>
        <v>486174289.2099998</v>
      </c>
    </row>
    <row r="9516" spans="1:6">
      <c r="A9516" s="14">
        <v>45491</v>
      </c>
      <c r="B9516" s="15"/>
      <c r="C9516" s="144" t="s">
        <v>12</v>
      </c>
      <c r="D9516" s="33">
        <v>600000</v>
      </c>
      <c r="E9516" s="45"/>
      <c r="F9516" s="13">
        <f t="shared" si="164"/>
        <v>486774289.2099998</v>
      </c>
    </row>
    <row r="9517" spans="1:6">
      <c r="A9517" s="14">
        <v>45491</v>
      </c>
      <c r="B9517" s="15"/>
      <c r="C9517" s="144" t="s">
        <v>12</v>
      </c>
      <c r="D9517" s="33">
        <v>585000</v>
      </c>
      <c r="E9517" s="45"/>
      <c r="F9517" s="13">
        <f t="shared" ref="F9517:F9580" si="165">F9516+D9517-E9517</f>
        <v>487359289.2099998</v>
      </c>
    </row>
    <row r="9518" spans="1:6">
      <c r="A9518" s="14">
        <v>45492</v>
      </c>
      <c r="B9518" s="15"/>
      <c r="C9518" s="144" t="s">
        <v>17</v>
      </c>
      <c r="D9518" s="33">
        <v>2400000</v>
      </c>
      <c r="E9518" s="45"/>
      <c r="F9518" s="13">
        <f t="shared" si="165"/>
        <v>489759289.2099998</v>
      </c>
    </row>
    <row r="9519" spans="1:6">
      <c r="A9519" s="14">
        <v>45492</v>
      </c>
      <c r="B9519" s="15"/>
      <c r="C9519" s="144" t="s">
        <v>12</v>
      </c>
      <c r="D9519" s="33">
        <v>600000</v>
      </c>
      <c r="E9519" s="45"/>
      <c r="F9519" s="13">
        <f t="shared" si="165"/>
        <v>490359289.2099998</v>
      </c>
    </row>
    <row r="9520" spans="1:6">
      <c r="A9520" s="14">
        <v>45492</v>
      </c>
      <c r="B9520" s="15"/>
      <c r="C9520" s="144" t="s">
        <v>12</v>
      </c>
      <c r="D9520" s="33">
        <v>600000</v>
      </c>
      <c r="E9520" s="45"/>
      <c r="F9520" s="13">
        <f t="shared" si="165"/>
        <v>490959289.2099998</v>
      </c>
    </row>
    <row r="9521" spans="1:8">
      <c r="A9521" s="14">
        <v>45492</v>
      </c>
      <c r="B9521" s="15"/>
      <c r="C9521" s="144" t="s">
        <v>12</v>
      </c>
      <c r="D9521" s="33">
        <v>650000</v>
      </c>
      <c r="E9521" s="45"/>
      <c r="F9521" s="13">
        <f t="shared" si="165"/>
        <v>491609289.2099998</v>
      </c>
    </row>
    <row r="9522" spans="1:8">
      <c r="A9522" s="14">
        <v>45492</v>
      </c>
      <c r="B9522" s="15"/>
      <c r="C9522" s="144" t="s">
        <v>12</v>
      </c>
      <c r="D9522" s="33">
        <v>600000</v>
      </c>
      <c r="E9522" s="45"/>
      <c r="F9522" s="13">
        <f t="shared" si="165"/>
        <v>492209289.2099998</v>
      </c>
    </row>
    <row r="9523" spans="1:8">
      <c r="A9523" s="14">
        <v>45492</v>
      </c>
      <c r="B9523" s="15"/>
      <c r="C9523" s="144" t="s">
        <v>12</v>
      </c>
      <c r="D9523" s="33">
        <v>1135000</v>
      </c>
      <c r="E9523" s="45"/>
      <c r="F9523" s="13">
        <f t="shared" si="165"/>
        <v>493344289.2099998</v>
      </c>
    </row>
    <row r="9524" spans="1:8">
      <c r="A9524" s="14">
        <v>45492</v>
      </c>
      <c r="B9524" s="15"/>
      <c r="C9524" s="144" t="s">
        <v>18</v>
      </c>
      <c r="D9524" s="33">
        <v>2585000</v>
      </c>
      <c r="E9524" s="45"/>
      <c r="F9524" s="13">
        <f t="shared" si="165"/>
        <v>495929289.2099998</v>
      </c>
    </row>
    <row r="9525" spans="1:8">
      <c r="A9525" s="14">
        <v>45492</v>
      </c>
      <c r="B9525" s="15"/>
      <c r="C9525" s="144" t="s">
        <v>12</v>
      </c>
      <c r="D9525" s="33">
        <v>585000</v>
      </c>
      <c r="E9525" s="45"/>
      <c r="F9525" s="13">
        <f t="shared" si="165"/>
        <v>496514289.2099998</v>
      </c>
    </row>
    <row r="9526" spans="1:8">
      <c r="A9526" s="14">
        <v>45492</v>
      </c>
      <c r="B9526" s="15"/>
      <c r="C9526" s="144" t="s">
        <v>12</v>
      </c>
      <c r="D9526" s="33">
        <v>650000</v>
      </c>
      <c r="E9526" s="45"/>
      <c r="F9526" s="13">
        <f t="shared" si="165"/>
        <v>497164289.2099998</v>
      </c>
    </row>
    <row r="9527" spans="1:8">
      <c r="A9527" s="14">
        <v>45492</v>
      </c>
      <c r="B9527" s="15"/>
      <c r="C9527" s="144" t="s">
        <v>12</v>
      </c>
      <c r="D9527" s="33">
        <v>1950000</v>
      </c>
      <c r="E9527" s="45"/>
      <c r="F9527" s="13">
        <f t="shared" si="165"/>
        <v>499114289.2099998</v>
      </c>
    </row>
    <row r="9528" spans="1:8">
      <c r="A9528" s="14">
        <v>45492</v>
      </c>
      <c r="B9528" s="15"/>
      <c r="C9528" s="144" t="s">
        <v>12</v>
      </c>
      <c r="D9528" s="33">
        <v>1185000</v>
      </c>
      <c r="E9528" s="45"/>
      <c r="F9528" s="13">
        <f t="shared" si="165"/>
        <v>500299289.2099998</v>
      </c>
    </row>
    <row r="9529" spans="1:8">
      <c r="A9529" s="14">
        <v>45495</v>
      </c>
      <c r="B9529" s="15"/>
      <c r="C9529" s="144" t="s">
        <v>12</v>
      </c>
      <c r="D9529" s="33">
        <v>650000</v>
      </c>
      <c r="E9529" s="45"/>
      <c r="F9529" s="13">
        <f t="shared" si="165"/>
        <v>500949289.2099998</v>
      </c>
    </row>
    <row r="9530" spans="1:8">
      <c r="A9530" s="14">
        <v>45495</v>
      </c>
      <c r="B9530" s="15"/>
      <c r="C9530" s="144" t="s">
        <v>12</v>
      </c>
      <c r="D9530" s="33">
        <v>585000</v>
      </c>
      <c r="E9530" s="45"/>
      <c r="F9530" s="13">
        <f t="shared" si="165"/>
        <v>501534289.2099998</v>
      </c>
    </row>
    <row r="9531" spans="1:8">
      <c r="A9531" s="14">
        <v>45495</v>
      </c>
      <c r="B9531" s="15"/>
      <c r="C9531" s="144" t="s">
        <v>12</v>
      </c>
      <c r="D9531" s="33">
        <v>650000</v>
      </c>
      <c r="E9531" s="45"/>
      <c r="F9531" s="13">
        <f t="shared" si="165"/>
        <v>502184289.2099998</v>
      </c>
    </row>
    <row r="9532" spans="1:8">
      <c r="A9532" s="14">
        <v>45496</v>
      </c>
      <c r="B9532" s="15"/>
      <c r="C9532" s="144" t="s">
        <v>12</v>
      </c>
      <c r="D9532" s="33">
        <v>550000</v>
      </c>
      <c r="E9532" s="45"/>
      <c r="F9532" s="13">
        <f t="shared" si="165"/>
        <v>502734289.2099998</v>
      </c>
    </row>
    <row r="9533" spans="1:8">
      <c r="A9533" s="14">
        <v>45498</v>
      </c>
      <c r="B9533" s="15"/>
      <c r="C9533" s="144" t="s">
        <v>1320</v>
      </c>
      <c r="D9533" s="33">
        <v>1625000</v>
      </c>
      <c r="E9533" s="45"/>
      <c r="F9533" s="13">
        <f t="shared" si="165"/>
        <v>504359289.2099998</v>
      </c>
    </row>
    <row r="9534" spans="1:8">
      <c r="A9534" s="14">
        <v>45498</v>
      </c>
      <c r="B9534" s="15"/>
      <c r="C9534" s="144" t="s">
        <v>78</v>
      </c>
      <c r="D9534" s="33"/>
      <c r="E9534" s="45">
        <v>53093000</v>
      </c>
      <c r="F9534" s="13">
        <f t="shared" si="165"/>
        <v>451266289.2099998</v>
      </c>
    </row>
    <row r="9535" spans="1:8">
      <c r="A9535" s="14">
        <v>45498</v>
      </c>
      <c r="B9535" s="15"/>
      <c r="C9535" s="144" t="s">
        <v>769</v>
      </c>
      <c r="D9535" s="33"/>
      <c r="E9535" s="45">
        <v>29500000</v>
      </c>
      <c r="F9535" s="13">
        <f t="shared" si="165"/>
        <v>421766289.2099998</v>
      </c>
      <c r="H9535" s="16"/>
    </row>
    <row r="9536" spans="1:8">
      <c r="A9536" s="14">
        <v>45498</v>
      </c>
      <c r="B9536" s="15"/>
      <c r="C9536" s="144" t="s">
        <v>24</v>
      </c>
      <c r="D9536" s="33"/>
      <c r="E9536" s="45">
        <v>2945000</v>
      </c>
      <c r="F9536" s="13">
        <f t="shared" si="165"/>
        <v>418821289.2099998</v>
      </c>
    </row>
    <row r="9537" spans="1:6">
      <c r="A9537" s="14">
        <v>45498</v>
      </c>
      <c r="B9537" s="15"/>
      <c r="C9537" s="144" t="s">
        <v>426</v>
      </c>
      <c r="D9537" s="33"/>
      <c r="E9537" s="45">
        <v>1050000</v>
      </c>
      <c r="F9537" s="13">
        <f t="shared" si="165"/>
        <v>417771289.2099998</v>
      </c>
    </row>
    <row r="9538" spans="1:6">
      <c r="A9538" s="14">
        <v>45498</v>
      </c>
      <c r="B9538" s="15"/>
      <c r="C9538" s="144" t="s">
        <v>1330</v>
      </c>
      <c r="D9538" s="33"/>
      <c r="E9538" s="45">
        <v>11750000</v>
      </c>
      <c r="F9538" s="13">
        <f t="shared" si="165"/>
        <v>406021289.2099998</v>
      </c>
    </row>
    <row r="9539" spans="1:6">
      <c r="A9539" s="14">
        <v>45498</v>
      </c>
      <c r="B9539" s="15"/>
      <c r="C9539" s="144" t="s">
        <v>761</v>
      </c>
      <c r="D9539" s="33"/>
      <c r="E9539" s="45">
        <v>7450000</v>
      </c>
      <c r="F9539" s="13">
        <f t="shared" si="165"/>
        <v>398571289.2099998</v>
      </c>
    </row>
    <row r="9540" spans="1:6">
      <c r="A9540" s="14">
        <v>45498</v>
      </c>
      <c r="B9540" s="15"/>
      <c r="C9540" s="144" t="s">
        <v>53</v>
      </c>
      <c r="D9540" s="33"/>
      <c r="E9540" s="45">
        <f>4*2900</f>
        <v>11600</v>
      </c>
      <c r="F9540" s="13">
        <f t="shared" si="165"/>
        <v>398559689.2099998</v>
      </c>
    </row>
    <row r="9541" spans="1:6">
      <c r="A9541" s="14">
        <v>45499</v>
      </c>
      <c r="B9541" s="15"/>
      <c r="C9541" s="144" t="s">
        <v>1331</v>
      </c>
      <c r="D9541" s="33">
        <v>875000</v>
      </c>
      <c r="E9541" s="45"/>
      <c r="F9541" s="13">
        <f t="shared" si="165"/>
        <v>399434689.2099998</v>
      </c>
    </row>
    <row r="9542" spans="1:6">
      <c r="A9542" s="14">
        <v>45496</v>
      </c>
      <c r="B9542" s="15"/>
      <c r="C9542" s="144"/>
      <c r="D9542" s="33">
        <v>390000</v>
      </c>
      <c r="E9542" s="45"/>
      <c r="F9542" s="13">
        <f t="shared" si="165"/>
        <v>399824689.2099998</v>
      </c>
    </row>
    <row r="9543" spans="1:6">
      <c r="A9543" s="14">
        <v>45496</v>
      </c>
      <c r="B9543" s="15"/>
      <c r="C9543" s="144" t="s">
        <v>12</v>
      </c>
      <c r="D9543" s="33">
        <v>1300000</v>
      </c>
      <c r="E9543" s="45"/>
      <c r="F9543" s="13">
        <f t="shared" si="165"/>
        <v>401124689.2099998</v>
      </c>
    </row>
    <row r="9544" spans="1:6">
      <c r="A9544" s="14">
        <v>45496</v>
      </c>
      <c r="B9544" s="15"/>
      <c r="C9544" s="144" t="s">
        <v>12</v>
      </c>
      <c r="D9544" s="33">
        <v>1135000</v>
      </c>
      <c r="E9544" s="45"/>
      <c r="F9544" s="13">
        <f t="shared" si="165"/>
        <v>402259689.2099998</v>
      </c>
    </row>
    <row r="9545" spans="1:6">
      <c r="A9545" s="14">
        <v>45496</v>
      </c>
      <c r="B9545" s="15"/>
      <c r="C9545" s="144" t="s">
        <v>12</v>
      </c>
      <c r="D9545" s="33">
        <v>1835000</v>
      </c>
      <c r="E9545" s="45"/>
      <c r="F9545" s="13">
        <f t="shared" si="165"/>
        <v>404094689.2099998</v>
      </c>
    </row>
    <row r="9546" spans="1:6">
      <c r="A9546" s="14">
        <v>45496</v>
      </c>
      <c r="B9546" s="15"/>
      <c r="C9546" s="144" t="s">
        <v>12</v>
      </c>
      <c r="D9546" s="33">
        <v>585000</v>
      </c>
      <c r="E9546" s="45"/>
      <c r="F9546" s="13">
        <f t="shared" si="165"/>
        <v>404679689.2099998</v>
      </c>
    </row>
    <row r="9547" spans="1:6">
      <c r="A9547" s="14">
        <v>45496</v>
      </c>
      <c r="B9547" s="15"/>
      <c r="C9547" s="144" t="s">
        <v>17</v>
      </c>
      <c r="D9547" s="33">
        <v>1200000</v>
      </c>
      <c r="E9547" s="45"/>
      <c r="F9547" s="13">
        <f t="shared" si="165"/>
        <v>405879689.2099998</v>
      </c>
    </row>
    <row r="9548" spans="1:6">
      <c r="A9548" s="14">
        <v>45496</v>
      </c>
      <c r="B9548" s="15"/>
      <c r="C9548" s="144" t="s">
        <v>12</v>
      </c>
      <c r="D9548" s="33">
        <v>585000</v>
      </c>
      <c r="E9548" s="45"/>
      <c r="F9548" s="13">
        <f t="shared" si="165"/>
        <v>406464689.2099998</v>
      </c>
    </row>
    <row r="9549" spans="1:6">
      <c r="A9549" s="14">
        <v>45496</v>
      </c>
      <c r="B9549" s="15"/>
      <c r="C9549" s="144" t="s">
        <v>17</v>
      </c>
      <c r="D9549" s="33">
        <v>600000</v>
      </c>
      <c r="E9549" s="45"/>
      <c r="F9549" s="13">
        <f t="shared" si="165"/>
        <v>407064689.2099998</v>
      </c>
    </row>
    <row r="9550" spans="1:6">
      <c r="A9550" s="14">
        <v>45496</v>
      </c>
      <c r="B9550" s="15"/>
      <c r="C9550" s="144" t="s">
        <v>12</v>
      </c>
      <c r="D9550" s="33">
        <v>1300000</v>
      </c>
      <c r="E9550" s="45"/>
      <c r="F9550" s="13">
        <f t="shared" si="165"/>
        <v>408364689.2099998</v>
      </c>
    </row>
    <row r="9551" spans="1:6">
      <c r="A9551" s="14">
        <v>45497</v>
      </c>
      <c r="B9551" s="15"/>
      <c r="C9551" s="144" t="s">
        <v>12</v>
      </c>
      <c r="D9551" s="33">
        <v>1300000</v>
      </c>
      <c r="E9551" s="45"/>
      <c r="F9551" s="13">
        <f t="shared" si="165"/>
        <v>409664689.2099998</v>
      </c>
    </row>
    <row r="9552" spans="1:6">
      <c r="A9552" s="14">
        <v>45497</v>
      </c>
      <c r="B9552" s="15"/>
      <c r="C9552" s="144" t="s">
        <v>12</v>
      </c>
      <c r="D9552" s="33">
        <v>1235000</v>
      </c>
      <c r="E9552" s="45"/>
      <c r="F9552" s="13">
        <f t="shared" si="165"/>
        <v>410899689.2099998</v>
      </c>
    </row>
    <row r="9553" spans="1:6">
      <c r="A9553" s="14">
        <v>45497</v>
      </c>
      <c r="B9553" s="15"/>
      <c r="C9553" s="144" t="s">
        <v>12</v>
      </c>
      <c r="D9553" s="33">
        <v>1170000</v>
      </c>
      <c r="E9553" s="45"/>
      <c r="F9553" s="13">
        <f t="shared" si="165"/>
        <v>412069689.2099998</v>
      </c>
    </row>
    <row r="9554" spans="1:6">
      <c r="A9554" s="14">
        <v>45497</v>
      </c>
      <c r="B9554" s="15"/>
      <c r="C9554" s="144" t="s">
        <v>12</v>
      </c>
      <c r="D9554" s="33">
        <v>650000</v>
      </c>
      <c r="E9554" s="45"/>
      <c r="F9554" s="13">
        <f t="shared" si="165"/>
        <v>412719689.2099998</v>
      </c>
    </row>
    <row r="9555" spans="1:6">
      <c r="A9555" s="14">
        <v>45497</v>
      </c>
      <c r="B9555" s="15"/>
      <c r="C9555" s="144" t="s">
        <v>12</v>
      </c>
      <c r="D9555" s="33">
        <v>550000</v>
      </c>
      <c r="E9555" s="45"/>
      <c r="F9555" s="13">
        <f t="shared" si="165"/>
        <v>413269689.2099998</v>
      </c>
    </row>
    <row r="9556" spans="1:6">
      <c r="A9556" s="14">
        <v>45497</v>
      </c>
      <c r="B9556" s="15"/>
      <c r="C9556" s="144" t="s">
        <v>1339</v>
      </c>
      <c r="D9556" s="33">
        <v>8000000</v>
      </c>
      <c r="E9556" s="45"/>
      <c r="F9556" s="13">
        <f t="shared" si="165"/>
        <v>421269689.2099998</v>
      </c>
    </row>
    <row r="9557" spans="1:6">
      <c r="A9557" s="14">
        <v>45497</v>
      </c>
      <c r="B9557" s="15"/>
      <c r="C9557" s="144" t="s">
        <v>1340</v>
      </c>
      <c r="D9557" s="33">
        <v>15674550</v>
      </c>
      <c r="E9557" s="45"/>
      <c r="F9557" s="13">
        <f t="shared" si="165"/>
        <v>436944239.2099998</v>
      </c>
    </row>
    <row r="9558" spans="1:6">
      <c r="A9558" s="14">
        <v>45497</v>
      </c>
      <c r="B9558" s="15"/>
      <c r="C9558" s="144" t="s">
        <v>12</v>
      </c>
      <c r="D9558" s="33">
        <v>1200000</v>
      </c>
      <c r="E9558" s="45"/>
      <c r="F9558" s="13">
        <f t="shared" si="165"/>
        <v>438144239.2099998</v>
      </c>
    </row>
    <row r="9559" spans="1:6">
      <c r="A9559" s="14">
        <v>45497</v>
      </c>
      <c r="B9559" s="15"/>
      <c r="C9559" s="144" t="s">
        <v>12</v>
      </c>
      <c r="D9559" s="33">
        <v>1200000</v>
      </c>
      <c r="E9559" s="45"/>
      <c r="F9559" s="13">
        <f t="shared" si="165"/>
        <v>439344239.2099998</v>
      </c>
    </row>
    <row r="9560" spans="1:6">
      <c r="A9560" s="14">
        <v>45498</v>
      </c>
      <c r="B9560" s="15"/>
      <c r="C9560" s="144" t="s">
        <v>12</v>
      </c>
      <c r="D9560" s="33">
        <v>650000</v>
      </c>
      <c r="E9560" s="45"/>
      <c r="F9560" s="13">
        <f t="shared" si="165"/>
        <v>439994239.2099998</v>
      </c>
    </row>
    <row r="9561" spans="1:6">
      <c r="A9561" s="14">
        <v>45498</v>
      </c>
      <c r="B9561" s="15"/>
      <c r="C9561" s="144" t="s">
        <v>12</v>
      </c>
      <c r="D9561" s="33">
        <v>1235000</v>
      </c>
      <c r="E9561" s="45"/>
      <c r="F9561" s="13">
        <f t="shared" si="165"/>
        <v>441229239.2099998</v>
      </c>
    </row>
    <row r="9562" spans="1:6">
      <c r="A9562" s="14">
        <v>45498</v>
      </c>
      <c r="B9562" s="15"/>
      <c r="C9562" s="144" t="s">
        <v>12</v>
      </c>
      <c r="D9562" s="33">
        <v>600000</v>
      </c>
      <c r="E9562" s="45"/>
      <c r="F9562" s="13">
        <f t="shared" si="165"/>
        <v>441829239.2099998</v>
      </c>
    </row>
    <row r="9563" spans="1:6">
      <c r="A9563" s="14">
        <v>45498</v>
      </c>
      <c r="B9563" s="15"/>
      <c r="C9563" s="144" t="s">
        <v>12</v>
      </c>
      <c r="D9563" s="33">
        <v>1200000</v>
      </c>
      <c r="E9563" s="45"/>
      <c r="F9563" s="13">
        <f t="shared" si="165"/>
        <v>443029239.2099998</v>
      </c>
    </row>
    <row r="9564" spans="1:6">
      <c r="A9564" s="14">
        <v>45498</v>
      </c>
      <c r="B9564" s="15"/>
      <c r="C9564" s="144" t="s">
        <v>12</v>
      </c>
      <c r="D9564" s="33">
        <v>585000</v>
      </c>
      <c r="E9564" s="45"/>
      <c r="F9564" s="13">
        <f t="shared" si="165"/>
        <v>443614239.2099998</v>
      </c>
    </row>
    <row r="9565" spans="1:6">
      <c r="A9565" s="14">
        <v>45498</v>
      </c>
      <c r="B9565" s="15"/>
      <c r="C9565" s="144" t="s">
        <v>12</v>
      </c>
      <c r="D9565" s="33">
        <v>600000</v>
      </c>
      <c r="E9565" s="45"/>
      <c r="F9565" s="13">
        <f t="shared" si="165"/>
        <v>444214239.2099998</v>
      </c>
    </row>
    <row r="9566" spans="1:6">
      <c r="A9566" s="14">
        <v>45498</v>
      </c>
      <c r="B9566" s="15"/>
      <c r="C9566" s="144" t="s">
        <v>12</v>
      </c>
      <c r="D9566" s="33">
        <v>600000</v>
      </c>
      <c r="E9566" s="45"/>
      <c r="F9566" s="13">
        <f t="shared" si="165"/>
        <v>444814239.2099998</v>
      </c>
    </row>
    <row r="9567" spans="1:6">
      <c r="A9567" s="14">
        <v>45498</v>
      </c>
      <c r="B9567" s="15"/>
      <c r="C9567" s="144" t="s">
        <v>17</v>
      </c>
      <c r="D9567" s="33">
        <v>750000</v>
      </c>
      <c r="E9567" s="45"/>
      <c r="F9567" s="13">
        <f t="shared" si="165"/>
        <v>445564239.2099998</v>
      </c>
    </row>
    <row r="9568" spans="1:6">
      <c r="A9568" s="14">
        <v>45498</v>
      </c>
      <c r="B9568" s="15"/>
      <c r="C9568" s="144" t="s">
        <v>12</v>
      </c>
      <c r="D9568" s="33">
        <v>550000</v>
      </c>
      <c r="E9568" s="45"/>
      <c r="F9568" s="13">
        <f t="shared" si="165"/>
        <v>446114239.2099998</v>
      </c>
    </row>
    <row r="9569" spans="1:6">
      <c r="A9569" s="14">
        <v>45498</v>
      </c>
      <c r="B9569" s="15"/>
      <c r="C9569" s="144" t="s">
        <v>12</v>
      </c>
      <c r="D9569" s="33">
        <v>650000</v>
      </c>
      <c r="E9569" s="45"/>
      <c r="F9569" s="13">
        <f t="shared" si="165"/>
        <v>446764239.2099998</v>
      </c>
    </row>
    <row r="9570" spans="1:6">
      <c r="A9570" s="14">
        <v>45498</v>
      </c>
      <c r="B9570" s="15"/>
      <c r="C9570" s="144" t="s">
        <v>17</v>
      </c>
      <c r="D9570" s="33">
        <v>875000</v>
      </c>
      <c r="E9570" s="45"/>
      <c r="F9570" s="13">
        <f t="shared" si="165"/>
        <v>447639239.2099998</v>
      </c>
    </row>
    <row r="9571" spans="1:6">
      <c r="A9571" s="14">
        <v>45498</v>
      </c>
      <c r="B9571" s="15"/>
      <c r="C9571" s="144" t="s">
        <v>12</v>
      </c>
      <c r="D9571" s="33">
        <v>650000</v>
      </c>
      <c r="E9571" s="45"/>
      <c r="F9571" s="13">
        <f t="shared" si="165"/>
        <v>448289239.2099998</v>
      </c>
    </row>
    <row r="9572" spans="1:6">
      <c r="A9572" s="14">
        <v>45498</v>
      </c>
      <c r="B9572" s="15"/>
      <c r="C9572" s="144" t="s">
        <v>16</v>
      </c>
      <c r="D9572" s="33">
        <v>1014000</v>
      </c>
      <c r="E9572" s="45"/>
      <c r="F9572" s="13">
        <f t="shared" si="165"/>
        <v>449303239.2099998</v>
      </c>
    </row>
    <row r="9573" spans="1:6">
      <c r="A9573" s="14">
        <v>45498</v>
      </c>
      <c r="B9573" s="15"/>
      <c r="C9573" s="144" t="s">
        <v>12</v>
      </c>
      <c r="D9573" s="33">
        <v>600000</v>
      </c>
      <c r="E9573" s="45"/>
      <c r="F9573" s="13">
        <f t="shared" si="165"/>
        <v>449903239.2099998</v>
      </c>
    </row>
    <row r="9574" spans="1:6">
      <c r="A9574" s="14">
        <v>45498</v>
      </c>
      <c r="B9574" s="15"/>
      <c r="C9574" s="144" t="s">
        <v>12</v>
      </c>
      <c r="D9574" s="33">
        <v>585000</v>
      </c>
      <c r="E9574" s="45"/>
      <c r="F9574" s="13">
        <f t="shared" si="165"/>
        <v>450488239.2099998</v>
      </c>
    </row>
    <row r="9575" spans="1:6">
      <c r="A9575" s="14">
        <v>45498</v>
      </c>
      <c r="B9575" s="15"/>
      <c r="C9575" s="144" t="s">
        <v>12</v>
      </c>
      <c r="D9575" s="33">
        <v>650000</v>
      </c>
      <c r="E9575" s="45"/>
      <c r="F9575" s="13">
        <f t="shared" si="165"/>
        <v>451138239.2099998</v>
      </c>
    </row>
    <row r="9576" spans="1:6">
      <c r="A9576" s="14">
        <v>45498</v>
      </c>
      <c r="B9576" s="15"/>
      <c r="C9576" s="144" t="s">
        <v>12</v>
      </c>
      <c r="D9576" s="33">
        <v>600000</v>
      </c>
      <c r="E9576" s="45"/>
      <c r="F9576" s="13">
        <f t="shared" si="165"/>
        <v>451738239.2099998</v>
      </c>
    </row>
    <row r="9577" spans="1:6">
      <c r="A9577" s="14">
        <v>45498</v>
      </c>
      <c r="B9577" s="15"/>
      <c r="C9577" s="144" t="s">
        <v>17</v>
      </c>
      <c r="D9577" s="33">
        <v>875000</v>
      </c>
      <c r="E9577" s="45"/>
      <c r="F9577" s="13">
        <f t="shared" si="165"/>
        <v>452613239.2099998</v>
      </c>
    </row>
    <row r="9578" spans="1:6">
      <c r="A9578" s="14">
        <v>45498</v>
      </c>
      <c r="B9578" s="15"/>
      <c r="C9578" s="144" t="s">
        <v>12</v>
      </c>
      <c r="D9578" s="33">
        <v>600000</v>
      </c>
      <c r="E9578" s="45"/>
      <c r="F9578" s="13">
        <f t="shared" si="165"/>
        <v>453213239.2099998</v>
      </c>
    </row>
    <row r="9579" spans="1:6">
      <c r="A9579" s="14">
        <v>45498</v>
      </c>
      <c r="B9579" s="15"/>
      <c r="C9579" s="144" t="s">
        <v>12</v>
      </c>
      <c r="D9579" s="33">
        <v>585000</v>
      </c>
      <c r="E9579" s="45"/>
      <c r="F9579" s="13">
        <f t="shared" si="165"/>
        <v>453798239.2099998</v>
      </c>
    </row>
    <row r="9580" spans="1:6">
      <c r="A9580" s="14">
        <v>45498</v>
      </c>
      <c r="B9580" s="15"/>
      <c r="C9580" s="144" t="s">
        <v>12</v>
      </c>
      <c r="D9580" s="33">
        <v>650000</v>
      </c>
      <c r="E9580" s="45"/>
      <c r="F9580" s="13">
        <f t="shared" si="165"/>
        <v>454448239.2099998</v>
      </c>
    </row>
    <row r="9581" spans="1:6">
      <c r="A9581" s="14">
        <v>45498</v>
      </c>
      <c r="B9581" s="15"/>
      <c r="C9581" s="144" t="s">
        <v>12</v>
      </c>
      <c r="D9581" s="33">
        <v>700000</v>
      </c>
      <c r="E9581" s="45"/>
      <c r="F9581" s="13">
        <f t="shared" ref="F9581:F9625" si="166">F9580+D9581-E9581</f>
        <v>455148239.2099998</v>
      </c>
    </row>
    <row r="9582" spans="1:6">
      <c r="A9582" s="14">
        <v>45498</v>
      </c>
      <c r="B9582" s="15"/>
      <c r="C9582" s="144" t="s">
        <v>12</v>
      </c>
      <c r="D9582" s="33">
        <v>585000</v>
      </c>
      <c r="E9582" s="45"/>
      <c r="F9582" s="13">
        <f t="shared" si="166"/>
        <v>455733239.2099998</v>
      </c>
    </row>
    <row r="9583" spans="1:6">
      <c r="A9583" s="14">
        <v>45498</v>
      </c>
      <c r="B9583" s="15"/>
      <c r="C9583" s="144" t="s">
        <v>12</v>
      </c>
      <c r="D9583" s="33">
        <v>600000</v>
      </c>
      <c r="E9583" s="45"/>
      <c r="F9583" s="13">
        <f t="shared" si="166"/>
        <v>456333239.2099998</v>
      </c>
    </row>
    <row r="9584" spans="1:6">
      <c r="A9584" s="14">
        <v>45498</v>
      </c>
      <c r="B9584" s="15"/>
      <c r="C9584" s="144" t="s">
        <v>12</v>
      </c>
      <c r="D9584" s="33">
        <v>585000</v>
      </c>
      <c r="E9584" s="45"/>
      <c r="F9584" s="13">
        <f t="shared" si="166"/>
        <v>456918239.2099998</v>
      </c>
    </row>
    <row r="9585" spans="1:6">
      <c r="A9585" s="14">
        <v>45498</v>
      </c>
      <c r="B9585" s="15"/>
      <c r="C9585" s="144" t="s">
        <v>12</v>
      </c>
      <c r="D9585" s="33">
        <v>650000</v>
      </c>
      <c r="E9585" s="45"/>
      <c r="F9585" s="13">
        <f t="shared" si="166"/>
        <v>457568239.2099998</v>
      </c>
    </row>
    <row r="9586" spans="1:6">
      <c r="A9586" s="14">
        <v>45498</v>
      </c>
      <c r="B9586" s="15"/>
      <c r="C9586" s="144" t="s">
        <v>12</v>
      </c>
      <c r="D9586" s="33">
        <v>585000</v>
      </c>
      <c r="E9586" s="45"/>
      <c r="F9586" s="13">
        <f t="shared" si="166"/>
        <v>458153239.2099998</v>
      </c>
    </row>
    <row r="9587" spans="1:6">
      <c r="A9587" s="14">
        <v>45498</v>
      </c>
      <c r="B9587" s="15"/>
      <c r="C9587" s="144" t="s">
        <v>12</v>
      </c>
      <c r="D9587" s="33">
        <v>600000</v>
      </c>
      <c r="E9587" s="45"/>
      <c r="F9587" s="13">
        <f t="shared" si="166"/>
        <v>458753239.2099998</v>
      </c>
    </row>
    <row r="9588" spans="1:6">
      <c r="A9588" s="14">
        <v>45498</v>
      </c>
      <c r="B9588" s="15"/>
      <c r="C9588" s="144" t="s">
        <v>12</v>
      </c>
      <c r="D9588" s="33">
        <v>1150000</v>
      </c>
      <c r="E9588" s="45"/>
      <c r="F9588" s="13">
        <f t="shared" si="166"/>
        <v>459903239.2099998</v>
      </c>
    </row>
    <row r="9589" spans="1:6">
      <c r="A9589" s="14">
        <v>45498</v>
      </c>
      <c r="B9589" s="15"/>
      <c r="C9589" s="144" t="s">
        <v>12</v>
      </c>
      <c r="D9589" s="33">
        <v>650000</v>
      </c>
      <c r="E9589" s="45"/>
      <c r="F9589" s="13">
        <f t="shared" si="166"/>
        <v>460553239.2099998</v>
      </c>
    </row>
    <row r="9590" spans="1:6">
      <c r="A9590" s="14">
        <v>45499</v>
      </c>
      <c r="B9590" s="15"/>
      <c r="C9590" s="144" t="s">
        <v>16</v>
      </c>
      <c r="D9590" s="33">
        <v>432000</v>
      </c>
      <c r="E9590" s="45"/>
      <c r="F9590" s="13">
        <f t="shared" si="166"/>
        <v>460985239.2099998</v>
      </c>
    </row>
    <row r="9591" spans="1:6">
      <c r="A9591" s="14">
        <v>45499</v>
      </c>
      <c r="B9591" s="15"/>
      <c r="C9591" s="144" t="s">
        <v>12</v>
      </c>
      <c r="D9591" s="33">
        <v>550000</v>
      </c>
      <c r="E9591" s="45"/>
      <c r="F9591" s="13">
        <f t="shared" si="166"/>
        <v>461535239.2099998</v>
      </c>
    </row>
    <row r="9592" spans="1:6">
      <c r="A9592" s="14">
        <v>45499</v>
      </c>
      <c r="B9592" s="15"/>
      <c r="C9592" s="144" t="s">
        <v>12</v>
      </c>
      <c r="D9592" s="33">
        <v>1200000</v>
      </c>
      <c r="E9592" s="45"/>
      <c r="F9592" s="13">
        <f t="shared" si="166"/>
        <v>462735239.2099998</v>
      </c>
    </row>
    <row r="9593" spans="1:6">
      <c r="A9593" s="14">
        <v>45499</v>
      </c>
      <c r="B9593" s="15"/>
      <c r="C9593" s="144" t="s">
        <v>12</v>
      </c>
      <c r="D9593" s="33">
        <v>650000</v>
      </c>
      <c r="E9593" s="45"/>
      <c r="F9593" s="13">
        <f t="shared" si="166"/>
        <v>463385239.2099998</v>
      </c>
    </row>
    <row r="9594" spans="1:6">
      <c r="A9594" s="14">
        <v>45499</v>
      </c>
      <c r="B9594" s="15"/>
      <c r="C9594" s="144" t="s">
        <v>12</v>
      </c>
      <c r="D9594" s="33">
        <v>750000</v>
      </c>
      <c r="E9594" s="45"/>
      <c r="F9594" s="13">
        <f t="shared" si="166"/>
        <v>464135239.2099998</v>
      </c>
    </row>
    <row r="9595" spans="1:6">
      <c r="A9595" s="14">
        <v>45499</v>
      </c>
      <c r="B9595" s="15"/>
      <c r="C9595" s="144" t="s">
        <v>12</v>
      </c>
      <c r="D9595" s="33">
        <v>585000</v>
      </c>
      <c r="E9595" s="45"/>
      <c r="F9595" s="13">
        <f t="shared" si="166"/>
        <v>464720239.2099998</v>
      </c>
    </row>
    <row r="9596" spans="1:6">
      <c r="A9596" s="14">
        <v>45499</v>
      </c>
      <c r="B9596" s="15"/>
      <c r="C9596" s="144" t="s">
        <v>12</v>
      </c>
      <c r="D9596" s="33">
        <v>650000</v>
      </c>
      <c r="E9596" s="45"/>
      <c r="F9596" s="13">
        <f t="shared" si="166"/>
        <v>465370239.2099998</v>
      </c>
    </row>
    <row r="9597" spans="1:6">
      <c r="A9597" s="14">
        <v>45499</v>
      </c>
      <c r="B9597" s="15"/>
      <c r="C9597" s="144" t="s">
        <v>12</v>
      </c>
      <c r="D9597" s="33">
        <v>585000</v>
      </c>
      <c r="E9597" s="45"/>
      <c r="F9597" s="13">
        <f t="shared" si="166"/>
        <v>465955239.2099998</v>
      </c>
    </row>
    <row r="9598" spans="1:6">
      <c r="A9598" s="14">
        <v>45499</v>
      </c>
      <c r="B9598" s="15"/>
      <c r="C9598" s="144" t="s">
        <v>12</v>
      </c>
      <c r="D9598" s="33">
        <v>585000</v>
      </c>
      <c r="E9598" s="45"/>
      <c r="F9598" s="13">
        <f t="shared" si="166"/>
        <v>466540239.2099998</v>
      </c>
    </row>
    <row r="9599" spans="1:6">
      <c r="A9599" s="14">
        <v>45499</v>
      </c>
      <c r="B9599" s="15"/>
      <c r="C9599" s="144" t="s">
        <v>12</v>
      </c>
      <c r="D9599" s="33">
        <v>585000</v>
      </c>
      <c r="E9599" s="45"/>
      <c r="F9599" s="13">
        <f t="shared" si="166"/>
        <v>467125239.2099998</v>
      </c>
    </row>
    <row r="9600" spans="1:6">
      <c r="A9600" s="14">
        <v>45499</v>
      </c>
      <c r="B9600" s="15"/>
      <c r="C9600" s="144" t="s">
        <v>12</v>
      </c>
      <c r="D9600" s="33">
        <v>1300000</v>
      </c>
      <c r="E9600" s="45"/>
      <c r="F9600" s="13">
        <f t="shared" si="166"/>
        <v>468425239.2099998</v>
      </c>
    </row>
    <row r="9601" spans="1:10">
      <c r="A9601" s="14">
        <v>45502</v>
      </c>
      <c r="B9601" s="15"/>
      <c r="C9601" s="144" t="s">
        <v>848</v>
      </c>
      <c r="D9601" s="33">
        <v>2375000</v>
      </c>
      <c r="E9601" s="45"/>
      <c r="F9601" s="13">
        <f t="shared" si="166"/>
        <v>470800239.2099998</v>
      </c>
    </row>
    <row r="9602" spans="1:10">
      <c r="A9602" s="14">
        <v>45502</v>
      </c>
      <c r="B9602" s="15"/>
      <c r="C9602" s="144" t="s">
        <v>78</v>
      </c>
      <c r="D9602" s="33"/>
      <c r="E9602" s="45">
        <v>53654550</v>
      </c>
      <c r="F9602" s="13">
        <f t="shared" si="166"/>
        <v>417145689.2099998</v>
      </c>
    </row>
    <row r="9603" spans="1:10">
      <c r="A9603" s="14">
        <v>45502</v>
      </c>
      <c r="B9603" s="15"/>
      <c r="C9603" s="144" t="s">
        <v>769</v>
      </c>
      <c r="D9603" s="33"/>
      <c r="E9603" s="45">
        <v>8000000</v>
      </c>
      <c r="F9603" s="13">
        <f t="shared" si="166"/>
        <v>409145689.2099998</v>
      </c>
    </row>
    <row r="9604" spans="1:10">
      <c r="A9604" s="14">
        <v>45502</v>
      </c>
      <c r="B9604" s="15"/>
      <c r="C9604" s="144" t="s">
        <v>24</v>
      </c>
      <c r="D9604" s="33"/>
      <c r="E9604" s="45">
        <v>1446000</v>
      </c>
      <c r="F9604" s="13">
        <f t="shared" si="166"/>
        <v>407699689.2099998</v>
      </c>
    </row>
    <row r="9605" spans="1:10">
      <c r="A9605" s="14">
        <v>45502</v>
      </c>
      <c r="B9605" s="15"/>
      <c r="C9605" s="144" t="s">
        <v>40</v>
      </c>
      <c r="D9605" s="33"/>
      <c r="E9605" s="45">
        <f>2*2900</f>
        <v>5800</v>
      </c>
      <c r="F9605" s="13">
        <f t="shared" si="166"/>
        <v>407693889.2099998</v>
      </c>
    </row>
    <row r="9606" spans="1:10">
      <c r="A9606" s="153">
        <v>45502</v>
      </c>
      <c r="B9606" s="15"/>
      <c r="C9606" s="15" t="s">
        <v>1332</v>
      </c>
      <c r="D9606" s="45">
        <v>1446000</v>
      </c>
      <c r="E9606" s="45"/>
      <c r="F9606" s="13">
        <f t="shared" si="166"/>
        <v>409139889.2099998</v>
      </c>
      <c r="G9606" s="68"/>
      <c r="J9606" s="4"/>
    </row>
    <row r="9607" spans="1:10">
      <c r="A9607" s="153">
        <v>45502</v>
      </c>
      <c r="B9607" s="15"/>
      <c r="C9607" s="15" t="s">
        <v>1352</v>
      </c>
      <c r="D9607" s="45"/>
      <c r="E9607" s="45">
        <v>30000000</v>
      </c>
      <c r="F9607" s="13">
        <f t="shared" si="166"/>
        <v>379139889.2099998</v>
      </c>
    </row>
    <row r="9608" spans="1:10">
      <c r="A9608" s="14">
        <v>45503</v>
      </c>
      <c r="B9608" s="15"/>
      <c r="C9608" s="144" t="s">
        <v>471</v>
      </c>
      <c r="D9608" s="33">
        <v>600000</v>
      </c>
      <c r="E9608" s="45"/>
      <c r="F9608" s="13">
        <f t="shared" si="166"/>
        <v>379739889.2099998</v>
      </c>
    </row>
    <row r="9609" spans="1:10">
      <c r="A9609" s="14">
        <v>45500</v>
      </c>
      <c r="B9609" s="15"/>
      <c r="C9609" s="144" t="s">
        <v>12</v>
      </c>
      <c r="D9609" s="33">
        <v>585000</v>
      </c>
      <c r="E9609" s="45"/>
      <c r="F9609" s="13">
        <f t="shared" si="166"/>
        <v>380324889.2099998</v>
      </c>
    </row>
    <row r="9610" spans="1:10">
      <c r="A9610" s="14">
        <v>45500</v>
      </c>
      <c r="B9610" s="15"/>
      <c r="C9610" s="144" t="s">
        <v>12</v>
      </c>
      <c r="D9610" s="33">
        <v>1735000</v>
      </c>
      <c r="E9610" s="45"/>
      <c r="F9610" s="13">
        <f t="shared" si="166"/>
        <v>382059889.2099998</v>
      </c>
    </row>
    <row r="9611" spans="1:10">
      <c r="A9611" s="14">
        <v>45500</v>
      </c>
      <c r="B9611" s="15"/>
      <c r="C9611" s="144" t="s">
        <v>12</v>
      </c>
      <c r="D9611" s="33">
        <v>1235000</v>
      </c>
      <c r="E9611" s="45"/>
      <c r="F9611" s="13">
        <f t="shared" si="166"/>
        <v>383294889.2099998</v>
      </c>
    </row>
    <row r="9612" spans="1:10">
      <c r="A9612" s="14">
        <v>45501</v>
      </c>
      <c r="B9612" s="15"/>
      <c r="C9612" s="144" t="s">
        <v>12</v>
      </c>
      <c r="D9612" s="33">
        <v>600000</v>
      </c>
      <c r="E9612" s="45"/>
      <c r="F9612" s="13">
        <f t="shared" si="166"/>
        <v>383894889.2099998</v>
      </c>
    </row>
    <row r="9613" spans="1:10">
      <c r="A9613" s="14">
        <v>45501</v>
      </c>
      <c r="B9613" s="15"/>
      <c r="C9613" s="144" t="s">
        <v>12</v>
      </c>
      <c r="D9613" s="33">
        <v>600000</v>
      </c>
      <c r="E9613" s="45"/>
      <c r="F9613" s="13">
        <f t="shared" si="166"/>
        <v>384494889.2099998</v>
      </c>
    </row>
    <row r="9614" spans="1:10">
      <c r="A9614" s="14">
        <v>45502</v>
      </c>
      <c r="B9614" s="15"/>
      <c r="C9614" s="144" t="s">
        <v>12</v>
      </c>
      <c r="D9614" s="33">
        <v>650000</v>
      </c>
      <c r="E9614" s="45"/>
      <c r="F9614" s="13">
        <f t="shared" si="166"/>
        <v>385144889.2099998</v>
      </c>
    </row>
    <row r="9615" spans="1:10">
      <c r="A9615" s="14">
        <v>45502</v>
      </c>
      <c r="B9615" s="15"/>
      <c r="C9615" s="144" t="s">
        <v>12</v>
      </c>
      <c r="D9615" s="33">
        <v>1100000</v>
      </c>
      <c r="E9615" s="45"/>
      <c r="F9615" s="13">
        <f t="shared" si="166"/>
        <v>386244889.2099998</v>
      </c>
    </row>
    <row r="9616" spans="1:10">
      <c r="A9616" s="14">
        <v>45502</v>
      </c>
      <c r="B9616" s="15"/>
      <c r="C9616" s="144" t="s">
        <v>18</v>
      </c>
      <c r="D9616" s="33">
        <v>2335000</v>
      </c>
      <c r="E9616" s="45"/>
      <c r="F9616" s="13">
        <f t="shared" si="166"/>
        <v>388579889.2099998</v>
      </c>
    </row>
    <row r="9617" spans="1:8">
      <c r="A9617" s="14">
        <v>45502</v>
      </c>
      <c r="B9617" s="15"/>
      <c r="C9617" s="144" t="s">
        <v>12</v>
      </c>
      <c r="D9617" s="33">
        <v>585000</v>
      </c>
      <c r="E9617" s="45"/>
      <c r="F9617" s="13">
        <f t="shared" si="166"/>
        <v>389164889.2099998</v>
      </c>
    </row>
    <row r="9618" spans="1:8">
      <c r="A9618" s="14">
        <v>45502</v>
      </c>
      <c r="B9618" s="15"/>
      <c r="C9618" s="144" t="s">
        <v>12</v>
      </c>
      <c r="D9618" s="33">
        <v>750000</v>
      </c>
      <c r="E9618" s="45"/>
      <c r="F9618" s="13">
        <f t="shared" si="166"/>
        <v>389914889.2099998</v>
      </c>
    </row>
    <row r="9619" spans="1:8">
      <c r="A9619" s="14">
        <v>45502</v>
      </c>
      <c r="B9619" s="15"/>
      <c r="C9619" s="144" t="s">
        <v>12</v>
      </c>
      <c r="D9619" s="33">
        <v>1170000</v>
      </c>
      <c r="E9619" s="45"/>
      <c r="F9619" s="13">
        <f t="shared" si="166"/>
        <v>391084889.2099998</v>
      </c>
    </row>
    <row r="9620" spans="1:8">
      <c r="A9620" s="14">
        <v>45502</v>
      </c>
      <c r="B9620" s="15"/>
      <c r="C9620" s="144" t="s">
        <v>12</v>
      </c>
      <c r="D9620" s="33">
        <v>2085000</v>
      </c>
      <c r="E9620" s="45"/>
      <c r="F9620" s="13">
        <f t="shared" si="166"/>
        <v>393169889.2099998</v>
      </c>
    </row>
    <row r="9621" spans="1:8">
      <c r="A9621" s="14">
        <v>45502</v>
      </c>
      <c r="B9621" s="15"/>
      <c r="C9621" s="144" t="s">
        <v>12</v>
      </c>
      <c r="D9621" s="33">
        <v>650000</v>
      </c>
      <c r="E9621" s="45"/>
      <c r="F9621" s="13">
        <f t="shared" si="166"/>
        <v>393819889.2099998</v>
      </c>
    </row>
    <row r="9622" spans="1:8">
      <c r="A9622" s="14">
        <v>45503</v>
      </c>
      <c r="B9622" s="15"/>
      <c r="C9622" s="144" t="s">
        <v>12</v>
      </c>
      <c r="D9622" s="33">
        <v>650000</v>
      </c>
      <c r="E9622" s="45"/>
      <c r="F9622" s="13">
        <f t="shared" si="166"/>
        <v>394469889.2099998</v>
      </c>
    </row>
    <row r="9623" spans="1:8">
      <c r="A9623" s="14">
        <v>45503</v>
      </c>
      <c r="B9623" s="15"/>
      <c r="C9623" s="144" t="s">
        <v>12</v>
      </c>
      <c r="D9623" s="33">
        <v>600000</v>
      </c>
      <c r="E9623" s="45"/>
      <c r="F9623" s="13">
        <f t="shared" si="166"/>
        <v>395069889.2099998</v>
      </c>
    </row>
    <row r="9624" spans="1:8">
      <c r="A9624" s="14">
        <v>45503</v>
      </c>
      <c r="B9624" s="15"/>
      <c r="C9624" s="144" t="s">
        <v>12</v>
      </c>
      <c r="D9624" s="33">
        <v>550000</v>
      </c>
      <c r="E9624" s="45"/>
      <c r="F9624" s="13">
        <f t="shared" si="166"/>
        <v>395619889.2099998</v>
      </c>
    </row>
    <row r="9625" spans="1:8">
      <c r="A9625" s="14">
        <v>45503</v>
      </c>
      <c r="B9625" s="15"/>
      <c r="C9625" s="144" t="s">
        <v>12</v>
      </c>
      <c r="D9625" s="33">
        <v>700000</v>
      </c>
      <c r="E9625" s="45"/>
      <c r="F9625" s="13">
        <f t="shared" si="166"/>
        <v>396319889.2099998</v>
      </c>
    </row>
    <row r="9626" spans="1:8">
      <c r="A9626" s="14">
        <v>45504</v>
      </c>
      <c r="B9626" s="15"/>
      <c r="C9626" s="144" t="s">
        <v>397</v>
      </c>
      <c r="D9626" s="33">
        <v>1350000</v>
      </c>
      <c r="E9626" s="45"/>
      <c r="F9626" s="13">
        <f t="shared" ref="F9626:F9654" si="167">F9625+D9626-E9626</f>
        <v>397669889.2099998</v>
      </c>
    </row>
    <row r="9627" spans="1:8">
      <c r="A9627" s="14">
        <v>45504</v>
      </c>
      <c r="B9627" s="15"/>
      <c r="C9627" s="144" t="s">
        <v>78</v>
      </c>
      <c r="D9627" s="33"/>
      <c r="E9627" s="45">
        <v>15380000</v>
      </c>
      <c r="F9627" s="13">
        <f t="shared" si="167"/>
        <v>382289889.2099998</v>
      </c>
    </row>
    <row r="9628" spans="1:8">
      <c r="A9628" s="14">
        <v>45504</v>
      </c>
      <c r="B9628" s="15"/>
      <c r="C9628" s="144" t="s">
        <v>49</v>
      </c>
      <c r="D9628" s="33"/>
      <c r="E9628" s="45">
        <v>2900</v>
      </c>
      <c r="F9628" s="13">
        <f t="shared" si="167"/>
        <v>382286989.2099998</v>
      </c>
    </row>
    <row r="9629" spans="1:8">
      <c r="A9629" s="14">
        <v>45503</v>
      </c>
      <c r="B9629" s="15"/>
      <c r="C9629" s="144" t="s">
        <v>12</v>
      </c>
      <c r="D9629" s="33">
        <v>600000</v>
      </c>
      <c r="E9629" s="45"/>
      <c r="F9629" s="13">
        <f t="shared" si="167"/>
        <v>382886989.2099998</v>
      </c>
      <c r="H9629" s="107"/>
    </row>
    <row r="9630" spans="1:8">
      <c r="A9630" s="14">
        <v>45503</v>
      </c>
      <c r="B9630" s="15"/>
      <c r="C9630" s="144" t="s">
        <v>12</v>
      </c>
      <c r="D9630" s="33">
        <v>600000</v>
      </c>
      <c r="E9630" s="45"/>
      <c r="F9630" s="13">
        <f t="shared" si="167"/>
        <v>383486989.2099998</v>
      </c>
      <c r="H9630" s="107"/>
    </row>
    <row r="9631" spans="1:8">
      <c r="A9631" s="14">
        <v>45503</v>
      </c>
      <c r="B9631" s="15"/>
      <c r="C9631" s="144" t="s">
        <v>12</v>
      </c>
      <c r="D9631" s="33">
        <v>585000</v>
      </c>
      <c r="E9631" s="45"/>
      <c r="F9631" s="13">
        <f t="shared" si="167"/>
        <v>384071989.2099998</v>
      </c>
      <c r="H9631" s="107"/>
    </row>
    <row r="9632" spans="1:8">
      <c r="A9632" s="14">
        <v>45503</v>
      </c>
      <c r="B9632" s="15"/>
      <c r="C9632" s="144" t="s">
        <v>16</v>
      </c>
      <c r="D9632" s="33">
        <v>817000</v>
      </c>
      <c r="E9632" s="45"/>
      <c r="F9632" s="13">
        <f t="shared" si="167"/>
        <v>384888989.2099998</v>
      </c>
    </row>
    <row r="9633" spans="1:8">
      <c r="A9633" s="14">
        <v>45503</v>
      </c>
      <c r="B9633" s="15"/>
      <c r="C9633" s="144" t="s">
        <v>12</v>
      </c>
      <c r="D9633" s="33">
        <v>550000</v>
      </c>
      <c r="E9633" s="45"/>
      <c r="F9633" s="13">
        <f t="shared" si="167"/>
        <v>385438989.2099998</v>
      </c>
      <c r="H9633" s="107"/>
    </row>
    <row r="9634" spans="1:8">
      <c r="A9634" s="14">
        <v>45503</v>
      </c>
      <c r="B9634" s="15"/>
      <c r="C9634" s="144" t="s">
        <v>12</v>
      </c>
      <c r="D9634" s="33">
        <v>1885000</v>
      </c>
      <c r="E9634" s="45"/>
      <c r="F9634" s="13">
        <f t="shared" si="167"/>
        <v>387323989.2099998</v>
      </c>
      <c r="H9634" s="107"/>
    </row>
    <row r="9635" spans="1:8">
      <c r="A9635" s="14">
        <v>45503</v>
      </c>
      <c r="B9635" s="15"/>
      <c r="C9635" s="144" t="s">
        <v>12</v>
      </c>
      <c r="D9635" s="33">
        <v>1200000</v>
      </c>
      <c r="E9635" s="45"/>
      <c r="F9635" s="13">
        <f t="shared" si="167"/>
        <v>388523989.2099998</v>
      </c>
      <c r="H9635" s="107"/>
    </row>
    <row r="9636" spans="1:8">
      <c r="A9636" s="14">
        <v>45503</v>
      </c>
      <c r="B9636" s="15"/>
      <c r="C9636" s="144" t="s">
        <v>17</v>
      </c>
      <c r="D9636" s="33">
        <v>1475000</v>
      </c>
      <c r="E9636" s="45"/>
      <c r="F9636" s="13">
        <f t="shared" si="167"/>
        <v>389998989.2099998</v>
      </c>
      <c r="H9636" s="107"/>
    </row>
    <row r="9637" spans="1:8">
      <c r="A9637" s="14">
        <v>45503</v>
      </c>
      <c r="B9637" s="15"/>
      <c r="C9637" s="144" t="s">
        <v>12</v>
      </c>
      <c r="D9637" s="33">
        <v>1870000</v>
      </c>
      <c r="E9637" s="45"/>
      <c r="F9637" s="13">
        <f t="shared" si="167"/>
        <v>391868989.2099998</v>
      </c>
      <c r="H9637" s="107"/>
    </row>
    <row r="9638" spans="1:8">
      <c r="A9638" s="14">
        <v>45504</v>
      </c>
      <c r="B9638" s="15"/>
      <c r="C9638" s="144" t="s">
        <v>12</v>
      </c>
      <c r="D9638" s="33">
        <v>600000</v>
      </c>
      <c r="E9638" s="45"/>
      <c r="F9638" s="13">
        <f t="shared" si="167"/>
        <v>392468989.2099998</v>
      </c>
      <c r="H9638" s="107"/>
    </row>
    <row r="9639" spans="1:8">
      <c r="A9639" s="14">
        <v>45504</v>
      </c>
      <c r="B9639" s="15"/>
      <c r="C9639" s="144" t="s">
        <v>12</v>
      </c>
      <c r="D9639" s="33">
        <v>550000</v>
      </c>
      <c r="E9639" s="45"/>
      <c r="F9639" s="13">
        <f t="shared" si="167"/>
        <v>393018989.2099998</v>
      </c>
      <c r="H9639" s="107"/>
    </row>
    <row r="9640" spans="1:8">
      <c r="A9640" s="14">
        <v>45504</v>
      </c>
      <c r="B9640" s="15"/>
      <c r="C9640" s="144" t="s">
        <v>12</v>
      </c>
      <c r="D9640" s="33">
        <v>600000</v>
      </c>
      <c r="E9640" s="45"/>
      <c r="F9640" s="13">
        <f t="shared" si="167"/>
        <v>393618989.2099998</v>
      </c>
      <c r="H9640" s="107"/>
    </row>
    <row r="9641" spans="1:8">
      <c r="A9641" s="14">
        <v>45504</v>
      </c>
      <c r="B9641" s="15"/>
      <c r="C9641" s="144" t="s">
        <v>12</v>
      </c>
      <c r="D9641" s="33">
        <v>585000</v>
      </c>
      <c r="E9641" s="45"/>
      <c r="F9641" s="13">
        <f t="shared" si="167"/>
        <v>394203989.2099998</v>
      </c>
      <c r="H9641" s="107"/>
    </row>
    <row r="9642" spans="1:8">
      <c r="A9642" s="14">
        <v>45504</v>
      </c>
      <c r="B9642" s="15"/>
      <c r="C9642" s="144" t="s">
        <v>12</v>
      </c>
      <c r="D9642" s="33">
        <v>650000</v>
      </c>
      <c r="E9642" s="45"/>
      <c r="F9642" s="13">
        <f t="shared" si="167"/>
        <v>394853989.2099998</v>
      </c>
      <c r="H9642" s="107"/>
    </row>
    <row r="9643" spans="1:8">
      <c r="A9643" s="14">
        <v>45504</v>
      </c>
      <c r="B9643" s="15"/>
      <c r="C9643" s="144" t="s">
        <v>12</v>
      </c>
      <c r="D9643" s="33">
        <v>650000</v>
      </c>
      <c r="E9643" s="45"/>
      <c r="F9643" s="13">
        <f t="shared" si="167"/>
        <v>395503989.2099998</v>
      </c>
    </row>
    <row r="9644" spans="1:8">
      <c r="A9644" s="14">
        <v>45504</v>
      </c>
      <c r="B9644" s="15"/>
      <c r="C9644" s="144" t="s">
        <v>18</v>
      </c>
      <c r="D9644" s="33">
        <v>2335000</v>
      </c>
      <c r="E9644" s="45"/>
      <c r="F9644" s="13">
        <f t="shared" si="167"/>
        <v>397838989.2099998</v>
      </c>
      <c r="H9644" s="107"/>
    </row>
    <row r="9645" spans="1:8">
      <c r="A9645" s="14">
        <v>45504</v>
      </c>
      <c r="B9645" s="15"/>
      <c r="C9645" s="144" t="s">
        <v>12</v>
      </c>
      <c r="D9645" s="33">
        <v>600000</v>
      </c>
      <c r="E9645" s="45"/>
      <c r="F9645" s="13">
        <f t="shared" si="167"/>
        <v>398438989.2099998</v>
      </c>
      <c r="H9645" s="107"/>
    </row>
    <row r="9646" spans="1:8">
      <c r="A9646" s="14">
        <v>45504</v>
      </c>
      <c r="B9646" s="15"/>
      <c r="C9646" s="144" t="s">
        <v>12</v>
      </c>
      <c r="D9646" s="33">
        <v>585000</v>
      </c>
      <c r="E9646" s="45"/>
      <c r="F9646" s="13">
        <f t="shared" si="167"/>
        <v>399023989.2099998</v>
      </c>
      <c r="H9646" s="107"/>
    </row>
    <row r="9647" spans="1:8">
      <c r="A9647" s="14">
        <v>45504</v>
      </c>
      <c r="B9647" s="15"/>
      <c r="C9647" s="144" t="s">
        <v>12</v>
      </c>
      <c r="D9647" s="33">
        <v>1185000</v>
      </c>
      <c r="E9647" s="45"/>
      <c r="F9647" s="13">
        <f t="shared" si="167"/>
        <v>400208989.2099998</v>
      </c>
      <c r="H9647" s="107"/>
    </row>
    <row r="9648" spans="1:8">
      <c r="A9648" s="14">
        <v>45504</v>
      </c>
      <c r="B9648" s="15"/>
      <c r="C9648" s="144" t="s">
        <v>12</v>
      </c>
      <c r="D9648" s="33">
        <v>1170000</v>
      </c>
      <c r="E9648" s="45"/>
      <c r="F9648" s="13">
        <f t="shared" si="167"/>
        <v>401378989.2099998</v>
      </c>
      <c r="H9648" s="107"/>
    </row>
    <row r="9649" spans="1:8">
      <c r="A9649" s="14">
        <v>45504</v>
      </c>
      <c r="B9649" s="15"/>
      <c r="C9649" s="144" t="s">
        <v>1366</v>
      </c>
      <c r="D9649" s="33">
        <v>500000</v>
      </c>
      <c r="E9649" s="45"/>
      <c r="F9649" s="13">
        <f t="shared" si="167"/>
        <v>401878989.2099998</v>
      </c>
      <c r="H9649" s="107"/>
    </row>
    <row r="9650" spans="1:8">
      <c r="A9650" s="14">
        <v>45504</v>
      </c>
      <c r="B9650" s="15"/>
      <c r="C9650" s="144" t="s">
        <v>12</v>
      </c>
      <c r="D9650" s="33">
        <v>1235000</v>
      </c>
      <c r="E9650" s="45"/>
      <c r="F9650" s="13">
        <f t="shared" si="167"/>
        <v>403113989.2099998</v>
      </c>
      <c r="H9650" s="107"/>
    </row>
    <row r="9651" spans="1:8">
      <c r="A9651" s="14">
        <v>45504</v>
      </c>
      <c r="B9651" s="15"/>
      <c r="C9651" s="144" t="s">
        <v>12</v>
      </c>
      <c r="D9651" s="33">
        <v>1250000</v>
      </c>
      <c r="E9651" s="45"/>
      <c r="F9651" s="13">
        <f t="shared" si="167"/>
        <v>404363989.2099998</v>
      </c>
      <c r="H9651" s="107"/>
    </row>
    <row r="9652" spans="1:8">
      <c r="A9652" s="14">
        <v>45504</v>
      </c>
      <c r="B9652" s="15"/>
      <c r="C9652" s="15" t="s">
        <v>32</v>
      </c>
      <c r="D9652" s="45"/>
      <c r="E9652" s="45">
        <v>25000</v>
      </c>
      <c r="F9652" s="13">
        <f t="shared" si="167"/>
        <v>404338989.2099998</v>
      </c>
      <c r="H9652" s="107"/>
    </row>
    <row r="9653" spans="1:8">
      <c r="A9653" s="14">
        <v>45504</v>
      </c>
      <c r="B9653" s="15"/>
      <c r="C9653" s="15" t="s">
        <v>37</v>
      </c>
      <c r="D9653" s="45">
        <v>543869.75</v>
      </c>
      <c r="E9653" s="45"/>
      <c r="F9653" s="13">
        <f t="shared" si="167"/>
        <v>404882858.9599998</v>
      </c>
    </row>
    <row r="9654" spans="1:8">
      <c r="A9654" s="14">
        <v>45504</v>
      </c>
      <c r="B9654" s="15"/>
      <c r="C9654" s="15" t="s">
        <v>38</v>
      </c>
      <c r="D9654" s="45"/>
      <c r="E9654" s="45">
        <v>108773.95</v>
      </c>
      <c r="F9654" s="13">
        <f t="shared" si="167"/>
        <v>404774085.00999981</v>
      </c>
    </row>
    <row r="9655" spans="1:8">
      <c r="A9655" s="137"/>
      <c r="B9655" s="137"/>
      <c r="C9655" s="149" t="s">
        <v>34</v>
      </c>
      <c r="D9655" s="83">
        <f>SUM(D9156:D9654)</f>
        <v>2120388741.29</v>
      </c>
      <c r="E9655" s="83">
        <f>SUM(E9156:E9654)</f>
        <v>2124266728.2500002</v>
      </c>
      <c r="F9655" s="138"/>
    </row>
    <row r="9656" spans="1:8">
      <c r="A9656" s="252" t="s">
        <v>5</v>
      </c>
      <c r="B9656" s="253"/>
      <c r="C9656" s="254"/>
      <c r="D9656" s="33"/>
      <c r="E9656" s="45"/>
      <c r="F9656" s="84">
        <f>F9654</f>
        <v>404774085.00999981</v>
      </c>
    </row>
    <row r="9657" spans="1:8">
      <c r="A9657" s="14">
        <v>45505</v>
      </c>
      <c r="B9657" s="5"/>
      <c r="C9657" s="148" t="s">
        <v>12</v>
      </c>
      <c r="D9657" s="33">
        <v>650000</v>
      </c>
      <c r="E9657" s="45"/>
      <c r="F9657" s="13">
        <f>F9656+D9657-E9657</f>
        <v>405424085.00999981</v>
      </c>
    </row>
    <row r="9658" spans="1:8">
      <c r="A9658" s="14">
        <v>45505</v>
      </c>
      <c r="B9658" s="5"/>
      <c r="C9658" s="144" t="s">
        <v>12</v>
      </c>
      <c r="D9658" s="33">
        <v>585000</v>
      </c>
      <c r="E9658" s="45"/>
      <c r="F9658" s="13">
        <f t="shared" ref="F9658:F9721" si="168">F9657+D9658-E9658</f>
        <v>406009085.00999981</v>
      </c>
    </row>
    <row r="9659" spans="1:8">
      <c r="A9659" s="14">
        <v>45505</v>
      </c>
      <c r="B9659" s="5"/>
      <c r="C9659" s="148" t="s">
        <v>12</v>
      </c>
      <c r="D9659" s="33">
        <v>1735000</v>
      </c>
      <c r="E9659" s="45"/>
      <c r="F9659" s="13">
        <f t="shared" si="168"/>
        <v>407744085.00999981</v>
      </c>
    </row>
    <row r="9660" spans="1:8">
      <c r="A9660" s="14">
        <v>45505</v>
      </c>
      <c r="B9660" s="5"/>
      <c r="C9660" s="144" t="s">
        <v>12</v>
      </c>
      <c r="D9660" s="33">
        <v>1170000</v>
      </c>
      <c r="E9660" s="45"/>
      <c r="F9660" s="13">
        <f t="shared" si="168"/>
        <v>408914085.00999981</v>
      </c>
    </row>
    <row r="9661" spans="1:8">
      <c r="A9661" s="14">
        <v>45505</v>
      </c>
      <c r="B9661" s="5"/>
      <c r="C9661" s="148" t="s">
        <v>12</v>
      </c>
      <c r="D9661" s="33">
        <v>1135000</v>
      </c>
      <c r="E9661" s="45"/>
      <c r="F9661" s="13">
        <f t="shared" si="168"/>
        <v>410049085.00999981</v>
      </c>
    </row>
    <row r="9662" spans="1:8">
      <c r="A9662" s="14">
        <v>45505</v>
      </c>
      <c r="B9662" s="5"/>
      <c r="C9662" s="148" t="s">
        <v>12</v>
      </c>
      <c r="D9662" s="33">
        <v>1235000</v>
      </c>
      <c r="E9662" s="45"/>
      <c r="F9662" s="13">
        <f t="shared" si="168"/>
        <v>411284085.00999981</v>
      </c>
    </row>
    <row r="9663" spans="1:8">
      <c r="A9663" s="14">
        <v>45505</v>
      </c>
      <c r="B9663" s="5"/>
      <c r="C9663" s="148" t="s">
        <v>12</v>
      </c>
      <c r="D9663" s="33">
        <v>750000</v>
      </c>
      <c r="E9663" s="45"/>
      <c r="F9663" s="13">
        <f t="shared" si="168"/>
        <v>412034085.00999981</v>
      </c>
    </row>
    <row r="9664" spans="1:8">
      <c r="A9664" s="14">
        <v>45505</v>
      </c>
      <c r="B9664" s="15"/>
      <c r="C9664" s="144" t="s">
        <v>12</v>
      </c>
      <c r="D9664" s="33">
        <v>585000</v>
      </c>
      <c r="E9664" s="45"/>
      <c r="F9664" s="13">
        <f t="shared" si="168"/>
        <v>412619085.00999981</v>
      </c>
    </row>
    <row r="9665" spans="1:6">
      <c r="A9665" s="14">
        <v>45505</v>
      </c>
      <c r="B9665" s="15"/>
      <c r="C9665" s="144" t="s">
        <v>12</v>
      </c>
      <c r="D9665" s="33">
        <v>600000</v>
      </c>
      <c r="E9665" s="45"/>
      <c r="F9665" s="13">
        <f t="shared" si="168"/>
        <v>413219085.00999981</v>
      </c>
    </row>
    <row r="9666" spans="1:6" ht="65.400000000000006" customHeight="1">
      <c r="A9666" s="14">
        <v>45506</v>
      </c>
      <c r="B9666" s="15"/>
      <c r="C9666" s="236" t="s">
        <v>1367</v>
      </c>
      <c r="D9666" s="33"/>
      <c r="E9666" s="45">
        <v>100000000</v>
      </c>
      <c r="F9666" s="13">
        <f t="shared" si="168"/>
        <v>313219085.00999981</v>
      </c>
    </row>
    <row r="9667" spans="1:6">
      <c r="A9667" s="14">
        <v>45505</v>
      </c>
      <c r="B9667" s="15"/>
      <c r="C9667" s="144" t="s">
        <v>12</v>
      </c>
      <c r="D9667" s="33">
        <v>750008</v>
      </c>
      <c r="E9667" s="45"/>
      <c r="F9667" s="13">
        <f t="shared" si="168"/>
        <v>313969093.00999981</v>
      </c>
    </row>
    <row r="9668" spans="1:6">
      <c r="A9668" s="14">
        <v>45505</v>
      </c>
      <c r="B9668" s="15"/>
      <c r="C9668" s="144" t="s">
        <v>12</v>
      </c>
      <c r="D9668" s="33">
        <v>585000</v>
      </c>
      <c r="E9668" s="45"/>
      <c r="F9668" s="13">
        <f t="shared" si="168"/>
        <v>314554093.00999981</v>
      </c>
    </row>
    <row r="9669" spans="1:6">
      <c r="A9669" s="14">
        <v>45505</v>
      </c>
      <c r="B9669" s="15"/>
      <c r="C9669" s="144" t="s">
        <v>12</v>
      </c>
      <c r="D9669" s="33">
        <v>585000</v>
      </c>
      <c r="E9669" s="45"/>
      <c r="F9669" s="13">
        <f t="shared" si="168"/>
        <v>315139093.00999981</v>
      </c>
    </row>
    <row r="9670" spans="1:6">
      <c r="A9670" s="14">
        <v>45505</v>
      </c>
      <c r="B9670" s="15"/>
      <c r="C9670" s="144" t="s">
        <v>12</v>
      </c>
      <c r="D9670" s="33">
        <v>650000</v>
      </c>
      <c r="E9670" s="45"/>
      <c r="F9670" s="13">
        <f t="shared" si="168"/>
        <v>315789093.00999981</v>
      </c>
    </row>
    <row r="9671" spans="1:6">
      <c r="A9671" s="14">
        <v>45505</v>
      </c>
      <c r="B9671" s="15"/>
      <c r="C9671" s="144" t="s">
        <v>12</v>
      </c>
      <c r="D9671" s="33">
        <v>650000</v>
      </c>
      <c r="E9671" s="45"/>
      <c r="F9671" s="13">
        <f t="shared" si="168"/>
        <v>316439093.00999981</v>
      </c>
    </row>
    <row r="9672" spans="1:6">
      <c r="A9672" s="14">
        <v>45505</v>
      </c>
      <c r="B9672" s="15"/>
      <c r="C9672" s="144" t="s">
        <v>12</v>
      </c>
      <c r="D9672" s="33">
        <v>585000</v>
      </c>
      <c r="E9672" s="45"/>
      <c r="F9672" s="13">
        <f t="shared" si="168"/>
        <v>317024093.00999981</v>
      </c>
    </row>
    <row r="9673" spans="1:6">
      <c r="A9673" s="14">
        <v>45505</v>
      </c>
      <c r="B9673" s="15"/>
      <c r="C9673" s="144" t="s">
        <v>12</v>
      </c>
      <c r="D9673" s="33">
        <v>700000</v>
      </c>
      <c r="E9673" s="45"/>
      <c r="F9673" s="13">
        <f t="shared" si="168"/>
        <v>317724093.00999981</v>
      </c>
    </row>
    <row r="9674" spans="1:6">
      <c r="A9674" s="14">
        <v>45505</v>
      </c>
      <c r="B9674" s="15"/>
      <c r="C9674" s="144" t="s">
        <v>12</v>
      </c>
      <c r="D9674" s="33">
        <v>1300000</v>
      </c>
      <c r="E9674" s="45"/>
      <c r="F9674" s="13">
        <f t="shared" si="168"/>
        <v>319024093.00999981</v>
      </c>
    </row>
    <row r="9675" spans="1:6">
      <c r="A9675" s="14">
        <v>45505</v>
      </c>
      <c r="B9675" s="15"/>
      <c r="C9675" s="144" t="s">
        <v>12</v>
      </c>
      <c r="D9675" s="33">
        <v>1300000</v>
      </c>
      <c r="E9675" s="45"/>
      <c r="F9675" s="13">
        <f t="shared" si="168"/>
        <v>320324093.00999981</v>
      </c>
    </row>
    <row r="9676" spans="1:6">
      <c r="A9676" s="14">
        <v>45505</v>
      </c>
      <c r="B9676" s="15"/>
      <c r="C9676" s="144" t="s">
        <v>12</v>
      </c>
      <c r="D9676" s="33">
        <v>1235000</v>
      </c>
      <c r="E9676" s="45"/>
      <c r="F9676" s="13">
        <f t="shared" si="168"/>
        <v>321559093.00999981</v>
      </c>
    </row>
    <row r="9677" spans="1:6">
      <c r="A9677" s="14">
        <v>45505</v>
      </c>
      <c r="B9677" s="15"/>
      <c r="C9677" s="144" t="s">
        <v>12</v>
      </c>
      <c r="D9677" s="33">
        <v>1150000</v>
      </c>
      <c r="E9677" s="45"/>
      <c r="F9677" s="13">
        <f t="shared" si="168"/>
        <v>322709093.00999981</v>
      </c>
    </row>
    <row r="9678" spans="1:6">
      <c r="A9678" s="14">
        <v>45505</v>
      </c>
      <c r="B9678" s="15"/>
      <c r="C9678" s="144" t="s">
        <v>12</v>
      </c>
      <c r="D9678" s="33">
        <v>750000</v>
      </c>
      <c r="E9678" s="45"/>
      <c r="F9678" s="13">
        <f t="shared" si="168"/>
        <v>323459093.00999981</v>
      </c>
    </row>
    <row r="9679" spans="1:6">
      <c r="A9679" s="14">
        <v>45505</v>
      </c>
      <c r="B9679" s="15"/>
      <c r="C9679" s="144" t="s">
        <v>12</v>
      </c>
      <c r="D9679" s="33">
        <v>650000</v>
      </c>
      <c r="E9679" s="45"/>
      <c r="F9679" s="13">
        <f t="shared" si="168"/>
        <v>324109093.00999981</v>
      </c>
    </row>
    <row r="9680" spans="1:6">
      <c r="A9680" s="14">
        <v>45505</v>
      </c>
      <c r="B9680" s="15"/>
      <c r="C9680" s="144" t="s">
        <v>12</v>
      </c>
      <c r="D9680" s="33">
        <v>750000</v>
      </c>
      <c r="E9680" s="45"/>
      <c r="F9680" s="13">
        <f t="shared" si="168"/>
        <v>324859093.00999981</v>
      </c>
    </row>
    <row r="9681" spans="1:6">
      <c r="A9681" s="14">
        <v>45505</v>
      </c>
      <c r="B9681" s="15"/>
      <c r="C9681" s="144" t="s">
        <v>12</v>
      </c>
      <c r="D9681" s="33">
        <v>650000</v>
      </c>
      <c r="E9681" s="45"/>
      <c r="F9681" s="13">
        <f t="shared" si="168"/>
        <v>325509093.00999981</v>
      </c>
    </row>
    <row r="9682" spans="1:6">
      <c r="A9682" s="14">
        <v>45505</v>
      </c>
      <c r="B9682" s="15"/>
      <c r="C9682" s="144" t="s">
        <v>12</v>
      </c>
      <c r="D9682" s="33">
        <v>600000</v>
      </c>
      <c r="E9682" s="45"/>
      <c r="F9682" s="13">
        <f t="shared" si="168"/>
        <v>326109093.00999981</v>
      </c>
    </row>
    <row r="9683" spans="1:6">
      <c r="A9683" s="14">
        <v>45505</v>
      </c>
      <c r="B9683" s="15"/>
      <c r="C9683" s="144" t="s">
        <v>12</v>
      </c>
      <c r="D9683" s="33">
        <v>1170000</v>
      </c>
      <c r="E9683" s="45"/>
      <c r="F9683" s="13">
        <f t="shared" si="168"/>
        <v>327279093.00999981</v>
      </c>
    </row>
    <row r="9684" spans="1:6">
      <c r="A9684" s="14">
        <v>45505</v>
      </c>
      <c r="B9684" s="15"/>
      <c r="C9684" s="144" t="s">
        <v>12</v>
      </c>
      <c r="D9684" s="33">
        <v>600000</v>
      </c>
      <c r="E9684" s="45"/>
      <c r="F9684" s="13">
        <f t="shared" si="168"/>
        <v>327879093.00999981</v>
      </c>
    </row>
    <row r="9685" spans="1:6">
      <c r="A9685" s="14">
        <v>45505</v>
      </c>
      <c r="B9685" s="15"/>
      <c r="C9685" s="144" t="s">
        <v>12</v>
      </c>
      <c r="D9685" s="33">
        <v>585000</v>
      </c>
      <c r="E9685" s="45"/>
      <c r="F9685" s="13">
        <f t="shared" si="168"/>
        <v>328464093.00999981</v>
      </c>
    </row>
    <row r="9686" spans="1:6">
      <c r="A9686" s="14">
        <v>45505</v>
      </c>
      <c r="B9686" s="15"/>
      <c r="C9686" s="144" t="s">
        <v>12</v>
      </c>
      <c r="D9686" s="33">
        <v>750000</v>
      </c>
      <c r="E9686" s="45"/>
      <c r="F9686" s="13">
        <f t="shared" si="168"/>
        <v>329214093.00999981</v>
      </c>
    </row>
    <row r="9687" spans="1:6">
      <c r="A9687" s="14">
        <v>45505</v>
      </c>
      <c r="B9687" s="15"/>
      <c r="C9687" s="144" t="s">
        <v>12</v>
      </c>
      <c r="D9687" s="33">
        <v>1235000</v>
      </c>
      <c r="E9687" s="45"/>
      <c r="F9687" s="13">
        <f t="shared" si="168"/>
        <v>330449093.00999981</v>
      </c>
    </row>
    <row r="9688" spans="1:6">
      <c r="A9688" s="14">
        <v>45505</v>
      </c>
      <c r="B9688" s="15"/>
      <c r="C9688" s="144" t="s">
        <v>12</v>
      </c>
      <c r="D9688" s="33">
        <v>600000</v>
      </c>
      <c r="E9688" s="45"/>
      <c r="F9688" s="13">
        <f t="shared" si="168"/>
        <v>331049093.00999981</v>
      </c>
    </row>
    <row r="9689" spans="1:6">
      <c r="A9689" s="14">
        <v>45505</v>
      </c>
      <c r="B9689" s="15"/>
      <c r="C9689" s="144" t="s">
        <v>12</v>
      </c>
      <c r="D9689" s="33">
        <v>1185000</v>
      </c>
      <c r="E9689" s="45"/>
      <c r="F9689" s="13">
        <f t="shared" si="168"/>
        <v>332234093.00999981</v>
      </c>
    </row>
    <row r="9690" spans="1:6">
      <c r="A9690" s="14">
        <v>45505</v>
      </c>
      <c r="B9690" s="15"/>
      <c r="C9690" s="144" t="s">
        <v>12</v>
      </c>
      <c r="D9690" s="33">
        <v>650000</v>
      </c>
      <c r="E9690" s="45"/>
      <c r="F9690" s="13">
        <f t="shared" si="168"/>
        <v>332884093.00999981</v>
      </c>
    </row>
    <row r="9691" spans="1:6">
      <c r="A9691" s="14">
        <v>45505</v>
      </c>
      <c r="B9691" s="15"/>
      <c r="C9691" s="144" t="s">
        <v>12</v>
      </c>
      <c r="D9691" s="33">
        <v>1920000</v>
      </c>
      <c r="E9691" s="45"/>
      <c r="F9691" s="13">
        <f t="shared" si="168"/>
        <v>334804093.00999981</v>
      </c>
    </row>
    <row r="9692" spans="1:6">
      <c r="A9692" s="14">
        <v>45505</v>
      </c>
      <c r="B9692" s="15"/>
      <c r="C9692" s="144" t="s">
        <v>12</v>
      </c>
      <c r="D9692" s="33">
        <v>650000</v>
      </c>
      <c r="E9692" s="45"/>
      <c r="F9692" s="13">
        <f t="shared" si="168"/>
        <v>335454093.00999981</v>
      </c>
    </row>
    <row r="9693" spans="1:6">
      <c r="A9693" s="14">
        <v>45505</v>
      </c>
      <c r="B9693" s="15"/>
      <c r="C9693" s="144" t="s">
        <v>12</v>
      </c>
      <c r="D9693" s="33">
        <v>650000</v>
      </c>
      <c r="E9693" s="45"/>
      <c r="F9693" s="13">
        <f t="shared" si="168"/>
        <v>336104093.00999981</v>
      </c>
    </row>
    <row r="9694" spans="1:6">
      <c r="A9694" s="14">
        <v>45505</v>
      </c>
      <c r="B9694" s="15"/>
      <c r="C9694" s="144" t="s">
        <v>12</v>
      </c>
      <c r="D9694" s="33">
        <v>600000</v>
      </c>
      <c r="E9694" s="45"/>
      <c r="F9694" s="13">
        <f t="shared" si="168"/>
        <v>336704093.00999981</v>
      </c>
    </row>
    <row r="9695" spans="1:6">
      <c r="A9695" s="14">
        <v>45505</v>
      </c>
      <c r="B9695" s="15"/>
      <c r="C9695" s="144" t="s">
        <v>12</v>
      </c>
      <c r="D9695" s="33">
        <v>750000</v>
      </c>
      <c r="E9695" s="45"/>
      <c r="F9695" s="13">
        <f t="shared" si="168"/>
        <v>337454093.00999981</v>
      </c>
    </row>
    <row r="9696" spans="1:6">
      <c r="A9696" s="14">
        <v>45505</v>
      </c>
      <c r="B9696" s="15"/>
      <c r="C9696" s="144" t="s">
        <v>12</v>
      </c>
      <c r="D9696" s="33">
        <v>750000</v>
      </c>
      <c r="E9696" s="45"/>
      <c r="F9696" s="13">
        <f t="shared" si="168"/>
        <v>338204093.00999981</v>
      </c>
    </row>
    <row r="9697" spans="1:6">
      <c r="A9697" s="14">
        <v>45505</v>
      </c>
      <c r="B9697" s="15"/>
      <c r="C9697" s="144" t="s">
        <v>12</v>
      </c>
      <c r="D9697" s="33">
        <v>1235000</v>
      </c>
      <c r="E9697" s="45"/>
      <c r="F9697" s="13">
        <f t="shared" si="168"/>
        <v>339439093.00999981</v>
      </c>
    </row>
    <row r="9698" spans="1:6">
      <c r="A9698" s="14">
        <v>45505</v>
      </c>
      <c r="B9698" s="15"/>
      <c r="C9698" s="144" t="s">
        <v>12</v>
      </c>
      <c r="D9698" s="33">
        <v>600000</v>
      </c>
      <c r="E9698" s="45"/>
      <c r="F9698" s="13">
        <f t="shared" si="168"/>
        <v>340039093.00999981</v>
      </c>
    </row>
    <row r="9699" spans="1:6">
      <c r="A9699" s="14">
        <v>45505</v>
      </c>
      <c r="B9699" s="15"/>
      <c r="C9699" s="144" t="s">
        <v>12</v>
      </c>
      <c r="D9699" s="33">
        <v>750000</v>
      </c>
      <c r="E9699" s="45"/>
      <c r="F9699" s="13">
        <f t="shared" si="168"/>
        <v>340789093.00999981</v>
      </c>
    </row>
    <row r="9700" spans="1:6">
      <c r="A9700" s="14">
        <v>45505</v>
      </c>
      <c r="B9700" s="15"/>
      <c r="C9700" s="144" t="s">
        <v>12</v>
      </c>
      <c r="D9700" s="33">
        <v>585000</v>
      </c>
      <c r="E9700" s="45"/>
      <c r="F9700" s="13">
        <f t="shared" si="168"/>
        <v>341374093.00999981</v>
      </c>
    </row>
    <row r="9701" spans="1:6">
      <c r="A9701" s="14">
        <v>45505</v>
      </c>
      <c r="B9701" s="15"/>
      <c r="C9701" s="144" t="s">
        <v>12</v>
      </c>
      <c r="D9701" s="33">
        <v>1170000</v>
      </c>
      <c r="E9701" s="45"/>
      <c r="F9701" s="13">
        <f t="shared" si="168"/>
        <v>342544093.00999981</v>
      </c>
    </row>
    <row r="9702" spans="1:6">
      <c r="A9702" s="14">
        <v>45505</v>
      </c>
      <c r="B9702" s="15"/>
      <c r="C9702" s="144" t="s">
        <v>12</v>
      </c>
      <c r="D9702" s="33">
        <v>700000</v>
      </c>
      <c r="E9702" s="45"/>
      <c r="F9702" s="13">
        <f t="shared" si="168"/>
        <v>343244093.00999981</v>
      </c>
    </row>
    <row r="9703" spans="1:6">
      <c r="A9703" s="14">
        <v>45505</v>
      </c>
      <c r="B9703" s="15"/>
      <c r="C9703" s="144" t="s">
        <v>12</v>
      </c>
      <c r="D9703" s="33">
        <v>585000</v>
      </c>
      <c r="E9703" s="45"/>
      <c r="F9703" s="13">
        <f t="shared" si="168"/>
        <v>343829093.00999981</v>
      </c>
    </row>
    <row r="9704" spans="1:6">
      <c r="A9704" s="14">
        <v>45505</v>
      </c>
      <c r="B9704" s="15"/>
      <c r="C9704" s="144" t="s">
        <v>17</v>
      </c>
      <c r="D9704" s="33">
        <v>750000</v>
      </c>
      <c r="E9704" s="45"/>
      <c r="F9704" s="13">
        <f t="shared" si="168"/>
        <v>344579093.00999981</v>
      </c>
    </row>
    <row r="9705" spans="1:6">
      <c r="A9705" s="14">
        <v>45505</v>
      </c>
      <c r="B9705" s="15"/>
      <c r="C9705" s="144" t="s">
        <v>12</v>
      </c>
      <c r="D9705" s="33">
        <v>1335000</v>
      </c>
      <c r="E9705" s="45"/>
      <c r="F9705" s="13">
        <f t="shared" si="168"/>
        <v>345914093.00999981</v>
      </c>
    </row>
    <row r="9706" spans="1:6">
      <c r="A9706" s="14">
        <v>45505</v>
      </c>
      <c r="B9706" s="15"/>
      <c r="C9706" s="144" t="s">
        <v>12</v>
      </c>
      <c r="D9706" s="33">
        <v>1170000</v>
      </c>
      <c r="E9706" s="45"/>
      <c r="F9706" s="13">
        <f t="shared" si="168"/>
        <v>347084093.00999981</v>
      </c>
    </row>
    <row r="9707" spans="1:6">
      <c r="A9707" s="14">
        <v>45505</v>
      </c>
      <c r="B9707" s="15"/>
      <c r="C9707" s="144" t="s">
        <v>12</v>
      </c>
      <c r="D9707" s="33">
        <v>585000</v>
      </c>
      <c r="E9707" s="45"/>
      <c r="F9707" s="13">
        <f t="shared" si="168"/>
        <v>347669093.00999981</v>
      </c>
    </row>
    <row r="9708" spans="1:6">
      <c r="A9708" s="14">
        <v>45505</v>
      </c>
      <c r="B9708" s="15"/>
      <c r="C9708" s="144" t="s">
        <v>12</v>
      </c>
      <c r="D9708" s="33">
        <v>550000</v>
      </c>
      <c r="E9708" s="45"/>
      <c r="F9708" s="13">
        <f t="shared" si="168"/>
        <v>348219093.00999981</v>
      </c>
    </row>
    <row r="9709" spans="1:6">
      <c r="A9709" s="14">
        <v>45506</v>
      </c>
      <c r="B9709" s="15"/>
      <c r="C9709" s="144" t="s">
        <v>12</v>
      </c>
      <c r="D9709" s="33">
        <v>750000</v>
      </c>
      <c r="E9709" s="45"/>
      <c r="F9709" s="13">
        <f t="shared" si="168"/>
        <v>348969093.00999981</v>
      </c>
    </row>
    <row r="9710" spans="1:6">
      <c r="A9710" s="14">
        <v>45506</v>
      </c>
      <c r="B9710" s="15"/>
      <c r="C9710" s="144" t="s">
        <v>12</v>
      </c>
      <c r="D9710" s="33">
        <v>585000</v>
      </c>
      <c r="E9710" s="45"/>
      <c r="F9710" s="13">
        <f t="shared" si="168"/>
        <v>349554093.00999981</v>
      </c>
    </row>
    <row r="9711" spans="1:6">
      <c r="A9711" s="14">
        <v>45506</v>
      </c>
      <c r="B9711" s="15"/>
      <c r="C9711" s="144" t="s">
        <v>12</v>
      </c>
      <c r="D9711" s="33">
        <v>600000</v>
      </c>
      <c r="E9711" s="45"/>
      <c r="F9711" s="13">
        <f t="shared" si="168"/>
        <v>350154093.00999981</v>
      </c>
    </row>
    <row r="9712" spans="1:6">
      <c r="A9712" s="14">
        <v>45506</v>
      </c>
      <c r="B9712" s="15"/>
      <c r="C9712" s="144" t="s">
        <v>12</v>
      </c>
      <c r="D9712" s="33">
        <v>600000</v>
      </c>
      <c r="E9712" s="45"/>
      <c r="F9712" s="13">
        <f t="shared" si="168"/>
        <v>350754093.00999981</v>
      </c>
    </row>
    <row r="9713" spans="1:6">
      <c r="A9713" s="14">
        <v>45506</v>
      </c>
      <c r="B9713" s="15"/>
      <c r="C9713" s="144" t="s">
        <v>12</v>
      </c>
      <c r="D9713" s="33">
        <v>1235000</v>
      </c>
      <c r="E9713" s="45"/>
      <c r="F9713" s="13">
        <f t="shared" si="168"/>
        <v>351989093.00999981</v>
      </c>
    </row>
    <row r="9714" spans="1:6">
      <c r="A9714" s="14">
        <v>45506</v>
      </c>
      <c r="B9714" s="15"/>
      <c r="C9714" s="144" t="s">
        <v>12</v>
      </c>
      <c r="D9714" s="33">
        <v>650000</v>
      </c>
      <c r="E9714" s="45"/>
      <c r="F9714" s="13">
        <f t="shared" si="168"/>
        <v>352639093.00999981</v>
      </c>
    </row>
    <row r="9715" spans="1:6">
      <c r="A9715" s="14">
        <v>45506</v>
      </c>
      <c r="B9715" s="15"/>
      <c r="C9715" s="144" t="s">
        <v>12</v>
      </c>
      <c r="D9715" s="33">
        <v>650000</v>
      </c>
      <c r="E9715" s="45"/>
      <c r="F9715" s="13">
        <f t="shared" si="168"/>
        <v>353289093.00999981</v>
      </c>
    </row>
    <row r="9716" spans="1:6">
      <c r="A9716" s="14">
        <v>45506</v>
      </c>
      <c r="B9716" s="15"/>
      <c r="C9716" s="144"/>
      <c r="D9716" s="33">
        <v>10000</v>
      </c>
      <c r="E9716" s="45"/>
      <c r="F9716" s="13">
        <f t="shared" si="168"/>
        <v>353299093.00999981</v>
      </c>
    </row>
    <row r="9717" spans="1:6">
      <c r="A9717" s="14">
        <v>45506</v>
      </c>
      <c r="B9717" s="15"/>
      <c r="C9717" s="144" t="s">
        <v>12</v>
      </c>
      <c r="D9717" s="33">
        <v>750000</v>
      </c>
      <c r="E9717" s="45"/>
      <c r="F9717" s="13">
        <f t="shared" si="168"/>
        <v>354049093.00999981</v>
      </c>
    </row>
    <row r="9718" spans="1:6">
      <c r="A9718" s="14">
        <v>45506</v>
      </c>
      <c r="B9718" s="15"/>
      <c r="C9718" s="144" t="s">
        <v>12</v>
      </c>
      <c r="D9718" s="33">
        <v>585000</v>
      </c>
      <c r="E9718" s="45"/>
      <c r="F9718" s="13">
        <f t="shared" si="168"/>
        <v>354634093.00999981</v>
      </c>
    </row>
    <row r="9719" spans="1:6">
      <c r="A9719" s="14">
        <v>45506</v>
      </c>
      <c r="B9719" s="15"/>
      <c r="C9719" s="144" t="s">
        <v>12</v>
      </c>
      <c r="D9719" s="33">
        <v>700000</v>
      </c>
      <c r="E9719" s="45"/>
      <c r="F9719" s="13">
        <f t="shared" si="168"/>
        <v>355334093.00999981</v>
      </c>
    </row>
    <row r="9720" spans="1:6">
      <c r="A9720" s="14">
        <v>45506</v>
      </c>
      <c r="B9720" s="15"/>
      <c r="C9720" s="144" t="s">
        <v>12</v>
      </c>
      <c r="D9720" s="33">
        <v>2250000</v>
      </c>
      <c r="E9720" s="45"/>
      <c r="F9720" s="13">
        <f t="shared" si="168"/>
        <v>357584093.00999981</v>
      </c>
    </row>
    <row r="9721" spans="1:6">
      <c r="A9721" s="14">
        <v>45506</v>
      </c>
      <c r="B9721" s="15"/>
      <c r="C9721" s="144" t="s">
        <v>12</v>
      </c>
      <c r="D9721" s="33">
        <v>1170000</v>
      </c>
      <c r="E9721" s="45"/>
      <c r="F9721" s="13">
        <f t="shared" si="168"/>
        <v>358754093.00999981</v>
      </c>
    </row>
    <row r="9722" spans="1:6">
      <c r="A9722" s="14">
        <v>45506</v>
      </c>
      <c r="B9722" s="15"/>
      <c r="C9722" s="144" t="s">
        <v>18</v>
      </c>
      <c r="D9722" s="33">
        <v>1185000</v>
      </c>
      <c r="E9722" s="45"/>
      <c r="F9722" s="13">
        <f t="shared" ref="F9722:F9750" si="169">F9721+D9722-E9722</f>
        <v>359939093.00999981</v>
      </c>
    </row>
    <row r="9723" spans="1:6">
      <c r="A9723" s="14">
        <v>45506</v>
      </c>
      <c r="B9723" s="15"/>
      <c r="C9723" s="144" t="s">
        <v>12</v>
      </c>
      <c r="D9723" s="33">
        <v>1170000</v>
      </c>
      <c r="E9723" s="45"/>
      <c r="F9723" s="13">
        <f t="shared" si="169"/>
        <v>361109093.00999981</v>
      </c>
    </row>
    <row r="9724" spans="1:6">
      <c r="A9724" s="14">
        <v>45506</v>
      </c>
      <c r="B9724" s="15"/>
      <c r="C9724" s="144" t="s">
        <v>12</v>
      </c>
      <c r="D9724" s="33">
        <v>700000</v>
      </c>
      <c r="E9724" s="45"/>
      <c r="F9724" s="13">
        <f t="shared" si="169"/>
        <v>361809093.00999981</v>
      </c>
    </row>
    <row r="9725" spans="1:6">
      <c r="A9725" s="14">
        <v>45506</v>
      </c>
      <c r="B9725" s="15"/>
      <c r="C9725" s="144" t="s">
        <v>12</v>
      </c>
      <c r="D9725" s="33">
        <v>600000</v>
      </c>
      <c r="E9725" s="45"/>
      <c r="F9725" s="13">
        <f t="shared" si="169"/>
        <v>362409093.00999981</v>
      </c>
    </row>
    <row r="9726" spans="1:6">
      <c r="A9726" s="14">
        <v>45506</v>
      </c>
      <c r="B9726" s="15"/>
      <c r="C9726" s="144" t="s">
        <v>12</v>
      </c>
      <c r="D9726" s="33">
        <v>585000</v>
      </c>
      <c r="E9726" s="45"/>
      <c r="F9726" s="13">
        <f t="shared" si="169"/>
        <v>362994093.00999981</v>
      </c>
    </row>
    <row r="9727" spans="1:6">
      <c r="A9727" s="14">
        <v>45506</v>
      </c>
      <c r="B9727" s="15"/>
      <c r="C9727" s="144" t="s">
        <v>12</v>
      </c>
      <c r="D9727" s="33">
        <v>600000</v>
      </c>
      <c r="E9727" s="45"/>
      <c r="F9727" s="13">
        <f t="shared" si="169"/>
        <v>363594093.00999981</v>
      </c>
    </row>
    <row r="9728" spans="1:6">
      <c r="A9728" s="14">
        <v>45506</v>
      </c>
      <c r="B9728" s="15"/>
      <c r="C9728" s="144" t="s">
        <v>12</v>
      </c>
      <c r="D9728" s="33">
        <v>585000</v>
      </c>
      <c r="E9728" s="45"/>
      <c r="F9728" s="13">
        <f t="shared" si="169"/>
        <v>364179093.00999981</v>
      </c>
    </row>
    <row r="9729" spans="1:6">
      <c r="A9729" s="14">
        <v>45506</v>
      </c>
      <c r="B9729" s="15"/>
      <c r="C9729" s="144" t="s">
        <v>18</v>
      </c>
      <c r="D9729" s="33">
        <v>3120000</v>
      </c>
      <c r="E9729" s="45"/>
      <c r="F9729" s="13">
        <f t="shared" si="169"/>
        <v>367299093.00999981</v>
      </c>
    </row>
    <row r="9730" spans="1:6">
      <c r="A9730" s="14">
        <v>45506</v>
      </c>
      <c r="B9730" s="15"/>
      <c r="C9730" s="144" t="s">
        <v>12</v>
      </c>
      <c r="D9730" s="33">
        <v>1950000</v>
      </c>
      <c r="E9730" s="45"/>
      <c r="F9730" s="13">
        <f t="shared" si="169"/>
        <v>369249093.00999981</v>
      </c>
    </row>
    <row r="9731" spans="1:6">
      <c r="A9731" s="14">
        <v>45506</v>
      </c>
      <c r="B9731" s="15"/>
      <c r="C9731" s="144" t="s">
        <v>12</v>
      </c>
      <c r="D9731" s="33">
        <v>700000</v>
      </c>
      <c r="E9731" s="45"/>
      <c r="F9731" s="13">
        <f t="shared" si="169"/>
        <v>369949093.00999981</v>
      </c>
    </row>
    <row r="9732" spans="1:6">
      <c r="A9732" s="14">
        <v>45506</v>
      </c>
      <c r="B9732" s="15"/>
      <c r="C9732" s="144" t="s">
        <v>17</v>
      </c>
      <c r="D9732" s="33">
        <v>1500000</v>
      </c>
      <c r="E9732" s="45"/>
      <c r="F9732" s="13">
        <f t="shared" si="169"/>
        <v>371449093.00999981</v>
      </c>
    </row>
    <row r="9733" spans="1:6">
      <c r="A9733" s="14">
        <v>45506</v>
      </c>
      <c r="B9733" s="15"/>
      <c r="C9733" s="144" t="s">
        <v>12</v>
      </c>
      <c r="D9733" s="33">
        <v>750000</v>
      </c>
      <c r="E9733" s="45"/>
      <c r="F9733" s="13">
        <f t="shared" si="169"/>
        <v>372199093.00999981</v>
      </c>
    </row>
    <row r="9734" spans="1:6">
      <c r="A9734" s="14">
        <v>45506</v>
      </c>
      <c r="B9734" s="15"/>
      <c r="C9734" s="144" t="s">
        <v>12</v>
      </c>
      <c r="D9734" s="33">
        <v>585000</v>
      </c>
      <c r="E9734" s="45"/>
      <c r="F9734" s="13">
        <f t="shared" si="169"/>
        <v>372784093.00999981</v>
      </c>
    </row>
    <row r="9735" spans="1:6">
      <c r="A9735" s="14">
        <v>45506</v>
      </c>
      <c r="B9735" s="15"/>
      <c r="C9735" s="144" t="s">
        <v>17</v>
      </c>
      <c r="D9735" s="33">
        <v>875000</v>
      </c>
      <c r="E9735" s="45"/>
      <c r="F9735" s="13">
        <f t="shared" si="169"/>
        <v>373659093.00999981</v>
      </c>
    </row>
    <row r="9736" spans="1:6">
      <c r="A9736" s="14">
        <v>45506</v>
      </c>
      <c r="B9736" s="15"/>
      <c r="C9736" s="144" t="s">
        <v>12</v>
      </c>
      <c r="D9736" s="33">
        <v>700000</v>
      </c>
      <c r="E9736" s="45"/>
      <c r="F9736" s="13">
        <f t="shared" si="169"/>
        <v>374359093.00999981</v>
      </c>
    </row>
    <row r="9737" spans="1:6">
      <c r="A9737" s="14">
        <v>45506</v>
      </c>
      <c r="B9737" s="15"/>
      <c r="C9737" s="144" t="s">
        <v>12</v>
      </c>
      <c r="D9737" s="33">
        <v>650000</v>
      </c>
      <c r="E9737" s="45"/>
      <c r="F9737" s="13">
        <f t="shared" si="169"/>
        <v>375009093.00999981</v>
      </c>
    </row>
    <row r="9738" spans="1:6">
      <c r="A9738" s="14">
        <v>45506</v>
      </c>
      <c r="B9738" s="15"/>
      <c r="C9738" s="144" t="s">
        <v>12</v>
      </c>
      <c r="D9738" s="33">
        <v>750000</v>
      </c>
      <c r="E9738" s="45"/>
      <c r="F9738" s="13">
        <f t="shared" si="169"/>
        <v>375759093.00999981</v>
      </c>
    </row>
    <row r="9739" spans="1:6">
      <c r="A9739" s="14">
        <v>45506</v>
      </c>
      <c r="B9739" s="15"/>
      <c r="C9739" s="144" t="s">
        <v>12</v>
      </c>
      <c r="D9739" s="33">
        <v>1185000</v>
      </c>
      <c r="E9739" s="45"/>
      <c r="F9739" s="13">
        <f t="shared" si="169"/>
        <v>376944093.00999981</v>
      </c>
    </row>
    <row r="9740" spans="1:6">
      <c r="A9740" s="14">
        <v>45506</v>
      </c>
      <c r="B9740" s="15"/>
      <c r="C9740" s="144" t="s">
        <v>12</v>
      </c>
      <c r="D9740" s="33">
        <v>750000</v>
      </c>
      <c r="E9740" s="45"/>
      <c r="F9740" s="13">
        <f t="shared" si="169"/>
        <v>377694093.00999981</v>
      </c>
    </row>
    <row r="9741" spans="1:6">
      <c r="A9741" s="14">
        <v>45506</v>
      </c>
      <c r="B9741" s="15"/>
      <c r="C9741" s="144" t="s">
        <v>12</v>
      </c>
      <c r="D9741" s="33">
        <v>600000</v>
      </c>
      <c r="E9741" s="45"/>
      <c r="F9741" s="13">
        <f t="shared" si="169"/>
        <v>378294093.00999981</v>
      </c>
    </row>
    <row r="9742" spans="1:6">
      <c r="A9742" s="14">
        <v>45507</v>
      </c>
      <c r="B9742" s="15"/>
      <c r="C9742" s="144" t="s">
        <v>12</v>
      </c>
      <c r="D9742" s="33">
        <v>650000</v>
      </c>
      <c r="E9742" s="45"/>
      <c r="F9742" s="13">
        <f t="shared" si="169"/>
        <v>378944093.00999981</v>
      </c>
    </row>
    <row r="9743" spans="1:6">
      <c r="A9743" s="14">
        <v>45507</v>
      </c>
      <c r="B9743" s="15"/>
      <c r="C9743" s="144" t="s">
        <v>12</v>
      </c>
      <c r="D9743" s="33">
        <v>650000</v>
      </c>
      <c r="E9743" s="45"/>
      <c r="F9743" s="13">
        <f t="shared" si="169"/>
        <v>379594093.00999981</v>
      </c>
    </row>
    <row r="9744" spans="1:6">
      <c r="A9744" s="14">
        <v>45507</v>
      </c>
      <c r="B9744" s="15"/>
      <c r="C9744" s="144" t="s">
        <v>12</v>
      </c>
      <c r="D9744" s="33">
        <v>1100000</v>
      </c>
      <c r="E9744" s="45"/>
      <c r="F9744" s="13">
        <f t="shared" si="169"/>
        <v>380694093.00999981</v>
      </c>
    </row>
    <row r="9745" spans="1:6">
      <c r="A9745" s="14">
        <v>45507</v>
      </c>
      <c r="B9745" s="15"/>
      <c r="C9745" s="144" t="s">
        <v>12</v>
      </c>
      <c r="D9745" s="33">
        <v>1935000</v>
      </c>
      <c r="E9745" s="45"/>
      <c r="F9745" s="13">
        <f t="shared" si="169"/>
        <v>382629093.00999981</v>
      </c>
    </row>
    <row r="9746" spans="1:6">
      <c r="A9746" s="14">
        <v>45507</v>
      </c>
      <c r="B9746" s="15"/>
      <c r="C9746" s="144" t="s">
        <v>12</v>
      </c>
      <c r="D9746" s="33">
        <v>650000</v>
      </c>
      <c r="E9746" s="45"/>
      <c r="F9746" s="13">
        <f t="shared" si="169"/>
        <v>383279093.00999981</v>
      </c>
    </row>
    <row r="9747" spans="1:6">
      <c r="A9747" s="14">
        <v>45507</v>
      </c>
      <c r="B9747" s="15"/>
      <c r="C9747" s="144" t="s">
        <v>1371</v>
      </c>
      <c r="D9747" s="33">
        <v>2825000</v>
      </c>
      <c r="E9747" s="45"/>
      <c r="F9747" s="13">
        <f t="shared" si="169"/>
        <v>386104093.00999981</v>
      </c>
    </row>
    <row r="9748" spans="1:6">
      <c r="A9748" s="14">
        <v>45509</v>
      </c>
      <c r="B9748" s="15"/>
      <c r="C9748" s="144" t="s">
        <v>78</v>
      </c>
      <c r="D9748" s="33"/>
      <c r="E9748" s="45">
        <v>89720008</v>
      </c>
      <c r="F9748" s="13">
        <f t="shared" si="169"/>
        <v>296384085.00999981</v>
      </c>
    </row>
    <row r="9749" spans="1:6">
      <c r="A9749" s="14">
        <v>45509</v>
      </c>
      <c r="B9749" s="15"/>
      <c r="C9749" s="144" t="s">
        <v>49</v>
      </c>
      <c r="D9749" s="33"/>
      <c r="E9749" s="45">
        <v>2900</v>
      </c>
      <c r="F9749" s="13">
        <f t="shared" si="169"/>
        <v>296381185.00999981</v>
      </c>
    </row>
    <row r="9750" spans="1:6">
      <c r="A9750" s="14">
        <v>45509</v>
      </c>
      <c r="B9750" s="15"/>
      <c r="C9750" s="144" t="s">
        <v>1070</v>
      </c>
      <c r="D9750" s="33">
        <v>8500000</v>
      </c>
      <c r="E9750" s="45"/>
      <c r="F9750" s="13">
        <f t="shared" si="169"/>
        <v>304881185.00999981</v>
      </c>
    </row>
    <row r="9751" spans="1:6">
      <c r="A9751" s="14">
        <v>45510</v>
      </c>
      <c r="B9751" s="15"/>
      <c r="C9751" s="144" t="s">
        <v>824</v>
      </c>
      <c r="D9751" s="33">
        <v>3725000</v>
      </c>
      <c r="E9751" s="45"/>
      <c r="F9751" s="13">
        <f t="shared" ref="F9751" si="170">F9750+D9751-E9751</f>
        <v>308606185.00999981</v>
      </c>
    </row>
    <row r="9752" spans="1:6">
      <c r="A9752" s="14">
        <v>45511</v>
      </c>
      <c r="B9752" s="15"/>
      <c r="C9752" s="144" t="s">
        <v>1379</v>
      </c>
      <c r="D9752" s="33">
        <v>4000000</v>
      </c>
      <c r="E9752" s="45"/>
      <c r="F9752" s="13">
        <f t="shared" ref="F9752:F9815" si="171">F9751+D9752-E9752</f>
        <v>312606185.00999981</v>
      </c>
    </row>
    <row r="9753" spans="1:6">
      <c r="A9753" s="14">
        <v>45512</v>
      </c>
      <c r="B9753" s="15"/>
      <c r="C9753" s="144" t="s">
        <v>1381</v>
      </c>
      <c r="D9753" s="33">
        <v>2725000</v>
      </c>
      <c r="E9753" s="45"/>
      <c r="F9753" s="13">
        <f t="shared" si="171"/>
        <v>315331185.00999981</v>
      </c>
    </row>
    <row r="9754" spans="1:6">
      <c r="A9754" s="239">
        <v>45507.430474537039</v>
      </c>
      <c r="B9754" s="15"/>
      <c r="C9754" s="144" t="s">
        <v>12</v>
      </c>
      <c r="D9754" s="33">
        <v>1985000</v>
      </c>
      <c r="E9754" s="45"/>
      <c r="F9754" s="13">
        <f t="shared" si="171"/>
        <v>317316185.00999981</v>
      </c>
    </row>
    <row r="9755" spans="1:6">
      <c r="A9755" s="239">
        <v>45507.430636574078</v>
      </c>
      <c r="B9755" s="15"/>
      <c r="C9755" s="144" t="s">
        <v>12</v>
      </c>
      <c r="D9755" s="33">
        <v>750000</v>
      </c>
      <c r="E9755" s="45"/>
      <c r="F9755" s="13">
        <f t="shared" si="171"/>
        <v>318066185.00999981</v>
      </c>
    </row>
    <row r="9756" spans="1:6">
      <c r="A9756" s="239">
        <v>45507.448125000003</v>
      </c>
      <c r="B9756" s="15"/>
      <c r="C9756" s="144" t="s">
        <v>12</v>
      </c>
      <c r="D9756" s="33">
        <v>1870000</v>
      </c>
      <c r="E9756" s="45"/>
      <c r="F9756" s="13">
        <f t="shared" si="171"/>
        <v>319936185.00999981</v>
      </c>
    </row>
    <row r="9757" spans="1:6">
      <c r="A9757" s="239">
        <v>45507.46533564815</v>
      </c>
      <c r="B9757" s="15"/>
      <c r="C9757" s="144" t="s">
        <v>17</v>
      </c>
      <c r="D9757" s="33">
        <v>600000</v>
      </c>
      <c r="E9757" s="45"/>
      <c r="F9757" s="13">
        <f t="shared" si="171"/>
        <v>320536185.00999981</v>
      </c>
    </row>
    <row r="9758" spans="1:6">
      <c r="A9758" s="239">
        <v>45507.491423611114</v>
      </c>
      <c r="B9758" s="15"/>
      <c r="C9758" s="144" t="s">
        <v>18</v>
      </c>
      <c r="D9758" s="33">
        <v>1400000</v>
      </c>
      <c r="E9758" s="45"/>
      <c r="F9758" s="13">
        <f t="shared" si="171"/>
        <v>321936185.00999981</v>
      </c>
    </row>
    <row r="9759" spans="1:6">
      <c r="A9759" s="239">
        <v>45507.514166666668</v>
      </c>
      <c r="B9759" s="15"/>
      <c r="C9759" s="144" t="s">
        <v>12</v>
      </c>
      <c r="D9759" s="33">
        <v>700000</v>
      </c>
      <c r="E9759" s="45"/>
      <c r="F9759" s="13">
        <f t="shared" si="171"/>
        <v>322636185.00999981</v>
      </c>
    </row>
    <row r="9760" spans="1:6">
      <c r="A9760" s="239">
        <v>45507.535995370374</v>
      </c>
      <c r="B9760" s="15"/>
      <c r="C9760" s="144" t="s">
        <v>12</v>
      </c>
      <c r="D9760" s="33">
        <v>550000</v>
      </c>
      <c r="E9760" s="45"/>
      <c r="F9760" s="13">
        <f t="shared" si="171"/>
        <v>323186185.00999981</v>
      </c>
    </row>
    <row r="9761" spans="1:6">
      <c r="A9761" s="239">
        <v>45507.537800925929</v>
      </c>
      <c r="B9761" s="15"/>
      <c r="C9761" s="144" t="s">
        <v>12</v>
      </c>
      <c r="D9761" s="33">
        <v>600000</v>
      </c>
      <c r="E9761" s="45"/>
      <c r="F9761" s="13">
        <f t="shared" si="171"/>
        <v>323786185.00999981</v>
      </c>
    </row>
    <row r="9762" spans="1:6">
      <c r="A9762" s="239">
        <v>45507.591435185182</v>
      </c>
      <c r="B9762" s="15"/>
      <c r="C9762" s="144" t="s">
        <v>12</v>
      </c>
      <c r="D9762" s="33">
        <v>750000</v>
      </c>
      <c r="E9762" s="45"/>
      <c r="F9762" s="13">
        <f t="shared" si="171"/>
        <v>324536185.00999981</v>
      </c>
    </row>
    <row r="9763" spans="1:6">
      <c r="A9763" s="239">
        <v>45507.747824074075</v>
      </c>
      <c r="B9763" s="15"/>
      <c r="C9763" s="144" t="s">
        <v>12</v>
      </c>
      <c r="D9763" s="33">
        <v>650000</v>
      </c>
      <c r="E9763" s="45"/>
      <c r="F9763" s="13">
        <f t="shared" si="171"/>
        <v>325186185.00999981</v>
      </c>
    </row>
    <row r="9764" spans="1:6">
      <c r="A9764" s="239">
        <v>45507.811967592592</v>
      </c>
      <c r="B9764" s="15"/>
      <c r="C9764" s="144" t="s">
        <v>12</v>
      </c>
      <c r="D9764" s="33">
        <v>1920000</v>
      </c>
      <c r="E9764" s="45"/>
      <c r="F9764" s="13">
        <f t="shared" si="171"/>
        <v>327106185.00999981</v>
      </c>
    </row>
    <row r="9765" spans="1:6">
      <c r="A9765" s="239">
        <v>45507.918414351851</v>
      </c>
      <c r="B9765" s="15"/>
      <c r="C9765" s="144" t="s">
        <v>17</v>
      </c>
      <c r="D9765" s="33">
        <v>750000</v>
      </c>
      <c r="E9765" s="45"/>
      <c r="F9765" s="13">
        <f t="shared" si="171"/>
        <v>327856185.00999981</v>
      </c>
    </row>
    <row r="9766" spans="1:6">
      <c r="A9766" s="239">
        <v>45507.958449074074</v>
      </c>
      <c r="B9766" s="15"/>
      <c r="C9766" s="144" t="s">
        <v>12</v>
      </c>
      <c r="D9766" s="33">
        <v>650000</v>
      </c>
      <c r="E9766" s="45"/>
      <c r="F9766" s="13">
        <f t="shared" si="171"/>
        <v>328506185.00999981</v>
      </c>
    </row>
    <row r="9767" spans="1:6">
      <c r="A9767" s="239">
        <v>45508.263379629629</v>
      </c>
      <c r="B9767" s="15"/>
      <c r="C9767" s="144" t="s">
        <v>12</v>
      </c>
      <c r="D9767" s="33">
        <v>550000</v>
      </c>
      <c r="E9767" s="45"/>
      <c r="F9767" s="13">
        <f t="shared" si="171"/>
        <v>329056185.00999981</v>
      </c>
    </row>
    <row r="9768" spans="1:6">
      <c r="A9768" s="239">
        <v>45508.264479166668</v>
      </c>
      <c r="B9768" s="15"/>
      <c r="C9768" s="144" t="s">
        <v>12</v>
      </c>
      <c r="D9768" s="33">
        <v>585000</v>
      </c>
      <c r="E9768" s="45"/>
      <c r="F9768" s="13">
        <f t="shared" si="171"/>
        <v>329641185.00999981</v>
      </c>
    </row>
    <row r="9769" spans="1:6">
      <c r="A9769" s="239">
        <v>45508.587511574071</v>
      </c>
      <c r="B9769" s="15"/>
      <c r="C9769" s="144" t="s">
        <v>12</v>
      </c>
      <c r="D9769" s="33">
        <v>1170000</v>
      </c>
      <c r="E9769" s="45"/>
      <c r="F9769" s="13">
        <f t="shared" si="171"/>
        <v>330811185.00999981</v>
      </c>
    </row>
    <row r="9770" spans="1:6">
      <c r="A9770" s="239">
        <v>45508.652256944442</v>
      </c>
      <c r="B9770" s="15"/>
      <c r="C9770" s="144" t="s">
        <v>12</v>
      </c>
      <c r="D9770" s="33">
        <v>750000</v>
      </c>
      <c r="E9770" s="45"/>
      <c r="F9770" s="13">
        <f t="shared" si="171"/>
        <v>331561185.00999981</v>
      </c>
    </row>
    <row r="9771" spans="1:6">
      <c r="A9771" s="239">
        <v>45508.741655092592</v>
      </c>
      <c r="B9771" s="15"/>
      <c r="C9771" s="144" t="s">
        <v>12</v>
      </c>
      <c r="D9771" s="33">
        <v>650000</v>
      </c>
      <c r="E9771" s="45"/>
      <c r="F9771" s="13">
        <f t="shared" si="171"/>
        <v>332211185.00999981</v>
      </c>
    </row>
    <row r="9772" spans="1:6">
      <c r="A9772" s="239">
        <v>45508.762002314812</v>
      </c>
      <c r="B9772" s="15"/>
      <c r="C9772" s="144" t="s">
        <v>12</v>
      </c>
      <c r="D9772" s="33">
        <v>750000</v>
      </c>
      <c r="E9772" s="45"/>
      <c r="F9772" s="13">
        <f t="shared" si="171"/>
        <v>332961185.00999981</v>
      </c>
    </row>
    <row r="9773" spans="1:6">
      <c r="A9773" s="239">
        <v>45508.762881944444</v>
      </c>
      <c r="B9773" s="15"/>
      <c r="C9773" s="144" t="s">
        <v>12</v>
      </c>
      <c r="D9773" s="33">
        <v>650000</v>
      </c>
      <c r="E9773" s="45"/>
      <c r="F9773" s="13">
        <f t="shared" si="171"/>
        <v>333611185.00999981</v>
      </c>
    </row>
    <row r="9774" spans="1:6">
      <c r="A9774" s="239">
        <v>45508.766851851855</v>
      </c>
      <c r="B9774" s="15"/>
      <c r="C9774" s="144" t="s">
        <v>12</v>
      </c>
      <c r="D9774" s="33">
        <v>650000</v>
      </c>
      <c r="E9774" s="45"/>
      <c r="F9774" s="13">
        <f t="shared" si="171"/>
        <v>334261185.00999981</v>
      </c>
    </row>
    <row r="9775" spans="1:6">
      <c r="A9775" s="239">
        <v>45508.812662037039</v>
      </c>
      <c r="B9775" s="15"/>
      <c r="C9775" s="144" t="s">
        <v>12</v>
      </c>
      <c r="D9775" s="33">
        <v>750000</v>
      </c>
      <c r="E9775" s="45"/>
      <c r="F9775" s="13">
        <f t="shared" si="171"/>
        <v>335011185.00999981</v>
      </c>
    </row>
    <row r="9776" spans="1:6">
      <c r="A9776" s="239">
        <v>45508.813993055555</v>
      </c>
      <c r="B9776" s="15"/>
      <c r="C9776" s="144" t="s">
        <v>12</v>
      </c>
      <c r="D9776" s="33">
        <v>600000</v>
      </c>
      <c r="E9776" s="45"/>
      <c r="F9776" s="13">
        <f t="shared" si="171"/>
        <v>335611185.00999981</v>
      </c>
    </row>
    <row r="9777" spans="1:6">
      <c r="A9777" s="239">
        <v>45509.314733796295</v>
      </c>
      <c r="B9777" s="15"/>
      <c r="C9777" s="144" t="s">
        <v>12</v>
      </c>
      <c r="D9777" s="33">
        <v>650000</v>
      </c>
      <c r="E9777" s="45"/>
      <c r="F9777" s="13">
        <f t="shared" si="171"/>
        <v>336261185.00999981</v>
      </c>
    </row>
    <row r="9778" spans="1:6">
      <c r="A9778" s="239">
        <v>45509.315127314818</v>
      </c>
      <c r="B9778" s="15"/>
      <c r="C9778" s="144" t="s">
        <v>12</v>
      </c>
      <c r="D9778" s="33">
        <v>600000</v>
      </c>
      <c r="E9778" s="45"/>
      <c r="F9778" s="13">
        <f t="shared" si="171"/>
        <v>336861185.00999981</v>
      </c>
    </row>
    <row r="9779" spans="1:6">
      <c r="A9779" s="239">
        <v>45509.318078703705</v>
      </c>
      <c r="B9779" s="15"/>
      <c r="C9779" s="144" t="s">
        <v>12</v>
      </c>
      <c r="D9779" s="33">
        <v>550000</v>
      </c>
      <c r="E9779" s="45"/>
      <c r="F9779" s="13">
        <f t="shared" si="171"/>
        <v>337411185.00999981</v>
      </c>
    </row>
    <row r="9780" spans="1:6">
      <c r="A9780" s="239">
        <v>45509.324074074073</v>
      </c>
      <c r="B9780" s="15"/>
      <c r="C9780" s="144" t="s">
        <v>12</v>
      </c>
      <c r="D9780" s="33">
        <v>750000</v>
      </c>
      <c r="E9780" s="45"/>
      <c r="F9780" s="13">
        <f t="shared" si="171"/>
        <v>338161185.00999981</v>
      </c>
    </row>
    <row r="9781" spans="1:6">
      <c r="A9781" s="239">
        <v>45509.335625</v>
      </c>
      <c r="B9781" s="15"/>
      <c r="C9781" s="144" t="s">
        <v>12</v>
      </c>
      <c r="D9781" s="33">
        <v>600000</v>
      </c>
      <c r="E9781" s="45"/>
      <c r="F9781" s="13">
        <f t="shared" si="171"/>
        <v>338761185.00999981</v>
      </c>
    </row>
    <row r="9782" spans="1:6">
      <c r="A9782" s="239">
        <v>45509.336157407408</v>
      </c>
      <c r="B9782" s="15"/>
      <c r="C9782" s="144" t="s">
        <v>12</v>
      </c>
      <c r="D9782" s="33">
        <v>650000</v>
      </c>
      <c r="E9782" s="45"/>
      <c r="F9782" s="13">
        <f t="shared" si="171"/>
        <v>339411185.00999981</v>
      </c>
    </row>
    <row r="9783" spans="1:6">
      <c r="A9783" s="239">
        <v>45509.345995370371</v>
      </c>
      <c r="B9783" s="15"/>
      <c r="C9783" s="144" t="s">
        <v>12</v>
      </c>
      <c r="D9783" s="33">
        <v>1400000</v>
      </c>
      <c r="E9783" s="45"/>
      <c r="F9783" s="13">
        <f t="shared" si="171"/>
        <v>340811185.00999981</v>
      </c>
    </row>
    <row r="9784" spans="1:6">
      <c r="A9784" s="239">
        <v>45509.347685185188</v>
      </c>
      <c r="B9784" s="15"/>
      <c r="C9784" s="144" t="s">
        <v>12</v>
      </c>
      <c r="D9784" s="33">
        <v>750000</v>
      </c>
      <c r="E9784" s="45"/>
      <c r="F9784" s="13">
        <f t="shared" si="171"/>
        <v>341561185.00999981</v>
      </c>
    </row>
    <row r="9785" spans="1:6">
      <c r="A9785" s="239">
        <v>45509.358182870368</v>
      </c>
      <c r="B9785" s="15"/>
      <c r="C9785" s="144" t="s">
        <v>12</v>
      </c>
      <c r="D9785" s="33">
        <v>1170000</v>
      </c>
      <c r="E9785" s="45"/>
      <c r="F9785" s="13">
        <f t="shared" si="171"/>
        <v>342731185.00999981</v>
      </c>
    </row>
    <row r="9786" spans="1:6">
      <c r="A9786" s="239">
        <v>45509.35837962963</v>
      </c>
      <c r="B9786" s="15"/>
      <c r="C9786" s="144" t="s">
        <v>12</v>
      </c>
      <c r="D9786" s="33">
        <v>585000</v>
      </c>
      <c r="E9786" s="45"/>
      <c r="F9786" s="13">
        <f t="shared" si="171"/>
        <v>343316185.00999981</v>
      </c>
    </row>
    <row r="9787" spans="1:6">
      <c r="A9787" s="239">
        <v>45509.359212962961</v>
      </c>
      <c r="B9787" s="15"/>
      <c r="C9787" s="144" t="s">
        <v>12</v>
      </c>
      <c r="D9787" s="33">
        <v>650000</v>
      </c>
      <c r="E9787" s="45"/>
      <c r="F9787" s="13">
        <f t="shared" si="171"/>
        <v>343966185.00999981</v>
      </c>
    </row>
    <row r="9788" spans="1:6">
      <c r="A9788" s="239">
        <v>45509.377974537034</v>
      </c>
      <c r="B9788" s="15"/>
      <c r="C9788" s="144" t="s">
        <v>12</v>
      </c>
      <c r="D9788" s="33">
        <v>750000</v>
      </c>
      <c r="E9788" s="45"/>
      <c r="F9788" s="13">
        <f t="shared" si="171"/>
        <v>344716185.00999981</v>
      </c>
    </row>
    <row r="9789" spans="1:6">
      <c r="A9789" s="239">
        <v>45509.392141203702</v>
      </c>
      <c r="B9789" s="15"/>
      <c r="C9789" s="144" t="s">
        <v>12</v>
      </c>
      <c r="D9789" s="33">
        <v>585000</v>
      </c>
      <c r="E9789" s="45"/>
      <c r="F9789" s="13">
        <f t="shared" si="171"/>
        <v>345301185.00999981</v>
      </c>
    </row>
    <row r="9790" spans="1:6">
      <c r="A9790" s="239">
        <v>45509.393425925926</v>
      </c>
      <c r="B9790" s="15"/>
      <c r="C9790" s="144" t="s">
        <v>12</v>
      </c>
      <c r="D9790" s="33">
        <v>750000</v>
      </c>
      <c r="E9790" s="45"/>
      <c r="F9790" s="13">
        <f t="shared" si="171"/>
        <v>346051185.00999981</v>
      </c>
    </row>
    <row r="9791" spans="1:6">
      <c r="A9791" s="239">
        <v>45509.397152777776</v>
      </c>
      <c r="B9791" s="15"/>
      <c r="C9791" s="144" t="s">
        <v>12</v>
      </c>
      <c r="D9791" s="33">
        <v>650000</v>
      </c>
      <c r="E9791" s="45"/>
      <c r="F9791" s="13">
        <f t="shared" si="171"/>
        <v>346701185.00999981</v>
      </c>
    </row>
    <row r="9792" spans="1:6">
      <c r="A9792" s="239">
        <v>45509.408391203702</v>
      </c>
      <c r="B9792" s="15"/>
      <c r="C9792" s="144" t="s">
        <v>12</v>
      </c>
      <c r="D9792" s="33">
        <v>585000</v>
      </c>
      <c r="E9792" s="45"/>
      <c r="F9792" s="13">
        <f t="shared" si="171"/>
        <v>347286185.00999981</v>
      </c>
    </row>
    <row r="9793" spans="1:6">
      <c r="A9793" s="239">
        <v>45509.409942129627</v>
      </c>
      <c r="B9793" s="15"/>
      <c r="C9793" s="144" t="s">
        <v>12</v>
      </c>
      <c r="D9793" s="33">
        <v>650000</v>
      </c>
      <c r="E9793" s="45"/>
      <c r="F9793" s="13">
        <f t="shared" si="171"/>
        <v>347936185.00999981</v>
      </c>
    </row>
    <row r="9794" spans="1:6">
      <c r="A9794" s="239">
        <v>45509.421516203707</v>
      </c>
      <c r="B9794" s="15"/>
      <c r="C9794" s="144" t="s">
        <v>12</v>
      </c>
      <c r="D9794" s="33">
        <v>550000</v>
      </c>
      <c r="E9794" s="45"/>
      <c r="F9794" s="13">
        <f t="shared" si="171"/>
        <v>348486185.00999981</v>
      </c>
    </row>
    <row r="9795" spans="1:6">
      <c r="A9795" s="239">
        <v>45509.422314814816</v>
      </c>
      <c r="B9795" s="15"/>
      <c r="C9795" s="144" t="s">
        <v>12</v>
      </c>
      <c r="D9795" s="33">
        <v>2270000</v>
      </c>
      <c r="E9795" s="45"/>
      <c r="F9795" s="13">
        <f t="shared" si="171"/>
        <v>350756185.00999981</v>
      </c>
    </row>
    <row r="9796" spans="1:6">
      <c r="A9796" s="239">
        <v>45509.442372685182</v>
      </c>
      <c r="B9796" s="15"/>
      <c r="C9796" s="144" t="s">
        <v>12</v>
      </c>
      <c r="D9796" s="33">
        <v>750000</v>
      </c>
      <c r="E9796" s="45"/>
      <c r="F9796" s="13">
        <f t="shared" si="171"/>
        <v>351506185.00999981</v>
      </c>
    </row>
    <row r="9797" spans="1:6">
      <c r="A9797" s="239">
        <v>45509.444143518522</v>
      </c>
      <c r="B9797" s="15"/>
      <c r="C9797" s="144" t="s">
        <v>12</v>
      </c>
      <c r="D9797" s="33">
        <v>1200000</v>
      </c>
      <c r="E9797" s="45"/>
      <c r="F9797" s="13">
        <f t="shared" si="171"/>
        <v>352706185.00999981</v>
      </c>
    </row>
    <row r="9798" spans="1:6">
      <c r="A9798" s="239">
        <v>45509.455937500003</v>
      </c>
      <c r="B9798" s="15"/>
      <c r="C9798" s="144" t="s">
        <v>12</v>
      </c>
      <c r="D9798" s="33">
        <v>750000</v>
      </c>
      <c r="E9798" s="45"/>
      <c r="F9798" s="13">
        <f t="shared" si="171"/>
        <v>353456185.00999981</v>
      </c>
    </row>
    <row r="9799" spans="1:6">
      <c r="A9799" s="239">
        <v>45509.482094907406</v>
      </c>
      <c r="B9799" s="15"/>
      <c r="C9799" s="144" t="s">
        <v>12</v>
      </c>
      <c r="D9799" s="33">
        <v>1335000</v>
      </c>
      <c r="E9799" s="45"/>
      <c r="F9799" s="13">
        <f t="shared" si="171"/>
        <v>354791185.00999981</v>
      </c>
    </row>
    <row r="9800" spans="1:6">
      <c r="A9800" s="239">
        <v>45509.482928240737</v>
      </c>
      <c r="B9800" s="15"/>
      <c r="C9800" s="144" t="s">
        <v>12</v>
      </c>
      <c r="D9800" s="33">
        <v>750000</v>
      </c>
      <c r="E9800" s="45"/>
      <c r="F9800" s="13">
        <f t="shared" si="171"/>
        <v>355541185.00999981</v>
      </c>
    </row>
    <row r="9801" spans="1:6">
      <c r="A9801" s="239">
        <v>45509.483101851853</v>
      </c>
      <c r="B9801" s="15"/>
      <c r="C9801" s="144" t="s">
        <v>12</v>
      </c>
      <c r="D9801" s="33">
        <v>585000</v>
      </c>
      <c r="E9801" s="45"/>
      <c r="F9801" s="13">
        <f t="shared" si="171"/>
        <v>356126185.00999981</v>
      </c>
    </row>
    <row r="9802" spans="1:6">
      <c r="A9802" s="239">
        <v>45509.487824074073</v>
      </c>
      <c r="B9802" s="15"/>
      <c r="C9802" s="144" t="s">
        <v>12</v>
      </c>
      <c r="D9802" s="33">
        <v>650000</v>
      </c>
      <c r="E9802" s="45"/>
      <c r="F9802" s="13">
        <f t="shared" si="171"/>
        <v>356776185.00999981</v>
      </c>
    </row>
    <row r="9803" spans="1:6">
      <c r="A9803" s="239">
        <v>45509.490729166668</v>
      </c>
      <c r="B9803" s="15"/>
      <c r="C9803" s="144" t="s">
        <v>12</v>
      </c>
      <c r="D9803" s="33">
        <v>1400000</v>
      </c>
      <c r="E9803" s="45"/>
      <c r="F9803" s="13">
        <f t="shared" si="171"/>
        <v>358176185.00999981</v>
      </c>
    </row>
    <row r="9804" spans="1:6">
      <c r="A9804" s="239">
        <v>45509.528368055559</v>
      </c>
      <c r="B9804" s="15"/>
      <c r="C9804" s="144" t="s">
        <v>12</v>
      </c>
      <c r="D9804" s="33">
        <v>585000</v>
      </c>
      <c r="E9804" s="45"/>
      <c r="F9804" s="13">
        <f t="shared" si="171"/>
        <v>358761185.00999981</v>
      </c>
    </row>
    <row r="9805" spans="1:6">
      <c r="A9805" s="239">
        <v>45509.553182870368</v>
      </c>
      <c r="B9805" s="15"/>
      <c r="C9805" s="144" t="s">
        <v>12</v>
      </c>
      <c r="D9805" s="33">
        <v>600000</v>
      </c>
      <c r="E9805" s="45"/>
      <c r="F9805" s="13">
        <f t="shared" si="171"/>
        <v>359361185.00999981</v>
      </c>
    </row>
    <row r="9806" spans="1:6">
      <c r="A9806" s="239">
        <v>45509.559282407405</v>
      </c>
      <c r="B9806" s="15"/>
      <c r="C9806" s="144" t="s">
        <v>12</v>
      </c>
      <c r="D9806" s="33">
        <v>585000</v>
      </c>
      <c r="E9806" s="45"/>
      <c r="F9806" s="13">
        <f t="shared" si="171"/>
        <v>359946185.00999981</v>
      </c>
    </row>
    <row r="9807" spans="1:6">
      <c r="A9807" s="239">
        <v>45509.560856481483</v>
      </c>
      <c r="B9807" s="15"/>
      <c r="C9807" s="144" t="s">
        <v>12</v>
      </c>
      <c r="D9807" s="33">
        <v>750000</v>
      </c>
      <c r="E9807" s="45"/>
      <c r="F9807" s="13">
        <f t="shared" si="171"/>
        <v>360696185.00999981</v>
      </c>
    </row>
    <row r="9808" spans="1:6">
      <c r="A9808" s="239">
        <v>45509.564884259256</v>
      </c>
      <c r="B9808" s="15"/>
      <c r="C9808" s="144" t="s">
        <v>12</v>
      </c>
      <c r="D9808" s="33">
        <v>600000</v>
      </c>
      <c r="E9808" s="45"/>
      <c r="F9808" s="13">
        <f t="shared" si="171"/>
        <v>361296185.00999981</v>
      </c>
    </row>
    <row r="9809" spans="1:6">
      <c r="A9809" s="239">
        <v>45509.567048611112</v>
      </c>
      <c r="B9809" s="15"/>
      <c r="C9809" s="144" t="s">
        <v>12</v>
      </c>
      <c r="D9809" s="33">
        <v>750000</v>
      </c>
      <c r="E9809" s="45"/>
      <c r="F9809" s="13">
        <f t="shared" si="171"/>
        <v>362046185.00999981</v>
      </c>
    </row>
    <row r="9810" spans="1:6">
      <c r="A9810" s="239">
        <v>45509.592835648145</v>
      </c>
      <c r="B9810" s="15"/>
      <c r="C9810" s="144" t="s">
        <v>12</v>
      </c>
      <c r="D9810" s="33">
        <v>1950000</v>
      </c>
      <c r="E9810" s="45"/>
      <c r="F9810" s="13">
        <f t="shared" si="171"/>
        <v>363996185.00999981</v>
      </c>
    </row>
    <row r="9811" spans="1:6">
      <c r="A9811" s="239">
        <v>45509.593287037038</v>
      </c>
      <c r="B9811" s="15"/>
      <c r="C9811" s="144" t="s">
        <v>12</v>
      </c>
      <c r="D9811" s="33">
        <v>1835000</v>
      </c>
      <c r="E9811" s="45"/>
      <c r="F9811" s="13">
        <f t="shared" si="171"/>
        <v>365831185.00999981</v>
      </c>
    </row>
    <row r="9812" spans="1:6">
      <c r="A9812" s="239">
        <v>45509.597314814811</v>
      </c>
      <c r="B9812" s="15"/>
      <c r="C9812" s="144" t="s">
        <v>12</v>
      </c>
      <c r="D9812" s="33">
        <v>750000</v>
      </c>
      <c r="E9812" s="45"/>
      <c r="F9812" s="13">
        <f t="shared" si="171"/>
        <v>366581185.00999981</v>
      </c>
    </row>
    <row r="9813" spans="1:6">
      <c r="A9813" s="239">
        <v>45509.598136574074</v>
      </c>
      <c r="B9813" s="15"/>
      <c r="C9813" s="144" t="s">
        <v>12</v>
      </c>
      <c r="D9813" s="33">
        <v>750000</v>
      </c>
      <c r="E9813" s="45"/>
      <c r="F9813" s="13">
        <f t="shared" si="171"/>
        <v>367331185.00999981</v>
      </c>
    </row>
    <row r="9814" spans="1:6">
      <c r="A9814" s="239">
        <v>45509.617129629631</v>
      </c>
      <c r="B9814" s="15"/>
      <c r="C9814" s="144" t="s">
        <v>12</v>
      </c>
      <c r="D9814" s="33">
        <v>1300000</v>
      </c>
      <c r="E9814" s="45"/>
      <c r="F9814" s="13">
        <f t="shared" si="171"/>
        <v>368631185.00999981</v>
      </c>
    </row>
    <row r="9815" spans="1:6">
      <c r="A9815" s="239">
        <v>45509.629861111112</v>
      </c>
      <c r="B9815" s="15"/>
      <c r="C9815" s="144" t="s">
        <v>12</v>
      </c>
      <c r="D9815" s="33">
        <v>1285000</v>
      </c>
      <c r="E9815" s="45"/>
      <c r="F9815" s="13">
        <f t="shared" si="171"/>
        <v>369916185.00999981</v>
      </c>
    </row>
    <row r="9816" spans="1:6">
      <c r="A9816" s="239">
        <v>45509.644826388889</v>
      </c>
      <c r="B9816" s="15"/>
      <c r="C9816" s="144" t="s">
        <v>12</v>
      </c>
      <c r="D9816" s="33">
        <v>1200000</v>
      </c>
      <c r="E9816" s="45"/>
      <c r="F9816" s="13">
        <f t="shared" ref="F9816:F9879" si="172">F9815+D9816-E9816</f>
        <v>371116185.00999981</v>
      </c>
    </row>
    <row r="9817" spans="1:6">
      <c r="A9817" s="239">
        <v>45509.663043981483</v>
      </c>
      <c r="B9817" s="15"/>
      <c r="C9817" s="144" t="s">
        <v>12</v>
      </c>
      <c r="D9817" s="33">
        <v>1235000</v>
      </c>
      <c r="E9817" s="45"/>
      <c r="F9817" s="13">
        <f t="shared" si="172"/>
        <v>372351185.00999981</v>
      </c>
    </row>
    <row r="9818" spans="1:6">
      <c r="A9818" s="239">
        <v>45509.663900462961</v>
      </c>
      <c r="B9818" s="15"/>
      <c r="C9818" s="144" t="s">
        <v>1384</v>
      </c>
      <c r="D9818" s="33">
        <v>780000</v>
      </c>
      <c r="E9818" s="45"/>
      <c r="F9818" s="13">
        <f t="shared" si="172"/>
        <v>373131185.00999981</v>
      </c>
    </row>
    <row r="9819" spans="1:6">
      <c r="A9819" s="239">
        <v>45509.723379629628</v>
      </c>
      <c r="B9819" s="15"/>
      <c r="C9819" s="144" t="s">
        <v>12</v>
      </c>
      <c r="D9819" s="33">
        <v>1250000</v>
      </c>
      <c r="E9819" s="45"/>
      <c r="F9819" s="13">
        <f t="shared" si="172"/>
        <v>374381185.00999981</v>
      </c>
    </row>
    <row r="9820" spans="1:6">
      <c r="A9820" s="239">
        <v>45509.766319444447</v>
      </c>
      <c r="B9820" s="15"/>
      <c r="C9820" s="144" t="s">
        <v>12</v>
      </c>
      <c r="D9820" s="33">
        <v>650000</v>
      </c>
      <c r="E9820" s="45"/>
      <c r="F9820" s="13">
        <f t="shared" si="172"/>
        <v>375031185.00999981</v>
      </c>
    </row>
    <row r="9821" spans="1:6">
      <c r="A9821" s="239">
        <v>45509.76834490741</v>
      </c>
      <c r="B9821" s="15"/>
      <c r="C9821" s="144" t="s">
        <v>12</v>
      </c>
      <c r="D9821" s="33">
        <v>585000</v>
      </c>
      <c r="E9821" s="45"/>
      <c r="F9821" s="13">
        <f t="shared" si="172"/>
        <v>375616185.00999981</v>
      </c>
    </row>
    <row r="9822" spans="1:6">
      <c r="A9822" s="239">
        <v>45509.769641203704</v>
      </c>
      <c r="B9822" s="15"/>
      <c r="C9822" s="144" t="s">
        <v>12</v>
      </c>
      <c r="D9822" s="33">
        <v>585000</v>
      </c>
      <c r="E9822" s="45"/>
      <c r="F9822" s="13">
        <f t="shared" si="172"/>
        <v>376201185.00999981</v>
      </c>
    </row>
    <row r="9823" spans="1:6">
      <c r="A9823" s="239">
        <v>45509.770486111112</v>
      </c>
      <c r="B9823" s="15"/>
      <c r="C9823" s="144" t="s">
        <v>12</v>
      </c>
      <c r="D9823" s="33">
        <v>585000</v>
      </c>
      <c r="E9823" s="45"/>
      <c r="F9823" s="13">
        <f t="shared" si="172"/>
        <v>376786185.00999981</v>
      </c>
    </row>
    <row r="9824" spans="1:6">
      <c r="A9824" s="239">
        <v>45509.820821759262</v>
      </c>
      <c r="B9824" s="15"/>
      <c r="C9824" s="144" t="s">
        <v>12</v>
      </c>
      <c r="D9824" s="33">
        <v>585000</v>
      </c>
      <c r="E9824" s="45"/>
      <c r="F9824" s="13">
        <f t="shared" si="172"/>
        <v>377371185.00999981</v>
      </c>
    </row>
    <row r="9825" spans="1:6">
      <c r="A9825" s="239">
        <v>45509.831863425927</v>
      </c>
      <c r="B9825" s="15"/>
      <c r="C9825" s="144" t="s">
        <v>12</v>
      </c>
      <c r="D9825" s="33">
        <v>585000</v>
      </c>
      <c r="E9825" s="45"/>
      <c r="F9825" s="13">
        <f t="shared" si="172"/>
        <v>377956185.00999981</v>
      </c>
    </row>
    <row r="9826" spans="1:6">
      <c r="A9826" s="239">
        <v>45509.855231481481</v>
      </c>
      <c r="B9826" s="15"/>
      <c r="C9826" s="144" t="s">
        <v>12</v>
      </c>
      <c r="D9826" s="33">
        <v>1185000</v>
      </c>
      <c r="E9826" s="45"/>
      <c r="F9826" s="13">
        <f t="shared" si="172"/>
        <v>379141185.00999981</v>
      </c>
    </row>
    <row r="9827" spans="1:6">
      <c r="A9827" s="239">
        <v>45509.889965277776</v>
      </c>
      <c r="B9827" s="15"/>
      <c r="C9827" s="144" t="s">
        <v>12</v>
      </c>
      <c r="D9827" s="33">
        <v>750000</v>
      </c>
      <c r="E9827" s="45"/>
      <c r="F9827" s="13">
        <f t="shared" si="172"/>
        <v>379891185.00999981</v>
      </c>
    </row>
    <row r="9828" spans="1:6">
      <c r="A9828" s="239">
        <v>45510.240104166667</v>
      </c>
      <c r="B9828" s="15"/>
      <c r="C9828" s="144" t="s">
        <v>12</v>
      </c>
      <c r="D9828" s="33">
        <v>650000</v>
      </c>
      <c r="E9828" s="45"/>
      <c r="F9828" s="13">
        <f t="shared" si="172"/>
        <v>380541185.00999981</v>
      </c>
    </row>
    <row r="9829" spans="1:6">
      <c r="A9829" s="239">
        <v>45510.320509259262</v>
      </c>
      <c r="B9829" s="15"/>
      <c r="C9829" s="144" t="s">
        <v>12</v>
      </c>
      <c r="D9829" s="33">
        <v>1235000</v>
      </c>
      <c r="E9829" s="45"/>
      <c r="F9829" s="13">
        <f t="shared" si="172"/>
        <v>381776185.00999981</v>
      </c>
    </row>
    <row r="9830" spans="1:6">
      <c r="A9830" s="239">
        <v>45510.322835648149</v>
      </c>
      <c r="B9830" s="15"/>
      <c r="C9830" s="144" t="s">
        <v>12</v>
      </c>
      <c r="D9830" s="33">
        <v>600000</v>
      </c>
      <c r="E9830" s="45"/>
      <c r="F9830" s="13">
        <f t="shared" si="172"/>
        <v>382376185.00999981</v>
      </c>
    </row>
    <row r="9831" spans="1:6">
      <c r="A9831" s="239">
        <v>45510.331157407411</v>
      </c>
      <c r="B9831" s="15"/>
      <c r="C9831" s="144" t="s">
        <v>12</v>
      </c>
      <c r="D9831" s="33">
        <v>750000</v>
      </c>
      <c r="E9831" s="45"/>
      <c r="F9831" s="13">
        <f t="shared" si="172"/>
        <v>383126185.00999981</v>
      </c>
    </row>
    <row r="9832" spans="1:6">
      <c r="A9832" s="239">
        <v>45510.332245370373</v>
      </c>
      <c r="B9832" s="15"/>
      <c r="C9832" s="144" t="s">
        <v>12</v>
      </c>
      <c r="D9832" s="33">
        <v>750000</v>
      </c>
      <c r="E9832" s="45"/>
      <c r="F9832" s="13">
        <f t="shared" si="172"/>
        <v>383876185.00999981</v>
      </c>
    </row>
    <row r="9833" spans="1:6">
      <c r="A9833" s="239">
        <v>45510.346539351849</v>
      </c>
      <c r="B9833" s="15"/>
      <c r="C9833" s="144" t="s">
        <v>12</v>
      </c>
      <c r="D9833" s="33">
        <v>1150000</v>
      </c>
      <c r="E9833" s="45"/>
      <c r="F9833" s="13">
        <f t="shared" si="172"/>
        <v>385026185.00999981</v>
      </c>
    </row>
    <row r="9834" spans="1:6">
      <c r="A9834" s="239">
        <v>45510.354861111111</v>
      </c>
      <c r="B9834" s="15"/>
      <c r="C9834" s="144" t="s">
        <v>12</v>
      </c>
      <c r="D9834" s="33">
        <v>600000</v>
      </c>
      <c r="E9834" s="45"/>
      <c r="F9834" s="13">
        <f t="shared" si="172"/>
        <v>385626185.00999981</v>
      </c>
    </row>
    <row r="9835" spans="1:6">
      <c r="A9835" s="239">
        <v>45510.359675925924</v>
      </c>
      <c r="B9835" s="15"/>
      <c r="C9835" s="144" t="s">
        <v>12</v>
      </c>
      <c r="D9835" s="33">
        <v>1300000</v>
      </c>
      <c r="E9835" s="45"/>
      <c r="F9835" s="13">
        <f t="shared" si="172"/>
        <v>386926185.00999981</v>
      </c>
    </row>
    <row r="9836" spans="1:6">
      <c r="A9836" s="239">
        <v>45510.394699074073</v>
      </c>
      <c r="B9836" s="15"/>
      <c r="C9836" s="144" t="s">
        <v>12</v>
      </c>
      <c r="D9836" s="33">
        <v>585000</v>
      </c>
      <c r="E9836" s="45"/>
      <c r="F9836" s="13">
        <f t="shared" si="172"/>
        <v>387511185.00999981</v>
      </c>
    </row>
    <row r="9837" spans="1:6">
      <c r="A9837" s="239">
        <v>45510.412766203706</v>
      </c>
      <c r="B9837" s="15"/>
      <c r="C9837" s="144" t="s">
        <v>133</v>
      </c>
      <c r="D9837" s="33">
        <v>1150000</v>
      </c>
      <c r="E9837" s="45"/>
      <c r="F9837" s="13">
        <f t="shared" si="172"/>
        <v>388661185.00999981</v>
      </c>
    </row>
    <row r="9838" spans="1:6">
      <c r="A9838" s="239">
        <v>45510.414675925924</v>
      </c>
      <c r="B9838" s="15"/>
      <c r="C9838" s="144" t="s">
        <v>12</v>
      </c>
      <c r="D9838" s="33">
        <v>1200000</v>
      </c>
      <c r="E9838" s="45"/>
      <c r="F9838" s="13">
        <f t="shared" si="172"/>
        <v>389861185.00999981</v>
      </c>
    </row>
    <row r="9839" spans="1:6">
      <c r="A9839" s="239">
        <v>45510.440011574072</v>
      </c>
      <c r="B9839" s="15"/>
      <c r="C9839" s="144" t="s">
        <v>12</v>
      </c>
      <c r="D9839" s="33">
        <v>1250000</v>
      </c>
      <c r="E9839" s="45"/>
      <c r="F9839" s="13">
        <f t="shared" si="172"/>
        <v>391111185.00999981</v>
      </c>
    </row>
    <row r="9840" spans="1:6">
      <c r="A9840" s="239">
        <v>45510.467002314814</v>
      </c>
      <c r="B9840" s="15"/>
      <c r="C9840" s="144" t="s">
        <v>12</v>
      </c>
      <c r="D9840" s="33">
        <v>1500000</v>
      </c>
      <c r="E9840" s="45"/>
      <c r="F9840" s="13">
        <f t="shared" si="172"/>
        <v>392611185.00999981</v>
      </c>
    </row>
    <row r="9841" spans="1:6">
      <c r="A9841" s="239">
        <v>45510.471087962964</v>
      </c>
      <c r="B9841" s="15"/>
      <c r="C9841" s="144" t="s">
        <v>12</v>
      </c>
      <c r="D9841" s="33">
        <v>650000</v>
      </c>
      <c r="E9841" s="45"/>
      <c r="F9841" s="13">
        <f t="shared" si="172"/>
        <v>393261185.00999981</v>
      </c>
    </row>
    <row r="9842" spans="1:6">
      <c r="A9842" s="239">
        <v>45510.471122685187</v>
      </c>
      <c r="B9842" s="15"/>
      <c r="C9842" s="144" t="s">
        <v>12</v>
      </c>
      <c r="D9842" s="33">
        <v>650000</v>
      </c>
      <c r="E9842" s="45"/>
      <c r="F9842" s="13">
        <f t="shared" si="172"/>
        <v>393911185.00999981</v>
      </c>
    </row>
    <row r="9843" spans="1:6">
      <c r="A9843" s="239">
        <v>45510.479710648149</v>
      </c>
      <c r="B9843" s="15"/>
      <c r="C9843" s="144" t="s">
        <v>12</v>
      </c>
      <c r="D9843" s="33">
        <v>1300000</v>
      </c>
      <c r="E9843" s="45"/>
      <c r="F9843" s="13">
        <f t="shared" si="172"/>
        <v>395211185.00999981</v>
      </c>
    </row>
    <row r="9844" spans="1:6">
      <c r="A9844" s="239">
        <v>45510.483877314815</v>
      </c>
      <c r="B9844" s="15"/>
      <c r="C9844" s="144" t="s">
        <v>12</v>
      </c>
      <c r="D9844" s="33">
        <v>1235000</v>
      </c>
      <c r="E9844" s="45"/>
      <c r="F9844" s="13">
        <f t="shared" si="172"/>
        <v>396446185.00999981</v>
      </c>
    </row>
    <row r="9845" spans="1:6">
      <c r="A9845" s="239">
        <v>45510.494085648148</v>
      </c>
      <c r="B9845" s="15"/>
      <c r="C9845" s="144" t="s">
        <v>12</v>
      </c>
      <c r="D9845" s="33">
        <v>1200000</v>
      </c>
      <c r="E9845" s="45"/>
      <c r="F9845" s="13">
        <f t="shared" si="172"/>
        <v>397646185.00999981</v>
      </c>
    </row>
    <row r="9846" spans="1:6">
      <c r="A9846" s="239">
        <v>45510.560960648145</v>
      </c>
      <c r="B9846" s="15"/>
      <c r="C9846" s="144" t="s">
        <v>12</v>
      </c>
      <c r="D9846" s="33">
        <v>750000</v>
      </c>
      <c r="E9846" s="45"/>
      <c r="F9846" s="13">
        <f t="shared" si="172"/>
        <v>398396185.00999981</v>
      </c>
    </row>
    <row r="9847" spans="1:6">
      <c r="A9847" s="239">
        <v>45510.58222222222</v>
      </c>
      <c r="B9847" s="15"/>
      <c r="C9847" s="144" t="s">
        <v>12</v>
      </c>
      <c r="D9847" s="33">
        <v>650000</v>
      </c>
      <c r="E9847" s="45"/>
      <c r="F9847" s="13">
        <f t="shared" si="172"/>
        <v>399046185.00999981</v>
      </c>
    </row>
    <row r="9848" spans="1:6">
      <c r="A9848" s="239">
        <v>45510.584756944445</v>
      </c>
      <c r="B9848" s="15"/>
      <c r="C9848" s="144" t="s">
        <v>12</v>
      </c>
      <c r="D9848" s="33">
        <v>750000</v>
      </c>
      <c r="E9848" s="45"/>
      <c r="F9848" s="13">
        <f t="shared" si="172"/>
        <v>399796185.00999981</v>
      </c>
    </row>
    <row r="9849" spans="1:6">
      <c r="A9849" s="239">
        <v>45510.596192129633</v>
      </c>
      <c r="B9849" s="15"/>
      <c r="C9849" s="144" t="s">
        <v>12</v>
      </c>
      <c r="D9849" s="33">
        <v>750000</v>
      </c>
      <c r="E9849" s="45"/>
      <c r="F9849" s="13">
        <f t="shared" si="172"/>
        <v>400546185.00999981</v>
      </c>
    </row>
    <row r="9850" spans="1:6">
      <c r="A9850" s="239">
        <v>45510.603356481479</v>
      </c>
      <c r="B9850" s="15"/>
      <c r="C9850" s="144" t="s">
        <v>12</v>
      </c>
      <c r="D9850" s="33">
        <v>1125000</v>
      </c>
      <c r="E9850" s="45"/>
      <c r="F9850" s="13">
        <f t="shared" si="172"/>
        <v>401671185.00999981</v>
      </c>
    </row>
    <row r="9851" spans="1:6">
      <c r="A9851" s="239">
        <v>45510.607939814814</v>
      </c>
      <c r="B9851" s="15"/>
      <c r="C9851" s="144" t="s">
        <v>12</v>
      </c>
      <c r="D9851" s="33">
        <v>700000</v>
      </c>
      <c r="E9851" s="45"/>
      <c r="F9851" s="13">
        <f t="shared" si="172"/>
        <v>402371185.00999981</v>
      </c>
    </row>
    <row r="9852" spans="1:6">
      <c r="A9852" s="239">
        <v>45510.614942129629</v>
      </c>
      <c r="B9852" s="15"/>
      <c r="C9852" s="144" t="s">
        <v>12</v>
      </c>
      <c r="D9852" s="33">
        <v>585000</v>
      </c>
      <c r="E9852" s="45"/>
      <c r="F9852" s="13">
        <f t="shared" si="172"/>
        <v>402956185.00999981</v>
      </c>
    </row>
    <row r="9853" spans="1:6">
      <c r="A9853" s="239">
        <v>45510.616493055553</v>
      </c>
      <c r="B9853" s="15"/>
      <c r="C9853" s="144" t="s">
        <v>12</v>
      </c>
      <c r="D9853" s="33">
        <v>750000</v>
      </c>
      <c r="E9853" s="45"/>
      <c r="F9853" s="13">
        <f t="shared" si="172"/>
        <v>403706185.00999981</v>
      </c>
    </row>
    <row r="9854" spans="1:6">
      <c r="A9854" s="239">
        <v>45510.618680555555</v>
      </c>
      <c r="B9854" s="15"/>
      <c r="C9854" s="144" t="s">
        <v>12</v>
      </c>
      <c r="D9854" s="33">
        <v>1500000</v>
      </c>
      <c r="E9854" s="45"/>
      <c r="F9854" s="13">
        <f t="shared" si="172"/>
        <v>405206185.00999981</v>
      </c>
    </row>
    <row r="9855" spans="1:6">
      <c r="A9855" s="239">
        <v>45510.623865740738</v>
      </c>
      <c r="B9855" s="15"/>
      <c r="C9855" s="144" t="s">
        <v>12</v>
      </c>
      <c r="D9855" s="33">
        <v>585000</v>
      </c>
      <c r="E9855" s="45"/>
      <c r="F9855" s="13">
        <f t="shared" si="172"/>
        <v>405791185.00999981</v>
      </c>
    </row>
    <row r="9856" spans="1:6">
      <c r="A9856" s="239">
        <v>45510.630185185182</v>
      </c>
      <c r="B9856" s="15"/>
      <c r="C9856" s="144" t="s">
        <v>12</v>
      </c>
      <c r="D9856" s="33">
        <v>650000</v>
      </c>
      <c r="E9856" s="45"/>
      <c r="F9856" s="13">
        <f t="shared" si="172"/>
        <v>406441185.00999981</v>
      </c>
    </row>
    <row r="9857" spans="1:6">
      <c r="A9857" s="239">
        <v>45510.66474537037</v>
      </c>
      <c r="B9857" s="15"/>
      <c r="C9857" s="144" t="s">
        <v>12</v>
      </c>
      <c r="D9857" s="33">
        <v>650000</v>
      </c>
      <c r="E9857" s="45"/>
      <c r="F9857" s="13">
        <f t="shared" si="172"/>
        <v>407091185.00999981</v>
      </c>
    </row>
    <row r="9858" spans="1:6">
      <c r="A9858" s="239">
        <v>45510.763275462959</v>
      </c>
      <c r="B9858" s="15"/>
      <c r="C9858" s="144" t="s">
        <v>12</v>
      </c>
      <c r="D9858" s="33">
        <v>585000</v>
      </c>
      <c r="E9858" s="45"/>
      <c r="F9858" s="13">
        <f t="shared" si="172"/>
        <v>407676185.00999981</v>
      </c>
    </row>
    <row r="9859" spans="1:6">
      <c r="A9859" s="239">
        <v>45510.865578703706</v>
      </c>
      <c r="B9859" s="15"/>
      <c r="C9859" s="144" t="s">
        <v>12</v>
      </c>
      <c r="D9859" s="33">
        <v>585000</v>
      </c>
      <c r="E9859" s="45"/>
      <c r="F9859" s="13">
        <f t="shared" si="172"/>
        <v>408261185.00999981</v>
      </c>
    </row>
    <row r="9860" spans="1:6">
      <c r="A9860" s="239">
        <v>45511.301828703705</v>
      </c>
      <c r="B9860" s="15"/>
      <c r="C9860" s="144" t="s">
        <v>12</v>
      </c>
      <c r="D9860" s="33">
        <v>1500000</v>
      </c>
      <c r="E9860" s="45"/>
      <c r="F9860" s="13">
        <f t="shared" si="172"/>
        <v>409761185.00999981</v>
      </c>
    </row>
    <row r="9861" spans="1:6">
      <c r="A9861" s="239">
        <v>45511.353738425925</v>
      </c>
      <c r="B9861" s="15"/>
      <c r="C9861" s="144" t="s">
        <v>12</v>
      </c>
      <c r="D9861" s="33">
        <v>700000</v>
      </c>
      <c r="E9861" s="45"/>
      <c r="F9861" s="13">
        <f t="shared" si="172"/>
        <v>410461185.00999981</v>
      </c>
    </row>
    <row r="9862" spans="1:6">
      <c r="A9862" s="239">
        <v>45511.354525462964</v>
      </c>
      <c r="B9862" s="15"/>
      <c r="C9862" s="144" t="s">
        <v>12</v>
      </c>
      <c r="D9862" s="33">
        <v>650000</v>
      </c>
      <c r="E9862" s="45"/>
      <c r="F9862" s="13">
        <f t="shared" si="172"/>
        <v>411111185.00999981</v>
      </c>
    </row>
    <row r="9863" spans="1:6">
      <c r="A9863" s="239">
        <v>45511.36791666667</v>
      </c>
      <c r="B9863" s="15"/>
      <c r="C9863" s="144" t="s">
        <v>12</v>
      </c>
      <c r="D9863" s="33">
        <v>700000</v>
      </c>
      <c r="E9863" s="45"/>
      <c r="F9863" s="13">
        <f t="shared" si="172"/>
        <v>411811185.00999981</v>
      </c>
    </row>
    <row r="9864" spans="1:6">
      <c r="A9864" s="239">
        <v>45511.369826388887</v>
      </c>
      <c r="B9864" s="15"/>
      <c r="C9864" s="144" t="s">
        <v>12</v>
      </c>
      <c r="D9864" s="33">
        <v>600000</v>
      </c>
      <c r="E9864" s="45"/>
      <c r="F9864" s="13">
        <f t="shared" si="172"/>
        <v>412411185.00999981</v>
      </c>
    </row>
    <row r="9865" spans="1:6">
      <c r="A9865" s="239">
        <v>45511.397222222222</v>
      </c>
      <c r="B9865" s="15"/>
      <c r="C9865" s="144" t="s">
        <v>12</v>
      </c>
      <c r="D9865" s="33">
        <v>750000</v>
      </c>
      <c r="E9865" s="45"/>
      <c r="F9865" s="13">
        <f t="shared" si="172"/>
        <v>413161185.00999981</v>
      </c>
    </row>
    <row r="9866" spans="1:6">
      <c r="A9866" s="239">
        <v>45511.40252314815</v>
      </c>
      <c r="B9866" s="15"/>
      <c r="C9866" s="144" t="s">
        <v>12</v>
      </c>
      <c r="D9866" s="33">
        <v>750000</v>
      </c>
      <c r="E9866" s="45"/>
      <c r="F9866" s="13">
        <f t="shared" si="172"/>
        <v>413911185.00999981</v>
      </c>
    </row>
    <row r="9867" spans="1:6">
      <c r="A9867" s="239">
        <v>45511.405231481483</v>
      </c>
      <c r="B9867" s="15"/>
      <c r="C9867" s="144" t="s">
        <v>12</v>
      </c>
      <c r="D9867" s="33">
        <v>585000</v>
      </c>
      <c r="E9867" s="45"/>
      <c r="F9867" s="13">
        <f t="shared" si="172"/>
        <v>414496185.00999981</v>
      </c>
    </row>
    <row r="9868" spans="1:6">
      <c r="A9868" s="239">
        <v>45511.407557870371</v>
      </c>
      <c r="B9868" s="15"/>
      <c r="C9868" s="144" t="s">
        <v>12</v>
      </c>
      <c r="D9868" s="33">
        <v>1450000</v>
      </c>
      <c r="E9868" s="45"/>
      <c r="F9868" s="13">
        <f t="shared" si="172"/>
        <v>415946185.00999981</v>
      </c>
    </row>
    <row r="9869" spans="1:6">
      <c r="A9869" s="239">
        <v>45511.450543981482</v>
      </c>
      <c r="B9869" s="15"/>
      <c r="C9869" s="144" t="s">
        <v>133</v>
      </c>
      <c r="D9869" s="33">
        <v>3120000</v>
      </c>
      <c r="E9869" s="45"/>
      <c r="F9869" s="13">
        <f t="shared" si="172"/>
        <v>419066185.00999981</v>
      </c>
    </row>
    <row r="9870" spans="1:6">
      <c r="A9870" s="239">
        <v>45511.569791666669</v>
      </c>
      <c r="B9870" s="15"/>
      <c r="C9870" s="144" t="s">
        <v>12</v>
      </c>
      <c r="D9870" s="33">
        <v>600000</v>
      </c>
      <c r="E9870" s="45"/>
      <c r="F9870" s="13">
        <f t="shared" si="172"/>
        <v>419666185.00999981</v>
      </c>
    </row>
    <row r="9871" spans="1:6">
      <c r="A9871" s="239">
        <v>45511.584999999999</v>
      </c>
      <c r="B9871" s="15"/>
      <c r="C9871" s="144" t="s">
        <v>12</v>
      </c>
      <c r="D9871" s="33">
        <v>600000</v>
      </c>
      <c r="E9871" s="45"/>
      <c r="F9871" s="13">
        <f t="shared" si="172"/>
        <v>420266185.00999981</v>
      </c>
    </row>
    <row r="9872" spans="1:6">
      <c r="A9872" s="239">
        <v>45511.66302083333</v>
      </c>
      <c r="B9872" s="15"/>
      <c r="C9872" s="144" t="s">
        <v>12</v>
      </c>
      <c r="D9872" s="33">
        <v>650000</v>
      </c>
      <c r="E9872" s="45"/>
      <c r="F9872" s="13">
        <f t="shared" si="172"/>
        <v>420916185.00999981</v>
      </c>
    </row>
    <row r="9873" spans="1:6">
      <c r="A9873" s="239">
        <v>45511.710879629631</v>
      </c>
      <c r="B9873" s="15"/>
      <c r="C9873" s="144" t="s">
        <v>12</v>
      </c>
      <c r="D9873" s="33">
        <v>3835000</v>
      </c>
      <c r="E9873" s="45"/>
      <c r="F9873" s="13">
        <f t="shared" si="172"/>
        <v>424751185.00999981</v>
      </c>
    </row>
    <row r="9874" spans="1:6">
      <c r="A9874" s="239">
        <v>45511.754386574074</v>
      </c>
      <c r="B9874" s="15"/>
      <c r="C9874" s="144" t="s">
        <v>12</v>
      </c>
      <c r="D9874" s="33">
        <v>1170000</v>
      </c>
      <c r="E9874" s="45"/>
      <c r="F9874" s="13">
        <f t="shared" si="172"/>
        <v>425921185.00999981</v>
      </c>
    </row>
    <row r="9875" spans="1:6">
      <c r="A9875" s="239">
        <v>45511.853888888887</v>
      </c>
      <c r="B9875" s="15"/>
      <c r="C9875" s="144" t="s">
        <v>17</v>
      </c>
      <c r="D9875" s="33">
        <v>750000</v>
      </c>
      <c r="E9875" s="45"/>
      <c r="F9875" s="13">
        <f t="shared" si="172"/>
        <v>426671185.00999981</v>
      </c>
    </row>
    <row r="9876" spans="1:6">
      <c r="A9876" s="239">
        <v>45511.87090277778</v>
      </c>
      <c r="B9876" s="15"/>
      <c r="C9876" s="144" t="s">
        <v>12</v>
      </c>
      <c r="D9876" s="33">
        <v>650000</v>
      </c>
      <c r="E9876" s="45"/>
      <c r="F9876" s="13">
        <f t="shared" si="172"/>
        <v>427321185.00999981</v>
      </c>
    </row>
    <row r="9877" spans="1:6">
      <c r="A9877" s="239">
        <v>45512.305578703701</v>
      </c>
      <c r="B9877" s="15"/>
      <c r="C9877" s="144" t="s">
        <v>12</v>
      </c>
      <c r="D9877" s="33">
        <v>600000</v>
      </c>
      <c r="E9877" s="45"/>
      <c r="F9877" s="13">
        <f t="shared" si="172"/>
        <v>427921185.00999981</v>
      </c>
    </row>
    <row r="9878" spans="1:6">
      <c r="A9878" s="239">
        <v>45512.342175925929</v>
      </c>
      <c r="B9878" s="15"/>
      <c r="C9878" s="144" t="s">
        <v>12</v>
      </c>
      <c r="D9878" s="33">
        <v>7353500</v>
      </c>
      <c r="E9878" s="45"/>
      <c r="F9878" s="13">
        <f t="shared" si="172"/>
        <v>435274685.00999981</v>
      </c>
    </row>
    <row r="9879" spans="1:6">
      <c r="A9879" s="14">
        <v>45513</v>
      </c>
      <c r="B9879" s="15"/>
      <c r="C9879" s="144" t="s">
        <v>89</v>
      </c>
      <c r="D9879" s="33">
        <v>600000</v>
      </c>
      <c r="E9879" s="45"/>
      <c r="F9879" s="13">
        <f t="shared" si="172"/>
        <v>435874685.00999981</v>
      </c>
    </row>
    <row r="9880" spans="1:6">
      <c r="A9880" s="14">
        <v>45512</v>
      </c>
      <c r="B9880" s="15"/>
      <c r="C9880" s="144" t="s">
        <v>12</v>
      </c>
      <c r="D9880" s="33">
        <v>650000</v>
      </c>
      <c r="E9880" s="45"/>
      <c r="F9880" s="13">
        <f t="shared" ref="F9880:F9943" si="173">F9879+D9880-E9880</f>
        <v>436524685.00999981</v>
      </c>
    </row>
    <row r="9881" spans="1:6">
      <c r="A9881" s="14">
        <v>45512</v>
      </c>
      <c r="B9881" s="15"/>
      <c r="C9881" s="144" t="s">
        <v>12</v>
      </c>
      <c r="D9881" s="33">
        <v>550000</v>
      </c>
      <c r="E9881" s="45"/>
      <c r="F9881" s="13">
        <f t="shared" si="173"/>
        <v>437074685.00999981</v>
      </c>
    </row>
    <row r="9882" spans="1:6">
      <c r="A9882" s="14">
        <v>45512</v>
      </c>
      <c r="B9882" s="15"/>
      <c r="C9882" s="144" t="s">
        <v>12</v>
      </c>
      <c r="D9882" s="33">
        <v>650000</v>
      </c>
      <c r="E9882" s="45"/>
      <c r="F9882" s="13">
        <f t="shared" si="173"/>
        <v>437724685.00999981</v>
      </c>
    </row>
    <row r="9883" spans="1:6">
      <c r="A9883" s="14">
        <v>45512</v>
      </c>
      <c r="B9883" s="15"/>
      <c r="C9883" s="144" t="s">
        <v>12</v>
      </c>
      <c r="D9883" s="33">
        <v>550000</v>
      </c>
      <c r="E9883" s="45"/>
      <c r="F9883" s="13">
        <f t="shared" si="173"/>
        <v>438274685.00999981</v>
      </c>
    </row>
    <row r="9884" spans="1:6">
      <c r="A9884" s="14">
        <v>45512</v>
      </c>
      <c r="B9884" s="15"/>
      <c r="C9884" s="144" t="s">
        <v>12</v>
      </c>
      <c r="D9884" s="33">
        <v>600000</v>
      </c>
      <c r="E9884" s="45"/>
      <c r="F9884" s="13">
        <f t="shared" si="173"/>
        <v>438874685.00999981</v>
      </c>
    </row>
    <row r="9885" spans="1:6">
      <c r="A9885" s="14">
        <v>45512</v>
      </c>
      <c r="B9885" s="15"/>
      <c r="C9885" s="144" t="s">
        <v>12</v>
      </c>
      <c r="D9885" s="33">
        <v>600000</v>
      </c>
      <c r="E9885" s="45"/>
      <c r="F9885" s="13">
        <f t="shared" si="173"/>
        <v>439474685.00999981</v>
      </c>
    </row>
    <row r="9886" spans="1:6">
      <c r="A9886" s="14">
        <v>45512</v>
      </c>
      <c r="B9886" s="15"/>
      <c r="C9886" s="144" t="s">
        <v>12</v>
      </c>
      <c r="D9886" s="33">
        <v>1285000</v>
      </c>
      <c r="E9886" s="45"/>
      <c r="F9886" s="13">
        <f t="shared" si="173"/>
        <v>440759685.00999981</v>
      </c>
    </row>
    <row r="9887" spans="1:6">
      <c r="A9887" s="14">
        <v>45512</v>
      </c>
      <c r="B9887" s="15"/>
      <c r="C9887" s="144" t="s">
        <v>12</v>
      </c>
      <c r="D9887" s="33">
        <v>1200000</v>
      </c>
      <c r="E9887" s="45"/>
      <c r="F9887" s="13">
        <f t="shared" si="173"/>
        <v>441959685.00999981</v>
      </c>
    </row>
    <row r="9888" spans="1:6">
      <c r="A9888" s="14">
        <v>45512</v>
      </c>
      <c r="B9888" s="15"/>
      <c r="C9888" s="144" t="s">
        <v>12</v>
      </c>
      <c r="D9888" s="33">
        <v>585000</v>
      </c>
      <c r="E9888" s="45"/>
      <c r="F9888" s="13">
        <f t="shared" si="173"/>
        <v>442544685.00999981</v>
      </c>
    </row>
    <row r="9889" spans="1:6">
      <c r="A9889" s="14">
        <v>45512</v>
      </c>
      <c r="B9889" s="15"/>
      <c r="C9889" s="144" t="s">
        <v>12</v>
      </c>
      <c r="D9889" s="33">
        <v>2420000</v>
      </c>
      <c r="E9889" s="45"/>
      <c r="F9889" s="13">
        <f t="shared" si="173"/>
        <v>444964685.00999981</v>
      </c>
    </row>
    <row r="9890" spans="1:6">
      <c r="A9890" s="14">
        <v>45512</v>
      </c>
      <c r="B9890" s="15"/>
      <c r="C9890" s="144" t="s">
        <v>12</v>
      </c>
      <c r="D9890" s="33">
        <v>1920000</v>
      </c>
      <c r="E9890" s="45"/>
      <c r="F9890" s="13">
        <f t="shared" si="173"/>
        <v>446884685.00999981</v>
      </c>
    </row>
    <row r="9891" spans="1:6">
      <c r="A9891" s="14">
        <v>45512</v>
      </c>
      <c r="B9891" s="15"/>
      <c r="C9891" s="144" t="s">
        <v>12</v>
      </c>
      <c r="D9891" s="33">
        <v>750000</v>
      </c>
      <c r="E9891" s="45"/>
      <c r="F9891" s="13">
        <f t="shared" si="173"/>
        <v>447634685.00999981</v>
      </c>
    </row>
    <row r="9892" spans="1:6">
      <c r="A9892" s="14">
        <v>45512</v>
      </c>
      <c r="B9892" s="15"/>
      <c r="C9892" s="144" t="s">
        <v>12</v>
      </c>
      <c r="D9892" s="33">
        <v>650000</v>
      </c>
      <c r="E9892" s="45"/>
      <c r="F9892" s="13">
        <f t="shared" si="173"/>
        <v>448284685.00999981</v>
      </c>
    </row>
    <row r="9893" spans="1:6">
      <c r="A9893" s="14">
        <v>45512</v>
      </c>
      <c r="B9893" s="15"/>
      <c r="C9893" s="144" t="s">
        <v>12</v>
      </c>
      <c r="D9893" s="33">
        <v>1170000</v>
      </c>
      <c r="E9893" s="45"/>
      <c r="F9893" s="13">
        <f t="shared" si="173"/>
        <v>449454685.00999981</v>
      </c>
    </row>
    <row r="9894" spans="1:6">
      <c r="A9894" s="14">
        <v>45512</v>
      </c>
      <c r="B9894" s="15"/>
      <c r="C9894" s="144" t="s">
        <v>12</v>
      </c>
      <c r="D9894" s="33">
        <v>700000</v>
      </c>
      <c r="E9894" s="45"/>
      <c r="F9894" s="13">
        <f t="shared" si="173"/>
        <v>450154685.00999981</v>
      </c>
    </row>
    <row r="9895" spans="1:6">
      <c r="A9895" s="14">
        <v>45513</v>
      </c>
      <c r="B9895" s="15"/>
      <c r="C9895" s="144" t="s">
        <v>12</v>
      </c>
      <c r="D9895" s="33">
        <v>750000</v>
      </c>
      <c r="E9895" s="45"/>
      <c r="F9895" s="13">
        <f t="shared" si="173"/>
        <v>450904685.00999981</v>
      </c>
    </row>
    <row r="9896" spans="1:6">
      <c r="A9896" s="14">
        <v>45513</v>
      </c>
      <c r="B9896" s="15"/>
      <c r="C9896" s="144" t="s">
        <v>12</v>
      </c>
      <c r="D9896" s="33">
        <v>1185000</v>
      </c>
      <c r="E9896" s="45"/>
      <c r="F9896" s="13">
        <f t="shared" si="173"/>
        <v>452089685.00999981</v>
      </c>
    </row>
    <row r="9897" spans="1:6">
      <c r="A9897" s="14">
        <v>45513</v>
      </c>
      <c r="B9897" s="15"/>
      <c r="C9897" s="144" t="s">
        <v>12</v>
      </c>
      <c r="D9897" s="33">
        <v>600000</v>
      </c>
      <c r="E9897" s="45"/>
      <c r="F9897" s="13">
        <f t="shared" si="173"/>
        <v>452689685.00999981</v>
      </c>
    </row>
    <row r="9898" spans="1:6">
      <c r="A9898" s="14">
        <v>45513</v>
      </c>
      <c r="B9898" s="15"/>
      <c r="C9898" s="144" t="s">
        <v>12</v>
      </c>
      <c r="D9898" s="33">
        <v>600000</v>
      </c>
      <c r="E9898" s="45"/>
      <c r="F9898" s="13">
        <f t="shared" si="173"/>
        <v>453289685.00999981</v>
      </c>
    </row>
    <row r="9899" spans="1:6">
      <c r="A9899" s="14">
        <v>45513</v>
      </c>
      <c r="B9899" s="15"/>
      <c r="C9899" s="144" t="s">
        <v>12</v>
      </c>
      <c r="D9899" s="33">
        <v>700000</v>
      </c>
      <c r="E9899" s="45"/>
      <c r="F9899" s="13">
        <f t="shared" si="173"/>
        <v>453989685.00999981</v>
      </c>
    </row>
    <row r="9900" spans="1:6">
      <c r="A9900" s="14">
        <v>45513</v>
      </c>
      <c r="B9900" s="15"/>
      <c r="C9900" s="144" t="s">
        <v>12</v>
      </c>
      <c r="D9900" s="33">
        <v>650000</v>
      </c>
      <c r="E9900" s="45"/>
      <c r="F9900" s="13">
        <f t="shared" si="173"/>
        <v>454639685.00999981</v>
      </c>
    </row>
    <row r="9901" spans="1:6">
      <c r="A9901" s="14">
        <v>45513</v>
      </c>
      <c r="B9901" s="15"/>
      <c r="C9901" s="144" t="s">
        <v>12</v>
      </c>
      <c r="D9901" s="33">
        <v>750000</v>
      </c>
      <c r="E9901" s="45"/>
      <c r="F9901" s="13">
        <f t="shared" si="173"/>
        <v>455389685.00999981</v>
      </c>
    </row>
    <row r="9902" spans="1:6">
      <c r="A9902" s="14">
        <v>45513</v>
      </c>
      <c r="B9902" s="15"/>
      <c r="C9902" s="144" t="s">
        <v>133</v>
      </c>
      <c r="D9902" s="33">
        <v>1950000</v>
      </c>
      <c r="E9902" s="45"/>
      <c r="F9902" s="13">
        <f t="shared" si="173"/>
        <v>457339685.00999981</v>
      </c>
    </row>
    <row r="9903" spans="1:6">
      <c r="A9903" s="14">
        <v>45513</v>
      </c>
      <c r="B9903" s="15"/>
      <c r="C9903" s="144" t="s">
        <v>12</v>
      </c>
      <c r="D9903" s="33">
        <v>585000</v>
      </c>
      <c r="E9903" s="45"/>
      <c r="F9903" s="13">
        <f t="shared" si="173"/>
        <v>457924685.00999981</v>
      </c>
    </row>
    <row r="9904" spans="1:6">
      <c r="A9904" s="14">
        <v>45513</v>
      </c>
      <c r="B9904" s="15"/>
      <c r="C9904" s="144" t="s">
        <v>12</v>
      </c>
      <c r="D9904" s="33">
        <v>585000</v>
      </c>
      <c r="E9904" s="45"/>
      <c r="F9904" s="13">
        <f t="shared" si="173"/>
        <v>458509685.00999981</v>
      </c>
    </row>
    <row r="9905" spans="1:6">
      <c r="A9905" s="14">
        <v>45513</v>
      </c>
      <c r="B9905" s="15"/>
      <c r="C9905" s="144" t="s">
        <v>12</v>
      </c>
      <c r="D9905" s="33">
        <v>1235000</v>
      </c>
      <c r="E9905" s="45"/>
      <c r="F9905" s="13">
        <f t="shared" si="173"/>
        <v>459744685.00999981</v>
      </c>
    </row>
    <row r="9906" spans="1:6">
      <c r="A9906" s="14">
        <v>45513</v>
      </c>
      <c r="B9906" s="15"/>
      <c r="C9906" s="144" t="s">
        <v>12</v>
      </c>
      <c r="D9906" s="33">
        <v>2510000</v>
      </c>
      <c r="E9906" s="45"/>
      <c r="F9906" s="13">
        <f t="shared" si="173"/>
        <v>462254685.00999981</v>
      </c>
    </row>
    <row r="9907" spans="1:6">
      <c r="A9907" s="14">
        <v>45513</v>
      </c>
      <c r="B9907" s="15"/>
      <c r="C9907" s="144" t="s">
        <v>12</v>
      </c>
      <c r="D9907" s="33">
        <v>650000</v>
      </c>
      <c r="E9907" s="45"/>
      <c r="F9907" s="13">
        <f t="shared" si="173"/>
        <v>462904685.00999981</v>
      </c>
    </row>
    <row r="9908" spans="1:6">
      <c r="A9908" s="14">
        <v>45513</v>
      </c>
      <c r="B9908" s="15"/>
      <c r="C9908" s="144" t="s">
        <v>12</v>
      </c>
      <c r="D9908" s="33">
        <v>650000</v>
      </c>
      <c r="E9908" s="45"/>
      <c r="F9908" s="13">
        <f t="shared" si="173"/>
        <v>463554685.00999981</v>
      </c>
    </row>
    <row r="9909" spans="1:6">
      <c r="A9909" s="14">
        <v>45513</v>
      </c>
      <c r="B9909" s="15"/>
      <c r="C9909" s="144" t="s">
        <v>12</v>
      </c>
      <c r="D9909" s="33">
        <v>650000</v>
      </c>
      <c r="E9909" s="45"/>
      <c r="F9909" s="13">
        <f t="shared" si="173"/>
        <v>464204685.00999981</v>
      </c>
    </row>
    <row r="9910" spans="1:6">
      <c r="A9910" s="14">
        <v>45513</v>
      </c>
      <c r="B9910" s="15"/>
      <c r="C9910" s="144" t="s">
        <v>12</v>
      </c>
      <c r="D9910" s="33">
        <v>650000</v>
      </c>
      <c r="E9910" s="45"/>
      <c r="F9910" s="13">
        <f t="shared" si="173"/>
        <v>464854685.00999981</v>
      </c>
    </row>
    <row r="9911" spans="1:6">
      <c r="A9911" s="14">
        <v>45513</v>
      </c>
      <c r="B9911" s="15"/>
      <c r="C9911" s="144" t="s">
        <v>12</v>
      </c>
      <c r="D9911" s="33">
        <v>585000</v>
      </c>
      <c r="E9911" s="45"/>
      <c r="F9911" s="13">
        <f t="shared" si="173"/>
        <v>465439685.00999981</v>
      </c>
    </row>
    <row r="9912" spans="1:6">
      <c r="A9912" s="14">
        <v>45513</v>
      </c>
      <c r="B9912" s="15"/>
      <c r="C9912" s="144" t="s">
        <v>12</v>
      </c>
      <c r="D9912" s="33">
        <v>750000</v>
      </c>
      <c r="E9912" s="45"/>
      <c r="F9912" s="13">
        <f t="shared" si="173"/>
        <v>466189685.00999981</v>
      </c>
    </row>
    <row r="9913" spans="1:6">
      <c r="A9913" s="14">
        <v>45513</v>
      </c>
      <c r="B9913" s="15"/>
      <c r="C9913" s="144" t="s">
        <v>12</v>
      </c>
      <c r="D9913" s="33">
        <v>550000</v>
      </c>
      <c r="E9913" s="45"/>
      <c r="F9913" s="13">
        <f t="shared" si="173"/>
        <v>466739685.00999981</v>
      </c>
    </row>
    <row r="9914" spans="1:6">
      <c r="A9914" s="14">
        <v>45513</v>
      </c>
      <c r="B9914" s="15"/>
      <c r="C9914" s="144" t="s">
        <v>12</v>
      </c>
      <c r="D9914" s="33">
        <v>600000</v>
      </c>
      <c r="E9914" s="45"/>
      <c r="F9914" s="13">
        <f t="shared" si="173"/>
        <v>467339685.00999981</v>
      </c>
    </row>
    <row r="9915" spans="1:6">
      <c r="A9915" s="14">
        <v>45513</v>
      </c>
      <c r="B9915" s="15"/>
      <c r="C9915" s="144" t="s">
        <v>12</v>
      </c>
      <c r="D9915" s="33">
        <v>1800000</v>
      </c>
      <c r="E9915" s="45"/>
      <c r="F9915" s="13">
        <f t="shared" si="173"/>
        <v>469139685.00999981</v>
      </c>
    </row>
    <row r="9916" spans="1:6">
      <c r="A9916" s="14">
        <v>45513</v>
      </c>
      <c r="B9916" s="15"/>
      <c r="C9916" s="144" t="s">
        <v>12</v>
      </c>
      <c r="D9916" s="33">
        <v>750000</v>
      </c>
      <c r="E9916" s="45"/>
      <c r="F9916" s="13">
        <f t="shared" si="173"/>
        <v>469889685.00999981</v>
      </c>
    </row>
    <row r="9917" spans="1:6">
      <c r="A9917" s="14">
        <v>45513</v>
      </c>
      <c r="B9917" s="15"/>
      <c r="C9917" s="144" t="s">
        <v>12</v>
      </c>
      <c r="D9917" s="33">
        <v>585000</v>
      </c>
      <c r="E9917" s="45"/>
      <c r="F9917" s="13">
        <f t="shared" si="173"/>
        <v>470474685.00999981</v>
      </c>
    </row>
    <row r="9918" spans="1:6">
      <c r="A9918" s="14">
        <v>45514</v>
      </c>
      <c r="B9918" s="15"/>
      <c r="C9918" s="144" t="s">
        <v>12</v>
      </c>
      <c r="D9918" s="33">
        <v>750000</v>
      </c>
      <c r="E9918" s="45"/>
      <c r="F9918" s="13">
        <f t="shared" si="173"/>
        <v>471224685.00999981</v>
      </c>
    </row>
    <row r="9919" spans="1:6">
      <c r="A9919" s="14">
        <v>45516</v>
      </c>
      <c r="B9919" s="15"/>
      <c r="C9919" s="144" t="s">
        <v>397</v>
      </c>
      <c r="D9919" s="33">
        <v>1475000</v>
      </c>
      <c r="E9919" s="45"/>
      <c r="F9919" s="13">
        <f t="shared" si="173"/>
        <v>472699685.00999981</v>
      </c>
    </row>
    <row r="9920" spans="1:6">
      <c r="A9920" s="14">
        <v>45516</v>
      </c>
      <c r="B9920" s="15"/>
      <c r="C9920" s="144" t="s">
        <v>78</v>
      </c>
      <c r="D9920" s="33"/>
      <c r="E9920" s="45">
        <v>149578500</v>
      </c>
      <c r="F9920" s="13">
        <f t="shared" si="173"/>
        <v>323121185.00999981</v>
      </c>
    </row>
    <row r="9921" spans="1:6">
      <c r="A9921" s="14">
        <v>45516</v>
      </c>
      <c r="B9921" s="15"/>
      <c r="C9921" s="144" t="s">
        <v>49</v>
      </c>
      <c r="D9921" s="33"/>
      <c r="E9921" s="45">
        <v>2900</v>
      </c>
      <c r="F9921" s="13">
        <f t="shared" si="173"/>
        <v>323118285.00999981</v>
      </c>
    </row>
    <row r="9922" spans="1:6">
      <c r="A9922" s="14">
        <v>45516</v>
      </c>
      <c r="B9922" s="15"/>
      <c r="C9922" s="144" t="s">
        <v>873</v>
      </c>
      <c r="D9922" s="33">
        <v>11150000</v>
      </c>
      <c r="E9922" s="45"/>
      <c r="F9922" s="13">
        <f t="shared" si="173"/>
        <v>334268285.00999981</v>
      </c>
    </row>
    <row r="9923" spans="1:6">
      <c r="A9923" s="14">
        <v>45516</v>
      </c>
      <c r="B9923" s="15"/>
      <c r="C9923" s="144" t="s">
        <v>1394</v>
      </c>
      <c r="D9923" s="33">
        <v>2400000</v>
      </c>
      <c r="E9923" s="45"/>
      <c r="F9923" s="13">
        <f t="shared" si="173"/>
        <v>336668285.00999981</v>
      </c>
    </row>
    <row r="9924" spans="1:6">
      <c r="A9924" s="14">
        <v>45517</v>
      </c>
      <c r="B9924" s="15"/>
      <c r="C9924" s="144" t="s">
        <v>1398</v>
      </c>
      <c r="D9924" s="33">
        <v>2500000</v>
      </c>
      <c r="E9924" s="45"/>
      <c r="F9924" s="13">
        <f t="shared" si="173"/>
        <v>339168285.00999981</v>
      </c>
    </row>
    <row r="9925" spans="1:6">
      <c r="A9925" s="14">
        <v>45517</v>
      </c>
      <c r="B9925" s="15"/>
      <c r="C9925" s="144" t="s">
        <v>1399</v>
      </c>
      <c r="D9925" s="33"/>
      <c r="E9925" s="45">
        <v>10500000</v>
      </c>
      <c r="F9925" s="13">
        <f t="shared" si="173"/>
        <v>328668285.00999981</v>
      </c>
    </row>
    <row r="9926" spans="1:6">
      <c r="A9926" s="14">
        <v>45518</v>
      </c>
      <c r="B9926" s="15"/>
      <c r="C9926" s="144" t="s">
        <v>90</v>
      </c>
      <c r="D9926" s="33">
        <v>2975000</v>
      </c>
      <c r="E9926" s="45"/>
      <c r="F9926" s="13">
        <f t="shared" si="173"/>
        <v>331643285.00999981</v>
      </c>
    </row>
    <row r="9927" spans="1:6">
      <c r="A9927" s="14">
        <v>45516</v>
      </c>
      <c r="B9927" s="15"/>
      <c r="C9927" s="144" t="s">
        <v>1403</v>
      </c>
      <c r="D9927" s="33"/>
      <c r="E9927" s="45">
        <v>11150000</v>
      </c>
      <c r="F9927" s="13">
        <f t="shared" si="173"/>
        <v>320493285.00999981</v>
      </c>
    </row>
    <row r="9928" spans="1:6">
      <c r="A9928" s="14">
        <v>45514</v>
      </c>
      <c r="B9928" s="15"/>
      <c r="C9928" s="144" t="s">
        <v>12</v>
      </c>
      <c r="D9928" s="33">
        <v>750000</v>
      </c>
      <c r="E9928" s="45"/>
      <c r="F9928" s="13">
        <f t="shared" si="173"/>
        <v>321243285.00999981</v>
      </c>
    </row>
    <row r="9929" spans="1:6">
      <c r="A9929" s="14">
        <v>45514</v>
      </c>
      <c r="B9929" s="15"/>
      <c r="C9929" s="144" t="s">
        <v>12</v>
      </c>
      <c r="D9929" s="33">
        <v>750000</v>
      </c>
      <c r="E9929" s="45"/>
      <c r="F9929" s="13">
        <f t="shared" si="173"/>
        <v>321993285.00999981</v>
      </c>
    </row>
    <row r="9930" spans="1:6">
      <c r="A9930" s="14">
        <v>45514</v>
      </c>
      <c r="B9930" s="15"/>
      <c r="C9930" s="144" t="s">
        <v>12</v>
      </c>
      <c r="D9930" s="33">
        <v>650000</v>
      </c>
      <c r="E9930" s="45"/>
      <c r="F9930" s="13">
        <f t="shared" si="173"/>
        <v>322643285.00999981</v>
      </c>
    </row>
    <row r="9931" spans="1:6">
      <c r="A9931" s="14">
        <v>45514</v>
      </c>
      <c r="B9931" s="15"/>
      <c r="C9931" s="144" t="s">
        <v>12</v>
      </c>
      <c r="D9931" s="33">
        <v>650000</v>
      </c>
      <c r="E9931" s="45"/>
      <c r="F9931" s="13">
        <f t="shared" si="173"/>
        <v>323293285.00999981</v>
      </c>
    </row>
    <row r="9932" spans="1:6">
      <c r="A9932" s="14">
        <v>45514</v>
      </c>
      <c r="B9932" s="15"/>
      <c r="C9932" s="144" t="s">
        <v>17</v>
      </c>
      <c r="D9932" s="33">
        <v>750000</v>
      </c>
      <c r="E9932" s="45"/>
      <c r="F9932" s="13">
        <f t="shared" si="173"/>
        <v>324043285.00999981</v>
      </c>
    </row>
    <row r="9933" spans="1:6">
      <c r="A9933" s="14">
        <v>45514</v>
      </c>
      <c r="B9933" s="15"/>
      <c r="C9933" s="144" t="s">
        <v>12</v>
      </c>
      <c r="D9933" s="33">
        <v>585000</v>
      </c>
      <c r="E9933" s="45"/>
      <c r="F9933" s="13">
        <f t="shared" si="173"/>
        <v>324628285.00999981</v>
      </c>
    </row>
    <row r="9934" spans="1:6">
      <c r="A9934" s="14">
        <v>45515</v>
      </c>
      <c r="B9934" s="15"/>
      <c r="C9934" s="144" t="s">
        <v>12</v>
      </c>
      <c r="D9934" s="33">
        <v>650000</v>
      </c>
      <c r="E9934" s="45"/>
      <c r="F9934" s="13">
        <f t="shared" si="173"/>
        <v>325278285.00999981</v>
      </c>
    </row>
    <row r="9935" spans="1:6">
      <c r="A9935" s="14">
        <v>45516</v>
      </c>
      <c r="B9935" s="15"/>
      <c r="C9935" s="144" t="s">
        <v>12</v>
      </c>
      <c r="D9935" s="33">
        <v>585000</v>
      </c>
      <c r="E9935" s="45"/>
      <c r="F9935" s="13">
        <f t="shared" si="173"/>
        <v>325863285.00999981</v>
      </c>
    </row>
    <row r="9936" spans="1:6">
      <c r="A9936" s="14">
        <v>45516</v>
      </c>
      <c r="B9936" s="15"/>
      <c r="C9936" s="144" t="s">
        <v>12</v>
      </c>
      <c r="D9936" s="33">
        <v>1285000</v>
      </c>
      <c r="E9936" s="45"/>
      <c r="F9936" s="13">
        <f t="shared" si="173"/>
        <v>327148285.00999981</v>
      </c>
    </row>
    <row r="9937" spans="1:6">
      <c r="A9937" s="14">
        <v>45516</v>
      </c>
      <c r="B9937" s="15"/>
      <c r="C9937" s="144" t="s">
        <v>12</v>
      </c>
      <c r="D9937" s="33">
        <v>585000</v>
      </c>
      <c r="E9937" s="45"/>
      <c r="F9937" s="13">
        <f t="shared" si="173"/>
        <v>327733285.00999981</v>
      </c>
    </row>
    <row r="9938" spans="1:6">
      <c r="A9938" s="14">
        <v>45516</v>
      </c>
      <c r="B9938" s="15"/>
      <c r="C9938" s="144" t="s">
        <v>12</v>
      </c>
      <c r="D9938" s="33">
        <v>650000</v>
      </c>
      <c r="E9938" s="45"/>
      <c r="F9938" s="13">
        <f t="shared" si="173"/>
        <v>328383285.00999981</v>
      </c>
    </row>
    <row r="9939" spans="1:6">
      <c r="A9939" s="14">
        <v>45516</v>
      </c>
      <c r="B9939" s="15"/>
      <c r="C9939" s="144" t="s">
        <v>12</v>
      </c>
      <c r="D9939" s="33">
        <v>750000</v>
      </c>
      <c r="E9939" s="45"/>
      <c r="F9939" s="13">
        <f t="shared" si="173"/>
        <v>329133285.00999981</v>
      </c>
    </row>
    <row r="9940" spans="1:6">
      <c r="A9940" s="14">
        <v>45516</v>
      </c>
      <c r="B9940" s="15"/>
      <c r="C9940" s="144" t="s">
        <v>12</v>
      </c>
      <c r="D9940" s="33">
        <v>650000</v>
      </c>
      <c r="E9940" s="45"/>
      <c r="F9940" s="13">
        <f t="shared" si="173"/>
        <v>329783285.00999981</v>
      </c>
    </row>
    <row r="9941" spans="1:6">
      <c r="A9941" s="14">
        <v>45516</v>
      </c>
      <c r="B9941" s="15"/>
      <c r="C9941" s="144" t="s">
        <v>12</v>
      </c>
      <c r="D9941" s="33">
        <v>650000</v>
      </c>
      <c r="E9941" s="45"/>
      <c r="F9941" s="13">
        <f t="shared" si="173"/>
        <v>330433285.00999981</v>
      </c>
    </row>
    <row r="9942" spans="1:6">
      <c r="A9942" s="14">
        <v>45516</v>
      </c>
      <c r="B9942" s="15"/>
      <c r="C9942" s="144" t="s">
        <v>12</v>
      </c>
      <c r="D9942" s="33">
        <v>600000</v>
      </c>
      <c r="E9942" s="45"/>
      <c r="F9942" s="13">
        <f t="shared" si="173"/>
        <v>331033285.00999981</v>
      </c>
    </row>
    <row r="9943" spans="1:6">
      <c r="A9943" s="14">
        <v>45516</v>
      </c>
      <c r="B9943" s="15"/>
      <c r="C9943" s="144" t="s">
        <v>12</v>
      </c>
      <c r="D9943" s="33">
        <v>1350000</v>
      </c>
      <c r="E9943" s="45"/>
      <c r="F9943" s="13">
        <f t="shared" si="173"/>
        <v>332383285.00999981</v>
      </c>
    </row>
    <row r="9944" spans="1:6">
      <c r="A9944" s="14">
        <v>45516</v>
      </c>
      <c r="B9944" s="15"/>
      <c r="C9944" s="144" t="s">
        <v>12</v>
      </c>
      <c r="D9944" s="33">
        <v>650000</v>
      </c>
      <c r="E9944" s="45"/>
      <c r="F9944" s="13">
        <f t="shared" ref="F9944:F9999" si="174">F9943+D9944-E9944</f>
        <v>333033285.00999981</v>
      </c>
    </row>
    <row r="9945" spans="1:6">
      <c r="A9945" s="14">
        <v>45516</v>
      </c>
      <c r="B9945" s="15"/>
      <c r="C9945" s="144" t="s">
        <v>12</v>
      </c>
      <c r="D9945" s="33">
        <v>750000</v>
      </c>
      <c r="E9945" s="45"/>
      <c r="F9945" s="13">
        <f t="shared" si="174"/>
        <v>333783285.00999981</v>
      </c>
    </row>
    <row r="9946" spans="1:6">
      <c r="A9946" s="14">
        <v>45516</v>
      </c>
      <c r="B9946" s="15"/>
      <c r="C9946" s="144" t="s">
        <v>12</v>
      </c>
      <c r="D9946" s="33">
        <v>600000</v>
      </c>
      <c r="E9946" s="45"/>
      <c r="F9946" s="13">
        <f t="shared" si="174"/>
        <v>334383285.00999981</v>
      </c>
    </row>
    <row r="9947" spans="1:6">
      <c r="A9947" s="14">
        <v>45516</v>
      </c>
      <c r="B9947" s="15"/>
      <c r="C9947" s="144" t="s">
        <v>12</v>
      </c>
      <c r="D9947" s="33">
        <v>650000</v>
      </c>
      <c r="E9947" s="45"/>
      <c r="F9947" s="13">
        <f t="shared" si="174"/>
        <v>335033285.00999981</v>
      </c>
    </row>
    <row r="9948" spans="1:6">
      <c r="A9948" s="14">
        <v>45516</v>
      </c>
      <c r="B9948" s="15"/>
      <c r="C9948" s="144" t="s">
        <v>12</v>
      </c>
      <c r="D9948" s="33">
        <v>650000</v>
      </c>
      <c r="E9948" s="45"/>
      <c r="F9948" s="13">
        <f t="shared" si="174"/>
        <v>335683285.00999981</v>
      </c>
    </row>
    <row r="9949" spans="1:6">
      <c r="A9949" s="14">
        <v>45516</v>
      </c>
      <c r="B9949" s="15"/>
      <c r="C9949" s="144" t="s">
        <v>12</v>
      </c>
      <c r="D9949" s="33">
        <v>700000</v>
      </c>
      <c r="E9949" s="45"/>
      <c r="F9949" s="13">
        <f t="shared" si="174"/>
        <v>336383285.00999981</v>
      </c>
    </row>
    <row r="9950" spans="1:6">
      <c r="A9950" s="14">
        <v>45517</v>
      </c>
      <c r="B9950" s="15"/>
      <c r="C9950" s="144" t="s">
        <v>12</v>
      </c>
      <c r="D9950" s="33">
        <v>1300000</v>
      </c>
      <c r="E9950" s="45"/>
      <c r="F9950" s="13">
        <f t="shared" si="174"/>
        <v>337683285.00999981</v>
      </c>
    </row>
    <row r="9951" spans="1:6">
      <c r="A9951" s="14">
        <v>45517</v>
      </c>
      <c r="B9951" s="15"/>
      <c r="C9951" s="144" t="s">
        <v>12</v>
      </c>
      <c r="D9951" s="33">
        <v>600000</v>
      </c>
      <c r="E9951" s="45"/>
      <c r="F9951" s="13">
        <f t="shared" si="174"/>
        <v>338283285.00999981</v>
      </c>
    </row>
    <row r="9952" spans="1:6">
      <c r="A9952" s="14">
        <v>45517</v>
      </c>
      <c r="B9952" s="15"/>
      <c r="C9952" s="144" t="s">
        <v>12</v>
      </c>
      <c r="D9952" s="33">
        <v>1235000</v>
      </c>
      <c r="E9952" s="45"/>
      <c r="F9952" s="13">
        <f t="shared" si="174"/>
        <v>339518285.00999981</v>
      </c>
    </row>
    <row r="9953" spans="1:6">
      <c r="A9953" s="14">
        <v>45517</v>
      </c>
      <c r="B9953" s="15"/>
      <c r="C9953" s="144" t="s">
        <v>12</v>
      </c>
      <c r="D9953" s="33">
        <v>585000</v>
      </c>
      <c r="E9953" s="45"/>
      <c r="F9953" s="13">
        <f t="shared" si="174"/>
        <v>340103285.00999981</v>
      </c>
    </row>
    <row r="9954" spans="1:6">
      <c r="A9954" s="14">
        <v>45517</v>
      </c>
      <c r="B9954" s="15"/>
      <c r="C9954" s="144" t="s">
        <v>12</v>
      </c>
      <c r="D9954" s="33">
        <v>600000</v>
      </c>
      <c r="E9954" s="45"/>
      <c r="F9954" s="13">
        <f t="shared" si="174"/>
        <v>340703285.00999981</v>
      </c>
    </row>
    <row r="9955" spans="1:6">
      <c r="A9955" s="14">
        <v>45517</v>
      </c>
      <c r="B9955" s="15"/>
      <c r="C9955" s="144" t="s">
        <v>12</v>
      </c>
      <c r="D9955" s="33">
        <v>585000</v>
      </c>
      <c r="E9955" s="45"/>
      <c r="F9955" s="13">
        <f t="shared" si="174"/>
        <v>341288285.00999981</v>
      </c>
    </row>
    <row r="9956" spans="1:6">
      <c r="A9956" s="14">
        <v>45517</v>
      </c>
      <c r="B9956" s="15"/>
      <c r="C9956" s="144" t="s">
        <v>12</v>
      </c>
      <c r="D9956" s="33">
        <v>550000</v>
      </c>
      <c r="E9956" s="45"/>
      <c r="F9956" s="13">
        <f t="shared" si="174"/>
        <v>341838285.00999981</v>
      </c>
    </row>
    <row r="9957" spans="1:6">
      <c r="A9957" s="14">
        <v>45517</v>
      </c>
      <c r="B9957" s="15"/>
      <c r="C9957" s="144" t="s">
        <v>12</v>
      </c>
      <c r="D9957" s="33">
        <v>585000</v>
      </c>
      <c r="E9957" s="45"/>
      <c r="F9957" s="13">
        <f t="shared" si="174"/>
        <v>342423285.00999981</v>
      </c>
    </row>
    <row r="9958" spans="1:6">
      <c r="A9958" s="14">
        <v>45517</v>
      </c>
      <c r="B9958" s="15"/>
      <c r="C9958" s="144" t="s">
        <v>12</v>
      </c>
      <c r="D9958" s="33">
        <v>1170000</v>
      </c>
      <c r="E9958" s="45"/>
      <c r="F9958" s="13">
        <f t="shared" si="174"/>
        <v>343593285.00999981</v>
      </c>
    </row>
    <row r="9959" spans="1:6">
      <c r="A9959" s="14">
        <v>45517</v>
      </c>
      <c r="B9959" s="15"/>
      <c r="C9959" s="144" t="s">
        <v>12</v>
      </c>
      <c r="D9959" s="33">
        <v>1170000</v>
      </c>
      <c r="E9959" s="45"/>
      <c r="F9959" s="13">
        <f t="shared" si="174"/>
        <v>344763285.00999981</v>
      </c>
    </row>
    <row r="9960" spans="1:6">
      <c r="A9960" s="14">
        <v>45517</v>
      </c>
      <c r="B9960" s="15"/>
      <c r="C9960" s="144" t="s">
        <v>12</v>
      </c>
      <c r="D9960" s="33">
        <v>1100000</v>
      </c>
      <c r="E9960" s="45"/>
      <c r="F9960" s="13">
        <f t="shared" si="174"/>
        <v>345863285.00999981</v>
      </c>
    </row>
    <row r="9961" spans="1:6">
      <c r="A9961" s="14">
        <v>45517</v>
      </c>
      <c r="B9961" s="15"/>
      <c r="C9961" s="144" t="s">
        <v>12</v>
      </c>
      <c r="D9961" s="33">
        <v>1160000</v>
      </c>
      <c r="E9961" s="45"/>
      <c r="F9961" s="13">
        <f t="shared" si="174"/>
        <v>347023285.00999981</v>
      </c>
    </row>
    <row r="9962" spans="1:6">
      <c r="A9962" s="14">
        <v>45517</v>
      </c>
      <c r="B9962" s="15"/>
      <c r="C9962" s="144" t="s">
        <v>12</v>
      </c>
      <c r="D9962" s="33">
        <v>600000</v>
      </c>
      <c r="E9962" s="45"/>
      <c r="F9962" s="13">
        <f t="shared" si="174"/>
        <v>347623285.00999981</v>
      </c>
    </row>
    <row r="9963" spans="1:6">
      <c r="A9963" s="14">
        <v>45517</v>
      </c>
      <c r="B9963" s="15"/>
      <c r="C9963" s="144" t="s">
        <v>12</v>
      </c>
      <c r="D9963" s="33">
        <v>1335000</v>
      </c>
      <c r="E9963" s="45"/>
      <c r="F9963" s="13">
        <f t="shared" si="174"/>
        <v>348958285.00999981</v>
      </c>
    </row>
    <row r="9964" spans="1:6">
      <c r="A9964" s="14">
        <v>45517</v>
      </c>
      <c r="B9964" s="15"/>
      <c r="C9964" s="144" t="s">
        <v>12</v>
      </c>
      <c r="D9964" s="33">
        <v>575000</v>
      </c>
      <c r="E9964" s="45"/>
      <c r="F9964" s="13">
        <f t="shared" si="174"/>
        <v>349533285.00999981</v>
      </c>
    </row>
    <row r="9965" spans="1:6">
      <c r="A9965" s="14">
        <v>45517</v>
      </c>
      <c r="B9965" s="15"/>
      <c r="C9965" s="144" t="s">
        <v>12</v>
      </c>
      <c r="D9965" s="33">
        <v>700000</v>
      </c>
      <c r="E9965" s="45"/>
      <c r="F9965" s="13">
        <f t="shared" si="174"/>
        <v>350233285.00999981</v>
      </c>
    </row>
    <row r="9966" spans="1:6">
      <c r="A9966" s="14">
        <v>45517</v>
      </c>
      <c r="B9966" s="15"/>
      <c r="C9966" s="144" t="s">
        <v>17</v>
      </c>
      <c r="D9966" s="33">
        <v>1200000</v>
      </c>
      <c r="E9966" s="45"/>
      <c r="F9966" s="13">
        <f t="shared" si="174"/>
        <v>351433285.00999981</v>
      </c>
    </row>
    <row r="9967" spans="1:6">
      <c r="A9967" s="14">
        <v>45517</v>
      </c>
      <c r="B9967" s="15"/>
      <c r="C9967" s="144" t="s">
        <v>72</v>
      </c>
      <c r="D9967" s="33">
        <v>2000000</v>
      </c>
      <c r="E9967" s="45"/>
      <c r="F9967" s="13">
        <f t="shared" si="174"/>
        <v>353433285.00999981</v>
      </c>
    </row>
    <row r="9968" spans="1:6">
      <c r="A9968" s="14">
        <v>45517</v>
      </c>
      <c r="B9968" s="15"/>
      <c r="C9968" s="144" t="s">
        <v>17</v>
      </c>
      <c r="D9968" s="33">
        <v>1500000</v>
      </c>
      <c r="E9968" s="45"/>
      <c r="F9968" s="13">
        <f t="shared" si="174"/>
        <v>354933285.00999981</v>
      </c>
    </row>
    <row r="9969" spans="1:6">
      <c r="A9969" s="14">
        <v>45517</v>
      </c>
      <c r="B9969" s="15"/>
      <c r="C9969" s="144" t="s">
        <v>17</v>
      </c>
      <c r="D9969" s="33">
        <v>1750000</v>
      </c>
      <c r="E9969" s="45"/>
      <c r="F9969" s="13">
        <f t="shared" si="174"/>
        <v>356683285.00999981</v>
      </c>
    </row>
    <row r="9970" spans="1:6">
      <c r="A9970" s="14">
        <v>45517</v>
      </c>
      <c r="B9970" s="15"/>
      <c r="C9970" s="144" t="s">
        <v>17</v>
      </c>
      <c r="D9970" s="33">
        <v>750000</v>
      </c>
      <c r="E9970" s="45"/>
      <c r="F9970" s="13">
        <f t="shared" si="174"/>
        <v>357433285.00999981</v>
      </c>
    </row>
    <row r="9971" spans="1:6">
      <c r="A9971" s="14">
        <v>45517</v>
      </c>
      <c r="B9971" s="15"/>
      <c r="C9971" s="144" t="s">
        <v>12</v>
      </c>
      <c r="D9971" s="33">
        <v>1135000</v>
      </c>
      <c r="E9971" s="45"/>
      <c r="F9971" s="13">
        <f t="shared" si="174"/>
        <v>358568285.00999981</v>
      </c>
    </row>
    <row r="9972" spans="1:6">
      <c r="A9972" s="14">
        <v>45517</v>
      </c>
      <c r="B9972" s="15"/>
      <c r="C9972" s="144" t="s">
        <v>12</v>
      </c>
      <c r="D9972" s="33">
        <v>1170000</v>
      </c>
      <c r="E9972" s="45"/>
      <c r="F9972" s="13">
        <f t="shared" si="174"/>
        <v>359738285.00999981</v>
      </c>
    </row>
    <row r="9973" spans="1:6">
      <c r="A9973" s="14">
        <v>45517</v>
      </c>
      <c r="B9973" s="15"/>
      <c r="C9973" s="144" t="s">
        <v>12</v>
      </c>
      <c r="D9973" s="33">
        <v>1335000</v>
      </c>
      <c r="E9973" s="45"/>
      <c r="F9973" s="13">
        <f t="shared" si="174"/>
        <v>361073285.00999981</v>
      </c>
    </row>
    <row r="9974" spans="1:6">
      <c r="A9974" s="14">
        <v>45517</v>
      </c>
      <c r="B9974" s="15"/>
      <c r="C9974" s="144" t="s">
        <v>12</v>
      </c>
      <c r="D9974" s="33">
        <v>1250000</v>
      </c>
      <c r="E9974" s="45"/>
      <c r="F9974" s="13">
        <f t="shared" si="174"/>
        <v>362323285.00999981</v>
      </c>
    </row>
    <row r="9975" spans="1:6">
      <c r="A9975" s="14">
        <v>45518</v>
      </c>
      <c r="B9975" s="15"/>
      <c r="C9975" s="144" t="s">
        <v>12</v>
      </c>
      <c r="D9975" s="33">
        <v>1755000</v>
      </c>
      <c r="E9975" s="45"/>
      <c r="F9975" s="13">
        <f t="shared" si="174"/>
        <v>364078285.00999981</v>
      </c>
    </row>
    <row r="9976" spans="1:6">
      <c r="A9976" s="14">
        <v>45518</v>
      </c>
      <c r="B9976" s="15"/>
      <c r="C9976" s="144" t="s">
        <v>12</v>
      </c>
      <c r="D9976" s="33">
        <v>1725000</v>
      </c>
      <c r="E9976" s="45"/>
      <c r="F9976" s="13">
        <f t="shared" si="174"/>
        <v>365803285.00999981</v>
      </c>
    </row>
    <row r="9977" spans="1:6">
      <c r="A9977" s="14">
        <v>45518</v>
      </c>
      <c r="B9977" s="15"/>
      <c r="C9977" s="144" t="s">
        <v>12</v>
      </c>
      <c r="D9977" s="33">
        <v>1235000</v>
      </c>
      <c r="E9977" s="45"/>
      <c r="F9977" s="13">
        <f t="shared" si="174"/>
        <v>367038285.00999981</v>
      </c>
    </row>
    <row r="9978" spans="1:6">
      <c r="A9978" s="14">
        <v>45518</v>
      </c>
      <c r="B9978" s="15"/>
      <c r="C9978" s="144" t="s">
        <v>12</v>
      </c>
      <c r="D9978" s="33">
        <v>1300000</v>
      </c>
      <c r="E9978" s="45"/>
      <c r="F9978" s="13">
        <f t="shared" si="174"/>
        <v>368338285.00999981</v>
      </c>
    </row>
    <row r="9979" spans="1:6">
      <c r="A9979" s="14">
        <v>45518</v>
      </c>
      <c r="B9979" s="15"/>
      <c r="C9979" s="144" t="s">
        <v>12</v>
      </c>
      <c r="D9979" s="33">
        <v>585000</v>
      </c>
      <c r="E9979" s="45"/>
      <c r="F9979" s="13">
        <f t="shared" si="174"/>
        <v>368923285.00999981</v>
      </c>
    </row>
    <row r="9980" spans="1:6">
      <c r="A9980" s="14">
        <v>45518</v>
      </c>
      <c r="B9980" s="15"/>
      <c r="C9980" s="144" t="s">
        <v>12</v>
      </c>
      <c r="D9980" s="33">
        <v>1335000</v>
      </c>
      <c r="E9980" s="45"/>
      <c r="F9980" s="13">
        <f t="shared" si="174"/>
        <v>370258285.00999981</v>
      </c>
    </row>
    <row r="9981" spans="1:6">
      <c r="A9981" s="14">
        <v>45518</v>
      </c>
      <c r="B9981" s="15"/>
      <c r="C9981" s="144" t="s">
        <v>12</v>
      </c>
      <c r="D9981" s="33">
        <v>1770000</v>
      </c>
      <c r="E9981" s="45"/>
      <c r="F9981" s="13">
        <f t="shared" si="174"/>
        <v>372028285.00999981</v>
      </c>
    </row>
    <row r="9982" spans="1:6">
      <c r="A9982" s="14">
        <v>45518</v>
      </c>
      <c r="B9982" s="15"/>
      <c r="C9982" s="144" t="s">
        <v>12</v>
      </c>
      <c r="D9982" s="33">
        <v>585000</v>
      </c>
      <c r="E9982" s="45"/>
      <c r="F9982" s="13">
        <f t="shared" si="174"/>
        <v>372613285.00999981</v>
      </c>
    </row>
    <row r="9983" spans="1:6">
      <c r="A9983" s="14">
        <v>45518</v>
      </c>
      <c r="B9983" s="15"/>
      <c r="C9983" s="144" t="s">
        <v>12</v>
      </c>
      <c r="D9983" s="33">
        <v>585000</v>
      </c>
      <c r="E9983" s="45"/>
      <c r="F9983" s="13">
        <f t="shared" si="174"/>
        <v>373198285.00999981</v>
      </c>
    </row>
    <row r="9984" spans="1:6">
      <c r="A9984" s="14">
        <v>45518</v>
      </c>
      <c r="B9984" s="15"/>
      <c r="C9984" s="144" t="s">
        <v>12</v>
      </c>
      <c r="D9984" s="33">
        <v>600000</v>
      </c>
      <c r="E9984" s="45"/>
      <c r="F9984" s="13">
        <f t="shared" si="174"/>
        <v>373798285.00999981</v>
      </c>
    </row>
    <row r="9985" spans="1:6">
      <c r="A9985" s="14">
        <v>45518</v>
      </c>
      <c r="B9985" s="15"/>
      <c r="C9985" s="144" t="s">
        <v>12</v>
      </c>
      <c r="D9985" s="33">
        <v>650000</v>
      </c>
      <c r="E9985" s="45"/>
      <c r="F9985" s="13">
        <f t="shared" si="174"/>
        <v>374448285.00999981</v>
      </c>
    </row>
    <row r="9986" spans="1:6">
      <c r="A9986" s="14">
        <v>45518</v>
      </c>
      <c r="B9986" s="15"/>
      <c r="C9986" s="144" t="s">
        <v>12</v>
      </c>
      <c r="D9986" s="33">
        <v>650000</v>
      </c>
      <c r="E9986" s="45"/>
      <c r="F9986" s="13">
        <f t="shared" si="174"/>
        <v>375098285.00999981</v>
      </c>
    </row>
    <row r="9987" spans="1:6">
      <c r="A9987" s="14">
        <v>45518</v>
      </c>
      <c r="B9987" s="15"/>
      <c r="C9987" s="144" t="s">
        <v>12</v>
      </c>
      <c r="D9987" s="33">
        <v>1170000</v>
      </c>
      <c r="E9987" s="45"/>
      <c r="F9987" s="13">
        <f t="shared" si="174"/>
        <v>376268285.00999981</v>
      </c>
    </row>
    <row r="9988" spans="1:6">
      <c r="A9988" s="14">
        <v>45518</v>
      </c>
      <c r="B9988" s="15"/>
      <c r="C9988" s="144" t="s">
        <v>12</v>
      </c>
      <c r="D9988" s="33">
        <v>600000</v>
      </c>
      <c r="E9988" s="45"/>
      <c r="F9988" s="13">
        <f t="shared" si="174"/>
        <v>376868285.00999981</v>
      </c>
    </row>
    <row r="9989" spans="1:6">
      <c r="A9989" s="14">
        <v>45519</v>
      </c>
      <c r="B9989" s="15"/>
      <c r="C9989" s="144" t="s">
        <v>12</v>
      </c>
      <c r="D9989" s="33">
        <v>700000</v>
      </c>
      <c r="E9989" s="45"/>
      <c r="F9989" s="13">
        <f t="shared" si="174"/>
        <v>377568285.00999981</v>
      </c>
    </row>
    <row r="9990" spans="1:6">
      <c r="A9990" s="14">
        <v>45519</v>
      </c>
      <c r="B9990" s="15"/>
      <c r="C9990" s="144" t="s">
        <v>12</v>
      </c>
      <c r="D9990" s="33">
        <v>600000</v>
      </c>
      <c r="E9990" s="45"/>
      <c r="F9990" s="13">
        <f t="shared" si="174"/>
        <v>378168285.00999981</v>
      </c>
    </row>
    <row r="9991" spans="1:6">
      <c r="A9991" s="14">
        <v>45519</v>
      </c>
      <c r="B9991" s="15"/>
      <c r="C9991" s="144" t="s">
        <v>12</v>
      </c>
      <c r="D9991" s="33">
        <v>1770000</v>
      </c>
      <c r="E9991" s="45"/>
      <c r="F9991" s="13">
        <f t="shared" si="174"/>
        <v>379938285.00999981</v>
      </c>
    </row>
    <row r="9992" spans="1:6">
      <c r="A9992" s="14">
        <v>45520</v>
      </c>
      <c r="B9992" s="15"/>
      <c r="C9992" s="144" t="s">
        <v>87</v>
      </c>
      <c r="D9992" s="33">
        <v>3100000</v>
      </c>
      <c r="E9992" s="45"/>
      <c r="F9992" s="13">
        <f t="shared" si="174"/>
        <v>383038285.00999981</v>
      </c>
    </row>
    <row r="9993" spans="1:6">
      <c r="A9993" s="14">
        <v>45523</v>
      </c>
      <c r="B9993" s="15"/>
      <c r="C9993" s="144" t="s">
        <v>78</v>
      </c>
      <c r="D9993" s="33"/>
      <c r="E9993" s="45">
        <v>52995000</v>
      </c>
      <c r="F9993" s="13">
        <f t="shared" si="174"/>
        <v>330043285.00999981</v>
      </c>
    </row>
    <row r="9994" spans="1:6">
      <c r="A9994" s="14">
        <v>45523</v>
      </c>
      <c r="B9994" s="15"/>
      <c r="C9994" s="144" t="s">
        <v>49</v>
      </c>
      <c r="D9994" s="33"/>
      <c r="E9994" s="45">
        <v>2900</v>
      </c>
      <c r="F9994" s="13">
        <f t="shared" si="174"/>
        <v>330040385.00999981</v>
      </c>
    </row>
    <row r="9995" spans="1:6">
      <c r="A9995" s="14">
        <v>45523</v>
      </c>
      <c r="B9995" s="15"/>
      <c r="C9995" s="144" t="s">
        <v>1409</v>
      </c>
      <c r="D9995" s="33"/>
      <c r="E9995" s="45">
        <v>56906562</v>
      </c>
      <c r="F9995" s="13">
        <f t="shared" si="174"/>
        <v>273133823.00999981</v>
      </c>
    </row>
    <row r="9996" spans="1:6">
      <c r="A9996" s="14">
        <v>45523</v>
      </c>
      <c r="B9996" s="15"/>
      <c r="C9996" s="144" t="s">
        <v>49</v>
      </c>
      <c r="D9996" s="33"/>
      <c r="E9996" s="45">
        <v>2500</v>
      </c>
      <c r="F9996" s="13">
        <f t="shared" si="174"/>
        <v>273131323.00999981</v>
      </c>
    </row>
    <row r="9997" spans="1:6">
      <c r="A9997" s="14">
        <v>45523</v>
      </c>
      <c r="B9997" s="15"/>
      <c r="C9997" s="144" t="s">
        <v>1410</v>
      </c>
      <c r="D9997" s="33"/>
      <c r="E9997" s="45">
        <v>9900000</v>
      </c>
      <c r="F9997" s="13">
        <f t="shared" si="174"/>
        <v>263231323.00999981</v>
      </c>
    </row>
    <row r="9998" spans="1:6">
      <c r="A9998" s="14">
        <v>45523</v>
      </c>
      <c r="B9998" s="15"/>
      <c r="C9998" s="144" t="s">
        <v>49</v>
      </c>
      <c r="D9998" s="33"/>
      <c r="E9998" s="45">
        <v>2500</v>
      </c>
      <c r="F9998" s="13">
        <f t="shared" si="174"/>
        <v>263228823.00999981</v>
      </c>
    </row>
    <row r="9999" spans="1:6">
      <c r="A9999" s="14">
        <v>45524</v>
      </c>
      <c r="B9999" s="15"/>
      <c r="C9999" s="144" t="s">
        <v>467</v>
      </c>
      <c r="D9999" s="33">
        <v>2075000</v>
      </c>
      <c r="E9999" s="45"/>
      <c r="F9999" s="13">
        <f t="shared" si="174"/>
        <v>265303823.00999981</v>
      </c>
    </row>
    <row r="10000" spans="1:6">
      <c r="A10000" s="14">
        <v>45525</v>
      </c>
      <c r="B10000" s="15"/>
      <c r="C10000" s="144" t="s">
        <v>959</v>
      </c>
      <c r="D10000" s="33">
        <v>1750000</v>
      </c>
      <c r="E10000" s="45"/>
      <c r="F10000" s="13">
        <f t="shared" ref="F10000:F10040" si="175">F9999+D10000-E10000</f>
        <v>267053823.00999981</v>
      </c>
    </row>
    <row r="10001" spans="1:6">
      <c r="A10001" s="14">
        <v>45525</v>
      </c>
      <c r="B10001" s="15"/>
      <c r="C10001" s="144" t="s">
        <v>1413</v>
      </c>
      <c r="D10001" s="33">
        <v>56906562</v>
      </c>
      <c r="E10001" s="45"/>
      <c r="F10001" s="13">
        <f t="shared" si="175"/>
        <v>323960385.00999981</v>
      </c>
    </row>
    <row r="10002" spans="1:6">
      <c r="A10002" s="14">
        <v>45519</v>
      </c>
      <c r="B10002" s="15"/>
      <c r="C10002" s="144" t="s">
        <v>12</v>
      </c>
      <c r="D10002" s="33">
        <v>1250000</v>
      </c>
      <c r="E10002" s="45"/>
      <c r="F10002" s="13">
        <f t="shared" si="175"/>
        <v>325210385.00999981</v>
      </c>
    </row>
    <row r="10003" spans="1:6">
      <c r="A10003" s="14">
        <v>45519</v>
      </c>
      <c r="B10003" s="15"/>
      <c r="C10003" s="144" t="s">
        <v>12</v>
      </c>
      <c r="D10003" s="33">
        <v>1170000</v>
      </c>
      <c r="E10003" s="45"/>
      <c r="F10003" s="13">
        <f t="shared" si="175"/>
        <v>326380385.00999981</v>
      </c>
    </row>
    <row r="10004" spans="1:6">
      <c r="A10004" s="14">
        <v>45519</v>
      </c>
      <c r="B10004" s="15"/>
      <c r="C10004" s="144" t="s">
        <v>12</v>
      </c>
      <c r="D10004" s="33">
        <v>650000</v>
      </c>
      <c r="E10004" s="45"/>
      <c r="F10004" s="13">
        <f t="shared" si="175"/>
        <v>327030385.00999981</v>
      </c>
    </row>
    <row r="10005" spans="1:6">
      <c r="A10005" s="14">
        <v>45520</v>
      </c>
      <c r="B10005" s="15"/>
      <c r="C10005" s="144" t="s">
        <v>12</v>
      </c>
      <c r="D10005" s="33">
        <v>585000</v>
      </c>
      <c r="E10005" s="45"/>
      <c r="F10005" s="13">
        <f t="shared" si="175"/>
        <v>327615385.00999981</v>
      </c>
    </row>
    <row r="10006" spans="1:6">
      <c r="A10006" s="14">
        <v>45520</v>
      </c>
      <c r="B10006" s="15"/>
      <c r="C10006" s="144" t="s">
        <v>12</v>
      </c>
      <c r="D10006" s="33">
        <v>600000</v>
      </c>
      <c r="E10006" s="45"/>
      <c r="F10006" s="13">
        <f t="shared" si="175"/>
        <v>328215385.00999981</v>
      </c>
    </row>
    <row r="10007" spans="1:6">
      <c r="A10007" s="14">
        <v>45520</v>
      </c>
      <c r="B10007" s="15"/>
      <c r="C10007" s="144" t="s">
        <v>12</v>
      </c>
      <c r="D10007" s="33">
        <v>1920000</v>
      </c>
      <c r="E10007" s="45"/>
      <c r="F10007" s="13">
        <f t="shared" si="175"/>
        <v>330135385.00999981</v>
      </c>
    </row>
    <row r="10008" spans="1:6">
      <c r="A10008" s="14">
        <v>45520</v>
      </c>
      <c r="B10008" s="15"/>
      <c r="C10008" s="144" t="s">
        <v>12</v>
      </c>
      <c r="D10008" s="33">
        <v>1235000</v>
      </c>
      <c r="E10008" s="45"/>
      <c r="F10008" s="13">
        <f t="shared" si="175"/>
        <v>331370385.00999981</v>
      </c>
    </row>
    <row r="10009" spans="1:6">
      <c r="A10009" s="14">
        <v>45521</v>
      </c>
      <c r="B10009" s="15"/>
      <c r="C10009" s="144" t="s">
        <v>12</v>
      </c>
      <c r="D10009" s="33">
        <v>550000</v>
      </c>
      <c r="E10009" s="45"/>
      <c r="F10009" s="13">
        <f t="shared" si="175"/>
        <v>331920385.00999981</v>
      </c>
    </row>
    <row r="10010" spans="1:6">
      <c r="A10010" s="14">
        <v>45521</v>
      </c>
      <c r="B10010" s="15"/>
      <c r="C10010" s="144" t="s">
        <v>12</v>
      </c>
      <c r="D10010" s="33">
        <v>1235000</v>
      </c>
      <c r="E10010" s="45"/>
      <c r="F10010" s="13">
        <f t="shared" si="175"/>
        <v>333155385.00999981</v>
      </c>
    </row>
    <row r="10011" spans="1:6">
      <c r="A10011" s="14">
        <v>45522</v>
      </c>
      <c r="B10011" s="15"/>
      <c r="C10011" s="144" t="s">
        <v>12</v>
      </c>
      <c r="D10011" s="33">
        <v>575000</v>
      </c>
      <c r="E10011" s="45"/>
      <c r="F10011" s="13">
        <f t="shared" si="175"/>
        <v>333730385.00999981</v>
      </c>
    </row>
    <row r="10012" spans="1:6">
      <c r="A10012" s="14">
        <v>45523</v>
      </c>
      <c r="B10012" s="15"/>
      <c r="C10012" s="144" t="s">
        <v>17</v>
      </c>
      <c r="D10012" s="33">
        <v>875000</v>
      </c>
      <c r="E10012" s="45"/>
      <c r="F10012" s="13">
        <f t="shared" si="175"/>
        <v>334605385.00999981</v>
      </c>
    </row>
    <row r="10013" spans="1:6">
      <c r="A10013" s="14">
        <v>45523</v>
      </c>
      <c r="B10013" s="15"/>
      <c r="C10013" s="144" t="s">
        <v>12</v>
      </c>
      <c r="D10013" s="33">
        <v>1335000</v>
      </c>
      <c r="E10013" s="45"/>
      <c r="F10013" s="13">
        <f t="shared" si="175"/>
        <v>335940385.00999981</v>
      </c>
    </row>
    <row r="10014" spans="1:6">
      <c r="A10014" s="14">
        <v>45523</v>
      </c>
      <c r="B10014" s="15"/>
      <c r="C10014" s="144" t="s">
        <v>12</v>
      </c>
      <c r="D10014" s="33">
        <v>650000</v>
      </c>
      <c r="E10014" s="45"/>
      <c r="F10014" s="13">
        <f t="shared" si="175"/>
        <v>336590385.00999981</v>
      </c>
    </row>
    <row r="10015" spans="1:6">
      <c r="A10015" s="14">
        <v>45523</v>
      </c>
      <c r="B10015" s="15"/>
      <c r="C10015" s="144" t="s">
        <v>12</v>
      </c>
      <c r="D10015" s="33">
        <v>585000</v>
      </c>
      <c r="E10015" s="45"/>
      <c r="F10015" s="13">
        <f t="shared" si="175"/>
        <v>337175385.00999981</v>
      </c>
    </row>
    <row r="10016" spans="1:6">
      <c r="A10016" s="14">
        <v>45523</v>
      </c>
      <c r="B10016" s="15"/>
      <c r="C10016" s="144" t="s">
        <v>12</v>
      </c>
      <c r="D10016" s="33">
        <v>600000</v>
      </c>
      <c r="E10016" s="45"/>
      <c r="F10016" s="13">
        <f t="shared" si="175"/>
        <v>337775385.00999981</v>
      </c>
    </row>
    <row r="10017" spans="1:6">
      <c r="A10017" s="14">
        <v>45523</v>
      </c>
      <c r="B10017" s="15"/>
      <c r="C10017" s="144" t="s">
        <v>12</v>
      </c>
      <c r="D10017" s="33">
        <v>1200000</v>
      </c>
      <c r="E10017" s="45"/>
      <c r="F10017" s="13">
        <f t="shared" si="175"/>
        <v>338975385.00999981</v>
      </c>
    </row>
    <row r="10018" spans="1:6">
      <c r="A10018" s="14">
        <v>45523</v>
      </c>
      <c r="B10018" s="15"/>
      <c r="C10018" s="144" t="s">
        <v>12</v>
      </c>
      <c r="D10018" s="33">
        <v>1810000</v>
      </c>
      <c r="E10018" s="45"/>
      <c r="F10018" s="13">
        <f t="shared" si="175"/>
        <v>340785385.00999981</v>
      </c>
    </row>
    <row r="10019" spans="1:6">
      <c r="A10019" s="14">
        <v>45523</v>
      </c>
      <c r="B10019" s="15"/>
      <c r="C10019" s="144" t="s">
        <v>12</v>
      </c>
      <c r="D10019" s="33">
        <v>600000</v>
      </c>
      <c r="E10019" s="45"/>
      <c r="F10019" s="13">
        <f t="shared" si="175"/>
        <v>341385385.00999981</v>
      </c>
    </row>
    <row r="10020" spans="1:6">
      <c r="A10020" s="14">
        <v>45523</v>
      </c>
      <c r="B10020" s="15"/>
      <c r="C10020" s="144" t="s">
        <v>12</v>
      </c>
      <c r="D10020" s="33">
        <v>1185000</v>
      </c>
      <c r="E10020" s="45"/>
      <c r="F10020" s="13">
        <f t="shared" si="175"/>
        <v>342570385.00999981</v>
      </c>
    </row>
    <row r="10021" spans="1:6">
      <c r="A10021" s="14">
        <v>45523</v>
      </c>
      <c r="B10021" s="15"/>
      <c r="C10021" s="144" t="s">
        <v>12</v>
      </c>
      <c r="D10021" s="33">
        <v>600000</v>
      </c>
      <c r="E10021" s="45"/>
      <c r="F10021" s="13">
        <f t="shared" si="175"/>
        <v>343170385.00999981</v>
      </c>
    </row>
    <row r="10022" spans="1:6">
      <c r="A10022" s="14">
        <v>45523</v>
      </c>
      <c r="B10022" s="15"/>
      <c r="C10022" s="144" t="s">
        <v>12</v>
      </c>
      <c r="D10022" s="33">
        <v>650000</v>
      </c>
      <c r="E10022" s="45"/>
      <c r="F10022" s="13">
        <f t="shared" si="175"/>
        <v>343820385.00999981</v>
      </c>
    </row>
    <row r="10023" spans="1:6">
      <c r="A10023" s="14">
        <v>45523</v>
      </c>
      <c r="B10023" s="15"/>
      <c r="C10023" s="144" t="s">
        <v>17</v>
      </c>
      <c r="D10023" s="33">
        <v>750000</v>
      </c>
      <c r="E10023" s="45"/>
      <c r="F10023" s="13">
        <f t="shared" si="175"/>
        <v>344570385.00999981</v>
      </c>
    </row>
    <row r="10024" spans="1:6">
      <c r="A10024" s="14">
        <v>45523</v>
      </c>
      <c r="B10024" s="15"/>
      <c r="C10024" s="144" t="s">
        <v>12</v>
      </c>
      <c r="D10024" s="33">
        <v>1170000</v>
      </c>
      <c r="E10024" s="45"/>
      <c r="F10024" s="13">
        <f t="shared" si="175"/>
        <v>345740385.00999981</v>
      </c>
    </row>
    <row r="10025" spans="1:6">
      <c r="A10025" s="14">
        <v>45523</v>
      </c>
      <c r="B10025" s="15"/>
      <c r="C10025" s="144" t="s">
        <v>12</v>
      </c>
      <c r="D10025" s="33">
        <v>1185000</v>
      </c>
      <c r="E10025" s="45"/>
      <c r="F10025" s="13">
        <f t="shared" si="175"/>
        <v>346925385.00999981</v>
      </c>
    </row>
    <row r="10026" spans="1:6">
      <c r="A10026" s="14">
        <v>45524</v>
      </c>
      <c r="B10026" s="15"/>
      <c r="C10026" s="144" t="s">
        <v>12</v>
      </c>
      <c r="D10026" s="33">
        <v>1135000</v>
      </c>
      <c r="E10026" s="45"/>
      <c r="F10026" s="13">
        <f t="shared" si="175"/>
        <v>348060385.00999981</v>
      </c>
    </row>
    <row r="10027" spans="1:6">
      <c r="A10027" s="14">
        <v>45524</v>
      </c>
      <c r="B10027" s="15"/>
      <c r="C10027" s="144" t="s">
        <v>12</v>
      </c>
      <c r="D10027" s="33">
        <v>600000</v>
      </c>
      <c r="E10027" s="45"/>
      <c r="F10027" s="13">
        <f t="shared" si="175"/>
        <v>348660385.00999981</v>
      </c>
    </row>
    <row r="10028" spans="1:6">
      <c r="A10028" s="14">
        <v>45524</v>
      </c>
      <c r="B10028" s="15"/>
      <c r="C10028" s="144" t="s">
        <v>12</v>
      </c>
      <c r="D10028" s="33">
        <v>1400000</v>
      </c>
      <c r="E10028" s="45"/>
      <c r="F10028" s="13">
        <f t="shared" si="175"/>
        <v>350060385.00999981</v>
      </c>
    </row>
    <row r="10029" spans="1:6">
      <c r="A10029" s="14">
        <v>45524</v>
      </c>
      <c r="B10029" s="15"/>
      <c r="C10029" s="144" t="s">
        <v>12</v>
      </c>
      <c r="D10029" s="33">
        <v>750000</v>
      </c>
      <c r="E10029" s="45"/>
      <c r="F10029" s="13">
        <f t="shared" si="175"/>
        <v>350810385.00999981</v>
      </c>
    </row>
    <row r="10030" spans="1:6">
      <c r="A10030" s="14">
        <v>45524</v>
      </c>
      <c r="B10030" s="15"/>
      <c r="C10030" s="144" t="s">
        <v>12</v>
      </c>
      <c r="D10030" s="33">
        <v>700000</v>
      </c>
      <c r="E10030" s="45"/>
      <c r="F10030" s="13">
        <f t="shared" si="175"/>
        <v>351510385.00999981</v>
      </c>
    </row>
    <row r="10031" spans="1:6">
      <c r="A10031" s="14">
        <v>45524</v>
      </c>
      <c r="B10031" s="15"/>
      <c r="C10031" s="144" t="s">
        <v>12</v>
      </c>
      <c r="D10031" s="33">
        <v>750000</v>
      </c>
      <c r="E10031" s="45"/>
      <c r="F10031" s="13">
        <f t="shared" si="175"/>
        <v>352260385.00999981</v>
      </c>
    </row>
    <row r="10032" spans="1:6">
      <c r="A10032" s="14">
        <v>45524</v>
      </c>
      <c r="B10032" s="15"/>
      <c r="C10032" s="144" t="s">
        <v>17</v>
      </c>
      <c r="D10032" s="33">
        <v>875000</v>
      </c>
      <c r="E10032" s="45"/>
      <c r="F10032" s="13">
        <f t="shared" si="175"/>
        <v>353135385.00999981</v>
      </c>
    </row>
    <row r="10033" spans="1:6">
      <c r="A10033" s="14">
        <v>45524</v>
      </c>
      <c r="B10033" s="15"/>
      <c r="C10033" s="144" t="s">
        <v>17</v>
      </c>
      <c r="D10033" s="33">
        <v>875000</v>
      </c>
      <c r="E10033" s="45"/>
      <c r="F10033" s="13">
        <f t="shared" si="175"/>
        <v>354010385.00999981</v>
      </c>
    </row>
    <row r="10034" spans="1:6">
      <c r="A10034" s="14">
        <v>45524</v>
      </c>
      <c r="B10034" s="15"/>
      <c r="C10034" s="144" t="s">
        <v>12</v>
      </c>
      <c r="D10034" s="33">
        <v>550000</v>
      </c>
      <c r="E10034" s="45"/>
      <c r="F10034" s="13">
        <f t="shared" si="175"/>
        <v>354560385.00999981</v>
      </c>
    </row>
    <row r="10035" spans="1:6">
      <c r="A10035" s="14">
        <v>45524</v>
      </c>
      <c r="B10035" s="15"/>
      <c r="C10035" s="144" t="s">
        <v>12</v>
      </c>
      <c r="D10035" s="33">
        <v>650000</v>
      </c>
      <c r="E10035" s="45"/>
      <c r="F10035" s="13">
        <f t="shared" si="175"/>
        <v>355210385.00999981</v>
      </c>
    </row>
    <row r="10036" spans="1:6">
      <c r="A10036" s="14">
        <v>45524</v>
      </c>
      <c r="B10036" s="15"/>
      <c r="C10036" s="144" t="s">
        <v>12</v>
      </c>
      <c r="D10036" s="33">
        <v>650000</v>
      </c>
      <c r="E10036" s="45"/>
      <c r="F10036" s="13">
        <f t="shared" si="175"/>
        <v>355860385.00999981</v>
      </c>
    </row>
    <row r="10037" spans="1:6">
      <c r="A10037" s="14">
        <v>45524</v>
      </c>
      <c r="B10037" s="15"/>
      <c r="C10037" s="144" t="s">
        <v>12</v>
      </c>
      <c r="D10037" s="33">
        <v>750000</v>
      </c>
      <c r="E10037" s="45"/>
      <c r="F10037" s="13">
        <f t="shared" si="175"/>
        <v>356610385.00999981</v>
      </c>
    </row>
    <row r="10038" spans="1:6">
      <c r="A10038" s="14">
        <v>45524</v>
      </c>
      <c r="B10038" s="15"/>
      <c r="C10038" s="144" t="s">
        <v>12</v>
      </c>
      <c r="D10038" s="33">
        <v>1235000</v>
      </c>
      <c r="E10038" s="45"/>
      <c r="F10038" s="13">
        <f t="shared" si="175"/>
        <v>357845385.00999981</v>
      </c>
    </row>
    <row r="10039" spans="1:6">
      <c r="A10039" s="14">
        <v>45524</v>
      </c>
      <c r="B10039" s="15"/>
      <c r="C10039" s="144" t="s">
        <v>12</v>
      </c>
      <c r="D10039" s="33">
        <v>600000</v>
      </c>
      <c r="E10039" s="45"/>
      <c r="F10039" s="13">
        <f t="shared" si="175"/>
        <v>358445385.00999981</v>
      </c>
    </row>
    <row r="10040" spans="1:6">
      <c r="A10040" s="14">
        <v>45525</v>
      </c>
      <c r="B10040" s="15"/>
      <c r="C10040" s="144" t="s">
        <v>12</v>
      </c>
      <c r="D10040" s="33">
        <v>1235000</v>
      </c>
      <c r="E10040" s="45"/>
      <c r="F10040" s="13">
        <f t="shared" si="175"/>
        <v>359680385.00999981</v>
      </c>
    </row>
  </sheetData>
  <mergeCells count="18">
    <mergeCell ref="A9656:C9656"/>
    <mergeCell ref="B6377:C6377"/>
    <mergeCell ref="B5868:C5868"/>
    <mergeCell ref="A9159:C9159"/>
    <mergeCell ref="A8659:C8659"/>
    <mergeCell ref="B5293:C5293"/>
    <mergeCell ref="A8052:C8052"/>
    <mergeCell ref="A7521:C7521"/>
    <mergeCell ref="A6893:C6893"/>
    <mergeCell ref="A498:C498"/>
    <mergeCell ref="A907:C907"/>
    <mergeCell ref="A1374:C1374"/>
    <mergeCell ref="B2238:C2238"/>
    <mergeCell ref="B4751:C4751"/>
    <mergeCell ref="B3705:C3705"/>
    <mergeCell ref="B3241:C3241"/>
    <mergeCell ref="B2628:C2628"/>
    <mergeCell ref="B1727:C1727"/>
  </mergeCells>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FCBB-AF88-4445-866B-A710163762E7}">
  <dimension ref="A2:I165"/>
  <sheetViews>
    <sheetView topLeftCell="A144" zoomScale="96" zoomScaleNormal="96" workbookViewId="0">
      <selection activeCell="E163" sqref="E163"/>
    </sheetView>
  </sheetViews>
  <sheetFormatPr defaultColWidth="9.08984375" defaultRowHeight="14"/>
  <cols>
    <col min="1" max="1" width="9.90625" style="68" bestFit="1" customWidth="1"/>
    <col min="2" max="2" width="9.08984375" style="4"/>
    <col min="3" max="3" width="61.453125" style="4" bestFit="1" customWidth="1"/>
    <col min="4" max="5" width="17.36328125" style="41" bestFit="1" customWidth="1"/>
    <col min="6" max="6" width="17.36328125" style="4" bestFit="1" customWidth="1"/>
    <col min="7" max="7" width="4.453125" style="68" customWidth="1"/>
    <col min="8" max="8" width="14.6328125" style="4" bestFit="1" customWidth="1"/>
    <col min="9" max="9" width="18.453125" style="4" bestFit="1" customWidth="1"/>
    <col min="10" max="10" width="15.81640625" style="4" bestFit="1" customWidth="1"/>
    <col min="11" max="11" width="17.36328125" style="4" bestFit="1" customWidth="1"/>
    <col min="12" max="16384" width="9.08984375" style="4"/>
  </cols>
  <sheetData>
    <row r="2" spans="1:9">
      <c r="A2" s="69" t="s">
        <v>10</v>
      </c>
    </row>
    <row r="3" spans="1:9">
      <c r="A3" s="5" t="s">
        <v>0</v>
      </c>
      <c r="B3" s="5"/>
      <c r="C3" s="5" t="s">
        <v>1</v>
      </c>
      <c r="D3" s="42" t="s">
        <v>2</v>
      </c>
      <c r="E3" s="42" t="s">
        <v>3</v>
      </c>
      <c r="F3" s="6" t="s">
        <v>4</v>
      </c>
    </row>
    <row r="4" spans="1:9">
      <c r="A4" s="8"/>
      <c r="B4" s="15"/>
      <c r="C4" s="53" t="s">
        <v>5</v>
      </c>
      <c r="D4" s="54"/>
      <c r="E4" s="54"/>
      <c r="F4" s="88">
        <v>738128669.06000018</v>
      </c>
    </row>
    <row r="5" spans="1:9" ht="15.5">
      <c r="A5" s="152">
        <v>45295</v>
      </c>
      <c r="B5" s="134"/>
      <c r="C5" s="178" t="s">
        <v>111</v>
      </c>
      <c r="D5" s="135">
        <v>2000000</v>
      </c>
      <c r="E5" s="135"/>
      <c r="F5" s="13">
        <f t="shared" ref="F5:F23" si="0">F4+D5-E5</f>
        <v>740128669.06000018</v>
      </c>
    </row>
    <row r="6" spans="1:9" ht="15.5">
      <c r="A6" s="152">
        <v>45296</v>
      </c>
      <c r="B6" s="134"/>
      <c r="C6" s="134" t="s">
        <v>258</v>
      </c>
      <c r="D6" s="135">
        <v>2000000</v>
      </c>
      <c r="E6" s="135"/>
      <c r="F6" s="13">
        <f t="shared" si="0"/>
        <v>742128669.06000018</v>
      </c>
    </row>
    <row r="7" spans="1:9" ht="15.5">
      <c r="A7" s="152">
        <v>45299</v>
      </c>
      <c r="B7" s="134"/>
      <c r="C7" s="15" t="s">
        <v>329</v>
      </c>
      <c r="D7" s="135">
        <v>4000000</v>
      </c>
      <c r="E7" s="135"/>
      <c r="F7" s="13">
        <f t="shared" si="0"/>
        <v>746128669.06000018</v>
      </c>
    </row>
    <row r="8" spans="1:9" ht="15.5">
      <c r="A8" s="152">
        <v>45301</v>
      </c>
      <c r="B8" s="134"/>
      <c r="C8" s="15" t="s">
        <v>329</v>
      </c>
      <c r="D8" s="135">
        <v>4000000</v>
      </c>
      <c r="E8" s="135"/>
      <c r="F8" s="13">
        <f t="shared" si="0"/>
        <v>750128669.06000018</v>
      </c>
      <c r="I8" s="57">
        <v>4450000</v>
      </c>
    </row>
    <row r="9" spans="1:9" ht="15.5">
      <c r="A9" s="152">
        <v>45303</v>
      </c>
      <c r="B9" s="134"/>
      <c r="C9" s="15" t="s">
        <v>258</v>
      </c>
      <c r="D9" s="135">
        <v>2000000</v>
      </c>
      <c r="E9" s="135"/>
      <c r="F9" s="13">
        <f t="shared" si="0"/>
        <v>752128669.06000018</v>
      </c>
      <c r="I9" s="57">
        <v>65250000</v>
      </c>
    </row>
    <row r="10" spans="1:9" ht="15.5">
      <c r="A10" s="152">
        <v>45306</v>
      </c>
      <c r="B10" s="134"/>
      <c r="C10" s="15" t="s">
        <v>547</v>
      </c>
      <c r="D10" s="135">
        <v>3250000</v>
      </c>
      <c r="E10" s="135"/>
      <c r="F10" s="13">
        <f t="shared" si="0"/>
        <v>755378669.06000018</v>
      </c>
      <c r="I10" s="57"/>
    </row>
    <row r="11" spans="1:9" ht="15.5">
      <c r="A11" s="152">
        <v>45308</v>
      </c>
      <c r="B11" s="134"/>
      <c r="C11" s="15" t="s">
        <v>490</v>
      </c>
      <c r="D11" s="135">
        <v>4000000</v>
      </c>
      <c r="E11" s="135"/>
      <c r="F11" s="13">
        <f t="shared" si="0"/>
        <v>759378669.06000018</v>
      </c>
      <c r="I11" s="57">
        <v>76300000</v>
      </c>
    </row>
    <row r="12" spans="1:9" ht="15.5">
      <c r="A12" s="152">
        <v>45308</v>
      </c>
      <c r="B12" s="134"/>
      <c r="C12" s="15" t="s">
        <v>447</v>
      </c>
      <c r="D12" s="135">
        <v>28300000</v>
      </c>
      <c r="E12" s="135"/>
      <c r="F12" s="13">
        <f t="shared" si="0"/>
        <v>787678669.06000018</v>
      </c>
    </row>
    <row r="13" spans="1:9" ht="15.5">
      <c r="A13" s="152">
        <v>45308</v>
      </c>
      <c r="B13" s="134"/>
      <c r="C13" s="15" t="s">
        <v>446</v>
      </c>
      <c r="D13" s="135">
        <v>29650000</v>
      </c>
      <c r="E13" s="135"/>
      <c r="F13" s="13">
        <f t="shared" si="0"/>
        <v>817328669.06000018</v>
      </c>
    </row>
    <row r="14" spans="1:9" ht="15.5">
      <c r="A14" s="152">
        <v>45308</v>
      </c>
      <c r="B14" s="134"/>
      <c r="C14" s="15" t="s">
        <v>419</v>
      </c>
      <c r="D14" s="135">
        <v>3050000</v>
      </c>
      <c r="E14" s="135"/>
      <c r="F14" s="13">
        <f t="shared" si="0"/>
        <v>820378669.06000018</v>
      </c>
    </row>
    <row r="15" spans="1:9">
      <c r="A15" s="52">
        <v>45314</v>
      </c>
      <c r="B15" s="15"/>
      <c r="C15" s="15" t="s">
        <v>582</v>
      </c>
      <c r="D15" s="45">
        <v>3800000</v>
      </c>
      <c r="E15" s="45"/>
      <c r="F15" s="13">
        <f t="shared" si="0"/>
        <v>824178669.06000018</v>
      </c>
    </row>
    <row r="16" spans="1:9">
      <c r="A16" s="52">
        <v>45316</v>
      </c>
      <c r="B16" s="15"/>
      <c r="C16" s="15" t="s">
        <v>258</v>
      </c>
      <c r="D16" s="45">
        <v>2000000</v>
      </c>
      <c r="E16" s="45"/>
      <c r="F16" s="13">
        <f t="shared" si="0"/>
        <v>826178669.06000018</v>
      </c>
    </row>
    <row r="17" spans="1:9">
      <c r="A17" s="52">
        <v>45316</v>
      </c>
      <c r="B17" s="15"/>
      <c r="C17" s="15" t="s">
        <v>447</v>
      </c>
      <c r="D17" s="45">
        <v>2000000</v>
      </c>
      <c r="E17" s="45"/>
      <c r="F17" s="13">
        <f t="shared" si="0"/>
        <v>828178669.06000018</v>
      </c>
      <c r="I17" s="16">
        <f>I11+D31+D39+D54+D55+D56</f>
        <v>88050000</v>
      </c>
    </row>
    <row r="18" spans="1:9">
      <c r="A18" s="52">
        <v>45316</v>
      </c>
      <c r="B18" s="15"/>
      <c r="C18" s="15" t="s">
        <v>446</v>
      </c>
      <c r="D18" s="45">
        <v>3800000</v>
      </c>
      <c r="E18" s="45"/>
      <c r="F18" s="13">
        <f t="shared" si="0"/>
        <v>831978669.06000018</v>
      </c>
    </row>
    <row r="19" spans="1:9">
      <c r="A19" s="52">
        <v>45316</v>
      </c>
      <c r="B19" s="15"/>
      <c r="C19" s="15" t="s">
        <v>419</v>
      </c>
      <c r="D19" s="45">
        <v>2100000</v>
      </c>
      <c r="E19" s="45"/>
      <c r="F19" s="13">
        <f t="shared" si="0"/>
        <v>834078669.06000018</v>
      </c>
    </row>
    <row r="20" spans="1:9">
      <c r="A20" s="52">
        <v>45316</v>
      </c>
      <c r="B20" s="15"/>
      <c r="C20" s="15" t="s">
        <v>418</v>
      </c>
      <c r="D20" s="45">
        <v>1750000</v>
      </c>
      <c r="E20" s="45"/>
      <c r="F20" s="13">
        <f t="shared" si="0"/>
        <v>835828669.06000018</v>
      </c>
    </row>
    <row r="21" spans="1:9" ht="15.5">
      <c r="A21" s="180">
        <v>45322</v>
      </c>
      <c r="B21" s="134"/>
      <c r="C21" s="15" t="s">
        <v>32</v>
      </c>
      <c r="D21" s="135"/>
      <c r="E21" s="135">
        <v>25000</v>
      </c>
      <c r="F21" s="13">
        <f t="shared" si="0"/>
        <v>835803669.06000018</v>
      </c>
    </row>
    <row r="22" spans="1:9" ht="15.5">
      <c r="A22" s="180">
        <v>45322</v>
      </c>
      <c r="B22" s="134"/>
      <c r="C22" s="15" t="s">
        <v>37</v>
      </c>
      <c r="D22" s="135">
        <v>834313.83</v>
      </c>
      <c r="E22" s="135"/>
      <c r="F22" s="13">
        <f t="shared" si="0"/>
        <v>836637982.89000022</v>
      </c>
    </row>
    <row r="23" spans="1:9" ht="15.5">
      <c r="A23" s="180">
        <v>45322</v>
      </c>
      <c r="B23" s="134"/>
      <c r="C23" s="15" t="s">
        <v>38</v>
      </c>
      <c r="D23" s="135"/>
      <c r="E23" s="135">
        <v>166862.76999999999</v>
      </c>
      <c r="F23" s="13">
        <f t="shared" si="0"/>
        <v>836471120.12000024</v>
      </c>
    </row>
    <row r="24" spans="1:9">
      <c r="A24" s="136"/>
      <c r="B24" s="137"/>
      <c r="C24" s="49" t="s">
        <v>34</v>
      </c>
      <c r="D24" s="120">
        <f>SUM(D5:D23)</f>
        <v>98534313.829999998</v>
      </c>
      <c r="E24" s="120">
        <f>SUM(E5:E23)</f>
        <v>191862.77</v>
      </c>
      <c r="F24" s="137"/>
    </row>
    <row r="25" spans="1:9">
      <c r="A25" s="8"/>
      <c r="B25" s="15"/>
      <c r="C25" s="53" t="s">
        <v>5</v>
      </c>
      <c r="D25" s="54"/>
      <c r="E25" s="54"/>
      <c r="F25" s="88">
        <f>F23</f>
        <v>836471120.12000024</v>
      </c>
    </row>
    <row r="26" spans="1:9">
      <c r="A26" s="52">
        <v>45323</v>
      </c>
      <c r="B26" s="15"/>
      <c r="C26" s="15" t="s">
        <v>90</v>
      </c>
      <c r="D26" s="45">
        <v>5600000</v>
      </c>
      <c r="E26" s="45"/>
      <c r="F26" s="13">
        <f t="shared" ref="F26:F48" si="1">F25+D26-E26</f>
        <v>842071120.12000024</v>
      </c>
    </row>
    <row r="27" spans="1:9">
      <c r="A27" s="52">
        <v>45324</v>
      </c>
      <c r="B27" s="15"/>
      <c r="C27" s="15" t="s">
        <v>632</v>
      </c>
      <c r="D27" s="45"/>
      <c r="E27" s="45">
        <v>30000000</v>
      </c>
      <c r="F27" s="13">
        <f t="shared" si="1"/>
        <v>812071120.12000024</v>
      </c>
    </row>
    <row r="28" spans="1:9">
      <c r="A28" s="52">
        <v>45327</v>
      </c>
      <c r="B28" s="15"/>
      <c r="C28" s="15" t="s">
        <v>640</v>
      </c>
      <c r="D28" s="45"/>
      <c r="E28" s="45">
        <v>30000000</v>
      </c>
      <c r="F28" s="13">
        <f t="shared" si="1"/>
        <v>782071120.12000024</v>
      </c>
    </row>
    <row r="29" spans="1:9">
      <c r="A29" s="52">
        <v>45329</v>
      </c>
      <c r="B29" s="15"/>
      <c r="C29" s="15" t="s">
        <v>447</v>
      </c>
      <c r="D29" s="45">
        <v>15150000</v>
      </c>
      <c r="E29" s="45"/>
      <c r="F29" s="13">
        <f t="shared" si="1"/>
        <v>797221120.12000024</v>
      </c>
    </row>
    <row r="30" spans="1:9">
      <c r="A30" s="52">
        <v>45329</v>
      </c>
      <c r="B30" s="15"/>
      <c r="C30" s="15" t="s">
        <v>446</v>
      </c>
      <c r="D30" s="45">
        <v>21550000</v>
      </c>
      <c r="E30" s="45"/>
      <c r="F30" s="13">
        <f t="shared" si="1"/>
        <v>818771120.12000024</v>
      </c>
    </row>
    <row r="31" spans="1:9">
      <c r="A31" s="52">
        <v>45329</v>
      </c>
      <c r="B31" s="15"/>
      <c r="C31" s="15" t="s">
        <v>418</v>
      </c>
      <c r="D31" s="45">
        <v>4200000</v>
      </c>
      <c r="E31" s="45"/>
      <c r="F31" s="13">
        <f t="shared" si="1"/>
        <v>822971120.12000024</v>
      </c>
    </row>
    <row r="32" spans="1:9">
      <c r="A32" s="52">
        <v>45329</v>
      </c>
      <c r="B32" s="15"/>
      <c r="C32" s="15" t="s">
        <v>659</v>
      </c>
      <c r="D32" s="45"/>
      <c r="E32" s="45">
        <v>30000000</v>
      </c>
      <c r="F32" s="13">
        <f t="shared" si="1"/>
        <v>792971120.12000024</v>
      </c>
      <c r="I32" s="16"/>
    </row>
    <row r="33" spans="1:6">
      <c r="A33" s="52">
        <v>45329</v>
      </c>
      <c r="B33" s="15"/>
      <c r="C33" s="15" t="s">
        <v>660</v>
      </c>
      <c r="D33" s="45"/>
      <c r="E33" s="45">
        <v>30000000</v>
      </c>
      <c r="F33" s="13">
        <f t="shared" si="1"/>
        <v>762971120.12000024</v>
      </c>
    </row>
    <row r="34" spans="1:6">
      <c r="A34" s="52">
        <v>45329</v>
      </c>
      <c r="B34" s="15"/>
      <c r="C34" s="15" t="s">
        <v>661</v>
      </c>
      <c r="D34" s="45"/>
      <c r="E34" s="45">
        <v>15000000</v>
      </c>
      <c r="F34" s="13">
        <f t="shared" si="1"/>
        <v>747971120.12000024</v>
      </c>
    </row>
    <row r="35" spans="1:6">
      <c r="A35" s="52">
        <v>45335</v>
      </c>
      <c r="B35" s="15"/>
      <c r="C35" s="15" t="s">
        <v>664</v>
      </c>
      <c r="D35" s="45"/>
      <c r="E35" s="45">
        <f>55403603+2900</f>
        <v>55406503</v>
      </c>
      <c r="F35" s="13">
        <f t="shared" si="1"/>
        <v>692564617.12000024</v>
      </c>
    </row>
    <row r="36" spans="1:6">
      <c r="A36" s="52">
        <v>45335</v>
      </c>
      <c r="B36" s="15"/>
      <c r="C36" s="15" t="s">
        <v>665</v>
      </c>
      <c r="D36" s="45"/>
      <c r="E36" s="45">
        <f>66000000+2900</f>
        <v>66002900</v>
      </c>
      <c r="F36" s="13">
        <f t="shared" si="1"/>
        <v>626561717.12000024</v>
      </c>
    </row>
    <row r="37" spans="1:6">
      <c r="A37" s="52">
        <v>45337</v>
      </c>
      <c r="B37" s="15"/>
      <c r="C37" s="15" t="s">
        <v>447</v>
      </c>
      <c r="D37" s="45">
        <v>7400000</v>
      </c>
      <c r="E37" s="45"/>
      <c r="F37" s="13">
        <f t="shared" si="1"/>
        <v>633961717.12000024</v>
      </c>
    </row>
    <row r="38" spans="1:6">
      <c r="A38" s="52">
        <v>45337</v>
      </c>
      <c r="B38" s="15"/>
      <c r="C38" s="15" t="s">
        <v>446</v>
      </c>
      <c r="D38" s="45">
        <v>6100000</v>
      </c>
      <c r="E38" s="45"/>
      <c r="F38" s="13">
        <f t="shared" si="1"/>
        <v>640061717.12000024</v>
      </c>
    </row>
    <row r="39" spans="1:6">
      <c r="A39" s="52">
        <v>45337</v>
      </c>
      <c r="B39" s="15"/>
      <c r="C39" s="15" t="s">
        <v>419</v>
      </c>
      <c r="D39" s="45">
        <v>5050000</v>
      </c>
      <c r="E39" s="45"/>
      <c r="F39" s="13">
        <f t="shared" si="1"/>
        <v>645111717.12000024</v>
      </c>
    </row>
    <row r="40" spans="1:6">
      <c r="A40" s="52">
        <v>45337</v>
      </c>
      <c r="B40" s="15"/>
      <c r="C40" s="15" t="s">
        <v>690</v>
      </c>
      <c r="D40" s="45">
        <v>3600000</v>
      </c>
      <c r="E40" s="45"/>
      <c r="F40" s="13">
        <f t="shared" si="1"/>
        <v>648711717.12000024</v>
      </c>
    </row>
    <row r="41" spans="1:6">
      <c r="A41" s="52">
        <v>45338</v>
      </c>
      <c r="B41" s="15"/>
      <c r="C41" s="15" t="s">
        <v>79</v>
      </c>
      <c r="D41" s="45">
        <v>3600000</v>
      </c>
      <c r="E41" s="45"/>
      <c r="F41" s="13">
        <f t="shared" si="1"/>
        <v>652311717.12000024</v>
      </c>
    </row>
    <row r="42" spans="1:6">
      <c r="A42" s="52">
        <v>45343</v>
      </c>
      <c r="B42" s="15"/>
      <c r="C42" s="15" t="s">
        <v>712</v>
      </c>
      <c r="D42" s="45">
        <v>6000000</v>
      </c>
      <c r="E42" s="45"/>
      <c r="F42" s="13">
        <f t="shared" si="1"/>
        <v>658311717.12000024</v>
      </c>
    </row>
    <row r="43" spans="1:6">
      <c r="A43" s="52">
        <v>45342</v>
      </c>
      <c r="B43" s="15"/>
      <c r="C43" s="147" t="s">
        <v>392</v>
      </c>
      <c r="D43" s="67"/>
      <c r="E43" s="45">
        <v>30000000</v>
      </c>
      <c r="F43" s="13">
        <f t="shared" si="1"/>
        <v>628311717.12000024</v>
      </c>
    </row>
    <row r="44" spans="1:6">
      <c r="A44" s="52">
        <v>45351</v>
      </c>
      <c r="B44" s="15"/>
      <c r="C44" s="15" t="s">
        <v>490</v>
      </c>
      <c r="D44" s="45">
        <v>4000000</v>
      </c>
      <c r="E44" s="45"/>
      <c r="F44" s="13">
        <f t="shared" si="1"/>
        <v>632311717.12000024</v>
      </c>
    </row>
    <row r="45" spans="1:6" ht="15.5">
      <c r="A45" s="52">
        <v>45351</v>
      </c>
      <c r="B45" s="134"/>
      <c r="C45" s="15" t="s">
        <v>32</v>
      </c>
      <c r="D45" s="135"/>
      <c r="E45" s="135">
        <v>25000</v>
      </c>
      <c r="F45" s="13">
        <f t="shared" si="1"/>
        <v>632286717.12000024</v>
      </c>
    </row>
    <row r="46" spans="1:6" ht="15.5">
      <c r="A46" s="52">
        <v>45351</v>
      </c>
      <c r="B46" s="134"/>
      <c r="C46" s="15" t="s">
        <v>37</v>
      </c>
      <c r="D46" s="135">
        <v>688096.84</v>
      </c>
      <c r="E46" s="135"/>
      <c r="F46" s="13">
        <f t="shared" si="1"/>
        <v>632974813.96000028</v>
      </c>
    </row>
    <row r="47" spans="1:6" ht="15.5">
      <c r="A47" s="52">
        <v>45351</v>
      </c>
      <c r="B47" s="134"/>
      <c r="C47" s="15" t="s">
        <v>38</v>
      </c>
      <c r="D47" s="135"/>
      <c r="E47" s="135">
        <v>137619.37</v>
      </c>
      <c r="F47" s="13">
        <f t="shared" si="1"/>
        <v>632837194.59000027</v>
      </c>
    </row>
    <row r="48" spans="1:6" ht="0.65" customHeight="1">
      <c r="F48" s="13">
        <f t="shared" si="1"/>
        <v>632837194.59000027</v>
      </c>
    </row>
    <row r="49" spans="1:6">
      <c r="A49" s="136"/>
      <c r="B49" s="137"/>
      <c r="C49" s="49" t="s">
        <v>34</v>
      </c>
      <c r="D49" s="120">
        <f>SUM(D26:D47)</f>
        <v>82938096.840000004</v>
      </c>
      <c r="E49" s="120">
        <f>SUM(E26:E47)</f>
        <v>286572022.37</v>
      </c>
      <c r="F49" s="137"/>
    </row>
    <row r="50" spans="1:6">
      <c r="A50" s="8"/>
      <c r="B50" s="15"/>
      <c r="C50" s="53" t="s">
        <v>5</v>
      </c>
      <c r="D50" s="54"/>
      <c r="E50" s="54"/>
      <c r="F50" s="88">
        <f>F48</f>
        <v>632837194.59000027</v>
      </c>
    </row>
    <row r="51" spans="1:6">
      <c r="A51" s="52">
        <v>45352</v>
      </c>
      <c r="B51" s="15"/>
      <c r="C51" s="15" t="s">
        <v>776</v>
      </c>
      <c r="D51" s="45">
        <v>10100000</v>
      </c>
      <c r="E51" s="45"/>
      <c r="F51" s="13">
        <f t="shared" ref="F51:F69" si="2">F50+D51-E51</f>
        <v>642937194.59000027</v>
      </c>
    </row>
    <row r="52" spans="1:6">
      <c r="A52" s="52">
        <v>45352</v>
      </c>
      <c r="B52" s="15"/>
      <c r="C52" s="15" t="s">
        <v>777</v>
      </c>
      <c r="D52" s="45">
        <v>8650000</v>
      </c>
      <c r="E52" s="45"/>
      <c r="F52" s="13">
        <f t="shared" si="2"/>
        <v>651587194.59000027</v>
      </c>
    </row>
    <row r="53" spans="1:6">
      <c r="A53" s="52">
        <v>45352</v>
      </c>
      <c r="B53" s="15"/>
      <c r="C53" s="15" t="s">
        <v>446</v>
      </c>
      <c r="D53" s="45">
        <v>13050000</v>
      </c>
      <c r="E53" s="45"/>
      <c r="F53" s="13">
        <f t="shared" si="2"/>
        <v>664637194.59000027</v>
      </c>
    </row>
    <row r="54" spans="1:6">
      <c r="A54" s="52">
        <v>45352</v>
      </c>
      <c r="B54" s="15"/>
      <c r="C54" s="15" t="s">
        <v>418</v>
      </c>
      <c r="D54" s="45">
        <v>650000</v>
      </c>
      <c r="E54" s="45"/>
      <c r="F54" s="13">
        <f t="shared" si="2"/>
        <v>665287194.59000027</v>
      </c>
    </row>
    <row r="55" spans="1:6">
      <c r="A55" s="52">
        <v>45352</v>
      </c>
      <c r="B55" s="15"/>
      <c r="C55" s="15" t="s">
        <v>419</v>
      </c>
      <c r="D55" s="45">
        <v>1150000</v>
      </c>
      <c r="E55" s="45"/>
      <c r="F55" s="13">
        <f t="shared" si="2"/>
        <v>666437194.59000027</v>
      </c>
    </row>
    <row r="56" spans="1:6">
      <c r="A56" s="52">
        <v>45352</v>
      </c>
      <c r="B56" s="15"/>
      <c r="C56" s="15" t="s">
        <v>733</v>
      </c>
      <c r="D56" s="45">
        <v>700000</v>
      </c>
      <c r="E56" s="45"/>
      <c r="F56" s="13">
        <f t="shared" si="2"/>
        <v>667137194.59000027</v>
      </c>
    </row>
    <row r="57" spans="1:6">
      <c r="A57" s="52">
        <v>45359</v>
      </c>
      <c r="B57" s="15"/>
      <c r="C57" s="15" t="s">
        <v>446</v>
      </c>
      <c r="D57" s="45">
        <v>2500000</v>
      </c>
      <c r="E57" s="45"/>
      <c r="F57" s="13">
        <f t="shared" si="2"/>
        <v>669637194.59000027</v>
      </c>
    </row>
    <row r="58" spans="1:6">
      <c r="A58" s="52">
        <v>45359</v>
      </c>
      <c r="B58" s="15"/>
      <c r="C58" s="15" t="s">
        <v>419</v>
      </c>
      <c r="D58" s="45">
        <v>2100000</v>
      </c>
      <c r="E58" s="45"/>
      <c r="F58" s="13">
        <f t="shared" si="2"/>
        <v>671737194.59000027</v>
      </c>
    </row>
    <row r="59" spans="1:6">
      <c r="A59" s="52">
        <v>45359</v>
      </c>
      <c r="B59" s="15"/>
      <c r="C59" s="15" t="s">
        <v>777</v>
      </c>
      <c r="D59" s="45">
        <v>2000000</v>
      </c>
      <c r="E59" s="45"/>
      <c r="F59" s="13">
        <f t="shared" si="2"/>
        <v>673737194.59000027</v>
      </c>
    </row>
    <row r="60" spans="1:6">
      <c r="A60" s="52">
        <v>45365</v>
      </c>
      <c r="B60" s="15"/>
      <c r="C60" s="15" t="s">
        <v>467</v>
      </c>
      <c r="D60" s="45">
        <v>3800000</v>
      </c>
      <c r="E60" s="45"/>
      <c r="F60" s="13">
        <f t="shared" si="2"/>
        <v>677537194.59000027</v>
      </c>
    </row>
    <row r="61" spans="1:6" ht="28">
      <c r="A61" s="52">
        <v>45365</v>
      </c>
      <c r="B61" s="15"/>
      <c r="C61" s="37" t="s">
        <v>802</v>
      </c>
      <c r="D61" s="45"/>
      <c r="E61" s="45">
        <v>150000000</v>
      </c>
      <c r="F61" s="13">
        <f t="shared" si="2"/>
        <v>527537194.59000027</v>
      </c>
    </row>
    <row r="62" spans="1:6">
      <c r="A62" s="52">
        <v>45373</v>
      </c>
      <c r="B62" s="15"/>
      <c r="C62" s="15" t="s">
        <v>777</v>
      </c>
      <c r="D62" s="45">
        <v>5250000</v>
      </c>
      <c r="E62" s="45"/>
      <c r="F62" s="13">
        <f t="shared" si="2"/>
        <v>532787194.59000027</v>
      </c>
    </row>
    <row r="63" spans="1:6">
      <c r="A63" s="52">
        <v>45373</v>
      </c>
      <c r="B63" s="15"/>
      <c r="C63" s="15" t="s">
        <v>446</v>
      </c>
      <c r="D63" s="45">
        <v>7000000</v>
      </c>
      <c r="E63" s="45"/>
      <c r="F63" s="13">
        <f t="shared" si="2"/>
        <v>539787194.59000027</v>
      </c>
    </row>
    <row r="64" spans="1:6">
      <c r="A64" s="52">
        <v>45378</v>
      </c>
      <c r="B64" s="15"/>
      <c r="C64" s="15" t="s">
        <v>777</v>
      </c>
      <c r="D64" s="45">
        <v>17000000</v>
      </c>
      <c r="E64" s="45"/>
      <c r="F64" s="13">
        <f t="shared" si="2"/>
        <v>556787194.59000027</v>
      </c>
    </row>
    <row r="65" spans="1:9">
      <c r="A65" s="52">
        <v>45378</v>
      </c>
      <c r="B65" s="15"/>
      <c r="C65" s="15" t="s">
        <v>446</v>
      </c>
      <c r="D65" s="45">
        <v>9600000</v>
      </c>
      <c r="E65" s="45"/>
      <c r="F65" s="13">
        <f t="shared" si="2"/>
        <v>566387194.59000027</v>
      </c>
    </row>
    <row r="66" spans="1:9">
      <c r="A66" s="52">
        <v>45378</v>
      </c>
      <c r="B66" s="15"/>
      <c r="C66" s="15" t="s">
        <v>111</v>
      </c>
      <c r="D66" s="45">
        <v>2000000</v>
      </c>
      <c r="E66" s="45"/>
      <c r="F66" s="13">
        <f t="shared" si="2"/>
        <v>568387194.59000027</v>
      </c>
    </row>
    <row r="67" spans="1:9" ht="15.5">
      <c r="A67" s="52">
        <v>45382</v>
      </c>
      <c r="B67" s="134"/>
      <c r="C67" s="15" t="s">
        <v>32</v>
      </c>
      <c r="D67" s="135"/>
      <c r="E67" s="135">
        <v>25000</v>
      </c>
      <c r="F67" s="13">
        <f t="shared" si="2"/>
        <v>568362194.59000027</v>
      </c>
    </row>
    <row r="68" spans="1:9" ht="15.5">
      <c r="A68" s="52">
        <v>45382</v>
      </c>
      <c r="B68" s="134"/>
      <c r="C68" s="15" t="s">
        <v>37</v>
      </c>
      <c r="D68" s="135">
        <v>632983.84</v>
      </c>
      <c r="E68" s="135"/>
      <c r="F68" s="13">
        <f t="shared" si="2"/>
        <v>568995178.43000031</v>
      </c>
    </row>
    <row r="69" spans="1:9" ht="15.5">
      <c r="A69" s="52">
        <v>45382</v>
      </c>
      <c r="B69" s="134"/>
      <c r="C69" s="15" t="s">
        <v>38</v>
      </c>
      <c r="D69" s="135"/>
      <c r="E69" s="135">
        <v>126596.77</v>
      </c>
      <c r="F69" s="13">
        <f t="shared" si="2"/>
        <v>568868581.66000032</v>
      </c>
    </row>
    <row r="70" spans="1:9">
      <c r="A70" s="136"/>
      <c r="B70" s="137"/>
      <c r="C70" s="49" t="s">
        <v>34</v>
      </c>
      <c r="D70" s="120">
        <f>SUM(D47:D68)</f>
        <v>169121080.68000001</v>
      </c>
      <c r="E70" s="120">
        <f>SUM(E47:E68)</f>
        <v>436734641.74000001</v>
      </c>
      <c r="F70" s="137"/>
    </row>
    <row r="71" spans="1:9">
      <c r="A71" s="8"/>
      <c r="B71" s="15"/>
      <c r="C71" s="53" t="s">
        <v>5</v>
      </c>
      <c r="D71" s="54"/>
      <c r="E71" s="54"/>
      <c r="F71" s="88">
        <f>F69</f>
        <v>568868581.66000032</v>
      </c>
    </row>
    <row r="72" spans="1:9">
      <c r="A72" s="52">
        <v>45383</v>
      </c>
      <c r="B72" s="15"/>
      <c r="C72" s="15" t="s">
        <v>777</v>
      </c>
      <c r="D72" s="45">
        <v>1250000</v>
      </c>
      <c r="E72" s="45"/>
      <c r="F72" s="13">
        <f t="shared" ref="F72:F90" si="3">F71+D72-E72</f>
        <v>570118581.66000032</v>
      </c>
    </row>
    <row r="73" spans="1:9">
      <c r="A73" s="52">
        <v>45383</v>
      </c>
      <c r="B73" s="15"/>
      <c r="C73" s="15" t="s">
        <v>446</v>
      </c>
      <c r="D73" s="45">
        <v>4000000</v>
      </c>
      <c r="E73" s="45"/>
      <c r="F73" s="13">
        <f t="shared" si="3"/>
        <v>574118581.66000032</v>
      </c>
    </row>
    <row r="74" spans="1:9">
      <c r="A74" s="52">
        <v>45383</v>
      </c>
      <c r="B74" s="15"/>
      <c r="C74" s="15" t="s">
        <v>776</v>
      </c>
      <c r="D74" s="45">
        <v>2000000</v>
      </c>
      <c r="E74" s="45"/>
      <c r="F74" s="13">
        <f t="shared" si="3"/>
        <v>576118581.66000032</v>
      </c>
    </row>
    <row r="75" spans="1:9">
      <c r="A75" s="52">
        <v>45383</v>
      </c>
      <c r="B75" s="15"/>
      <c r="C75" s="15" t="s">
        <v>418</v>
      </c>
      <c r="D75" s="45">
        <v>350000</v>
      </c>
      <c r="E75" s="45"/>
      <c r="F75" s="13">
        <f t="shared" si="3"/>
        <v>576468581.66000032</v>
      </c>
    </row>
    <row r="76" spans="1:9">
      <c r="A76" s="52">
        <v>45383</v>
      </c>
      <c r="B76" s="15"/>
      <c r="C76" s="15" t="s">
        <v>419</v>
      </c>
      <c r="D76" s="45">
        <v>1000000</v>
      </c>
      <c r="E76" s="45"/>
      <c r="F76" s="13">
        <f t="shared" si="3"/>
        <v>577468581.66000032</v>
      </c>
    </row>
    <row r="77" spans="1:9">
      <c r="A77" s="52">
        <v>45383</v>
      </c>
      <c r="B77" s="15"/>
      <c r="C77" s="15" t="s">
        <v>880</v>
      </c>
      <c r="D77" s="45">
        <v>350000</v>
      </c>
      <c r="E77" s="45"/>
      <c r="F77" s="13">
        <f t="shared" si="3"/>
        <v>577818581.66000032</v>
      </c>
      <c r="I77" s="16">
        <f>I17+D75+D76+D77+D98+D99+D106+D107+D120+D121+D126-30000000+D145-50000000-10113000+D151+D154+D155-E161-E163</f>
        <v>3207290</v>
      </c>
    </row>
    <row r="78" spans="1:9">
      <c r="A78" s="52">
        <v>45384</v>
      </c>
      <c r="B78" s="15"/>
      <c r="C78" s="15" t="s">
        <v>111</v>
      </c>
      <c r="D78" s="45">
        <v>2000000</v>
      </c>
      <c r="E78" s="45"/>
      <c r="F78" s="13">
        <f t="shared" si="3"/>
        <v>579818581.66000032</v>
      </c>
    </row>
    <row r="79" spans="1:9">
      <c r="A79" s="52">
        <v>45385</v>
      </c>
      <c r="B79" s="15"/>
      <c r="C79" s="15" t="s">
        <v>111</v>
      </c>
      <c r="D79" s="45">
        <v>1800000</v>
      </c>
      <c r="E79" s="45"/>
      <c r="F79" s="13">
        <f t="shared" si="3"/>
        <v>581618581.66000032</v>
      </c>
    </row>
    <row r="80" spans="1:9">
      <c r="A80" s="52">
        <v>45399</v>
      </c>
      <c r="B80" s="15"/>
      <c r="C80" s="15" t="s">
        <v>111</v>
      </c>
      <c r="D80" s="45">
        <v>2000000</v>
      </c>
      <c r="E80" s="45"/>
      <c r="F80" s="13">
        <f t="shared" si="3"/>
        <v>583618581.66000032</v>
      </c>
    </row>
    <row r="81" spans="1:6">
      <c r="A81" s="52">
        <v>45400</v>
      </c>
      <c r="B81" s="15"/>
      <c r="C81" s="15" t="s">
        <v>902</v>
      </c>
      <c r="D81" s="45">
        <v>3800000</v>
      </c>
      <c r="E81" s="45"/>
      <c r="F81" s="13">
        <f t="shared" si="3"/>
        <v>587418581.66000032</v>
      </c>
    </row>
    <row r="82" spans="1:6">
      <c r="A82" s="52">
        <v>45404</v>
      </c>
      <c r="B82" s="15"/>
      <c r="C82" s="15" t="s">
        <v>777</v>
      </c>
      <c r="D82" s="45">
        <v>1250000</v>
      </c>
      <c r="E82" s="45"/>
      <c r="F82" s="13">
        <f t="shared" si="3"/>
        <v>588668581.66000032</v>
      </c>
    </row>
    <row r="83" spans="1:6">
      <c r="A83" s="52">
        <v>45404</v>
      </c>
      <c r="B83" s="15"/>
      <c r="C83" s="15" t="s">
        <v>446</v>
      </c>
      <c r="D83" s="45">
        <v>5250000</v>
      </c>
      <c r="E83" s="45"/>
      <c r="F83" s="13">
        <f t="shared" si="3"/>
        <v>593918581.66000032</v>
      </c>
    </row>
    <row r="84" spans="1:6">
      <c r="A84" s="52">
        <v>45404</v>
      </c>
      <c r="B84" s="15"/>
      <c r="C84" s="15" t="s">
        <v>929</v>
      </c>
      <c r="D84" s="45">
        <v>2000000</v>
      </c>
      <c r="E84" s="45"/>
      <c r="F84" s="13">
        <f t="shared" si="3"/>
        <v>595918581.66000032</v>
      </c>
    </row>
    <row r="85" spans="1:6">
      <c r="A85" s="52">
        <v>45407</v>
      </c>
      <c r="B85" s="15"/>
      <c r="C85" s="15" t="s">
        <v>258</v>
      </c>
      <c r="D85" s="45">
        <v>2000000</v>
      </c>
      <c r="E85" s="45"/>
      <c r="F85" s="13">
        <f t="shared" si="3"/>
        <v>597918581.66000032</v>
      </c>
    </row>
    <row r="86" spans="1:6">
      <c r="A86" s="52">
        <v>45411</v>
      </c>
      <c r="B86" s="15"/>
      <c r="C86" s="15" t="s">
        <v>777</v>
      </c>
      <c r="D86" s="45">
        <v>8500000</v>
      </c>
      <c r="E86" s="45"/>
      <c r="F86" s="13">
        <f t="shared" si="3"/>
        <v>606418581.66000032</v>
      </c>
    </row>
    <row r="87" spans="1:6">
      <c r="A87" s="52">
        <v>45411</v>
      </c>
      <c r="B87" s="15"/>
      <c r="C87" s="15" t="s">
        <v>446</v>
      </c>
      <c r="D87" s="45">
        <v>6100000</v>
      </c>
      <c r="E87" s="45"/>
      <c r="F87" s="13">
        <f t="shared" si="3"/>
        <v>612518581.66000032</v>
      </c>
    </row>
    <row r="88" spans="1:6">
      <c r="A88" s="52">
        <v>45412</v>
      </c>
      <c r="B88" s="15"/>
      <c r="C88" s="15" t="s">
        <v>32</v>
      </c>
      <c r="D88" s="45"/>
      <c r="E88" s="45">
        <v>25000</v>
      </c>
      <c r="F88" s="13">
        <f t="shared" si="3"/>
        <v>612493581.66000032</v>
      </c>
    </row>
    <row r="89" spans="1:6">
      <c r="A89" s="52">
        <v>45412</v>
      </c>
      <c r="B89" s="15"/>
      <c r="C89" s="15" t="s">
        <v>37</v>
      </c>
      <c r="D89" s="45">
        <v>603641.52</v>
      </c>
      <c r="E89" s="45"/>
      <c r="F89" s="13">
        <f t="shared" si="3"/>
        <v>613097223.18000031</v>
      </c>
    </row>
    <row r="90" spans="1:6">
      <c r="A90" s="52">
        <v>45412</v>
      </c>
      <c r="B90" s="15"/>
      <c r="C90" s="15" t="s">
        <v>38</v>
      </c>
      <c r="D90" s="45"/>
      <c r="E90" s="45">
        <v>120728.3</v>
      </c>
      <c r="F90" s="13">
        <f t="shared" si="3"/>
        <v>612976494.88000035</v>
      </c>
    </row>
    <row r="91" spans="1:6">
      <c r="A91" s="136"/>
      <c r="B91" s="137"/>
      <c r="C91" s="49" t="s">
        <v>34</v>
      </c>
      <c r="D91" s="120">
        <f>SUM(D72:D90)</f>
        <v>44253641.520000003</v>
      </c>
      <c r="E91" s="120">
        <f>SUM(E72:E90)</f>
        <v>145728.29999999999</v>
      </c>
      <c r="F91" s="137"/>
    </row>
    <row r="92" spans="1:6">
      <c r="A92" s="8"/>
      <c r="B92" s="15"/>
      <c r="C92" s="53" t="s">
        <v>5</v>
      </c>
      <c r="D92" s="54"/>
      <c r="E92" s="54"/>
      <c r="F92" s="88">
        <f>F90</f>
        <v>612976494.88000035</v>
      </c>
    </row>
    <row r="93" spans="1:6">
      <c r="A93" s="52">
        <v>45414</v>
      </c>
      <c r="B93" s="15"/>
      <c r="C93" s="15" t="s">
        <v>111</v>
      </c>
      <c r="D93" s="45">
        <v>2000000</v>
      </c>
      <c r="E93" s="45"/>
      <c r="F93" s="13">
        <f t="shared" ref="F93:F114" si="4">F92+D93-E93</f>
        <v>614976494.88000035</v>
      </c>
    </row>
    <row r="94" spans="1:6">
      <c r="A94" s="52">
        <v>45425</v>
      </c>
      <c r="B94" s="15"/>
      <c r="C94" s="15" t="s">
        <v>111</v>
      </c>
      <c r="D94" s="45">
        <v>2000000</v>
      </c>
      <c r="E94" s="45"/>
      <c r="F94" s="13">
        <f t="shared" si="4"/>
        <v>616976494.88000035</v>
      </c>
    </row>
    <row r="95" spans="1:6">
      <c r="A95" s="52">
        <v>45420</v>
      </c>
      <c r="B95" s="15"/>
      <c r="C95" s="15" t="s">
        <v>777</v>
      </c>
      <c r="D95" s="45">
        <v>7250000</v>
      </c>
      <c r="E95" s="45"/>
      <c r="F95" s="13">
        <f t="shared" si="4"/>
        <v>624226494.88000035</v>
      </c>
    </row>
    <row r="96" spans="1:6">
      <c r="A96" s="52">
        <v>45420</v>
      </c>
      <c r="B96" s="15"/>
      <c r="C96" s="15" t="s">
        <v>446</v>
      </c>
      <c r="D96" s="45">
        <v>7550000</v>
      </c>
      <c r="E96" s="45"/>
      <c r="F96" s="13">
        <f t="shared" si="4"/>
        <v>631776494.88000035</v>
      </c>
    </row>
    <row r="97" spans="1:6">
      <c r="A97" s="52">
        <v>45420</v>
      </c>
      <c r="B97" s="15"/>
      <c r="C97" s="15" t="s">
        <v>776</v>
      </c>
      <c r="D97" s="45">
        <v>3800000</v>
      </c>
      <c r="E97" s="45"/>
      <c r="F97" s="13">
        <f t="shared" si="4"/>
        <v>635576494.88000035</v>
      </c>
    </row>
    <row r="98" spans="1:6">
      <c r="A98" s="52">
        <v>45420</v>
      </c>
      <c r="B98" s="15"/>
      <c r="C98" s="15" t="s">
        <v>418</v>
      </c>
      <c r="D98" s="45">
        <v>1400000</v>
      </c>
      <c r="E98" s="45"/>
      <c r="F98" s="13">
        <f t="shared" si="4"/>
        <v>636976494.88000035</v>
      </c>
    </row>
    <row r="99" spans="1:6">
      <c r="A99" s="52">
        <v>45420</v>
      </c>
      <c r="B99" s="15"/>
      <c r="C99" s="15" t="s">
        <v>419</v>
      </c>
      <c r="D99" s="45">
        <v>350000</v>
      </c>
      <c r="E99" s="45"/>
      <c r="F99" s="13">
        <f t="shared" si="4"/>
        <v>637326494.88000035</v>
      </c>
    </row>
    <row r="100" spans="1:6">
      <c r="A100" s="52">
        <v>45426</v>
      </c>
      <c r="B100" s="15"/>
      <c r="C100" s="15" t="s">
        <v>111</v>
      </c>
      <c r="D100" s="45">
        <v>2000000</v>
      </c>
      <c r="E100" s="45"/>
      <c r="F100" s="13">
        <f t="shared" si="4"/>
        <v>639326494.88000035</v>
      </c>
    </row>
    <row r="101" spans="1:6">
      <c r="A101" s="52">
        <v>45429</v>
      </c>
      <c r="B101" s="15"/>
      <c r="C101" s="15" t="s">
        <v>1012</v>
      </c>
      <c r="D101" s="45"/>
      <c r="E101" s="45">
        <v>100000000</v>
      </c>
      <c r="F101" s="13">
        <f t="shared" si="4"/>
        <v>539326494.88000035</v>
      </c>
    </row>
    <row r="102" spans="1:6">
      <c r="A102" s="52">
        <v>45429</v>
      </c>
      <c r="B102" s="15"/>
      <c r="C102" s="15" t="s">
        <v>1013</v>
      </c>
      <c r="D102" s="45"/>
      <c r="E102" s="45">
        <v>44372157</v>
      </c>
      <c r="F102" s="13">
        <f t="shared" si="4"/>
        <v>494954337.88000035</v>
      </c>
    </row>
    <row r="103" spans="1:6">
      <c r="A103" s="52">
        <v>45429</v>
      </c>
      <c r="B103" s="15"/>
      <c r="C103" s="15" t="s">
        <v>32</v>
      </c>
      <c r="D103" s="45"/>
      <c r="E103" s="45">
        <v>2500</v>
      </c>
      <c r="F103" s="13">
        <f t="shared" si="4"/>
        <v>494951837.88000035</v>
      </c>
    </row>
    <row r="104" spans="1:6">
      <c r="A104" s="52">
        <v>45432</v>
      </c>
      <c r="B104" s="15"/>
      <c r="C104" s="15" t="s">
        <v>777</v>
      </c>
      <c r="D104" s="45">
        <v>2000000</v>
      </c>
      <c r="E104" s="45"/>
      <c r="F104" s="13">
        <f t="shared" si="4"/>
        <v>496951837.88000035</v>
      </c>
    </row>
    <row r="105" spans="1:6">
      <c r="A105" s="52">
        <v>45432</v>
      </c>
      <c r="B105" s="15"/>
      <c r="C105" s="15" t="s">
        <v>446</v>
      </c>
      <c r="D105" s="45">
        <v>2000000</v>
      </c>
      <c r="E105" s="45"/>
      <c r="F105" s="13">
        <f t="shared" si="4"/>
        <v>498951837.88000035</v>
      </c>
    </row>
    <row r="106" spans="1:6">
      <c r="A106" s="52">
        <v>45432</v>
      </c>
      <c r="B106" s="15"/>
      <c r="C106" s="15" t="s">
        <v>418</v>
      </c>
      <c r="D106" s="45">
        <v>1400000</v>
      </c>
      <c r="E106" s="45"/>
      <c r="F106" s="13">
        <f t="shared" si="4"/>
        <v>500351837.88000035</v>
      </c>
    </row>
    <row r="107" spans="1:6">
      <c r="A107" s="52">
        <v>45432</v>
      </c>
      <c r="B107" s="15"/>
      <c r="C107" s="15" t="s">
        <v>419</v>
      </c>
      <c r="D107" s="45">
        <v>1050000</v>
      </c>
      <c r="E107" s="45"/>
      <c r="F107" s="13">
        <f t="shared" si="4"/>
        <v>501401837.88000035</v>
      </c>
    </row>
    <row r="108" spans="1:6">
      <c r="A108" s="52">
        <v>45433</v>
      </c>
      <c r="B108" s="15"/>
      <c r="C108" s="15" t="s">
        <v>111</v>
      </c>
      <c r="D108" s="45">
        <v>2000000</v>
      </c>
      <c r="E108" s="45"/>
      <c r="F108" s="13">
        <f t="shared" si="4"/>
        <v>503401837.88000035</v>
      </c>
    </row>
    <row r="109" spans="1:6">
      <c r="A109" s="52">
        <v>45434</v>
      </c>
      <c r="B109" s="15"/>
      <c r="C109" s="15" t="s">
        <v>258</v>
      </c>
      <c r="D109" s="45">
        <v>2000000</v>
      </c>
      <c r="E109" s="45"/>
      <c r="F109" s="13">
        <f t="shared" si="4"/>
        <v>505401837.88000035</v>
      </c>
    </row>
    <row r="110" spans="1:6">
      <c r="A110" s="52">
        <v>45434</v>
      </c>
      <c r="B110" s="15"/>
      <c r="C110" s="15" t="s">
        <v>1031</v>
      </c>
      <c r="D110" s="45">
        <v>44372157</v>
      </c>
      <c r="E110" s="45"/>
      <c r="F110" s="13">
        <f t="shared" si="4"/>
        <v>549773994.88000035</v>
      </c>
    </row>
    <row r="111" spans="1:6">
      <c r="A111" s="52">
        <v>45443</v>
      </c>
      <c r="B111" s="15"/>
      <c r="C111" s="15" t="s">
        <v>258</v>
      </c>
      <c r="D111" s="45">
        <v>2000000</v>
      </c>
      <c r="E111" s="45"/>
      <c r="F111" s="13">
        <f t="shared" si="4"/>
        <v>551773994.88000035</v>
      </c>
    </row>
    <row r="112" spans="1:6">
      <c r="A112" s="52">
        <v>45443</v>
      </c>
      <c r="B112" s="15"/>
      <c r="C112" s="15" t="s">
        <v>32</v>
      </c>
      <c r="D112" s="45"/>
      <c r="E112" s="45">
        <v>25000</v>
      </c>
      <c r="F112" s="13">
        <f t="shared" si="4"/>
        <v>551748994.88000035</v>
      </c>
    </row>
    <row r="113" spans="1:6">
      <c r="A113" s="52">
        <v>45443</v>
      </c>
      <c r="B113" s="15"/>
      <c r="C113" s="15" t="s">
        <v>37</v>
      </c>
      <c r="D113" s="45">
        <v>603484.13</v>
      </c>
      <c r="E113" s="45"/>
      <c r="F113" s="13">
        <f t="shared" si="4"/>
        <v>552352479.01000035</v>
      </c>
    </row>
    <row r="114" spans="1:6">
      <c r="A114" s="52">
        <v>45443</v>
      </c>
      <c r="B114" s="15"/>
      <c r="C114" s="15" t="s">
        <v>38</v>
      </c>
      <c r="D114" s="45"/>
      <c r="E114" s="45">
        <v>120696.83</v>
      </c>
      <c r="F114" s="13">
        <f t="shared" si="4"/>
        <v>552231782.18000031</v>
      </c>
    </row>
    <row r="115" spans="1:6">
      <c r="A115" s="136"/>
      <c r="B115" s="137"/>
      <c r="C115" s="49" t="s">
        <v>34</v>
      </c>
      <c r="D115" s="120">
        <f>SUM(D93:D114)</f>
        <v>83775641.129999995</v>
      </c>
      <c r="E115" s="120">
        <f>SUM(E93:E114)</f>
        <v>144520353.83000001</v>
      </c>
      <c r="F115" s="137"/>
    </row>
    <row r="116" spans="1:6">
      <c r="A116" s="8"/>
      <c r="B116" s="15"/>
      <c r="C116" s="53" t="s">
        <v>5</v>
      </c>
      <c r="D116" s="54"/>
      <c r="E116" s="54"/>
      <c r="F116" s="88">
        <f>F114</f>
        <v>552231782.18000031</v>
      </c>
    </row>
    <row r="117" spans="1:6">
      <c r="A117" s="52">
        <v>45448</v>
      </c>
      <c r="B117" s="15"/>
      <c r="C117" s="15" t="s">
        <v>1056</v>
      </c>
      <c r="D117" s="45">
        <v>3550000</v>
      </c>
      <c r="E117" s="45"/>
      <c r="F117" s="13">
        <f t="shared" ref="F117:F139" si="5">F116+D117-E117</f>
        <v>555781782.18000031</v>
      </c>
    </row>
    <row r="118" spans="1:6">
      <c r="A118" s="52">
        <v>45448</v>
      </c>
      <c r="B118" s="15"/>
      <c r="C118" s="15" t="s">
        <v>777</v>
      </c>
      <c r="D118" s="45">
        <v>11250000</v>
      </c>
      <c r="E118" s="45"/>
      <c r="F118" s="13">
        <f t="shared" si="5"/>
        <v>567031782.18000031</v>
      </c>
    </row>
    <row r="119" spans="1:6">
      <c r="A119" s="52">
        <v>45448</v>
      </c>
      <c r="B119" s="15"/>
      <c r="C119" s="15" t="s">
        <v>446</v>
      </c>
      <c r="D119" s="45">
        <v>12050000</v>
      </c>
      <c r="E119" s="45"/>
      <c r="F119" s="13">
        <f t="shared" si="5"/>
        <v>579081782.18000031</v>
      </c>
    </row>
    <row r="120" spans="1:6">
      <c r="A120" s="52">
        <v>45448</v>
      </c>
      <c r="B120" s="15"/>
      <c r="C120" s="15" t="s">
        <v>418</v>
      </c>
      <c r="D120" s="45">
        <v>1400000</v>
      </c>
      <c r="E120" s="45"/>
      <c r="F120" s="13">
        <f t="shared" si="5"/>
        <v>580481782.18000031</v>
      </c>
    </row>
    <row r="121" spans="1:6">
      <c r="A121" s="52">
        <v>45448</v>
      </c>
      <c r="B121" s="15"/>
      <c r="C121" s="15" t="s">
        <v>419</v>
      </c>
      <c r="D121" s="45">
        <v>1050000</v>
      </c>
      <c r="E121" s="45"/>
      <c r="F121" s="13">
        <f t="shared" si="5"/>
        <v>581531782.18000031</v>
      </c>
    </row>
    <row r="122" spans="1:6">
      <c r="A122" s="52">
        <v>45450</v>
      </c>
      <c r="B122" s="15"/>
      <c r="C122" s="15" t="s">
        <v>111</v>
      </c>
      <c r="D122" s="45">
        <v>2000000</v>
      </c>
      <c r="E122" s="45"/>
      <c r="F122" s="13">
        <f t="shared" si="5"/>
        <v>583531782.18000031</v>
      </c>
    </row>
    <row r="123" spans="1:6">
      <c r="A123" s="52">
        <v>45455</v>
      </c>
      <c r="B123" s="15"/>
      <c r="C123" s="15" t="s">
        <v>777</v>
      </c>
      <c r="D123" s="45">
        <v>8100000</v>
      </c>
      <c r="E123" s="45"/>
      <c r="F123" s="13">
        <f t="shared" si="5"/>
        <v>591631782.18000031</v>
      </c>
    </row>
    <row r="124" spans="1:6">
      <c r="A124" s="52">
        <v>45455</v>
      </c>
      <c r="B124" s="15"/>
      <c r="C124" s="15" t="s">
        <v>446</v>
      </c>
      <c r="D124" s="45">
        <v>10350000</v>
      </c>
      <c r="E124" s="45"/>
      <c r="F124" s="13">
        <f t="shared" si="5"/>
        <v>601981782.18000031</v>
      </c>
    </row>
    <row r="125" spans="1:6">
      <c r="A125" s="52">
        <v>45456</v>
      </c>
      <c r="B125" s="15"/>
      <c r="C125" s="15" t="s">
        <v>258</v>
      </c>
      <c r="D125" s="45">
        <v>2000000</v>
      </c>
      <c r="E125" s="45"/>
      <c r="F125" s="13">
        <f t="shared" si="5"/>
        <v>603981782.18000031</v>
      </c>
    </row>
    <row r="126" spans="1:6">
      <c r="A126" s="52">
        <v>45455</v>
      </c>
      <c r="B126" s="15"/>
      <c r="C126" s="15" t="s">
        <v>419</v>
      </c>
      <c r="D126" s="45">
        <v>1750000</v>
      </c>
      <c r="E126" s="45"/>
      <c r="F126" s="13">
        <f t="shared" si="5"/>
        <v>605731782.18000031</v>
      </c>
    </row>
    <row r="127" spans="1:6">
      <c r="A127" s="52">
        <v>45464</v>
      </c>
      <c r="B127" s="15"/>
      <c r="C127" s="15" t="s">
        <v>1150</v>
      </c>
      <c r="D127" s="45">
        <v>8000000</v>
      </c>
      <c r="E127" s="45"/>
      <c r="F127" s="13">
        <f t="shared" si="5"/>
        <v>613731782.18000031</v>
      </c>
    </row>
    <row r="128" spans="1:6">
      <c r="A128" s="52">
        <v>45467</v>
      </c>
      <c r="B128" s="15"/>
      <c r="C128" s="15" t="s">
        <v>1163</v>
      </c>
      <c r="D128" s="45">
        <v>3300000</v>
      </c>
      <c r="E128" s="45"/>
      <c r="F128" s="13">
        <f t="shared" si="5"/>
        <v>617031782.18000031</v>
      </c>
    </row>
    <row r="129" spans="1:9">
      <c r="A129" s="52">
        <v>45467</v>
      </c>
      <c r="B129" s="15"/>
      <c r="C129" s="15" t="s">
        <v>777</v>
      </c>
      <c r="D129" s="45">
        <v>9800000</v>
      </c>
      <c r="E129" s="45"/>
      <c r="F129" s="13">
        <f t="shared" si="5"/>
        <v>626831782.18000031</v>
      </c>
    </row>
    <row r="130" spans="1:9">
      <c r="A130" s="52">
        <v>45467</v>
      </c>
      <c r="B130" s="15"/>
      <c r="C130" s="15" t="s">
        <v>446</v>
      </c>
      <c r="D130" s="45">
        <v>40950000</v>
      </c>
      <c r="E130" s="45"/>
      <c r="F130" s="13">
        <f t="shared" si="5"/>
        <v>667781782.18000031</v>
      </c>
    </row>
    <row r="131" spans="1:9">
      <c r="A131" s="52">
        <v>45467</v>
      </c>
      <c r="B131" s="15"/>
      <c r="C131" s="15" t="s">
        <v>1175</v>
      </c>
      <c r="D131" s="45">
        <v>7400000</v>
      </c>
      <c r="E131" s="45"/>
      <c r="F131" s="13">
        <f t="shared" si="5"/>
        <v>675181782.18000031</v>
      </c>
    </row>
    <row r="132" spans="1:9">
      <c r="A132" s="52">
        <v>45467</v>
      </c>
      <c r="B132" s="15"/>
      <c r="C132" s="15" t="s">
        <v>418</v>
      </c>
      <c r="D132" s="45">
        <v>700000</v>
      </c>
      <c r="E132" s="45"/>
      <c r="F132" s="13">
        <f t="shared" si="5"/>
        <v>675881782.18000031</v>
      </c>
    </row>
    <row r="133" spans="1:9">
      <c r="A133" s="52">
        <v>45467</v>
      </c>
      <c r="B133" s="15"/>
      <c r="C133" s="15" t="s">
        <v>419</v>
      </c>
      <c r="D133" s="45">
        <v>2100000</v>
      </c>
      <c r="E133" s="45"/>
      <c r="F133" s="13">
        <f t="shared" si="5"/>
        <v>677981782.18000031</v>
      </c>
    </row>
    <row r="134" spans="1:9">
      <c r="A134" s="52">
        <v>45467</v>
      </c>
      <c r="B134" s="15"/>
      <c r="C134" s="15" t="s">
        <v>659</v>
      </c>
      <c r="D134" s="45"/>
      <c r="E134" s="45">
        <v>100000000</v>
      </c>
      <c r="F134" s="13">
        <f t="shared" si="5"/>
        <v>577981782.18000031</v>
      </c>
    </row>
    <row r="135" spans="1:9">
      <c r="A135" s="52">
        <v>45470</v>
      </c>
      <c r="B135" s="15"/>
      <c r="C135" s="15" t="s">
        <v>258</v>
      </c>
      <c r="D135" s="45">
        <v>2000000</v>
      </c>
      <c r="E135" s="45"/>
      <c r="F135" s="13">
        <f t="shared" si="5"/>
        <v>579981782.18000031</v>
      </c>
      <c r="I135" s="16"/>
    </row>
    <row r="136" spans="1:9">
      <c r="A136" s="52">
        <v>45471</v>
      </c>
      <c r="B136" s="15"/>
      <c r="C136" s="15" t="s">
        <v>258</v>
      </c>
      <c r="D136" s="45">
        <v>2000000</v>
      </c>
      <c r="E136" s="45"/>
      <c r="F136" s="13">
        <f t="shared" si="5"/>
        <v>581981782.18000031</v>
      </c>
    </row>
    <row r="137" spans="1:9">
      <c r="A137" s="52">
        <v>45473</v>
      </c>
      <c r="B137" s="15"/>
      <c r="C137" s="15" t="s">
        <v>37</v>
      </c>
      <c r="D137" s="45">
        <v>601762.96</v>
      </c>
      <c r="E137" s="45"/>
      <c r="F137" s="13">
        <f t="shared" si="5"/>
        <v>582583545.14000034</v>
      </c>
    </row>
    <row r="138" spans="1:9">
      <c r="A138" s="52">
        <v>45473</v>
      </c>
      <c r="B138" s="15"/>
      <c r="C138" s="15" t="s">
        <v>32</v>
      </c>
      <c r="D138" s="45"/>
      <c r="E138" s="45">
        <v>25000</v>
      </c>
      <c r="F138" s="13">
        <f t="shared" si="5"/>
        <v>582558545.14000034</v>
      </c>
    </row>
    <row r="139" spans="1:9">
      <c r="A139" s="52">
        <v>45473</v>
      </c>
      <c r="B139" s="15"/>
      <c r="C139" s="15" t="s">
        <v>38</v>
      </c>
      <c r="D139" s="45"/>
      <c r="E139" s="45">
        <v>120352.59</v>
      </c>
      <c r="F139" s="13">
        <f t="shared" si="5"/>
        <v>582438192.55000031</v>
      </c>
    </row>
    <row r="140" spans="1:9">
      <c r="A140" s="136"/>
      <c r="B140" s="137"/>
      <c r="C140" s="49" t="s">
        <v>34</v>
      </c>
      <c r="D140" s="120">
        <f>SUM(D117:D139)</f>
        <v>130351762.95999999</v>
      </c>
      <c r="E140" s="120">
        <f>SUM(E117:E139)</f>
        <v>100145352.59</v>
      </c>
      <c r="F140" s="137"/>
    </row>
    <row r="141" spans="1:9">
      <c r="A141" s="8"/>
      <c r="B141" s="15"/>
      <c r="C141" s="53" t="s">
        <v>5</v>
      </c>
      <c r="D141" s="54"/>
      <c r="E141" s="54"/>
      <c r="F141" s="88">
        <f>F139</f>
        <v>582438192.55000031</v>
      </c>
    </row>
    <row r="142" spans="1:9">
      <c r="A142" s="52">
        <v>45475</v>
      </c>
      <c r="B142" s="15"/>
      <c r="C142" s="15" t="s">
        <v>111</v>
      </c>
      <c r="D142" s="45">
        <v>2000000</v>
      </c>
      <c r="E142" s="45"/>
      <c r="F142" s="13">
        <f>F141+D142-E142</f>
        <v>584438192.55000031</v>
      </c>
    </row>
    <row r="143" spans="1:9">
      <c r="A143" s="52">
        <v>45475</v>
      </c>
      <c r="B143" s="15"/>
      <c r="C143" s="15" t="s">
        <v>1213</v>
      </c>
      <c r="D143" s="45"/>
      <c r="E143" s="45">
        <v>30000000</v>
      </c>
      <c r="F143" s="13">
        <f>F142+D143-E143</f>
        <v>554438192.55000031</v>
      </c>
    </row>
    <row r="144" spans="1:9">
      <c r="A144" s="52">
        <v>45483</v>
      </c>
      <c r="B144" s="15"/>
      <c r="C144" s="15" t="s">
        <v>111</v>
      </c>
      <c r="D144" s="45">
        <v>2000000</v>
      </c>
      <c r="E144" s="45"/>
      <c r="F144" s="13">
        <f>F143+D144-E144</f>
        <v>556438192.55000031</v>
      </c>
    </row>
    <row r="145" spans="1:6">
      <c r="A145" s="52">
        <v>45484</v>
      </c>
      <c r="B145" s="15"/>
      <c r="C145" s="15" t="s">
        <v>419</v>
      </c>
      <c r="D145" s="45">
        <v>2800000</v>
      </c>
      <c r="E145" s="45"/>
      <c r="F145" s="13">
        <f>F144+D145-E145</f>
        <v>559238192.55000031</v>
      </c>
    </row>
    <row r="146" spans="1:6">
      <c r="A146" s="52">
        <v>45489</v>
      </c>
      <c r="B146" s="15"/>
      <c r="C146" s="15" t="s">
        <v>1291</v>
      </c>
      <c r="D146" s="45"/>
      <c r="E146" s="45">
        <v>72091560</v>
      </c>
      <c r="F146" s="13">
        <f t="shared" ref="F146:F158" si="6">F145+D146-E146</f>
        <v>487146632.55000031</v>
      </c>
    </row>
    <row r="147" spans="1:6">
      <c r="A147" s="52">
        <v>45491</v>
      </c>
      <c r="B147" s="15"/>
      <c r="C147" s="15" t="s">
        <v>1213</v>
      </c>
      <c r="D147" s="45"/>
      <c r="E147" s="45">
        <v>50000000</v>
      </c>
      <c r="F147" s="13">
        <f t="shared" si="6"/>
        <v>437146632.55000031</v>
      </c>
    </row>
    <row r="148" spans="1:6">
      <c r="A148" s="52">
        <v>45498</v>
      </c>
      <c r="B148" s="15"/>
      <c r="C148" s="15" t="s">
        <v>1213</v>
      </c>
      <c r="D148" s="45"/>
      <c r="E148" s="45">
        <v>10113000</v>
      </c>
      <c r="F148" s="13">
        <f t="shared" si="6"/>
        <v>427033632.55000031</v>
      </c>
    </row>
    <row r="149" spans="1:6">
      <c r="A149" s="52">
        <v>45498</v>
      </c>
      <c r="B149" s="15"/>
      <c r="C149" s="15" t="s">
        <v>777</v>
      </c>
      <c r="D149" s="45">
        <v>20627000</v>
      </c>
      <c r="E149" s="45"/>
      <c r="F149" s="13">
        <f t="shared" si="6"/>
        <v>447660632.55000031</v>
      </c>
    </row>
    <row r="150" spans="1:6">
      <c r="A150" s="52">
        <v>45498</v>
      </c>
      <c r="B150" s="15"/>
      <c r="C150" s="15" t="s">
        <v>1332</v>
      </c>
      <c r="D150" s="45">
        <v>5400000</v>
      </c>
      <c r="E150" s="45"/>
      <c r="F150" s="13">
        <f t="shared" si="6"/>
        <v>453060632.55000031</v>
      </c>
    </row>
    <row r="151" spans="1:6">
      <c r="A151" s="52">
        <v>45498</v>
      </c>
      <c r="B151" s="15"/>
      <c r="C151" s="15" t="s">
        <v>419</v>
      </c>
      <c r="D151" s="45">
        <v>1050000</v>
      </c>
      <c r="E151" s="45"/>
      <c r="F151" s="13">
        <f t="shared" si="6"/>
        <v>454110632.55000031</v>
      </c>
    </row>
    <row r="152" spans="1:6">
      <c r="A152" s="52">
        <v>45502</v>
      </c>
      <c r="B152" s="15"/>
      <c r="C152" s="15" t="s">
        <v>777</v>
      </c>
      <c r="D152" s="45">
        <v>2500000</v>
      </c>
      <c r="E152" s="45"/>
      <c r="F152" s="13">
        <f t="shared" si="6"/>
        <v>456610632.55000031</v>
      </c>
    </row>
    <row r="153" spans="1:6">
      <c r="A153" s="52">
        <v>45502</v>
      </c>
      <c r="B153" s="15"/>
      <c r="C153" s="15" t="s">
        <v>1175</v>
      </c>
      <c r="D153" s="45">
        <v>5225000</v>
      </c>
      <c r="E153" s="45"/>
      <c r="F153" s="13">
        <f t="shared" si="6"/>
        <v>461835632.55000031</v>
      </c>
    </row>
    <row r="154" spans="1:6">
      <c r="A154" s="52">
        <v>45502</v>
      </c>
      <c r="B154" s="15"/>
      <c r="C154" s="15" t="s">
        <v>418</v>
      </c>
      <c r="D154" s="45">
        <v>350000</v>
      </c>
      <c r="E154" s="45"/>
      <c r="F154" s="13">
        <f t="shared" si="6"/>
        <v>462185632.55000031</v>
      </c>
    </row>
    <row r="155" spans="1:6">
      <c r="A155" s="52">
        <v>45502</v>
      </c>
      <c r="B155" s="15"/>
      <c r="C155" s="15" t="s">
        <v>880</v>
      </c>
      <c r="D155" s="45">
        <v>700000</v>
      </c>
      <c r="E155" s="45"/>
      <c r="F155" s="13">
        <f t="shared" si="6"/>
        <v>462885632.55000031</v>
      </c>
    </row>
    <row r="156" spans="1:6">
      <c r="A156" s="52">
        <v>45504</v>
      </c>
      <c r="B156" s="15"/>
      <c r="C156" s="15" t="s">
        <v>37</v>
      </c>
      <c r="D156" s="45">
        <v>485003.02</v>
      </c>
      <c r="E156" s="45"/>
      <c r="F156" s="13">
        <f t="shared" si="6"/>
        <v>463370635.57000029</v>
      </c>
    </row>
    <row r="157" spans="1:6">
      <c r="A157" s="52">
        <v>45504</v>
      </c>
      <c r="B157" s="15"/>
      <c r="C157" s="15" t="s">
        <v>32</v>
      </c>
      <c r="D157" s="45"/>
      <c r="E157" s="45">
        <v>25000</v>
      </c>
      <c r="F157" s="13">
        <f t="shared" si="6"/>
        <v>463345635.57000029</v>
      </c>
    </row>
    <row r="158" spans="1:6">
      <c r="A158" s="52">
        <v>45504</v>
      </c>
      <c r="B158" s="15"/>
      <c r="C158" s="15" t="s">
        <v>38</v>
      </c>
      <c r="D158" s="45"/>
      <c r="E158" s="45">
        <v>97000.6</v>
      </c>
      <c r="F158" s="13">
        <f t="shared" si="6"/>
        <v>463248634.97000027</v>
      </c>
    </row>
    <row r="159" spans="1:6">
      <c r="A159" s="136"/>
      <c r="B159" s="137"/>
      <c r="C159" s="49" t="s">
        <v>34</v>
      </c>
      <c r="D159" s="120">
        <f>SUM(D142:D158)</f>
        <v>43137003.020000003</v>
      </c>
      <c r="E159" s="120">
        <f>SUM(E142:E158)</f>
        <v>162326560.59999999</v>
      </c>
      <c r="F159" s="137"/>
    </row>
    <row r="160" spans="1:6">
      <c r="A160" s="8"/>
      <c r="B160" s="15"/>
      <c r="C160" s="53" t="s">
        <v>5</v>
      </c>
      <c r="D160" s="54"/>
      <c r="E160" s="54"/>
      <c r="F160" s="88">
        <f>F158</f>
        <v>463248634.97000027</v>
      </c>
    </row>
    <row r="161" spans="1:6">
      <c r="A161" s="52">
        <v>45516</v>
      </c>
      <c r="B161" s="15"/>
      <c r="C161" s="15" t="s">
        <v>1395</v>
      </c>
      <c r="D161" s="45"/>
      <c r="E161" s="45">
        <v>3876450</v>
      </c>
      <c r="F161" s="13">
        <f>F160+D161-E161</f>
        <v>459372184.97000027</v>
      </c>
    </row>
    <row r="162" spans="1:6">
      <c r="A162" s="52">
        <v>45516</v>
      </c>
      <c r="B162" s="15"/>
      <c r="C162" s="15" t="s">
        <v>32</v>
      </c>
      <c r="D162" s="45"/>
      <c r="E162" s="45">
        <v>2500</v>
      </c>
      <c r="F162" s="13">
        <f>F161+D162-E162</f>
        <v>459369684.97000027</v>
      </c>
    </row>
    <row r="163" spans="1:6">
      <c r="A163" s="52">
        <v>45516</v>
      </c>
      <c r="B163" s="15"/>
      <c r="C163" s="15" t="s">
        <v>1396</v>
      </c>
      <c r="D163" s="45"/>
      <c r="E163" s="45">
        <v>5853260</v>
      </c>
      <c r="F163" s="13">
        <f>F162+D163-E163</f>
        <v>453516424.97000027</v>
      </c>
    </row>
    <row r="164" spans="1:6">
      <c r="A164" s="52">
        <v>45516</v>
      </c>
      <c r="B164" s="15"/>
      <c r="C164" s="15" t="s">
        <v>32</v>
      </c>
      <c r="D164" s="45"/>
      <c r="E164" s="45">
        <v>2500</v>
      </c>
      <c r="F164" s="13">
        <f>F163+D164-E164</f>
        <v>453513924.97000027</v>
      </c>
    </row>
    <row r="165" spans="1:6">
      <c r="A165" s="52">
        <v>45516</v>
      </c>
      <c r="B165" s="15"/>
      <c r="C165" s="144" t="s">
        <v>873</v>
      </c>
      <c r="D165" s="33">
        <v>11150000</v>
      </c>
      <c r="E165" s="45"/>
      <c r="F165" s="13">
        <f t="shared" ref="F165" si="7">F164+D165-E165</f>
        <v>464663924.97000027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172"/>
  <sheetViews>
    <sheetView topLeftCell="A153" zoomScaleNormal="100" workbookViewId="0">
      <selection activeCell="D166" sqref="D166"/>
    </sheetView>
  </sheetViews>
  <sheetFormatPr defaultColWidth="9.08984375" defaultRowHeight="14"/>
  <cols>
    <col min="1" max="1" width="10.90625" style="4" bestFit="1" customWidth="1"/>
    <col min="2" max="2" width="10.6328125" style="4" customWidth="1"/>
    <col min="3" max="3" width="64" style="4" customWidth="1"/>
    <col min="4" max="4" width="17" style="41" bestFit="1" customWidth="1"/>
    <col min="5" max="7" width="16.90625" style="4" bestFit="1" customWidth="1"/>
    <col min="8" max="10" width="9.08984375" style="4"/>
    <col min="11" max="11" width="10" style="4" bestFit="1" customWidth="1"/>
    <col min="12" max="13" width="14.36328125" style="4" bestFit="1" customWidth="1"/>
    <col min="14" max="16384" width="9.08984375" style="4"/>
  </cols>
  <sheetData>
    <row r="2" spans="1:6">
      <c r="A2" s="5" t="s">
        <v>0</v>
      </c>
      <c r="B2" s="5"/>
      <c r="C2" s="5" t="s">
        <v>1</v>
      </c>
      <c r="D2" s="42" t="s">
        <v>2</v>
      </c>
      <c r="E2" s="6" t="s">
        <v>3</v>
      </c>
      <c r="F2" s="6" t="s">
        <v>4</v>
      </c>
    </row>
    <row r="3" spans="1:6">
      <c r="A3" s="53"/>
      <c r="B3" s="53"/>
      <c r="C3" s="53" t="s">
        <v>5</v>
      </c>
      <c r="D3" s="54"/>
      <c r="E3" s="53"/>
      <c r="F3" s="55">
        <v>574912444.23999989</v>
      </c>
    </row>
    <row r="4" spans="1:6">
      <c r="A4" s="139">
        <v>45293</v>
      </c>
      <c r="B4" s="15"/>
      <c r="C4" s="15" t="s">
        <v>502</v>
      </c>
      <c r="D4" s="45"/>
      <c r="E4" s="33">
        <f>80000000+2500</f>
        <v>80002500</v>
      </c>
      <c r="F4" s="177">
        <f t="shared" ref="F4:F23" si="0">F3+D4-E4</f>
        <v>494909944.23999989</v>
      </c>
    </row>
    <row r="5" spans="1:6">
      <c r="A5" s="14">
        <v>45295</v>
      </c>
      <c r="B5" s="15"/>
      <c r="C5" s="32" t="s">
        <v>505</v>
      </c>
      <c r="D5" s="45">
        <v>2300000</v>
      </c>
      <c r="E5" s="45"/>
      <c r="F5" s="177">
        <f t="shared" si="0"/>
        <v>497209944.23999989</v>
      </c>
    </row>
    <row r="6" spans="1:6">
      <c r="A6" s="14">
        <v>45296</v>
      </c>
      <c r="B6" s="15"/>
      <c r="C6" s="35" t="s">
        <v>377</v>
      </c>
      <c r="D6" s="45">
        <v>2200000</v>
      </c>
      <c r="E6" s="45"/>
      <c r="F6" s="177">
        <f t="shared" si="0"/>
        <v>499409944.23999989</v>
      </c>
    </row>
    <row r="7" spans="1:6">
      <c r="A7" s="14">
        <v>45299</v>
      </c>
      <c r="B7" s="15"/>
      <c r="C7" s="32" t="s">
        <v>520</v>
      </c>
      <c r="D7" s="45">
        <v>4400000</v>
      </c>
      <c r="E7" s="45"/>
      <c r="F7" s="177">
        <f t="shared" si="0"/>
        <v>503809944.23999989</v>
      </c>
    </row>
    <row r="8" spans="1:6">
      <c r="A8" s="14">
        <v>45301</v>
      </c>
      <c r="B8" s="15"/>
      <c r="C8" s="32" t="s">
        <v>520</v>
      </c>
      <c r="D8" s="45">
        <v>4400000</v>
      </c>
      <c r="E8" s="45"/>
      <c r="F8" s="177">
        <f t="shared" si="0"/>
        <v>508209944.23999989</v>
      </c>
    </row>
    <row r="9" spans="1:6">
      <c r="A9" s="14">
        <v>45303</v>
      </c>
      <c r="B9" s="15"/>
      <c r="C9" s="32" t="s">
        <v>377</v>
      </c>
      <c r="D9" s="45">
        <v>2200000</v>
      </c>
      <c r="E9" s="45"/>
      <c r="F9" s="177">
        <f t="shared" si="0"/>
        <v>510409944.23999989</v>
      </c>
    </row>
    <row r="10" spans="1:6">
      <c r="A10" s="14">
        <v>45306</v>
      </c>
      <c r="B10" s="15"/>
      <c r="C10" s="32" t="s">
        <v>548</v>
      </c>
      <c r="D10" s="45">
        <v>3550000</v>
      </c>
      <c r="E10" s="45"/>
      <c r="F10" s="177">
        <f t="shared" si="0"/>
        <v>513959944.23999989</v>
      </c>
    </row>
    <row r="11" spans="1:6">
      <c r="A11" s="14">
        <v>45308</v>
      </c>
      <c r="B11" s="15"/>
      <c r="C11" s="32" t="s">
        <v>548</v>
      </c>
      <c r="D11" s="45">
        <v>2300000</v>
      </c>
      <c r="E11" s="45"/>
      <c r="F11" s="177">
        <f t="shared" si="0"/>
        <v>516259944.23999989</v>
      </c>
    </row>
    <row r="12" spans="1:6">
      <c r="A12" s="14">
        <v>45308</v>
      </c>
      <c r="B12" s="15"/>
      <c r="C12" s="32" t="s">
        <v>28</v>
      </c>
      <c r="D12" s="45">
        <v>28000000</v>
      </c>
      <c r="E12" s="15"/>
      <c r="F12" s="177">
        <f t="shared" si="0"/>
        <v>544259944.23999989</v>
      </c>
    </row>
    <row r="13" spans="1:6">
      <c r="A13" s="14">
        <v>45308</v>
      </c>
      <c r="B13" s="15"/>
      <c r="C13" s="32" t="s">
        <v>29</v>
      </c>
      <c r="D13" s="45">
        <v>37800000</v>
      </c>
      <c r="E13" s="15"/>
      <c r="F13" s="177">
        <f t="shared" si="0"/>
        <v>582059944.23999989</v>
      </c>
    </row>
    <row r="14" spans="1:6">
      <c r="A14" s="14">
        <v>45313</v>
      </c>
      <c r="B14" s="15"/>
      <c r="C14" s="15" t="s">
        <v>573</v>
      </c>
      <c r="D14" s="45"/>
      <c r="E14" s="33">
        <v>55000000</v>
      </c>
      <c r="F14" s="177">
        <f t="shared" si="0"/>
        <v>527059944.23999989</v>
      </c>
    </row>
    <row r="15" spans="1:6">
      <c r="A15" s="14">
        <v>45314</v>
      </c>
      <c r="B15" s="15"/>
      <c r="C15" s="15" t="s">
        <v>172</v>
      </c>
      <c r="D15" s="45">
        <v>4150000</v>
      </c>
      <c r="E15" s="15"/>
      <c r="F15" s="177">
        <f t="shared" si="0"/>
        <v>531209944.23999989</v>
      </c>
    </row>
    <row r="16" spans="1:6">
      <c r="A16" s="14">
        <v>45316</v>
      </c>
      <c r="B16" s="15"/>
      <c r="C16" s="15" t="s">
        <v>377</v>
      </c>
      <c r="D16" s="45">
        <v>2200000</v>
      </c>
      <c r="E16" s="15"/>
      <c r="F16" s="177">
        <f t="shared" si="0"/>
        <v>533409944.23999989</v>
      </c>
    </row>
    <row r="17" spans="1:6">
      <c r="A17" s="14">
        <v>45316</v>
      </c>
      <c r="B17" s="15"/>
      <c r="C17" s="32" t="s">
        <v>28</v>
      </c>
      <c r="D17" s="45">
        <v>2200000</v>
      </c>
      <c r="E17" s="15"/>
      <c r="F17" s="177">
        <f t="shared" si="0"/>
        <v>535609944.23999989</v>
      </c>
    </row>
    <row r="18" spans="1:6">
      <c r="A18" s="14">
        <v>45316</v>
      </c>
      <c r="B18" s="15"/>
      <c r="C18" s="32" t="s">
        <v>29</v>
      </c>
      <c r="D18" s="45">
        <v>1950000</v>
      </c>
      <c r="E18" s="15"/>
      <c r="F18" s="177">
        <f t="shared" si="0"/>
        <v>537559944.23999989</v>
      </c>
    </row>
    <row r="19" spans="1:6">
      <c r="A19" s="14">
        <v>45316</v>
      </c>
      <c r="B19" s="15"/>
      <c r="C19" s="15" t="s">
        <v>256</v>
      </c>
      <c r="D19" s="45">
        <v>25000000</v>
      </c>
      <c r="E19" s="15"/>
      <c r="F19" s="177">
        <f t="shared" si="0"/>
        <v>562559944.23999989</v>
      </c>
    </row>
    <row r="20" spans="1:6">
      <c r="A20" s="14">
        <v>45317</v>
      </c>
      <c r="B20" s="15"/>
      <c r="C20" s="15" t="s">
        <v>608</v>
      </c>
      <c r="D20" s="45"/>
      <c r="E20" s="33">
        <v>11970000</v>
      </c>
      <c r="F20" s="177">
        <f t="shared" si="0"/>
        <v>550589944.23999989</v>
      </c>
    </row>
    <row r="21" spans="1:6">
      <c r="A21" s="14">
        <v>45317</v>
      </c>
      <c r="B21" s="15"/>
      <c r="C21" s="15" t="s">
        <v>32</v>
      </c>
      <c r="D21" s="45"/>
      <c r="E21" s="33">
        <v>2500</v>
      </c>
      <c r="F21" s="177">
        <f t="shared" si="0"/>
        <v>550587444.23999989</v>
      </c>
    </row>
    <row r="22" spans="1:6">
      <c r="A22" s="14">
        <v>45317</v>
      </c>
      <c r="B22" s="15"/>
      <c r="C22" s="15" t="s">
        <v>609</v>
      </c>
      <c r="D22" s="45"/>
      <c r="E22" s="33">
        <v>2020000</v>
      </c>
      <c r="F22" s="177">
        <f t="shared" si="0"/>
        <v>548567444.23999989</v>
      </c>
    </row>
    <row r="23" spans="1:6">
      <c r="A23" s="14">
        <v>45317</v>
      </c>
      <c r="B23" s="15"/>
      <c r="C23" s="15" t="s">
        <v>32</v>
      </c>
      <c r="D23" s="45"/>
      <c r="E23" s="33">
        <v>6500</v>
      </c>
      <c r="F23" s="177">
        <f t="shared" si="0"/>
        <v>548560944.23999989</v>
      </c>
    </row>
    <row r="24" spans="1:6">
      <c r="A24" s="14">
        <v>45320</v>
      </c>
      <c r="B24" s="15"/>
      <c r="C24" s="15" t="s">
        <v>241</v>
      </c>
      <c r="D24" s="45"/>
      <c r="E24" s="33">
        <v>12180000</v>
      </c>
      <c r="F24" s="177">
        <f t="shared" ref="F24:F25" si="1">F23+D24-E24</f>
        <v>536380944.23999989</v>
      </c>
    </row>
    <row r="25" spans="1:6">
      <c r="A25" s="14">
        <v>45320</v>
      </c>
      <c r="B25" s="15"/>
      <c r="C25" s="15" t="s">
        <v>32</v>
      </c>
      <c r="D25" s="45"/>
      <c r="E25" s="33">
        <v>2500</v>
      </c>
      <c r="F25" s="177">
        <f t="shared" si="1"/>
        <v>536378444.23999989</v>
      </c>
    </row>
    <row r="26" spans="1:6">
      <c r="A26" s="14">
        <v>45321</v>
      </c>
      <c r="B26" s="15"/>
      <c r="C26" s="15" t="s">
        <v>613</v>
      </c>
      <c r="D26" s="45"/>
      <c r="E26" s="33">
        <v>200000000</v>
      </c>
      <c r="F26" s="177">
        <f t="shared" ref="F26:F29" si="2">F25+D26-E26</f>
        <v>336378444.23999989</v>
      </c>
    </row>
    <row r="27" spans="1:6">
      <c r="A27" s="14">
        <v>45321</v>
      </c>
      <c r="B27" s="15"/>
      <c r="C27" s="15" t="s">
        <v>32</v>
      </c>
      <c r="D27" s="45"/>
      <c r="E27" s="33">
        <v>2500</v>
      </c>
      <c r="F27" s="177">
        <f t="shared" si="2"/>
        <v>336375944.23999989</v>
      </c>
    </row>
    <row r="28" spans="1:6">
      <c r="A28" s="14">
        <v>45322</v>
      </c>
      <c r="B28" s="15"/>
      <c r="C28" s="15" t="s">
        <v>35</v>
      </c>
      <c r="D28" s="45">
        <v>549685.9</v>
      </c>
      <c r="E28" s="33"/>
      <c r="F28" s="177">
        <f t="shared" si="2"/>
        <v>336925630.13999987</v>
      </c>
    </row>
    <row r="29" spans="1:6">
      <c r="A29" s="14">
        <v>45322</v>
      </c>
      <c r="B29" s="15"/>
      <c r="C29" s="15" t="s">
        <v>38</v>
      </c>
      <c r="D29" s="45"/>
      <c r="E29" s="45">
        <v>109937.18</v>
      </c>
      <c r="F29" s="177">
        <f t="shared" si="2"/>
        <v>336815692.95999986</v>
      </c>
    </row>
    <row r="30" spans="1:6">
      <c r="A30" s="137"/>
      <c r="B30" s="137"/>
      <c r="C30" s="49" t="s">
        <v>34</v>
      </c>
      <c r="D30" s="120">
        <f>SUM(D4:D29)</f>
        <v>123199685.90000001</v>
      </c>
      <c r="E30" s="120">
        <f>SUM(E4:E29)</f>
        <v>361296437.18000001</v>
      </c>
      <c r="F30" s="137"/>
    </row>
    <row r="31" spans="1:6">
      <c r="A31" s="53"/>
      <c r="B31" s="53"/>
      <c r="C31" s="53" t="s">
        <v>5</v>
      </c>
      <c r="D31" s="54"/>
      <c r="E31" s="53"/>
      <c r="F31" s="55">
        <f>F29</f>
        <v>336815692.95999986</v>
      </c>
    </row>
    <row r="32" spans="1:6">
      <c r="A32" s="139">
        <v>45323</v>
      </c>
      <c r="B32" s="15"/>
      <c r="C32" s="15" t="s">
        <v>635</v>
      </c>
      <c r="D32" s="45">
        <v>6350000</v>
      </c>
      <c r="E32" s="33"/>
      <c r="F32" s="177">
        <f t="shared" ref="F32:F42" si="3">F31+D32-E32</f>
        <v>343165692.95999986</v>
      </c>
    </row>
    <row r="33" spans="1:6">
      <c r="A33" s="14">
        <v>45323</v>
      </c>
      <c r="B33" s="15"/>
      <c r="C33" s="32" t="s">
        <v>628</v>
      </c>
      <c r="D33" s="45"/>
      <c r="E33" s="45">
        <v>1225000</v>
      </c>
      <c r="F33" s="177">
        <f t="shared" si="3"/>
        <v>341940692.95999986</v>
      </c>
    </row>
    <row r="34" spans="1:6">
      <c r="A34" s="14">
        <v>45324</v>
      </c>
      <c r="B34" s="15"/>
      <c r="C34" s="35" t="s">
        <v>643</v>
      </c>
      <c r="D34" s="45"/>
      <c r="E34" s="45">
        <v>68900000</v>
      </c>
      <c r="F34" s="177">
        <f t="shared" si="3"/>
        <v>273040692.95999986</v>
      </c>
    </row>
    <row r="35" spans="1:6">
      <c r="A35" s="14">
        <v>45324</v>
      </c>
      <c r="B35" s="15"/>
      <c r="C35" s="32" t="s">
        <v>32</v>
      </c>
      <c r="D35" s="45"/>
      <c r="E35" s="45">
        <v>2500</v>
      </c>
      <c r="F35" s="177">
        <f t="shared" si="3"/>
        <v>273038192.95999986</v>
      </c>
    </row>
    <row r="36" spans="1:6" ht="28">
      <c r="A36" s="14">
        <v>45328</v>
      </c>
      <c r="B36" s="15"/>
      <c r="C36" s="35" t="s">
        <v>639</v>
      </c>
      <c r="D36" s="45"/>
      <c r="E36" s="45">
        <v>100000000</v>
      </c>
      <c r="F36" s="177">
        <f t="shared" si="3"/>
        <v>173038192.95999986</v>
      </c>
    </row>
    <row r="37" spans="1:6">
      <c r="A37" s="14">
        <v>45328</v>
      </c>
      <c r="B37" s="15"/>
      <c r="C37" s="32" t="s">
        <v>32</v>
      </c>
      <c r="D37" s="45"/>
      <c r="E37" s="45">
        <v>2500</v>
      </c>
      <c r="F37" s="177">
        <f t="shared" si="3"/>
        <v>173035692.95999986</v>
      </c>
    </row>
    <row r="38" spans="1:6">
      <c r="A38" s="14">
        <v>45329</v>
      </c>
      <c r="B38" s="15"/>
      <c r="C38" s="32" t="s">
        <v>644</v>
      </c>
      <c r="D38" s="45">
        <v>68900000</v>
      </c>
      <c r="E38" s="45"/>
      <c r="F38" s="177">
        <f t="shared" si="3"/>
        <v>241935692.95999986</v>
      </c>
    </row>
    <row r="39" spans="1:6">
      <c r="A39" s="14">
        <v>45329</v>
      </c>
      <c r="B39" s="15"/>
      <c r="C39" s="32" t="s">
        <v>28</v>
      </c>
      <c r="D39" s="45">
        <v>14850000</v>
      </c>
      <c r="E39" s="45"/>
      <c r="F39" s="177">
        <f t="shared" si="3"/>
        <v>256785692.95999986</v>
      </c>
    </row>
    <row r="40" spans="1:6">
      <c r="A40" s="14">
        <v>45329</v>
      </c>
      <c r="B40" s="15"/>
      <c r="C40" s="32" t="s">
        <v>29</v>
      </c>
      <c r="D40" s="45">
        <v>22650000</v>
      </c>
      <c r="E40" s="45"/>
      <c r="F40" s="177">
        <f t="shared" si="3"/>
        <v>279435692.95999986</v>
      </c>
    </row>
    <row r="41" spans="1:6">
      <c r="A41" s="14">
        <v>45329</v>
      </c>
      <c r="B41" s="15"/>
      <c r="C41" s="32" t="s">
        <v>256</v>
      </c>
      <c r="D41" s="45">
        <v>1950000</v>
      </c>
      <c r="E41" s="45"/>
      <c r="F41" s="177">
        <f t="shared" si="3"/>
        <v>281385692.95999986</v>
      </c>
    </row>
    <row r="42" spans="1:6">
      <c r="A42" s="14">
        <v>45329</v>
      </c>
      <c r="B42" s="15"/>
      <c r="C42" s="32" t="s">
        <v>663</v>
      </c>
      <c r="D42" s="45">
        <v>10021500</v>
      </c>
      <c r="E42" s="45"/>
      <c r="F42" s="177">
        <f t="shared" si="3"/>
        <v>291407192.95999986</v>
      </c>
    </row>
    <row r="43" spans="1:6">
      <c r="A43" s="14">
        <v>45334</v>
      </c>
      <c r="B43" s="15"/>
      <c r="C43" s="32" t="s">
        <v>241</v>
      </c>
      <c r="D43" s="45"/>
      <c r="E43" s="45">
        <f>10500000+2500</f>
        <v>10502500</v>
      </c>
      <c r="F43" s="177">
        <f t="shared" ref="F43:F46" si="4">F42+D43-E43</f>
        <v>280904692.95999986</v>
      </c>
    </row>
    <row r="44" spans="1:6">
      <c r="A44" s="14">
        <v>45337</v>
      </c>
      <c r="B44" s="15"/>
      <c r="C44" s="32" t="s">
        <v>28</v>
      </c>
      <c r="D44" s="45">
        <v>8150000</v>
      </c>
      <c r="E44" s="45"/>
      <c r="F44" s="177">
        <f t="shared" si="4"/>
        <v>289054692.95999986</v>
      </c>
    </row>
    <row r="45" spans="1:6">
      <c r="A45" s="14">
        <v>45337</v>
      </c>
      <c r="B45" s="15"/>
      <c r="C45" s="32" t="s">
        <v>29</v>
      </c>
      <c r="D45" s="45">
        <v>10000000</v>
      </c>
      <c r="E45" s="45"/>
      <c r="F45" s="177">
        <f t="shared" si="4"/>
        <v>299054692.95999986</v>
      </c>
    </row>
    <row r="46" spans="1:6">
      <c r="A46" s="14">
        <v>45337</v>
      </c>
      <c r="B46" s="15"/>
      <c r="C46" s="32" t="s">
        <v>256</v>
      </c>
      <c r="D46" s="45">
        <v>1950000</v>
      </c>
      <c r="E46" s="45"/>
      <c r="F46" s="177">
        <f t="shared" si="4"/>
        <v>301004692.95999986</v>
      </c>
    </row>
    <row r="47" spans="1:6">
      <c r="A47" s="14">
        <v>45338</v>
      </c>
      <c r="B47" s="15"/>
      <c r="C47" s="32" t="s">
        <v>693</v>
      </c>
      <c r="D47" s="45"/>
      <c r="E47" s="45">
        <v>50000000</v>
      </c>
      <c r="F47" s="177">
        <f t="shared" ref="F47:F49" si="5">F46+D47-E47</f>
        <v>251004692.95999986</v>
      </c>
    </row>
    <row r="48" spans="1:6">
      <c r="A48" s="14">
        <v>45338</v>
      </c>
      <c r="B48" s="15"/>
      <c r="C48" s="32" t="s">
        <v>32</v>
      </c>
      <c r="D48" s="45"/>
      <c r="E48" s="45">
        <v>2500</v>
      </c>
      <c r="F48" s="177">
        <f t="shared" si="5"/>
        <v>251002192.95999986</v>
      </c>
    </row>
    <row r="49" spans="1:6">
      <c r="A49" s="14">
        <v>45338</v>
      </c>
      <c r="B49" s="15"/>
      <c r="C49" s="32" t="s">
        <v>698</v>
      </c>
      <c r="D49" s="45">
        <v>3900000</v>
      </c>
      <c r="E49" s="45"/>
      <c r="F49" s="177">
        <f t="shared" si="5"/>
        <v>254902192.95999986</v>
      </c>
    </row>
    <row r="50" spans="1:6">
      <c r="A50" s="14">
        <v>45343</v>
      </c>
      <c r="B50" s="15"/>
      <c r="C50" s="32" t="s">
        <v>713</v>
      </c>
      <c r="D50" s="45">
        <v>6600000</v>
      </c>
      <c r="E50" s="45"/>
      <c r="F50" s="177">
        <f t="shared" ref="F50" si="6">F49+D50-E50</f>
        <v>261502192.95999986</v>
      </c>
    </row>
    <row r="51" spans="1:6">
      <c r="A51" s="14">
        <v>45345</v>
      </c>
      <c r="B51" s="15"/>
      <c r="C51" s="32" t="s">
        <v>719</v>
      </c>
      <c r="D51" s="45">
        <v>4920000</v>
      </c>
      <c r="E51" s="45"/>
      <c r="F51" s="177">
        <f t="shared" ref="F51:F54" si="7">F50+D51-E51</f>
        <v>266422192.95999986</v>
      </c>
    </row>
    <row r="52" spans="1:6">
      <c r="A52" s="14">
        <v>45351</v>
      </c>
      <c r="B52" s="15"/>
      <c r="C52" s="32" t="s">
        <v>729</v>
      </c>
      <c r="D52" s="45">
        <v>4500000</v>
      </c>
      <c r="E52" s="45"/>
      <c r="F52" s="177">
        <f t="shared" si="7"/>
        <v>270922192.95999986</v>
      </c>
    </row>
    <row r="53" spans="1:6">
      <c r="A53" s="14">
        <v>45351</v>
      </c>
      <c r="B53" s="15"/>
      <c r="C53" s="15" t="s">
        <v>35</v>
      </c>
      <c r="D53" s="45">
        <v>272367.15000000002</v>
      </c>
      <c r="E53" s="33"/>
      <c r="F53" s="177">
        <f t="shared" si="7"/>
        <v>271194560.10999984</v>
      </c>
    </row>
    <row r="54" spans="1:6">
      <c r="A54" s="14">
        <v>45351</v>
      </c>
      <c r="B54" s="15"/>
      <c r="C54" s="15" t="s">
        <v>38</v>
      </c>
      <c r="D54" s="45"/>
      <c r="E54" s="45">
        <v>54473.43</v>
      </c>
      <c r="F54" s="177">
        <f t="shared" si="7"/>
        <v>271140086.67999983</v>
      </c>
    </row>
    <row r="55" spans="1:6">
      <c r="A55" s="137"/>
      <c r="B55" s="137"/>
      <c r="C55" s="49" t="s">
        <v>34</v>
      </c>
      <c r="D55" s="120">
        <f>SUM(D32:D54)</f>
        <v>165013867.15000001</v>
      </c>
      <c r="E55" s="120">
        <f>SUM(E32:E54)</f>
        <v>230689473.43000001</v>
      </c>
      <c r="F55" s="137"/>
    </row>
    <row r="56" spans="1:6">
      <c r="A56" s="53"/>
      <c r="B56" s="53"/>
      <c r="C56" s="53" t="s">
        <v>5</v>
      </c>
      <c r="D56" s="54"/>
      <c r="E56" s="53"/>
      <c r="F56" s="55">
        <f>F54</f>
        <v>271140086.67999983</v>
      </c>
    </row>
    <row r="57" spans="1:6">
      <c r="A57" s="139">
        <v>45352</v>
      </c>
      <c r="B57" s="15"/>
      <c r="C57" s="32" t="s">
        <v>778</v>
      </c>
      <c r="D57" s="45">
        <v>10900000</v>
      </c>
      <c r="E57" s="33"/>
      <c r="F57" s="177">
        <f>F56+D57-E57</f>
        <v>282040086.67999983</v>
      </c>
    </row>
    <row r="58" spans="1:6">
      <c r="A58" s="139">
        <v>45352</v>
      </c>
      <c r="B58" s="15"/>
      <c r="C58" s="32" t="s">
        <v>779</v>
      </c>
      <c r="D58" s="45">
        <v>7471000</v>
      </c>
      <c r="E58" s="45"/>
      <c r="F58" s="177">
        <f t="shared" ref="F58:F73" si="8">F57+D58-E58</f>
        <v>289511086.67999983</v>
      </c>
    </row>
    <row r="59" spans="1:6">
      <c r="A59" s="139">
        <v>45355</v>
      </c>
      <c r="B59" s="15"/>
      <c r="C59" s="32" t="s">
        <v>29</v>
      </c>
      <c r="D59" s="45">
        <v>9900000</v>
      </c>
      <c r="E59" s="45"/>
      <c r="F59" s="177">
        <f t="shared" si="8"/>
        <v>299411086.67999983</v>
      </c>
    </row>
    <row r="60" spans="1:6">
      <c r="A60" s="14">
        <v>45355</v>
      </c>
      <c r="B60" s="15"/>
      <c r="C60" s="35" t="s">
        <v>780</v>
      </c>
      <c r="D60" s="45"/>
      <c r="E60" s="45">
        <f>11375000+2500</f>
        <v>11377500</v>
      </c>
      <c r="F60" s="177">
        <f t="shared" si="8"/>
        <v>288033586.67999983</v>
      </c>
    </row>
    <row r="61" spans="1:6">
      <c r="A61" s="14">
        <v>45355</v>
      </c>
      <c r="B61" s="15"/>
      <c r="C61" s="32" t="s">
        <v>781</v>
      </c>
      <c r="D61" s="45"/>
      <c r="E61" s="45">
        <f>24784500+2500</f>
        <v>24787000</v>
      </c>
      <c r="F61" s="177">
        <f t="shared" si="8"/>
        <v>263246586.67999983</v>
      </c>
    </row>
    <row r="62" spans="1:6">
      <c r="A62" s="14">
        <v>45356</v>
      </c>
      <c r="B62" s="15"/>
      <c r="C62" s="32" t="s">
        <v>782</v>
      </c>
      <c r="D62" s="45"/>
      <c r="E62" s="45">
        <f>16800000+2500</f>
        <v>16802500</v>
      </c>
      <c r="F62" s="177">
        <f t="shared" si="8"/>
        <v>246444086.67999983</v>
      </c>
    </row>
    <row r="63" spans="1:6">
      <c r="A63" s="14">
        <v>45356</v>
      </c>
      <c r="B63" s="15"/>
      <c r="C63" s="32" t="s">
        <v>28</v>
      </c>
      <c r="D63" s="45">
        <v>11400000</v>
      </c>
      <c r="E63" s="45"/>
      <c r="F63" s="177">
        <f t="shared" si="8"/>
        <v>257844086.67999983</v>
      </c>
    </row>
    <row r="64" spans="1:6">
      <c r="A64" s="14">
        <v>45359</v>
      </c>
      <c r="B64" s="15"/>
      <c r="C64" s="32" t="s">
        <v>29</v>
      </c>
      <c r="D64" s="45">
        <v>2500000</v>
      </c>
      <c r="E64" s="45"/>
      <c r="F64" s="177">
        <f t="shared" si="8"/>
        <v>260344086.67999983</v>
      </c>
    </row>
    <row r="65" spans="1:6">
      <c r="A65" s="14">
        <v>45365</v>
      </c>
      <c r="B65" s="15"/>
      <c r="C65" s="32" t="s">
        <v>815</v>
      </c>
      <c r="D65" s="45">
        <v>4250000</v>
      </c>
      <c r="E65" s="45"/>
      <c r="F65" s="177">
        <f t="shared" si="8"/>
        <v>264594086.67999983</v>
      </c>
    </row>
    <row r="66" spans="1:6">
      <c r="A66" s="14">
        <v>45373</v>
      </c>
      <c r="B66" s="15"/>
      <c r="C66" s="32" t="s">
        <v>28</v>
      </c>
      <c r="D66" s="45">
        <v>5650000</v>
      </c>
      <c r="E66" s="45"/>
      <c r="F66" s="177">
        <f t="shared" si="8"/>
        <v>270244086.67999983</v>
      </c>
    </row>
    <row r="67" spans="1:6">
      <c r="A67" s="14">
        <v>45373</v>
      </c>
      <c r="B67" s="15"/>
      <c r="C67" s="32" t="s">
        <v>29</v>
      </c>
      <c r="D67" s="45">
        <v>7200000</v>
      </c>
      <c r="E67" s="45"/>
      <c r="F67" s="177">
        <f t="shared" si="8"/>
        <v>277444086.67999983</v>
      </c>
    </row>
    <row r="68" spans="1:6">
      <c r="A68" s="14">
        <v>45378</v>
      </c>
      <c r="B68" s="15"/>
      <c r="C68" s="32" t="s">
        <v>28</v>
      </c>
      <c r="D68" s="45">
        <v>18650000</v>
      </c>
      <c r="E68" s="45"/>
      <c r="F68" s="177">
        <f t="shared" si="8"/>
        <v>296094086.67999983</v>
      </c>
    </row>
    <row r="69" spans="1:6">
      <c r="A69" s="14">
        <v>45378</v>
      </c>
      <c r="B69" s="15"/>
      <c r="C69" s="32" t="s">
        <v>29</v>
      </c>
      <c r="D69" s="45">
        <v>11350000</v>
      </c>
      <c r="E69" s="45"/>
      <c r="F69" s="177">
        <f t="shared" si="8"/>
        <v>307444086.67999983</v>
      </c>
    </row>
    <row r="70" spans="1:6">
      <c r="A70" s="14">
        <v>45378</v>
      </c>
      <c r="B70" s="15"/>
      <c r="C70" s="32" t="s">
        <v>505</v>
      </c>
      <c r="D70" s="45">
        <v>2300000</v>
      </c>
      <c r="E70" s="45"/>
      <c r="F70" s="177">
        <f t="shared" si="8"/>
        <v>309744086.67999983</v>
      </c>
    </row>
    <row r="71" spans="1:6">
      <c r="A71" s="14">
        <v>45374</v>
      </c>
      <c r="B71" s="15"/>
      <c r="C71" s="32" t="s">
        <v>846</v>
      </c>
      <c r="D71" s="45"/>
      <c r="E71" s="45">
        <f>70000+40000+35000</f>
        <v>145000</v>
      </c>
      <c r="F71" s="177">
        <f t="shared" si="8"/>
        <v>309599086.67999983</v>
      </c>
    </row>
    <row r="72" spans="1:6">
      <c r="A72" s="14">
        <v>45382</v>
      </c>
      <c r="B72" s="15"/>
      <c r="C72" s="15" t="s">
        <v>35</v>
      </c>
      <c r="D72" s="45">
        <v>318010.33</v>
      </c>
      <c r="E72" s="33"/>
      <c r="F72" s="177">
        <f t="shared" si="8"/>
        <v>309917097.00999981</v>
      </c>
    </row>
    <row r="73" spans="1:6">
      <c r="A73" s="14">
        <v>45382</v>
      </c>
      <c r="B73" s="15"/>
      <c r="C73" s="15" t="s">
        <v>38</v>
      </c>
      <c r="D73" s="45"/>
      <c r="E73" s="45">
        <v>63602.07</v>
      </c>
      <c r="F73" s="177">
        <f t="shared" si="8"/>
        <v>309853494.93999982</v>
      </c>
    </row>
    <row r="74" spans="1:6">
      <c r="A74" s="137"/>
      <c r="B74" s="137"/>
      <c r="C74" s="49" t="s">
        <v>34</v>
      </c>
      <c r="D74" s="120">
        <f>SUM(D57:D73)</f>
        <v>91889010.329999998</v>
      </c>
      <c r="E74" s="120">
        <f>SUM(E57:E73)</f>
        <v>53175602.07</v>
      </c>
      <c r="F74" s="137"/>
    </row>
    <row r="75" spans="1:6">
      <c r="A75" s="53"/>
      <c r="B75" s="53"/>
      <c r="C75" s="53" t="s">
        <v>5</v>
      </c>
      <c r="D75" s="54"/>
      <c r="E75" s="53"/>
      <c r="F75" s="55">
        <f>F73</f>
        <v>309853494.93999982</v>
      </c>
    </row>
    <row r="76" spans="1:6">
      <c r="A76" s="139">
        <v>45383</v>
      </c>
      <c r="B76" s="15"/>
      <c r="C76" s="32" t="s">
        <v>879</v>
      </c>
      <c r="D76" s="45">
        <v>8040000</v>
      </c>
      <c r="E76" s="33"/>
      <c r="F76" s="177">
        <f>F75+D76-E76</f>
        <v>317893494.93999982</v>
      </c>
    </row>
    <row r="77" spans="1:6">
      <c r="A77" s="139">
        <v>45383</v>
      </c>
      <c r="B77" s="15"/>
      <c r="C77" s="32" t="s">
        <v>779</v>
      </c>
      <c r="D77" s="45">
        <v>239000</v>
      </c>
      <c r="E77" s="45"/>
      <c r="F77" s="177">
        <f t="shared" ref="F77:F82" si="9">F76+D77-E77</f>
        <v>318132494.93999982</v>
      </c>
    </row>
    <row r="78" spans="1:6">
      <c r="A78" s="139">
        <v>45383</v>
      </c>
      <c r="B78" s="15"/>
      <c r="C78" s="32" t="s">
        <v>29</v>
      </c>
      <c r="D78" s="45">
        <v>2200000</v>
      </c>
      <c r="E78" s="45"/>
      <c r="F78" s="177">
        <f t="shared" si="9"/>
        <v>320332494.93999982</v>
      </c>
    </row>
    <row r="79" spans="1:6">
      <c r="A79" s="139">
        <v>45383</v>
      </c>
      <c r="B79" s="15"/>
      <c r="C79" s="32" t="s">
        <v>28</v>
      </c>
      <c r="D79" s="45">
        <v>1250000</v>
      </c>
      <c r="E79" s="45"/>
      <c r="F79" s="177">
        <f t="shared" si="9"/>
        <v>321582494.93999982</v>
      </c>
    </row>
    <row r="80" spans="1:6">
      <c r="A80" s="14">
        <v>45384</v>
      </c>
      <c r="B80" s="15"/>
      <c r="C80" s="32" t="s">
        <v>505</v>
      </c>
      <c r="D80" s="45">
        <v>2200000</v>
      </c>
      <c r="E80" s="45"/>
      <c r="F80" s="177">
        <f t="shared" si="9"/>
        <v>323782494.93999982</v>
      </c>
    </row>
    <row r="81" spans="1:6">
      <c r="A81" s="14">
        <v>45384</v>
      </c>
      <c r="B81" s="15"/>
      <c r="C81" s="32" t="s">
        <v>855</v>
      </c>
      <c r="D81" s="45"/>
      <c r="E81" s="45">
        <v>66762500</v>
      </c>
      <c r="F81" s="177">
        <f t="shared" si="9"/>
        <v>257019994.93999982</v>
      </c>
    </row>
    <row r="82" spans="1:6">
      <c r="A82" s="14">
        <v>45384</v>
      </c>
      <c r="B82" s="15"/>
      <c r="C82" s="32" t="s">
        <v>32</v>
      </c>
      <c r="D82" s="45"/>
      <c r="E82" s="45">
        <v>2500</v>
      </c>
      <c r="F82" s="177">
        <f t="shared" si="9"/>
        <v>257017494.93999982</v>
      </c>
    </row>
    <row r="83" spans="1:6">
      <c r="A83" s="14">
        <v>45385</v>
      </c>
      <c r="B83" s="15"/>
      <c r="C83" s="32" t="s">
        <v>377</v>
      </c>
      <c r="D83" s="45">
        <v>1950000</v>
      </c>
      <c r="E83" s="45"/>
      <c r="F83" s="177">
        <f t="shared" ref="F83:F86" si="10">F82+D83-E83</f>
        <v>258967494.93999982</v>
      </c>
    </row>
    <row r="84" spans="1:6">
      <c r="A84" s="14">
        <v>45385</v>
      </c>
      <c r="B84" s="15"/>
      <c r="C84" s="32" t="s">
        <v>884</v>
      </c>
      <c r="D84" s="45"/>
      <c r="E84" s="45">
        <v>150000000</v>
      </c>
      <c r="F84" s="177">
        <f t="shared" si="10"/>
        <v>108967494.93999982</v>
      </c>
    </row>
    <row r="85" spans="1:6">
      <c r="A85" s="14">
        <v>45385</v>
      </c>
      <c r="B85" s="15"/>
      <c r="C85" s="32" t="s">
        <v>32</v>
      </c>
      <c r="D85" s="45"/>
      <c r="E85" s="45">
        <v>2500</v>
      </c>
      <c r="F85" s="177">
        <f t="shared" si="10"/>
        <v>108964994.93999982</v>
      </c>
    </row>
    <row r="86" spans="1:6">
      <c r="A86" s="14">
        <v>45399</v>
      </c>
      <c r="B86" s="15"/>
      <c r="C86" s="32" t="s">
        <v>505</v>
      </c>
      <c r="D86" s="45">
        <v>2200000</v>
      </c>
      <c r="E86" s="45"/>
      <c r="F86" s="177">
        <f t="shared" si="10"/>
        <v>111164994.93999982</v>
      </c>
    </row>
    <row r="87" spans="1:6">
      <c r="A87" s="14">
        <v>45400</v>
      </c>
      <c r="B87" s="15"/>
      <c r="C87" s="32" t="s">
        <v>29</v>
      </c>
      <c r="D87" s="45">
        <v>4470000</v>
      </c>
      <c r="E87" s="45"/>
      <c r="F87" s="177">
        <f t="shared" ref="F87:F92" si="11">F86+D87-E87</f>
        <v>115634994.93999982</v>
      </c>
    </row>
    <row r="88" spans="1:6">
      <c r="A88" s="139">
        <v>45404</v>
      </c>
      <c r="B88" s="15"/>
      <c r="C88" s="32" t="s">
        <v>29</v>
      </c>
      <c r="D88" s="45">
        <v>5650000</v>
      </c>
      <c r="E88" s="45"/>
      <c r="F88" s="177">
        <f t="shared" si="11"/>
        <v>121284994.93999982</v>
      </c>
    </row>
    <row r="89" spans="1:6">
      <c r="A89" s="139">
        <v>45404</v>
      </c>
      <c r="B89" s="15"/>
      <c r="C89" s="32" t="s">
        <v>28</v>
      </c>
      <c r="D89" s="45">
        <v>1250000</v>
      </c>
      <c r="E89" s="45"/>
      <c r="F89" s="177">
        <f t="shared" si="11"/>
        <v>122534994.93999982</v>
      </c>
    </row>
    <row r="90" spans="1:6">
      <c r="A90" s="14">
        <v>45407</v>
      </c>
      <c r="B90" s="15"/>
      <c r="C90" s="32" t="s">
        <v>377</v>
      </c>
      <c r="D90" s="45">
        <v>2200000</v>
      </c>
      <c r="E90" s="45"/>
      <c r="F90" s="177">
        <f t="shared" si="11"/>
        <v>124734994.93999982</v>
      </c>
    </row>
    <row r="91" spans="1:6">
      <c r="A91" s="14">
        <v>45407</v>
      </c>
      <c r="B91" s="15"/>
      <c r="C91" s="32" t="s">
        <v>931</v>
      </c>
      <c r="D91" s="45"/>
      <c r="E91" s="45">
        <v>100000000</v>
      </c>
      <c r="F91" s="177">
        <f t="shared" si="11"/>
        <v>24734994.939999819</v>
      </c>
    </row>
    <row r="92" spans="1:6">
      <c r="A92" s="14">
        <v>45407</v>
      </c>
      <c r="B92" s="15"/>
      <c r="C92" s="32" t="s">
        <v>32</v>
      </c>
      <c r="D92" s="45"/>
      <c r="E92" s="45">
        <v>2500</v>
      </c>
      <c r="F92" s="177">
        <f t="shared" si="11"/>
        <v>24732494.939999819</v>
      </c>
    </row>
    <row r="93" spans="1:6">
      <c r="A93" s="139">
        <v>45411</v>
      </c>
      <c r="B93" s="15"/>
      <c r="C93" s="32" t="s">
        <v>29</v>
      </c>
      <c r="D93" s="45">
        <v>4450000</v>
      </c>
      <c r="E93" s="45"/>
      <c r="F93" s="177">
        <f>F92+D93-E93</f>
        <v>29182494.939999819</v>
      </c>
    </row>
    <row r="94" spans="1:6">
      <c r="A94" s="139">
        <v>45411</v>
      </c>
      <c r="B94" s="15"/>
      <c r="C94" s="32" t="s">
        <v>28</v>
      </c>
      <c r="D94" s="45">
        <v>9200000</v>
      </c>
      <c r="E94" s="45"/>
      <c r="F94" s="177">
        <f t="shared" ref="F94" si="12">F93+D94-E94</f>
        <v>38382494.939999819</v>
      </c>
    </row>
    <row r="95" spans="1:6">
      <c r="A95" s="139">
        <v>45412</v>
      </c>
      <c r="B95" s="15"/>
      <c r="C95" s="32" t="s">
        <v>35</v>
      </c>
      <c r="D95" s="45">
        <v>109270.65</v>
      </c>
      <c r="E95" s="45"/>
      <c r="F95" s="177">
        <f t="shared" ref="F95" si="13">F94+D95-E95</f>
        <v>38491765.589999817</v>
      </c>
    </row>
    <row r="96" spans="1:6">
      <c r="A96" s="139">
        <v>45412</v>
      </c>
      <c r="B96" s="15"/>
      <c r="C96" s="32" t="s">
        <v>38</v>
      </c>
      <c r="D96" s="45"/>
      <c r="E96" s="45">
        <v>21854.13</v>
      </c>
      <c r="F96" s="177">
        <f t="shared" ref="F96" si="14">F95+D96-E96</f>
        <v>38469911.459999815</v>
      </c>
    </row>
    <row r="97" spans="1:6">
      <c r="A97" s="137"/>
      <c r="B97" s="137"/>
      <c r="C97" s="49" t="s">
        <v>34</v>
      </c>
      <c r="D97" s="120">
        <f>SUM(D76:D96)</f>
        <v>45408270.649999999</v>
      </c>
      <c r="E97" s="120">
        <f>SUM(E76:E96)</f>
        <v>316791854.13</v>
      </c>
      <c r="F97" s="137"/>
    </row>
    <row r="98" spans="1:6">
      <c r="A98" s="53"/>
      <c r="B98" s="53"/>
      <c r="C98" s="53" t="s">
        <v>5</v>
      </c>
      <c r="D98" s="54"/>
      <c r="E98" s="53"/>
      <c r="F98" s="55">
        <f>F96</f>
        <v>38469911.459999815</v>
      </c>
    </row>
    <row r="99" spans="1:6">
      <c r="A99" s="139">
        <v>45414</v>
      </c>
      <c r="B99" s="15"/>
      <c r="C99" s="32" t="s">
        <v>505</v>
      </c>
      <c r="D99" s="45">
        <v>2300000</v>
      </c>
      <c r="E99" s="33"/>
      <c r="F99" s="177">
        <f>F98+D99-E99</f>
        <v>40769911.459999815</v>
      </c>
    </row>
    <row r="100" spans="1:6">
      <c r="A100" s="139">
        <v>45420</v>
      </c>
      <c r="B100" s="15"/>
      <c r="C100" s="32" t="s">
        <v>719</v>
      </c>
      <c r="D100" s="45">
        <v>10000000</v>
      </c>
      <c r="E100" s="45"/>
      <c r="F100" s="177">
        <f t="shared" ref="F100:F114" si="15">F99+D100-E100</f>
        <v>50769911.459999815</v>
      </c>
    </row>
    <row r="101" spans="1:6">
      <c r="A101" s="139">
        <v>45420</v>
      </c>
      <c r="B101" s="15"/>
      <c r="C101" s="32" t="s">
        <v>28</v>
      </c>
      <c r="D101" s="45">
        <v>3450000</v>
      </c>
      <c r="E101" s="45"/>
      <c r="F101" s="177">
        <f t="shared" si="15"/>
        <v>54219911.459999815</v>
      </c>
    </row>
    <row r="102" spans="1:6">
      <c r="A102" s="139">
        <v>45420</v>
      </c>
      <c r="B102" s="15"/>
      <c r="C102" s="32" t="s">
        <v>980</v>
      </c>
      <c r="D102" s="45">
        <v>4150000</v>
      </c>
      <c r="E102" s="45"/>
      <c r="F102" s="177">
        <f t="shared" si="15"/>
        <v>58369911.459999815</v>
      </c>
    </row>
    <row r="103" spans="1:6">
      <c r="A103" s="139">
        <v>45420</v>
      </c>
      <c r="B103" s="15"/>
      <c r="C103" s="32" t="s">
        <v>29</v>
      </c>
      <c r="D103" s="45">
        <v>9950000</v>
      </c>
      <c r="E103" s="45"/>
      <c r="F103" s="177">
        <f t="shared" si="15"/>
        <v>68319911.459999815</v>
      </c>
    </row>
    <row r="104" spans="1:6">
      <c r="A104" s="139">
        <v>45420</v>
      </c>
      <c r="B104" s="15"/>
      <c r="C104" s="32" t="s">
        <v>981</v>
      </c>
      <c r="D104" s="45">
        <v>13390000</v>
      </c>
      <c r="E104" s="45"/>
      <c r="F104" s="177">
        <f t="shared" si="15"/>
        <v>81709911.459999815</v>
      </c>
    </row>
    <row r="105" spans="1:6">
      <c r="A105" s="139">
        <v>45425</v>
      </c>
      <c r="B105" s="15"/>
      <c r="C105" s="32" t="s">
        <v>505</v>
      </c>
      <c r="D105" s="45">
        <v>2300000</v>
      </c>
      <c r="E105" s="45"/>
      <c r="F105" s="177">
        <f t="shared" si="15"/>
        <v>84009911.459999815</v>
      </c>
    </row>
    <row r="106" spans="1:6">
      <c r="A106" s="139">
        <v>45426</v>
      </c>
      <c r="B106" s="15"/>
      <c r="C106" s="32" t="s">
        <v>505</v>
      </c>
      <c r="D106" s="45">
        <v>2300000</v>
      </c>
      <c r="E106" s="45"/>
      <c r="F106" s="177">
        <f t="shared" si="15"/>
        <v>86309911.459999815</v>
      </c>
    </row>
    <row r="107" spans="1:6">
      <c r="A107" s="139">
        <v>45426</v>
      </c>
      <c r="B107" s="15"/>
      <c r="C107" s="32" t="s">
        <v>984</v>
      </c>
      <c r="D107" s="45"/>
      <c r="E107" s="45">
        <v>9370000</v>
      </c>
      <c r="F107" s="177">
        <f t="shared" si="15"/>
        <v>76939911.459999815</v>
      </c>
    </row>
    <row r="108" spans="1:6">
      <c r="A108" s="139">
        <v>45426</v>
      </c>
      <c r="B108" s="15"/>
      <c r="C108" s="32" t="s">
        <v>985</v>
      </c>
      <c r="D108" s="45"/>
      <c r="E108" s="45">
        <v>40250000</v>
      </c>
      <c r="F108" s="177">
        <f t="shared" si="15"/>
        <v>36689911.459999815</v>
      </c>
    </row>
    <row r="109" spans="1:6">
      <c r="A109" s="139">
        <v>45426</v>
      </c>
      <c r="B109" s="15"/>
      <c r="C109" s="32" t="s">
        <v>32</v>
      </c>
      <c r="D109" s="45"/>
      <c r="E109" s="45">
        <v>2500</v>
      </c>
      <c r="F109" s="177">
        <f t="shared" si="15"/>
        <v>36687411.459999815</v>
      </c>
    </row>
    <row r="110" spans="1:6">
      <c r="A110" s="139">
        <v>45432</v>
      </c>
      <c r="B110" s="15"/>
      <c r="C110" s="32" t="s">
        <v>28</v>
      </c>
      <c r="D110" s="45">
        <v>2200000</v>
      </c>
      <c r="E110" s="45"/>
      <c r="F110" s="177">
        <f t="shared" si="15"/>
        <v>38887411.459999815</v>
      </c>
    </row>
    <row r="111" spans="1:6">
      <c r="A111" s="139">
        <v>45432</v>
      </c>
      <c r="B111" s="15"/>
      <c r="C111" s="32" t="s">
        <v>29</v>
      </c>
      <c r="D111" s="45">
        <v>2300000</v>
      </c>
      <c r="E111" s="45"/>
      <c r="F111" s="177">
        <f t="shared" si="15"/>
        <v>41187411.459999815</v>
      </c>
    </row>
    <row r="112" spans="1:6">
      <c r="A112" s="139">
        <v>45433</v>
      </c>
      <c r="B112" s="15"/>
      <c r="C112" s="32" t="s">
        <v>505</v>
      </c>
      <c r="D112" s="45">
        <v>2300000</v>
      </c>
      <c r="E112" s="33"/>
      <c r="F112" s="177">
        <f t="shared" si="15"/>
        <v>43487411.459999815</v>
      </c>
    </row>
    <row r="113" spans="1:6">
      <c r="A113" s="139">
        <v>45439</v>
      </c>
      <c r="B113" s="15"/>
      <c r="C113" s="32" t="s">
        <v>855</v>
      </c>
      <c r="D113" s="45"/>
      <c r="E113" s="45">
        <v>20550000</v>
      </c>
      <c r="F113" s="177">
        <f t="shared" si="15"/>
        <v>22937411.459999815</v>
      </c>
    </row>
    <row r="114" spans="1:6">
      <c r="A114" s="139">
        <v>45439</v>
      </c>
      <c r="B114" s="15"/>
      <c r="C114" s="32" t="s">
        <v>32</v>
      </c>
      <c r="D114" s="45"/>
      <c r="E114" s="45">
        <v>2500</v>
      </c>
      <c r="F114" s="177">
        <f t="shared" si="15"/>
        <v>22934911.459999815</v>
      </c>
    </row>
    <row r="115" spans="1:6" ht="28">
      <c r="A115" s="139">
        <v>45441</v>
      </c>
      <c r="B115" s="15"/>
      <c r="C115" s="35" t="s">
        <v>1039</v>
      </c>
      <c r="D115" s="45">
        <v>100000000</v>
      </c>
      <c r="E115" s="45"/>
      <c r="F115" s="177">
        <f t="shared" ref="F115:F118" si="16">F114+D115-E115</f>
        <v>122934911.45999981</v>
      </c>
    </row>
    <row r="116" spans="1:6">
      <c r="A116" s="139">
        <v>45443</v>
      </c>
      <c r="B116" s="15"/>
      <c r="C116" s="32" t="s">
        <v>377</v>
      </c>
      <c r="D116" s="45">
        <v>2200000</v>
      </c>
      <c r="E116" s="33"/>
      <c r="F116" s="177">
        <f t="shared" si="16"/>
        <v>125134911.45999981</v>
      </c>
    </row>
    <row r="117" spans="1:6">
      <c r="A117" s="139">
        <v>45443</v>
      </c>
      <c r="B117" s="15"/>
      <c r="C117" s="32" t="s">
        <v>35</v>
      </c>
      <c r="D117" s="45">
        <v>59535.040000000001</v>
      </c>
      <c r="E117" s="45"/>
      <c r="F117" s="177">
        <f t="shared" si="16"/>
        <v>125194446.49999982</v>
      </c>
    </row>
    <row r="118" spans="1:6">
      <c r="A118" s="139">
        <v>45443</v>
      </c>
      <c r="B118" s="15"/>
      <c r="C118" s="32" t="s">
        <v>38</v>
      </c>
      <c r="D118" s="45"/>
      <c r="E118" s="45">
        <v>11907.01</v>
      </c>
      <c r="F118" s="177">
        <f t="shared" si="16"/>
        <v>125182539.48999982</v>
      </c>
    </row>
    <row r="119" spans="1:6">
      <c r="A119" s="137"/>
      <c r="B119" s="137"/>
      <c r="C119" s="49" t="s">
        <v>34</v>
      </c>
      <c r="D119" s="120">
        <f>SUM(D99:D118)</f>
        <v>156899535.03999999</v>
      </c>
      <c r="E119" s="120">
        <f>SUM(E99:E118)</f>
        <v>70186907.010000005</v>
      </c>
      <c r="F119" s="137"/>
    </row>
    <row r="120" spans="1:6">
      <c r="A120" s="53"/>
      <c r="B120" s="53"/>
      <c r="C120" s="53" t="s">
        <v>5</v>
      </c>
      <c r="D120" s="54"/>
      <c r="E120" s="53"/>
      <c r="F120" s="55">
        <f>F118</f>
        <v>125182539.48999982</v>
      </c>
    </row>
    <row r="121" spans="1:6">
      <c r="A121" s="139">
        <v>45448</v>
      </c>
      <c r="B121" s="15"/>
      <c r="C121" s="32" t="s">
        <v>1055</v>
      </c>
      <c r="D121" s="45">
        <v>4250000</v>
      </c>
      <c r="E121" s="33"/>
      <c r="F121" s="177">
        <f>F120+D121-E121</f>
        <v>129432539.48999982</v>
      </c>
    </row>
    <row r="122" spans="1:6">
      <c r="A122" s="139">
        <v>45448</v>
      </c>
      <c r="B122" s="15"/>
      <c r="C122" s="32" t="s">
        <v>28</v>
      </c>
      <c r="D122" s="45">
        <v>12650000</v>
      </c>
      <c r="E122" s="45"/>
      <c r="F122" s="177">
        <f t="shared" ref="F122:F127" si="17">F121+D122-E122</f>
        <v>142082539.48999983</v>
      </c>
    </row>
    <row r="123" spans="1:6">
      <c r="A123" s="139">
        <v>45448</v>
      </c>
      <c r="B123" s="15"/>
      <c r="C123" s="32" t="s">
        <v>29</v>
      </c>
      <c r="D123" s="45">
        <v>12600000</v>
      </c>
      <c r="E123" s="45"/>
      <c r="F123" s="177">
        <f t="shared" si="17"/>
        <v>154682539.48999983</v>
      </c>
    </row>
    <row r="124" spans="1:6">
      <c r="A124" s="139">
        <v>45448</v>
      </c>
      <c r="B124" s="15"/>
      <c r="C124" s="32" t="s">
        <v>1082</v>
      </c>
      <c r="D124" s="45">
        <v>14664000</v>
      </c>
      <c r="E124" s="45"/>
      <c r="F124" s="177">
        <f t="shared" si="17"/>
        <v>169346539.48999983</v>
      </c>
    </row>
    <row r="125" spans="1:6">
      <c r="A125" s="139">
        <v>45450</v>
      </c>
      <c r="B125" s="15"/>
      <c r="C125" s="32" t="s">
        <v>505</v>
      </c>
      <c r="D125" s="45">
        <v>2300000</v>
      </c>
      <c r="E125" s="33"/>
      <c r="F125" s="177">
        <f t="shared" si="17"/>
        <v>171646539.48999983</v>
      </c>
    </row>
    <row r="126" spans="1:6">
      <c r="A126" s="139">
        <v>45450</v>
      </c>
      <c r="B126" s="15"/>
      <c r="C126" s="32" t="s">
        <v>855</v>
      </c>
      <c r="D126" s="45"/>
      <c r="E126" s="45">
        <v>40675000</v>
      </c>
      <c r="F126" s="177">
        <f t="shared" si="17"/>
        <v>130971539.48999983</v>
      </c>
    </row>
    <row r="127" spans="1:6">
      <c r="A127" s="139">
        <v>45450</v>
      </c>
      <c r="B127" s="15"/>
      <c r="C127" s="32" t="s">
        <v>32</v>
      </c>
      <c r="D127" s="45"/>
      <c r="E127" s="45">
        <v>2500</v>
      </c>
      <c r="F127" s="177">
        <f t="shared" si="17"/>
        <v>130969039.48999983</v>
      </c>
    </row>
    <row r="128" spans="1:6">
      <c r="A128" s="139">
        <v>45450</v>
      </c>
      <c r="B128" s="15"/>
      <c r="C128" s="32" t="s">
        <v>1083</v>
      </c>
      <c r="D128" s="45"/>
      <c r="E128" s="45">
        <v>4950000</v>
      </c>
      <c r="F128" s="177">
        <f t="shared" ref="F128:F132" si="18">F127+D128-E128</f>
        <v>126019039.48999983</v>
      </c>
    </row>
    <row r="129" spans="1:6">
      <c r="A129" s="139">
        <v>45450</v>
      </c>
      <c r="B129" s="15"/>
      <c r="C129" s="32" t="s">
        <v>32</v>
      </c>
      <c r="D129" s="45"/>
      <c r="E129" s="45">
        <v>2500</v>
      </c>
      <c r="F129" s="177">
        <f t="shared" si="18"/>
        <v>126016539.48999983</v>
      </c>
    </row>
    <row r="130" spans="1:6">
      <c r="A130" s="139">
        <v>45455</v>
      </c>
      <c r="B130" s="15"/>
      <c r="C130" s="32" t="s">
        <v>28</v>
      </c>
      <c r="D130" s="45">
        <v>8700000</v>
      </c>
      <c r="E130" s="45"/>
      <c r="F130" s="177">
        <f t="shared" si="18"/>
        <v>134716539.48999983</v>
      </c>
    </row>
    <row r="131" spans="1:6">
      <c r="A131" s="139">
        <v>45455</v>
      </c>
      <c r="B131" s="15"/>
      <c r="C131" s="32" t="s">
        <v>29</v>
      </c>
      <c r="D131" s="45">
        <v>10900000</v>
      </c>
      <c r="E131" s="45"/>
      <c r="F131" s="177">
        <f t="shared" si="18"/>
        <v>145616539.48999983</v>
      </c>
    </row>
    <row r="132" spans="1:6">
      <c r="A132" s="139">
        <v>45456</v>
      </c>
      <c r="B132" s="15"/>
      <c r="C132" s="32" t="s">
        <v>377</v>
      </c>
      <c r="D132" s="45">
        <v>2200000</v>
      </c>
      <c r="E132" s="33"/>
      <c r="F132" s="177">
        <f t="shared" si="18"/>
        <v>147816539.48999983</v>
      </c>
    </row>
    <row r="133" spans="1:6">
      <c r="A133" s="139">
        <v>45464</v>
      </c>
      <c r="B133" s="15"/>
      <c r="C133" s="32" t="s">
        <v>1151</v>
      </c>
      <c r="D133" s="45">
        <v>9200000</v>
      </c>
      <c r="E133" s="33"/>
      <c r="F133" s="177">
        <f t="shared" ref="F133:F137" si="19">F132+D133-E133</f>
        <v>157016539.48999983</v>
      </c>
    </row>
    <row r="134" spans="1:6">
      <c r="A134" s="139">
        <v>45464</v>
      </c>
      <c r="B134" s="15"/>
      <c r="C134" s="32" t="s">
        <v>719</v>
      </c>
      <c r="D134" s="45">
        <v>5000000</v>
      </c>
      <c r="E134" s="33"/>
      <c r="F134" s="177">
        <f t="shared" si="19"/>
        <v>162016539.48999983</v>
      </c>
    </row>
    <row r="135" spans="1:6">
      <c r="A135" s="30">
        <v>45467</v>
      </c>
      <c r="B135" s="32"/>
      <c r="C135" s="32" t="s">
        <v>1162</v>
      </c>
      <c r="D135" s="219">
        <v>4600000</v>
      </c>
      <c r="E135" s="28"/>
      <c r="F135" s="177">
        <f t="shared" si="19"/>
        <v>166616539.48999983</v>
      </c>
    </row>
    <row r="136" spans="1:6">
      <c r="A136" s="30">
        <v>45467</v>
      </c>
      <c r="B136" s="15"/>
      <c r="C136" s="32" t="s">
        <v>28</v>
      </c>
      <c r="D136" s="45">
        <v>10950000</v>
      </c>
      <c r="E136" s="45"/>
      <c r="F136" s="177">
        <f t="shared" si="19"/>
        <v>177566539.48999983</v>
      </c>
    </row>
    <row r="137" spans="1:6">
      <c r="A137" s="30">
        <v>45467</v>
      </c>
      <c r="B137" s="15"/>
      <c r="C137" s="32" t="s">
        <v>29</v>
      </c>
      <c r="D137" s="45">
        <v>40350000</v>
      </c>
      <c r="E137" s="45"/>
      <c r="F137" s="177">
        <f t="shared" si="19"/>
        <v>217916539.48999983</v>
      </c>
    </row>
    <row r="138" spans="1:6">
      <c r="A138" s="30">
        <v>45467</v>
      </c>
      <c r="B138" s="15"/>
      <c r="C138" s="32" t="s">
        <v>980</v>
      </c>
      <c r="D138" s="45">
        <v>8050000</v>
      </c>
      <c r="E138" s="45"/>
      <c r="F138" s="177">
        <f t="shared" ref="F138:F139" si="20">F137+D138-E138</f>
        <v>225966539.48999983</v>
      </c>
    </row>
    <row r="139" spans="1:6">
      <c r="A139" s="139">
        <v>45470</v>
      </c>
      <c r="B139" s="15"/>
      <c r="C139" s="32" t="s">
        <v>377</v>
      </c>
      <c r="D139" s="45">
        <v>2200000</v>
      </c>
      <c r="E139" s="33"/>
      <c r="F139" s="177">
        <f t="shared" si="20"/>
        <v>228166539.48999983</v>
      </c>
    </row>
    <row r="140" spans="1:6">
      <c r="A140" s="139">
        <v>45471</v>
      </c>
      <c r="B140" s="15"/>
      <c r="C140" s="32" t="s">
        <v>377</v>
      </c>
      <c r="D140" s="45">
        <v>2200000</v>
      </c>
      <c r="E140" s="33"/>
      <c r="F140" s="177">
        <f t="shared" ref="F140:F142" si="21">F139+D140-E140</f>
        <v>230366539.48999983</v>
      </c>
    </row>
    <row r="141" spans="1:6">
      <c r="A141" s="14">
        <v>45473</v>
      </c>
      <c r="B141" s="15"/>
      <c r="C141" s="15" t="s">
        <v>35</v>
      </c>
      <c r="D141" s="45">
        <v>152522.35</v>
      </c>
      <c r="E141" s="15"/>
      <c r="F141" s="177">
        <f t="shared" si="21"/>
        <v>230519061.83999982</v>
      </c>
    </row>
    <row r="142" spans="1:6">
      <c r="A142" s="14">
        <v>45473</v>
      </c>
      <c r="B142" s="15"/>
      <c r="C142" s="15" t="s">
        <v>38</v>
      </c>
      <c r="D142" s="45"/>
      <c r="E142" s="45">
        <v>30504.47</v>
      </c>
      <c r="F142" s="177">
        <f t="shared" si="21"/>
        <v>230488557.36999983</v>
      </c>
    </row>
    <row r="143" spans="1:6">
      <c r="A143" s="137"/>
      <c r="B143" s="137"/>
      <c r="C143" s="49" t="s">
        <v>34</v>
      </c>
      <c r="D143" s="120">
        <f>SUM(D121:D142)</f>
        <v>150966522.34999999</v>
      </c>
      <c r="E143" s="120">
        <f>SUM(E121:E142)</f>
        <v>45660504.469999999</v>
      </c>
      <c r="F143" s="137"/>
    </row>
    <row r="144" spans="1:6">
      <c r="A144" s="53"/>
      <c r="B144" s="53"/>
      <c r="C144" s="53" t="s">
        <v>5</v>
      </c>
      <c r="D144" s="54"/>
      <c r="E144" s="53"/>
      <c r="F144" s="55">
        <f>F142</f>
        <v>230488557.36999983</v>
      </c>
    </row>
    <row r="145" spans="1:6">
      <c r="A145" s="139">
        <v>45475</v>
      </c>
      <c r="B145" s="15"/>
      <c r="C145" s="32" t="s">
        <v>1204</v>
      </c>
      <c r="D145" s="45">
        <v>2300000</v>
      </c>
      <c r="E145" s="33"/>
      <c r="F145" s="177">
        <f>F144+D145-E145</f>
        <v>232788557.36999983</v>
      </c>
    </row>
    <row r="146" spans="1:6">
      <c r="A146" s="139">
        <v>45478</v>
      </c>
      <c r="B146" s="15"/>
      <c r="C146" s="32" t="s">
        <v>1247</v>
      </c>
      <c r="D146" s="45"/>
      <c r="E146" s="45">
        <v>17695516</v>
      </c>
      <c r="F146" s="177">
        <f t="shared" ref="F146:F151" si="22">F145+D146-E146</f>
        <v>215093041.36999983</v>
      </c>
    </row>
    <row r="147" spans="1:6">
      <c r="A147" s="139">
        <v>45483</v>
      </c>
      <c r="B147" s="15"/>
      <c r="C147" s="32" t="s">
        <v>1248</v>
      </c>
      <c r="D147" s="45">
        <v>20000000</v>
      </c>
      <c r="E147" s="45"/>
      <c r="F147" s="177">
        <f t="shared" si="22"/>
        <v>235093041.36999983</v>
      </c>
    </row>
    <row r="148" spans="1:6">
      <c r="A148" s="139">
        <v>45483</v>
      </c>
      <c r="B148" s="15"/>
      <c r="C148" s="32" t="s">
        <v>505</v>
      </c>
      <c r="D148" s="45">
        <v>2300000</v>
      </c>
      <c r="E148" s="45"/>
      <c r="F148" s="177">
        <f t="shared" si="22"/>
        <v>237393041.36999983</v>
      </c>
    </row>
    <row r="149" spans="1:6">
      <c r="A149" s="139">
        <v>45484</v>
      </c>
      <c r="B149" s="15"/>
      <c r="C149" s="32" t="s">
        <v>28</v>
      </c>
      <c r="D149" s="45">
        <v>2545000</v>
      </c>
      <c r="E149" s="33"/>
      <c r="F149" s="177">
        <f t="shared" si="22"/>
        <v>239938041.36999983</v>
      </c>
    </row>
    <row r="150" spans="1:6">
      <c r="A150" s="139">
        <v>45484</v>
      </c>
      <c r="B150" s="15"/>
      <c r="C150" s="32" t="s">
        <v>29</v>
      </c>
      <c r="D150" s="45">
        <v>12500000</v>
      </c>
      <c r="E150" s="45"/>
      <c r="F150" s="177">
        <f t="shared" si="22"/>
        <v>252438041.36999983</v>
      </c>
    </row>
    <row r="151" spans="1:6">
      <c r="A151" s="139">
        <v>45484</v>
      </c>
      <c r="B151" s="15"/>
      <c r="C151" s="32" t="s">
        <v>1266</v>
      </c>
      <c r="D151" s="13">
        <v>36479000</v>
      </c>
      <c r="E151" s="45"/>
      <c r="F151" s="177">
        <f t="shared" si="22"/>
        <v>288917041.36999983</v>
      </c>
    </row>
    <row r="152" spans="1:6">
      <c r="A152" s="139">
        <v>45485</v>
      </c>
      <c r="B152" s="15"/>
      <c r="C152" s="32" t="s">
        <v>1269</v>
      </c>
      <c r="D152" s="13"/>
      <c r="E152" s="45">
        <v>9135000</v>
      </c>
      <c r="F152" s="177">
        <f t="shared" ref="F152:F157" si="23">F151+D152-E152</f>
        <v>279782041.36999983</v>
      </c>
    </row>
    <row r="153" spans="1:6">
      <c r="A153" s="139">
        <v>45485</v>
      </c>
      <c r="B153" s="15"/>
      <c r="C153" s="32" t="s">
        <v>32</v>
      </c>
      <c r="D153" s="13"/>
      <c r="E153" s="45">
        <v>6500</v>
      </c>
      <c r="F153" s="177">
        <f t="shared" si="23"/>
        <v>279775541.36999983</v>
      </c>
    </row>
    <row r="154" spans="1:6">
      <c r="A154" s="139">
        <v>45488</v>
      </c>
      <c r="B154" s="15"/>
      <c r="C154" s="32" t="s">
        <v>505</v>
      </c>
      <c r="D154" s="45">
        <v>2300000</v>
      </c>
      <c r="E154" s="45"/>
      <c r="F154" s="177">
        <f t="shared" si="23"/>
        <v>282075541.36999983</v>
      </c>
    </row>
    <row r="155" spans="1:6">
      <c r="A155" s="14">
        <v>45491</v>
      </c>
      <c r="B155" s="15"/>
      <c r="C155" s="32" t="s">
        <v>28</v>
      </c>
      <c r="D155" s="45">
        <v>4030000</v>
      </c>
      <c r="E155" s="15"/>
      <c r="F155" s="177">
        <f t="shared" si="23"/>
        <v>286105541.36999983</v>
      </c>
    </row>
    <row r="156" spans="1:6">
      <c r="A156" s="14">
        <v>45491</v>
      </c>
      <c r="B156" s="15"/>
      <c r="C156" s="32" t="s">
        <v>29</v>
      </c>
      <c r="D156" s="45">
        <v>11200000</v>
      </c>
      <c r="E156" s="15"/>
      <c r="F156" s="177">
        <f t="shared" si="23"/>
        <v>297305541.36999983</v>
      </c>
    </row>
    <row r="157" spans="1:6">
      <c r="A157" s="14">
        <v>45491</v>
      </c>
      <c r="B157" s="15"/>
      <c r="C157" s="32" t="s">
        <v>1303</v>
      </c>
      <c r="D157" s="13">
        <v>54463000</v>
      </c>
      <c r="E157" s="15"/>
      <c r="F157" s="177">
        <f t="shared" si="23"/>
        <v>351768541.36999983</v>
      </c>
    </row>
    <row r="158" spans="1:6" ht="28">
      <c r="A158" s="139">
        <v>45495</v>
      </c>
      <c r="B158" s="15"/>
      <c r="C158" s="35" t="s">
        <v>1317</v>
      </c>
      <c r="D158" s="13"/>
      <c r="E158" s="45">
        <v>44150000</v>
      </c>
      <c r="F158" s="177">
        <f t="shared" ref="F158:F159" si="24">F157+D158-E158</f>
        <v>307618541.36999983</v>
      </c>
    </row>
    <row r="159" spans="1:6">
      <c r="A159" s="139">
        <v>45495</v>
      </c>
      <c r="B159" s="15"/>
      <c r="C159" s="32" t="s">
        <v>32</v>
      </c>
      <c r="D159" s="13"/>
      <c r="E159" s="45">
        <v>2500</v>
      </c>
      <c r="F159" s="177">
        <f t="shared" si="24"/>
        <v>307616041.36999983</v>
      </c>
    </row>
    <row r="160" spans="1:6" ht="28">
      <c r="A160" s="139">
        <v>45498</v>
      </c>
      <c r="B160" s="15"/>
      <c r="C160" s="35" t="s">
        <v>1322</v>
      </c>
      <c r="D160" s="13"/>
      <c r="E160" s="45">
        <v>51157500</v>
      </c>
      <c r="F160" s="177">
        <f t="shared" ref="F160:F163" si="25">F159+D160-E160</f>
        <v>256458541.36999983</v>
      </c>
    </row>
    <row r="161" spans="1:6">
      <c r="A161" s="139">
        <v>45498</v>
      </c>
      <c r="B161" s="15"/>
      <c r="C161" s="32" t="s">
        <v>32</v>
      </c>
      <c r="D161" s="13"/>
      <c r="E161" s="45">
        <v>2500</v>
      </c>
      <c r="F161" s="177">
        <f t="shared" si="25"/>
        <v>256456041.36999983</v>
      </c>
    </row>
    <row r="162" spans="1:6">
      <c r="A162" s="14">
        <v>45498</v>
      </c>
      <c r="B162" s="15"/>
      <c r="C162" s="32" t="s">
        <v>29</v>
      </c>
      <c r="D162" s="45">
        <v>7450000</v>
      </c>
      <c r="E162" s="15"/>
      <c r="F162" s="177">
        <f t="shared" si="25"/>
        <v>263906041.36999983</v>
      </c>
    </row>
    <row r="163" spans="1:6">
      <c r="A163" s="14">
        <v>45502</v>
      </c>
      <c r="B163" s="15"/>
      <c r="C163" s="32" t="s">
        <v>1347</v>
      </c>
      <c r="D163" s="13">
        <v>25658000</v>
      </c>
      <c r="E163" s="15"/>
      <c r="F163" s="177">
        <f t="shared" si="25"/>
        <v>289564041.36999983</v>
      </c>
    </row>
    <row r="164" spans="1:6">
      <c r="A164" s="14">
        <v>45502</v>
      </c>
      <c r="B164" s="15"/>
      <c r="C164" s="32" t="s">
        <v>1353</v>
      </c>
      <c r="D164" s="13"/>
      <c r="E164" s="33">
        <v>30000000</v>
      </c>
      <c r="F164" s="177">
        <f t="shared" ref="F164:F166" si="26">F163+D164-E164</f>
        <v>259564041.36999983</v>
      </c>
    </row>
    <row r="165" spans="1:6">
      <c r="A165" s="14">
        <v>45504</v>
      </c>
      <c r="B165" s="15"/>
      <c r="C165" s="15" t="s">
        <v>35</v>
      </c>
      <c r="D165" s="45">
        <v>293852.5</v>
      </c>
      <c r="E165" s="15"/>
      <c r="F165" s="177">
        <f t="shared" si="26"/>
        <v>259857893.86999983</v>
      </c>
    </row>
    <row r="166" spans="1:6">
      <c r="A166" s="14">
        <v>45504</v>
      </c>
      <c r="B166" s="15"/>
      <c r="C166" s="15" t="s">
        <v>38</v>
      </c>
      <c r="D166" s="45"/>
      <c r="E166" s="45">
        <v>58770.5</v>
      </c>
      <c r="F166" s="177">
        <f t="shared" si="26"/>
        <v>259799123.36999983</v>
      </c>
    </row>
    <row r="167" spans="1:6">
      <c r="A167" s="137"/>
      <c r="B167" s="137"/>
      <c r="C167" s="49" t="s">
        <v>34</v>
      </c>
      <c r="D167" s="120">
        <f>SUM(D145:D166)</f>
        <v>181518852.5</v>
      </c>
      <c r="E167" s="120">
        <f>SUM(E145:E166)</f>
        <v>152208286.5</v>
      </c>
      <c r="F167" s="137"/>
    </row>
    <row r="168" spans="1:6">
      <c r="A168" s="53"/>
      <c r="B168" s="53"/>
      <c r="C168" s="53" t="s">
        <v>5</v>
      </c>
      <c r="D168" s="54"/>
      <c r="E168" s="53"/>
      <c r="F168" s="55">
        <f>F166</f>
        <v>259799123.36999983</v>
      </c>
    </row>
    <row r="169" spans="1:6">
      <c r="A169" s="14">
        <v>45509</v>
      </c>
      <c r="B169" s="15"/>
      <c r="C169" s="32" t="s">
        <v>1385</v>
      </c>
      <c r="D169" s="13">
        <v>6321000</v>
      </c>
      <c r="E169" s="33"/>
      <c r="F169" s="177">
        <f>F168+D169-E169</f>
        <v>266120123.36999983</v>
      </c>
    </row>
    <row r="170" spans="1:6">
      <c r="A170" s="139">
        <v>45516</v>
      </c>
      <c r="B170" s="15"/>
      <c r="C170" s="32" t="s">
        <v>28</v>
      </c>
      <c r="D170" s="45">
        <v>2295000</v>
      </c>
      <c r="E170" s="45"/>
      <c r="F170" s="177">
        <f t="shared" ref="F170:F172" si="27">F169+D170-E170</f>
        <v>268415123.36999983</v>
      </c>
    </row>
    <row r="171" spans="1:6">
      <c r="A171" s="14">
        <v>45520</v>
      </c>
      <c r="B171" s="15"/>
      <c r="C171" s="15" t="s">
        <v>1414</v>
      </c>
      <c r="D171" s="45"/>
      <c r="E171" s="33">
        <v>6892500</v>
      </c>
      <c r="F171" s="177">
        <f t="shared" si="27"/>
        <v>261522623.36999983</v>
      </c>
    </row>
    <row r="172" spans="1:6">
      <c r="A172" s="14">
        <v>45520</v>
      </c>
      <c r="B172" s="15"/>
      <c r="C172" s="15" t="s">
        <v>32</v>
      </c>
      <c r="D172" s="45"/>
      <c r="E172" s="33">
        <v>6500</v>
      </c>
      <c r="F172" s="177">
        <f t="shared" si="27"/>
        <v>261516123.36999983</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32"/>
  <sheetViews>
    <sheetView topLeftCell="A15" workbookViewId="0">
      <selection activeCell="C31" sqref="C31"/>
    </sheetView>
  </sheetViews>
  <sheetFormatPr defaultColWidth="9.08984375" defaultRowHeight="14"/>
  <cols>
    <col min="1" max="1" width="9.08984375" style="4"/>
    <col min="2" max="2" width="53.90625" style="4" bestFit="1" customWidth="1"/>
    <col min="3" max="3" width="17.81640625" style="4" bestFit="1" customWidth="1"/>
    <col min="4" max="4" width="16.90625" style="41" bestFit="1" customWidth="1"/>
    <col min="5" max="5" width="17.81640625" style="4" bestFit="1" customWidth="1"/>
    <col min="6" max="6" width="16.6328125" style="4" bestFit="1" customWidth="1"/>
    <col min="7" max="7" width="15.08984375" style="4" bestFit="1" customWidth="1"/>
    <col min="8" max="16384" width="9.08984375" style="4"/>
  </cols>
  <sheetData>
    <row r="2" spans="1:5">
      <c r="A2" s="1" t="s">
        <v>11</v>
      </c>
      <c r="B2" s="1"/>
      <c r="C2" s="2"/>
      <c r="D2" s="46"/>
      <c r="E2" s="2"/>
    </row>
    <row r="3" spans="1:5">
      <c r="A3" s="5" t="s">
        <v>0</v>
      </c>
      <c r="B3" s="5" t="s">
        <v>1</v>
      </c>
      <c r="C3" s="6" t="s">
        <v>2</v>
      </c>
      <c r="D3" s="42" t="s">
        <v>3</v>
      </c>
      <c r="E3" s="6" t="s">
        <v>4</v>
      </c>
    </row>
    <row r="4" spans="1:5">
      <c r="A4" s="8"/>
      <c r="B4" s="8" t="s">
        <v>5</v>
      </c>
      <c r="C4" s="9"/>
      <c r="D4" s="43"/>
      <c r="E4" s="9">
        <v>104271510.62999916</v>
      </c>
    </row>
    <row r="5" spans="1:5" ht="15.5">
      <c r="A5" s="47">
        <v>45301</v>
      </c>
      <c r="B5" s="104" t="s">
        <v>7</v>
      </c>
      <c r="C5" s="13">
        <v>113000000</v>
      </c>
      <c r="D5" s="45"/>
      <c r="E5" s="13">
        <f>E4+C5-D5</f>
        <v>217271510.62999916</v>
      </c>
    </row>
    <row r="6" spans="1:5" ht="15.5">
      <c r="A6" s="47">
        <v>45310</v>
      </c>
      <c r="B6" s="104" t="s">
        <v>80</v>
      </c>
      <c r="C6" s="13"/>
      <c r="D6" s="44">
        <v>112673820</v>
      </c>
      <c r="E6" s="13">
        <f>E5+C6-D6</f>
        <v>104597690.62999916</v>
      </c>
    </row>
    <row r="7" spans="1:5">
      <c r="A7" s="258" t="s">
        <v>34</v>
      </c>
      <c r="B7" s="258"/>
      <c r="C7" s="48">
        <f>SUM(C4:C6)</f>
        <v>113000000</v>
      </c>
      <c r="D7" s="48">
        <f>SUM(D4:D6)</f>
        <v>112673820</v>
      </c>
      <c r="E7" s="49"/>
    </row>
    <row r="8" spans="1:5">
      <c r="A8" s="8"/>
      <c r="B8" s="8" t="s">
        <v>5</v>
      </c>
      <c r="C8" s="9"/>
      <c r="D8" s="43"/>
      <c r="E8" s="9">
        <f>E6</f>
        <v>104597690.62999916</v>
      </c>
    </row>
    <row r="9" spans="1:5" ht="15.5">
      <c r="A9" s="47">
        <v>45335</v>
      </c>
      <c r="B9" s="104" t="s">
        <v>7</v>
      </c>
      <c r="C9" s="13">
        <v>113000000</v>
      </c>
      <c r="D9" s="45"/>
      <c r="E9" s="13">
        <f>E8+C9-D9</f>
        <v>217597690.62999916</v>
      </c>
    </row>
    <row r="10" spans="1:5" ht="15.5">
      <c r="A10" s="47">
        <v>45341</v>
      </c>
      <c r="B10" s="104" t="s">
        <v>80</v>
      </c>
      <c r="C10" s="13"/>
      <c r="D10" s="44">
        <v>112673820</v>
      </c>
      <c r="E10" s="13">
        <f>E9+C10-D10</f>
        <v>104923870.62999916</v>
      </c>
    </row>
    <row r="11" spans="1:5">
      <c r="A11" s="258" t="s">
        <v>34</v>
      </c>
      <c r="B11" s="258"/>
      <c r="C11" s="48">
        <f>SUM(C8:C10)</f>
        <v>113000000</v>
      </c>
      <c r="D11" s="48">
        <f>SUM(D8:D10)</f>
        <v>112673820</v>
      </c>
      <c r="E11" s="49"/>
    </row>
    <row r="12" spans="1:5">
      <c r="A12" s="8"/>
      <c r="B12" s="8" t="s">
        <v>5</v>
      </c>
      <c r="C12" s="9"/>
      <c r="D12" s="43"/>
      <c r="E12" s="9">
        <f>E10</f>
        <v>104923870.62999916</v>
      </c>
    </row>
    <row r="13" spans="1:5" ht="15.5">
      <c r="A13" s="47">
        <v>45359</v>
      </c>
      <c r="B13" s="104" t="s">
        <v>7</v>
      </c>
      <c r="C13" s="13">
        <v>113000000</v>
      </c>
      <c r="D13" s="45"/>
      <c r="E13" s="13">
        <f>E12+C13-D13</f>
        <v>217923870.62999916</v>
      </c>
    </row>
    <row r="14" spans="1:5" ht="15.5">
      <c r="A14" s="47">
        <v>45370</v>
      </c>
      <c r="B14" s="104" t="s">
        <v>80</v>
      </c>
      <c r="C14" s="13"/>
      <c r="D14" s="44">
        <v>112673820</v>
      </c>
      <c r="E14" s="13">
        <f>E13+C14-D14</f>
        <v>105250050.62999916</v>
      </c>
    </row>
    <row r="15" spans="1:5">
      <c r="A15" s="258" t="s">
        <v>34</v>
      </c>
      <c r="B15" s="258"/>
      <c r="C15" s="48">
        <f>SUM(C12:C14)</f>
        <v>113000000</v>
      </c>
      <c r="D15" s="48">
        <f>SUM(D12:D14)</f>
        <v>112673820</v>
      </c>
      <c r="E15" s="49"/>
    </row>
    <row r="16" spans="1:5">
      <c r="A16" s="8"/>
      <c r="B16" s="8" t="s">
        <v>5</v>
      </c>
      <c r="C16" s="9"/>
      <c r="D16" s="43"/>
      <c r="E16" s="9">
        <f>E14</f>
        <v>105250050.62999916</v>
      </c>
    </row>
    <row r="17" spans="1:5" ht="15.5">
      <c r="A17" s="47">
        <v>45399</v>
      </c>
      <c r="B17" s="104" t="s">
        <v>7</v>
      </c>
      <c r="C17" s="13">
        <v>13000000</v>
      </c>
      <c r="D17" s="45"/>
      <c r="E17" s="13">
        <f>E16+C17-D17</f>
        <v>118250050.62999916</v>
      </c>
    </row>
    <row r="18" spans="1:5" ht="15.5">
      <c r="A18" s="47">
        <v>45401</v>
      </c>
      <c r="B18" s="104" t="s">
        <v>80</v>
      </c>
      <c r="C18" s="13"/>
      <c r="D18" s="44">
        <v>112673820</v>
      </c>
      <c r="E18" s="13">
        <f>E17+C18-D18</f>
        <v>5576230.6299991608</v>
      </c>
    </row>
    <row r="19" spans="1:5">
      <c r="A19" s="258" t="s">
        <v>34</v>
      </c>
      <c r="B19" s="258"/>
      <c r="C19" s="48">
        <f>SUM(C16:C18)</f>
        <v>13000000</v>
      </c>
      <c r="D19" s="48">
        <f>SUM(D16:D18)</f>
        <v>112673820</v>
      </c>
      <c r="E19" s="49"/>
    </row>
    <row r="20" spans="1:5">
      <c r="A20" s="8"/>
      <c r="B20" s="8" t="s">
        <v>5</v>
      </c>
      <c r="C20" s="9"/>
      <c r="D20" s="43"/>
      <c r="E20" s="9">
        <f>E18</f>
        <v>5576230.6299991608</v>
      </c>
    </row>
    <row r="21" spans="1:5" ht="15.5">
      <c r="A21" s="47">
        <v>45427</v>
      </c>
      <c r="B21" s="104" t="s">
        <v>7</v>
      </c>
      <c r="C21" s="13">
        <v>113000000</v>
      </c>
      <c r="D21" s="45"/>
      <c r="E21" s="13">
        <f>E20+C21-D21</f>
        <v>118576230.62999916</v>
      </c>
    </row>
    <row r="22" spans="1:5" ht="15.5">
      <c r="A22" s="47">
        <v>45431</v>
      </c>
      <c r="B22" s="104" t="s">
        <v>80</v>
      </c>
      <c r="C22" s="13"/>
      <c r="D22" s="44">
        <v>112673820</v>
      </c>
      <c r="E22" s="13">
        <f>E21+C22-D22</f>
        <v>5902410.6299991608</v>
      </c>
    </row>
    <row r="23" spans="1:5">
      <c r="A23" s="258" t="s">
        <v>34</v>
      </c>
      <c r="B23" s="258"/>
      <c r="C23" s="48">
        <f>SUM(C21:C22)</f>
        <v>113000000</v>
      </c>
      <c r="D23" s="48">
        <f>SUM(D21:D22)</f>
        <v>112673820</v>
      </c>
      <c r="E23" s="49"/>
    </row>
    <row r="24" spans="1:5" ht="15.5">
      <c r="A24" s="47">
        <v>45455</v>
      </c>
      <c r="B24" s="104" t="s">
        <v>7</v>
      </c>
      <c r="C24" s="13">
        <v>113000000</v>
      </c>
      <c r="D24" s="45"/>
      <c r="E24" s="13">
        <f>E22+C24-D24</f>
        <v>118902410.62999916</v>
      </c>
    </row>
    <row r="25" spans="1:5" ht="15.5">
      <c r="A25" s="47">
        <v>45462</v>
      </c>
      <c r="B25" s="104" t="s">
        <v>80</v>
      </c>
      <c r="C25" s="13"/>
      <c r="D25" s="44">
        <v>112673820</v>
      </c>
      <c r="E25" s="13">
        <f>E24+C25-D25</f>
        <v>6228590.6299991608</v>
      </c>
    </row>
    <row r="26" spans="1:5">
      <c r="A26" s="258" t="s">
        <v>34</v>
      </c>
      <c r="B26" s="258"/>
      <c r="C26" s="48">
        <f>SUM(C24:C25)</f>
        <v>113000000</v>
      </c>
      <c r="D26" s="48">
        <f>SUM(D24:D25)</f>
        <v>112673820</v>
      </c>
      <c r="E26" s="49"/>
    </row>
    <row r="27" spans="1:5" ht="15.5">
      <c r="A27" s="47">
        <v>45484</v>
      </c>
      <c r="B27" s="104" t="s">
        <v>7</v>
      </c>
      <c r="C27" s="13">
        <v>113000000</v>
      </c>
      <c r="D27" s="45"/>
      <c r="E27" s="13">
        <f>E25+C27-D27</f>
        <v>119228590.62999916</v>
      </c>
    </row>
    <row r="28" spans="1:5" ht="15.5">
      <c r="A28" s="47">
        <v>45492</v>
      </c>
      <c r="B28" s="104" t="s">
        <v>80</v>
      </c>
      <c r="C28" s="13"/>
      <c r="D28" s="44">
        <v>112673820</v>
      </c>
      <c r="E28" s="13">
        <f>E27+C28-D28</f>
        <v>6554770.6299991608</v>
      </c>
    </row>
    <row r="29" spans="1:5">
      <c r="A29" s="258" t="s">
        <v>34</v>
      </c>
      <c r="B29" s="258"/>
      <c r="C29" s="48">
        <f>SUM(C27:C28)</f>
        <v>113000000</v>
      </c>
      <c r="D29" s="48">
        <f>SUM(D27:D28)</f>
        <v>112673820</v>
      </c>
      <c r="E29" s="49"/>
    </row>
    <row r="30" spans="1:5" ht="15.5">
      <c r="A30" s="47">
        <v>45517</v>
      </c>
      <c r="B30" s="104" t="s">
        <v>7</v>
      </c>
      <c r="C30" s="13">
        <v>113000000</v>
      </c>
      <c r="D30" s="45"/>
      <c r="E30" s="13">
        <f>E28+C30-D30</f>
        <v>119554770.62999916</v>
      </c>
    </row>
    <row r="31" spans="1:5" ht="15.5">
      <c r="A31" s="47">
        <v>45523</v>
      </c>
      <c r="B31" s="104" t="s">
        <v>80</v>
      </c>
      <c r="C31" s="13"/>
      <c r="D31" s="44">
        <v>112673820</v>
      </c>
      <c r="E31" s="13">
        <f>E30+C31-D31</f>
        <v>6880950.6299991608</v>
      </c>
    </row>
    <row r="32" spans="1:5">
      <c r="A32" s="258" t="s">
        <v>34</v>
      </c>
      <c r="B32" s="258"/>
      <c r="C32" s="48">
        <f>SUM(C30:C31)</f>
        <v>113000000</v>
      </c>
      <c r="D32" s="48">
        <f>SUM(D30:D31)</f>
        <v>112673820</v>
      </c>
      <c r="E32" s="49"/>
    </row>
  </sheetData>
  <mergeCells count="8">
    <mergeCell ref="A32:B32"/>
    <mergeCell ref="A29:B29"/>
    <mergeCell ref="A26:B26"/>
    <mergeCell ref="A7:B7"/>
    <mergeCell ref="A11:B11"/>
    <mergeCell ref="A15:B15"/>
    <mergeCell ref="A19:B19"/>
    <mergeCell ref="A23:B2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9A21-CC86-40D6-B6C9-B436101A667E}">
  <dimension ref="A2:F69"/>
  <sheetViews>
    <sheetView topLeftCell="A41" workbookViewId="0">
      <selection activeCell="F54" sqref="F54"/>
    </sheetView>
  </sheetViews>
  <sheetFormatPr defaultColWidth="9.08984375" defaultRowHeight="14"/>
  <cols>
    <col min="1" max="1" width="9.08984375" style="4"/>
    <col min="2" max="2" width="53.90625" style="4" bestFit="1" customWidth="1"/>
    <col min="3" max="3" width="21.6328125" style="4" customWidth="1"/>
    <col min="4" max="4" width="17.81640625" style="4" bestFit="1" customWidth="1"/>
    <col min="5" max="5" width="16.90625" style="41" bestFit="1" customWidth="1"/>
    <col min="6" max="6" width="17.81640625" style="4" bestFit="1" customWidth="1"/>
    <col min="7" max="7" width="16.6328125" style="4" bestFit="1" customWidth="1"/>
    <col min="8" max="8" width="15.08984375" style="4" bestFit="1" customWidth="1"/>
    <col min="9" max="16384" width="9.08984375" style="4"/>
  </cols>
  <sheetData>
    <row r="2" spans="1:6">
      <c r="A2" s="1" t="s">
        <v>81</v>
      </c>
      <c r="B2" s="1"/>
      <c r="C2" s="1"/>
      <c r="D2" s="2"/>
      <c r="E2" s="46"/>
      <c r="F2" s="2"/>
    </row>
    <row r="3" spans="1:6">
      <c r="A3" s="5" t="s">
        <v>0</v>
      </c>
      <c r="B3" s="5" t="s">
        <v>1</v>
      </c>
      <c r="C3" s="5" t="s">
        <v>85</v>
      </c>
      <c r="D3" s="6" t="s">
        <v>37</v>
      </c>
      <c r="E3" s="42" t="s">
        <v>84</v>
      </c>
      <c r="F3" s="6" t="s">
        <v>4</v>
      </c>
    </row>
    <row r="4" spans="1:6">
      <c r="A4" s="8"/>
      <c r="B4" s="8" t="s">
        <v>82</v>
      </c>
      <c r="C4" s="8"/>
      <c r="D4" s="9"/>
      <c r="E4" s="43"/>
      <c r="F4" s="125">
        <v>6000000000</v>
      </c>
    </row>
    <row r="5" spans="1:6">
      <c r="A5" s="52">
        <v>44792</v>
      </c>
      <c r="B5" s="15" t="s">
        <v>83</v>
      </c>
      <c r="C5" s="123">
        <v>112673820</v>
      </c>
      <c r="D5" s="123"/>
      <c r="E5" s="43"/>
      <c r="F5" s="125"/>
    </row>
    <row r="6" spans="1:6" ht="15.5">
      <c r="A6" s="47">
        <v>44792</v>
      </c>
      <c r="B6" s="104" t="s">
        <v>80</v>
      </c>
      <c r="C6" s="124"/>
      <c r="D6" s="13">
        <f>C5-E6</f>
        <v>52500000.18</v>
      </c>
      <c r="E6" s="45">
        <v>60173819.82</v>
      </c>
      <c r="F6" s="70">
        <f>F4-E6</f>
        <v>5939826180.1800003</v>
      </c>
    </row>
    <row r="7" spans="1:6">
      <c r="A7" s="52">
        <v>44823</v>
      </c>
      <c r="B7" s="15" t="s">
        <v>83</v>
      </c>
      <c r="C7" s="123">
        <v>112673820</v>
      </c>
      <c r="D7" s="9"/>
      <c r="E7" s="43"/>
      <c r="F7" s="125"/>
    </row>
    <row r="8" spans="1:6" ht="15.5">
      <c r="A8" s="47">
        <v>44823</v>
      </c>
      <c r="B8" s="104" t="s">
        <v>80</v>
      </c>
      <c r="C8" s="124"/>
      <c r="D8" s="13">
        <f>C7-E8</f>
        <v>51973479.259999998</v>
      </c>
      <c r="E8" s="45">
        <v>60700340.740000002</v>
      </c>
      <c r="F8" s="70">
        <f>F6-E8</f>
        <v>5879125839.4400005</v>
      </c>
    </row>
    <row r="9" spans="1:6">
      <c r="A9" s="52">
        <v>44853</v>
      </c>
      <c r="B9" s="15" t="s">
        <v>83</v>
      </c>
      <c r="C9" s="123">
        <v>112673820</v>
      </c>
      <c r="D9" s="9"/>
      <c r="E9" s="43"/>
      <c r="F9" s="125"/>
    </row>
    <row r="10" spans="1:6" ht="15.5">
      <c r="A10" s="47">
        <v>44853</v>
      </c>
      <c r="B10" s="104" t="s">
        <v>80</v>
      </c>
      <c r="C10" s="124"/>
      <c r="D10" s="13">
        <f>C9-E10</f>
        <v>51442351.280000001</v>
      </c>
      <c r="E10" s="45">
        <v>61231468.719999999</v>
      </c>
      <c r="F10" s="70">
        <f>F8-E10</f>
        <v>5817894370.7200003</v>
      </c>
    </row>
    <row r="11" spans="1:6">
      <c r="A11" s="52">
        <v>44884</v>
      </c>
      <c r="B11" s="15" t="s">
        <v>83</v>
      </c>
      <c r="C11" s="123">
        <v>112673820</v>
      </c>
      <c r="D11" s="9"/>
      <c r="E11" s="43"/>
      <c r="F11" s="125"/>
    </row>
    <row r="12" spans="1:6" ht="15.5">
      <c r="A12" s="47">
        <v>44884</v>
      </c>
      <c r="B12" s="104" t="s">
        <v>80</v>
      </c>
      <c r="C12" s="124"/>
      <c r="D12" s="13">
        <f>C11-E12</f>
        <v>50906575.93</v>
      </c>
      <c r="E12" s="45">
        <v>61767244.07</v>
      </c>
      <c r="F12" s="70">
        <f>F10-E12</f>
        <v>5756127126.6500006</v>
      </c>
    </row>
    <row r="13" spans="1:6">
      <c r="A13" s="52">
        <v>45279</v>
      </c>
      <c r="B13" s="15" t="s">
        <v>83</v>
      </c>
      <c r="C13" s="123">
        <v>112673820</v>
      </c>
      <c r="D13" s="9"/>
      <c r="E13" s="43"/>
      <c r="F13" s="125"/>
    </row>
    <row r="14" spans="1:6" ht="15.5">
      <c r="A14" s="47">
        <v>45279</v>
      </c>
      <c r="B14" s="104" t="s">
        <v>80</v>
      </c>
      <c r="C14" s="124"/>
      <c r="D14" s="13">
        <v>50366112.359999999</v>
      </c>
      <c r="E14" s="45">
        <v>62307707.460000001</v>
      </c>
      <c r="F14" s="70">
        <f>F12-E14</f>
        <v>5693819419.1900005</v>
      </c>
    </row>
    <row r="15" spans="1:6">
      <c r="A15" s="52">
        <v>44945</v>
      </c>
      <c r="B15" s="15" t="s">
        <v>83</v>
      </c>
      <c r="C15" s="123">
        <v>112673820</v>
      </c>
      <c r="D15" s="9"/>
      <c r="E15" s="43"/>
      <c r="F15" s="125"/>
    </row>
    <row r="16" spans="1:6" ht="15.5">
      <c r="A16" s="47">
        <v>44945</v>
      </c>
      <c r="B16" s="104" t="s">
        <v>80</v>
      </c>
      <c r="C16" s="124"/>
      <c r="D16" s="13">
        <v>49820919.920000002</v>
      </c>
      <c r="E16" s="45">
        <v>62852899.899999999</v>
      </c>
      <c r="F16" s="70">
        <f>F14-E16</f>
        <v>5630966519.2900009</v>
      </c>
    </row>
    <row r="17" spans="1:6">
      <c r="A17" s="52">
        <v>44976</v>
      </c>
      <c r="B17" s="15" t="s">
        <v>83</v>
      </c>
      <c r="C17" s="123">
        <v>112673820</v>
      </c>
      <c r="D17" s="9"/>
      <c r="E17" s="43"/>
      <c r="F17" s="125"/>
    </row>
    <row r="18" spans="1:6" ht="15.5">
      <c r="A18" s="47">
        <v>44976</v>
      </c>
      <c r="B18" s="104" t="s">
        <v>80</v>
      </c>
      <c r="C18" s="124"/>
      <c r="D18" s="13">
        <v>49270957.039999999</v>
      </c>
      <c r="E18" s="45">
        <v>63402862.770000003</v>
      </c>
      <c r="F18" s="70">
        <f>F16-E18</f>
        <v>5567563656.5200005</v>
      </c>
    </row>
    <row r="19" spans="1:6">
      <c r="A19" s="52">
        <v>45004</v>
      </c>
      <c r="B19" s="15" t="s">
        <v>83</v>
      </c>
      <c r="C19" s="123">
        <v>112673820</v>
      </c>
      <c r="D19" s="9"/>
      <c r="E19" s="43"/>
      <c r="F19" s="125"/>
    </row>
    <row r="20" spans="1:6" ht="15.5">
      <c r="A20" s="47">
        <v>45004</v>
      </c>
      <c r="B20" s="104" t="s">
        <v>80</v>
      </c>
      <c r="C20" s="124"/>
      <c r="D20" s="13">
        <v>48716181.990000002</v>
      </c>
      <c r="E20" s="45">
        <v>63957637.82</v>
      </c>
      <c r="F20" s="70">
        <f>F18-E20</f>
        <v>5503606018.7000008</v>
      </c>
    </row>
    <row r="21" spans="1:6">
      <c r="A21" s="52">
        <v>45035</v>
      </c>
      <c r="B21" s="15" t="s">
        <v>83</v>
      </c>
      <c r="C21" s="123">
        <v>112673820</v>
      </c>
      <c r="D21" s="9"/>
      <c r="E21" s="43"/>
      <c r="F21" s="125"/>
    </row>
    <row r="22" spans="1:6" ht="15.5">
      <c r="A22" s="47">
        <v>45035</v>
      </c>
      <c r="B22" s="104" t="s">
        <v>80</v>
      </c>
      <c r="C22" s="124"/>
      <c r="D22" s="13">
        <f>C21-E22</f>
        <v>48156552.850000001</v>
      </c>
      <c r="E22" s="45">
        <v>64517267.149999999</v>
      </c>
      <c r="F22" s="70">
        <f>F20-E22</f>
        <v>5439088751.5500011</v>
      </c>
    </row>
    <row r="23" spans="1:6">
      <c r="A23" s="52">
        <v>45065</v>
      </c>
      <c r="B23" s="15" t="s">
        <v>83</v>
      </c>
      <c r="C23" s="123">
        <v>112673820</v>
      </c>
      <c r="D23" s="9"/>
      <c r="E23" s="43"/>
      <c r="F23" s="125"/>
    </row>
    <row r="24" spans="1:6">
      <c r="A24" s="52">
        <v>45065</v>
      </c>
      <c r="B24" s="104" t="s">
        <v>80</v>
      </c>
      <c r="C24" s="124"/>
      <c r="D24" s="13">
        <f>C23-E24</f>
        <v>47592026.759999998</v>
      </c>
      <c r="E24" s="45">
        <v>65081793.240000002</v>
      </c>
      <c r="F24" s="70">
        <f>F22-E24</f>
        <v>5374006958.3100014</v>
      </c>
    </row>
    <row r="25" spans="1:6">
      <c r="A25" s="52">
        <v>45096</v>
      </c>
      <c r="B25" s="15" t="s">
        <v>83</v>
      </c>
      <c r="C25" s="123">
        <v>112673820</v>
      </c>
      <c r="D25" s="9"/>
      <c r="E25" s="43"/>
      <c r="F25" s="125"/>
    </row>
    <row r="26" spans="1:6" ht="15.5">
      <c r="A26" s="47">
        <v>45096</v>
      </c>
      <c r="B26" s="104" t="s">
        <v>80</v>
      </c>
      <c r="C26" s="124"/>
      <c r="D26" s="13">
        <f>C25-E26</f>
        <v>47022561.07</v>
      </c>
      <c r="E26" s="45">
        <v>65651258.93</v>
      </c>
      <c r="F26" s="70">
        <f>F24-E26</f>
        <v>5308355699.3800011</v>
      </c>
    </row>
    <row r="27" spans="1:6">
      <c r="A27" s="52">
        <v>45126</v>
      </c>
      <c r="B27" s="15" t="s">
        <v>83</v>
      </c>
      <c r="C27" s="123">
        <v>112673820</v>
      </c>
      <c r="D27" s="9"/>
      <c r="E27" s="43"/>
      <c r="F27" s="125"/>
    </row>
    <row r="28" spans="1:6">
      <c r="A28" s="52">
        <v>45126</v>
      </c>
      <c r="B28" s="104" t="s">
        <v>80</v>
      </c>
      <c r="C28" s="124"/>
      <c r="D28" s="13">
        <v>46448112.369999997</v>
      </c>
      <c r="E28" s="45">
        <v>66225707.450000003</v>
      </c>
      <c r="F28" s="70">
        <f>F26-E28</f>
        <v>5242129991.9300013</v>
      </c>
    </row>
    <row r="29" spans="1:6">
      <c r="A29" s="52">
        <v>45157</v>
      </c>
      <c r="B29" s="15" t="s">
        <v>83</v>
      </c>
      <c r="C29" s="123">
        <v>112673820</v>
      </c>
      <c r="D29" s="9"/>
      <c r="E29" s="43"/>
      <c r="F29" s="125"/>
    </row>
    <row r="30" spans="1:6">
      <c r="A30" s="52">
        <v>45157</v>
      </c>
      <c r="B30" s="104" t="s">
        <v>80</v>
      </c>
      <c r="C30" s="124"/>
      <c r="D30" s="13">
        <v>45868637.43</v>
      </c>
      <c r="E30" s="45">
        <v>66805182.390000001</v>
      </c>
      <c r="F30" s="70">
        <f>F28-E30</f>
        <v>5175324809.5400009</v>
      </c>
    </row>
    <row r="31" spans="1:6">
      <c r="A31" s="52">
        <v>45188</v>
      </c>
      <c r="B31" s="15" t="s">
        <v>83</v>
      </c>
      <c r="C31" s="123">
        <v>112673820</v>
      </c>
      <c r="D31" s="9"/>
      <c r="E31" s="43"/>
      <c r="F31" s="125"/>
    </row>
    <row r="32" spans="1:6">
      <c r="A32" s="52">
        <v>45188</v>
      </c>
      <c r="B32" s="104" t="s">
        <v>80</v>
      </c>
      <c r="C32" s="124"/>
      <c r="D32" s="13">
        <v>45284092.079999998</v>
      </c>
      <c r="E32" s="45">
        <v>67389727.730000004</v>
      </c>
      <c r="F32" s="70">
        <f>F30-E32</f>
        <v>5107935081.8100014</v>
      </c>
    </row>
    <row r="33" spans="1:6">
      <c r="A33" s="52" t="s">
        <v>422</v>
      </c>
      <c r="B33" s="15" t="s">
        <v>83</v>
      </c>
      <c r="C33" s="123">
        <v>112673820</v>
      </c>
      <c r="D33" s="9"/>
      <c r="E33" s="43"/>
      <c r="F33" s="125"/>
    </row>
    <row r="34" spans="1:6">
      <c r="A34" s="52" t="s">
        <v>422</v>
      </c>
      <c r="B34" s="104" t="s">
        <v>80</v>
      </c>
      <c r="C34" s="124"/>
      <c r="D34" s="13">
        <v>44694431.969999999</v>
      </c>
      <c r="E34" s="45">
        <v>67979387.849999994</v>
      </c>
      <c r="F34" s="70">
        <f>F32-E34</f>
        <v>5039955693.960001</v>
      </c>
    </row>
    <row r="35" spans="1:6">
      <c r="A35" s="52">
        <v>45249</v>
      </c>
      <c r="B35" s="15" t="s">
        <v>83</v>
      </c>
      <c r="C35" s="123">
        <v>112673820</v>
      </c>
      <c r="D35" s="9"/>
      <c r="E35" s="43"/>
      <c r="F35" s="125"/>
    </row>
    <row r="36" spans="1:6">
      <c r="A36" s="52">
        <v>45249</v>
      </c>
      <c r="B36" s="104" t="s">
        <v>80</v>
      </c>
      <c r="C36" s="124"/>
      <c r="D36" s="13">
        <v>44099612.32</v>
      </c>
      <c r="E36" s="45">
        <v>68574207.489999995</v>
      </c>
      <c r="F36" s="70">
        <f>F34-E36</f>
        <v>4971381486.4700012</v>
      </c>
    </row>
    <row r="37" spans="1:6">
      <c r="A37" s="52">
        <v>45645</v>
      </c>
      <c r="B37" s="15" t="s">
        <v>83</v>
      </c>
      <c r="C37" s="123">
        <v>112673820</v>
      </c>
      <c r="D37" s="9"/>
      <c r="E37" s="43"/>
      <c r="F37" s="125"/>
    </row>
    <row r="38" spans="1:6">
      <c r="A38" s="52">
        <v>45645</v>
      </c>
      <c r="B38" s="104" t="s">
        <v>80</v>
      </c>
      <c r="C38" s="124"/>
      <c r="D38" s="13">
        <v>43499588.009999998</v>
      </c>
      <c r="E38" s="45">
        <v>69174231.810000002</v>
      </c>
      <c r="F38" s="70">
        <f>F36-E38</f>
        <v>4902207254.6600008</v>
      </c>
    </row>
    <row r="39" spans="1:6">
      <c r="A39" s="52">
        <v>45310</v>
      </c>
      <c r="B39" s="15" t="s">
        <v>83</v>
      </c>
      <c r="C39" s="123">
        <v>112673820</v>
      </c>
      <c r="D39" s="9"/>
      <c r="E39" s="43"/>
      <c r="F39" s="125"/>
    </row>
    <row r="40" spans="1:6">
      <c r="A40" s="52">
        <v>45310</v>
      </c>
      <c r="B40" s="104" t="s">
        <v>80</v>
      </c>
      <c r="C40" s="124"/>
      <c r="D40" s="13">
        <v>42894313.479999997</v>
      </c>
      <c r="E40" s="45">
        <v>69779506.340000004</v>
      </c>
      <c r="F40" s="70">
        <f>F38-E40</f>
        <v>4832427748.3200006</v>
      </c>
    </row>
    <row r="41" spans="1:6">
      <c r="A41" s="52">
        <v>45341</v>
      </c>
      <c r="B41" s="15" t="s">
        <v>83</v>
      </c>
      <c r="C41" s="123">
        <v>112673820</v>
      </c>
      <c r="D41" s="9"/>
      <c r="E41" s="43"/>
      <c r="F41" s="125"/>
    </row>
    <row r="42" spans="1:6">
      <c r="A42" s="52">
        <v>45341</v>
      </c>
      <c r="B42" s="104" t="s">
        <v>80</v>
      </c>
      <c r="C42" s="124"/>
      <c r="D42" s="13">
        <v>42283742.799999997</v>
      </c>
      <c r="E42" s="45">
        <v>70390077.019999996</v>
      </c>
      <c r="F42" s="70">
        <f>F40-E42</f>
        <v>4762037671.3000002</v>
      </c>
    </row>
    <row r="43" spans="1:6">
      <c r="A43" s="52">
        <v>45370</v>
      </c>
      <c r="B43" s="15" t="s">
        <v>83</v>
      </c>
      <c r="C43" s="123">
        <v>112673820</v>
      </c>
      <c r="D43" s="9"/>
      <c r="E43" s="43"/>
      <c r="F43" s="125"/>
    </row>
    <row r="44" spans="1:6">
      <c r="A44" s="52">
        <v>45370</v>
      </c>
      <c r="B44" s="104" t="s">
        <v>80</v>
      </c>
      <c r="C44" s="124"/>
      <c r="D44" s="13">
        <v>41667829.619999997</v>
      </c>
      <c r="E44" s="45">
        <v>71005990.189999998</v>
      </c>
      <c r="F44" s="70">
        <f>F42-E44</f>
        <v>4691031681.1100006</v>
      </c>
    </row>
    <row r="45" spans="1:6">
      <c r="A45" s="52">
        <v>45401</v>
      </c>
      <c r="B45" s="15" t="s">
        <v>83</v>
      </c>
      <c r="C45" s="123">
        <v>112673820</v>
      </c>
      <c r="D45" s="9"/>
      <c r="E45" s="43"/>
      <c r="F45" s="125"/>
    </row>
    <row r="46" spans="1:6">
      <c r="A46" s="52">
        <v>45401</v>
      </c>
      <c r="B46" s="104" t="s">
        <v>80</v>
      </c>
      <c r="C46" s="124"/>
      <c r="D46" s="13">
        <v>41046527.210000001</v>
      </c>
      <c r="E46" s="45">
        <v>71627292.609999999</v>
      </c>
      <c r="F46" s="70">
        <f>F44-E46</f>
        <v>4619404388.500001</v>
      </c>
    </row>
    <row r="47" spans="1:6">
      <c r="A47" s="52">
        <v>45431</v>
      </c>
      <c r="B47" s="15" t="s">
        <v>83</v>
      </c>
      <c r="C47" s="123">
        <v>112673820</v>
      </c>
      <c r="D47" s="9"/>
      <c r="E47" s="43"/>
      <c r="F47" s="125"/>
    </row>
    <row r="48" spans="1:6">
      <c r="A48" s="52">
        <v>45431</v>
      </c>
      <c r="B48" s="104" t="s">
        <v>80</v>
      </c>
      <c r="C48" s="124"/>
      <c r="D48" s="13">
        <v>40419788.399999999</v>
      </c>
      <c r="E48" s="45">
        <v>72254031.420000002</v>
      </c>
      <c r="F48" s="70">
        <f>F46-E48</f>
        <v>4547150357.0800009</v>
      </c>
    </row>
    <row r="49" spans="1:6">
      <c r="A49" s="52">
        <v>45462</v>
      </c>
      <c r="B49" s="15" t="s">
        <v>83</v>
      </c>
      <c r="C49" s="123">
        <v>112673820</v>
      </c>
      <c r="D49" s="9"/>
      <c r="E49" s="43"/>
      <c r="F49" s="125"/>
    </row>
    <row r="50" spans="1:6">
      <c r="A50" s="52">
        <v>45462</v>
      </c>
      <c r="B50" s="104" t="s">
        <v>80</v>
      </c>
      <c r="C50" s="124"/>
      <c r="D50" s="13">
        <v>39787565.619999997</v>
      </c>
      <c r="E50" s="45">
        <v>72886254.189999998</v>
      </c>
      <c r="F50" s="70">
        <f>F48-E50</f>
        <v>4474264102.8900013</v>
      </c>
    </row>
    <row r="51" spans="1:6">
      <c r="A51" s="52">
        <v>45492</v>
      </c>
      <c r="B51" s="15" t="s">
        <v>83</v>
      </c>
      <c r="C51" s="123">
        <v>112673820</v>
      </c>
      <c r="D51" s="9"/>
      <c r="E51" s="43"/>
      <c r="F51" s="125"/>
    </row>
    <row r="52" spans="1:6">
      <c r="A52" s="52">
        <v>45492</v>
      </c>
      <c r="B52" s="104" t="s">
        <v>80</v>
      </c>
      <c r="C52" s="124"/>
      <c r="D52" s="13">
        <v>39149810.899999999</v>
      </c>
      <c r="E52" s="45">
        <v>73524008.920000002</v>
      </c>
      <c r="F52" s="70">
        <f>F50-E52</f>
        <v>4400740093.9700012</v>
      </c>
    </row>
    <row r="53" spans="1:6">
      <c r="A53" s="52">
        <v>45523</v>
      </c>
      <c r="B53" s="15" t="s">
        <v>83</v>
      </c>
      <c r="C53" s="123">
        <v>112673820</v>
      </c>
      <c r="D53" s="9"/>
      <c r="E53" s="43"/>
      <c r="F53" s="125"/>
    </row>
    <row r="54" spans="1:6">
      <c r="A54" s="52">
        <v>45523</v>
      </c>
      <c r="B54" s="104" t="s">
        <v>80</v>
      </c>
      <c r="C54" s="124"/>
      <c r="D54" s="13">
        <v>38506475.82</v>
      </c>
      <c r="E54" s="45">
        <v>74167343.989999995</v>
      </c>
      <c r="F54" s="70">
        <f>F52-E54</f>
        <v>4326572749.9800014</v>
      </c>
    </row>
    <row r="55" spans="1:6">
      <c r="A55" s="201"/>
      <c r="B55" s="202"/>
      <c r="C55" s="203"/>
      <c r="D55" s="204"/>
      <c r="E55" s="59"/>
      <c r="F55" s="205"/>
    </row>
    <row r="56" spans="1:6">
      <c r="A56" s="201"/>
      <c r="B56" s="202"/>
      <c r="C56" s="203"/>
      <c r="D56" s="204"/>
      <c r="E56" s="59"/>
      <c r="F56" s="205"/>
    </row>
    <row r="57" spans="1:6">
      <c r="A57" s="201"/>
      <c r="B57" s="202"/>
      <c r="C57" s="203"/>
      <c r="D57" s="204"/>
      <c r="E57" s="59"/>
      <c r="F57" s="205"/>
    </row>
    <row r="58" spans="1:6">
      <c r="A58" s="201"/>
      <c r="B58" s="202"/>
      <c r="C58" s="203"/>
      <c r="D58" s="204"/>
      <c r="E58" s="59"/>
      <c r="F58" s="205"/>
    </row>
    <row r="59" spans="1:6">
      <c r="A59" s="201"/>
      <c r="B59" s="202"/>
      <c r="C59" s="203"/>
      <c r="D59" s="204"/>
      <c r="E59" s="59"/>
      <c r="F59" s="205"/>
    </row>
    <row r="60" spans="1:6">
      <c r="A60" s="201"/>
      <c r="B60" s="202"/>
      <c r="C60" s="203"/>
      <c r="D60" s="204"/>
      <c r="E60" s="59"/>
      <c r="F60" s="205"/>
    </row>
    <row r="61" spans="1:6">
      <c r="D61" s="94">
        <f>SUM(D5:D50)</f>
        <v>1065761959.9500002</v>
      </c>
      <c r="E61" s="94">
        <f>SUM(E5:E50)</f>
        <v>1525735897.1099999</v>
      </c>
    </row>
    <row r="62" spans="1:6">
      <c r="B62" s="1" t="s">
        <v>513</v>
      </c>
      <c r="C62" s="1"/>
    </row>
    <row r="63" spans="1:6">
      <c r="B63" s="1" t="s">
        <v>1112</v>
      </c>
      <c r="C63" s="181" t="s">
        <v>1113</v>
      </c>
      <c r="D63" s="194" t="s">
        <v>677</v>
      </c>
      <c r="E63" s="195" t="s">
        <v>1114</v>
      </c>
    </row>
    <row r="64" spans="1:6">
      <c r="B64" s="1" t="s">
        <v>514</v>
      </c>
      <c r="C64" s="46">
        <f>F50</f>
        <v>4474264102.8900013</v>
      </c>
    </row>
    <row r="65" spans="2:4">
      <c r="B65" s="1" t="s">
        <v>1115</v>
      </c>
      <c r="C65" s="46">
        <f>E61</f>
        <v>1525735897.1099999</v>
      </c>
      <c r="D65" s="16"/>
    </row>
    <row r="66" spans="2:4">
      <c r="B66" s="1" t="s">
        <v>1116</v>
      </c>
      <c r="C66" s="46">
        <f>D61</f>
        <v>1065761959.9500002</v>
      </c>
    </row>
    <row r="68" spans="2:4">
      <c r="B68" s="1" t="s">
        <v>678</v>
      </c>
      <c r="C68" s="193">
        <f>C64+C65</f>
        <v>6000000000.000001</v>
      </c>
    </row>
    <row r="69" spans="2:4">
      <c r="B69" s="1" t="s">
        <v>679</v>
      </c>
      <c r="C69" s="194" t="s">
        <v>680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9DA3-E6B3-499D-9B9C-03A8730EA822}">
  <dimension ref="L9:Q298"/>
  <sheetViews>
    <sheetView topLeftCell="A274" workbookViewId="0">
      <selection activeCell="O296" sqref="O296:P298"/>
    </sheetView>
  </sheetViews>
  <sheetFormatPr defaultRowHeight="14.5"/>
  <cols>
    <col min="6" max="7" width="8.90625" customWidth="1"/>
    <col min="13" max="13" width="13.08984375" bestFit="1" customWidth="1"/>
    <col min="14" max="14" width="14.08984375" bestFit="1" customWidth="1"/>
    <col min="16" max="16" width="20.81640625" bestFit="1" customWidth="1"/>
    <col min="17" max="17" width="14.08984375" bestFit="1" customWidth="1"/>
  </cols>
  <sheetData>
    <row r="9" spans="12:14">
      <c r="L9" s="14">
        <v>45065</v>
      </c>
      <c r="M9" s="15"/>
      <c r="N9" s="13">
        <v>420000</v>
      </c>
    </row>
    <row r="10" spans="12:14">
      <c r="L10" s="14">
        <v>45065</v>
      </c>
      <c r="M10" s="11"/>
      <c r="N10" s="13">
        <v>50000</v>
      </c>
    </row>
    <row r="11" spans="12:14">
      <c r="L11" s="14">
        <v>45066</v>
      </c>
      <c r="M11" s="11" t="s">
        <v>250</v>
      </c>
      <c r="N11" s="13">
        <v>11950000</v>
      </c>
    </row>
    <row r="17" spans="12:16">
      <c r="O17" t="s">
        <v>292</v>
      </c>
    </row>
    <row r="18" spans="12:16">
      <c r="L18" s="14">
        <v>45083</v>
      </c>
      <c r="M18" s="13">
        <v>1755000</v>
      </c>
      <c r="O18" s="14">
        <v>45093</v>
      </c>
      <c r="P18" s="13">
        <v>2364500</v>
      </c>
    </row>
    <row r="19" spans="12:16">
      <c r="L19" s="14">
        <v>45085</v>
      </c>
      <c r="M19" s="13">
        <v>425000</v>
      </c>
      <c r="O19" s="14">
        <v>45111</v>
      </c>
      <c r="P19" s="13">
        <v>2567000</v>
      </c>
    </row>
    <row r="20" spans="12:16">
      <c r="L20" s="14">
        <v>45085</v>
      </c>
      <c r="M20" s="13">
        <v>935000</v>
      </c>
    </row>
    <row r="21" spans="12:16">
      <c r="O21" t="s">
        <v>293</v>
      </c>
    </row>
    <row r="22" spans="12:16">
      <c r="O22" s="14">
        <v>45104</v>
      </c>
      <c r="P22" s="100">
        <v>15240000</v>
      </c>
    </row>
    <row r="23" spans="12:16">
      <c r="L23" s="14">
        <v>45092</v>
      </c>
      <c r="M23" s="13">
        <v>2305000</v>
      </c>
    </row>
    <row r="24" spans="12:16">
      <c r="L24" s="14">
        <v>45092</v>
      </c>
      <c r="M24" s="13">
        <v>2196000</v>
      </c>
      <c r="O24" t="s">
        <v>96</v>
      </c>
    </row>
    <row r="25" spans="12:16">
      <c r="O25" s="10">
        <v>45100</v>
      </c>
      <c r="P25" s="40">
        <v>5000000</v>
      </c>
    </row>
    <row r="26" spans="12:16">
      <c r="O26" s="10">
        <v>45104</v>
      </c>
      <c r="P26" s="40">
        <v>1500000</v>
      </c>
    </row>
    <row r="30" spans="12:16">
      <c r="O30" s="14">
        <v>45113</v>
      </c>
      <c r="P30" s="74">
        <v>3384500</v>
      </c>
    </row>
    <row r="31" spans="12:16">
      <c r="O31" s="14">
        <v>45113</v>
      </c>
      <c r="P31" s="74">
        <v>1490000</v>
      </c>
    </row>
    <row r="32" spans="12:16">
      <c r="O32" s="14">
        <v>45114</v>
      </c>
      <c r="P32" s="74">
        <v>1530000</v>
      </c>
    </row>
    <row r="33" spans="15:16">
      <c r="O33" s="14">
        <v>45114</v>
      </c>
      <c r="P33" s="13">
        <v>1490000</v>
      </c>
    </row>
    <row r="34" spans="15:16">
      <c r="O34" s="14">
        <v>45117</v>
      </c>
      <c r="P34" s="13">
        <v>980000</v>
      </c>
    </row>
    <row r="35" spans="15:16">
      <c r="O35" s="14">
        <v>45117</v>
      </c>
      <c r="P35" s="13">
        <v>1350000</v>
      </c>
    </row>
    <row r="36" spans="15:16">
      <c r="O36" s="14">
        <v>45118</v>
      </c>
      <c r="P36" s="13">
        <v>1530000</v>
      </c>
    </row>
    <row r="39" spans="15:16">
      <c r="O39" s="14">
        <v>45111</v>
      </c>
      <c r="P39" s="13">
        <v>288880</v>
      </c>
    </row>
    <row r="41" spans="15:16">
      <c r="O41" s="14">
        <v>45119</v>
      </c>
      <c r="P41" s="13">
        <v>1785000</v>
      </c>
    </row>
    <row r="42" spans="15:16">
      <c r="O42" s="14">
        <v>45119</v>
      </c>
      <c r="P42" s="13">
        <v>2414000</v>
      </c>
    </row>
    <row r="43" spans="15:16">
      <c r="O43" s="14">
        <v>45120</v>
      </c>
      <c r="P43" s="13">
        <v>2355000</v>
      </c>
    </row>
    <row r="44" spans="15:16">
      <c r="O44" s="14">
        <v>45120</v>
      </c>
      <c r="P44" s="13">
        <v>2365000</v>
      </c>
    </row>
    <row r="47" spans="15:16">
      <c r="O47" s="14">
        <v>45124</v>
      </c>
      <c r="P47" s="13">
        <v>600000</v>
      </c>
    </row>
    <row r="48" spans="15:16">
      <c r="O48" s="14">
        <v>45128</v>
      </c>
      <c r="P48" s="13">
        <v>309000</v>
      </c>
    </row>
    <row r="49" spans="15:17">
      <c r="O49" s="14">
        <v>45128</v>
      </c>
      <c r="P49" s="13">
        <v>350000</v>
      </c>
    </row>
    <row r="50" spans="15:17">
      <c r="O50" s="14">
        <v>45128</v>
      </c>
      <c r="P50" s="13">
        <v>1330000</v>
      </c>
    </row>
    <row r="51" spans="15:17">
      <c r="O51" s="14">
        <v>45128</v>
      </c>
      <c r="P51" s="13">
        <v>410000</v>
      </c>
    </row>
    <row r="52" spans="15:17">
      <c r="O52" s="14">
        <v>45128</v>
      </c>
      <c r="P52" s="13">
        <v>600000</v>
      </c>
    </row>
    <row r="53" spans="15:17">
      <c r="O53" s="14">
        <v>45128</v>
      </c>
      <c r="P53" s="13">
        <v>135000</v>
      </c>
    </row>
    <row r="54" spans="15:17">
      <c r="P54" s="101">
        <v>50493000</v>
      </c>
    </row>
    <row r="56" spans="15:17">
      <c r="P56" s="102">
        <f>SUM(P48:P54)</f>
        <v>53627000</v>
      </c>
    </row>
    <row r="58" spans="15:17">
      <c r="O58" s="14">
        <v>45131</v>
      </c>
      <c r="P58" s="13">
        <v>1939500</v>
      </c>
    </row>
    <row r="63" spans="15:17">
      <c r="O63" s="14">
        <v>45135</v>
      </c>
      <c r="P63" s="15" t="s">
        <v>43</v>
      </c>
      <c r="Q63" s="13">
        <v>208000</v>
      </c>
    </row>
    <row r="64" spans="15:17">
      <c r="O64" s="14">
        <v>45135</v>
      </c>
      <c r="P64" s="15" t="s">
        <v>43</v>
      </c>
      <c r="Q64" s="13">
        <v>35000</v>
      </c>
    </row>
    <row r="65" spans="15:17">
      <c r="O65" s="14">
        <v>45135</v>
      </c>
      <c r="P65" s="15" t="s">
        <v>43</v>
      </c>
      <c r="Q65" s="13">
        <v>195000</v>
      </c>
    </row>
    <row r="66" spans="15:17">
      <c r="O66" s="14">
        <v>45135</v>
      </c>
      <c r="P66" s="161"/>
      <c r="Q66" s="13">
        <v>740000</v>
      </c>
    </row>
    <row r="67" spans="15:17">
      <c r="O67" s="14">
        <v>45135</v>
      </c>
      <c r="P67" s="15" t="s">
        <v>43</v>
      </c>
      <c r="Q67" s="13">
        <v>90000</v>
      </c>
    </row>
    <row r="69" spans="15:17">
      <c r="O69" s="14">
        <v>45140</v>
      </c>
      <c r="P69" s="13">
        <v>2340000</v>
      </c>
    </row>
    <row r="72" spans="15:17">
      <c r="O72" s="14">
        <v>45143</v>
      </c>
      <c r="P72" s="13">
        <v>1715000</v>
      </c>
    </row>
    <row r="73" spans="15:17">
      <c r="O73" s="14">
        <v>45146</v>
      </c>
      <c r="P73" s="13">
        <v>600000</v>
      </c>
    </row>
    <row r="74" spans="15:17">
      <c r="O74" s="14">
        <v>45146</v>
      </c>
      <c r="P74" s="13">
        <v>600000</v>
      </c>
    </row>
    <row r="77" spans="15:17">
      <c r="O77" s="14">
        <v>45146</v>
      </c>
      <c r="P77" s="115">
        <v>1185000</v>
      </c>
    </row>
    <row r="78" spans="15:17">
      <c r="O78" s="30">
        <v>45148</v>
      </c>
      <c r="P78" s="13">
        <v>1185000</v>
      </c>
    </row>
    <row r="79" spans="15:17">
      <c r="O79" s="14">
        <v>45149</v>
      </c>
      <c r="P79" s="115">
        <v>1825000</v>
      </c>
    </row>
    <row r="80" spans="15:17">
      <c r="O80" s="14">
        <v>45149</v>
      </c>
      <c r="P80" s="115">
        <v>1650000</v>
      </c>
    </row>
    <row r="81" spans="15:16">
      <c r="O81" s="14">
        <v>45150</v>
      </c>
      <c r="P81" s="115">
        <v>600000</v>
      </c>
    </row>
    <row r="82" spans="15:16">
      <c r="O82" s="14">
        <v>45152</v>
      </c>
      <c r="P82" s="115">
        <v>550000</v>
      </c>
    </row>
    <row r="85" spans="15:16">
      <c r="O85" s="14">
        <v>45161</v>
      </c>
      <c r="P85" s="115">
        <v>600000</v>
      </c>
    </row>
    <row r="86" spans="15:16">
      <c r="O86" s="14">
        <v>45161</v>
      </c>
      <c r="P86" s="115">
        <v>1185000</v>
      </c>
    </row>
    <row r="89" spans="15:16">
      <c r="O89" s="14">
        <v>45170</v>
      </c>
      <c r="P89" s="13">
        <v>1300000</v>
      </c>
    </row>
    <row r="90" spans="15:16">
      <c r="O90" s="14">
        <v>45174</v>
      </c>
      <c r="P90" s="13">
        <v>1185000</v>
      </c>
    </row>
    <row r="91" spans="15:16">
      <c r="O91" s="14">
        <v>45175</v>
      </c>
      <c r="P91" s="13">
        <v>600000</v>
      </c>
    </row>
    <row r="92" spans="15:16">
      <c r="O92" s="14">
        <v>45175</v>
      </c>
      <c r="P92" s="13">
        <v>650000</v>
      </c>
    </row>
    <row r="93" spans="15:16">
      <c r="O93" s="14">
        <v>45175</v>
      </c>
      <c r="P93" s="13">
        <v>650000</v>
      </c>
    </row>
    <row r="94" spans="15:16">
      <c r="O94" s="14">
        <v>45175</v>
      </c>
      <c r="P94" s="13">
        <v>650000</v>
      </c>
    </row>
    <row r="95" spans="15:16">
      <c r="O95" s="14">
        <v>45176</v>
      </c>
      <c r="P95" s="13">
        <v>3550000</v>
      </c>
    </row>
    <row r="99" spans="15:17">
      <c r="O99" s="30">
        <v>45184</v>
      </c>
      <c r="P99" s="74">
        <v>1300000</v>
      </c>
    </row>
    <row r="100" spans="15:17">
      <c r="O100" s="30">
        <v>45185</v>
      </c>
      <c r="P100" s="74">
        <v>1170000</v>
      </c>
    </row>
    <row r="103" spans="15:17">
      <c r="O103" s="14">
        <v>45206</v>
      </c>
      <c r="P103" s="13">
        <v>600000</v>
      </c>
    </row>
    <row r="104" spans="15:17">
      <c r="O104" s="14">
        <v>45208</v>
      </c>
      <c r="P104" s="13">
        <v>1650000</v>
      </c>
    </row>
    <row r="105" spans="15:17">
      <c r="O105" s="14">
        <v>45208</v>
      </c>
      <c r="P105" s="13">
        <v>1300000</v>
      </c>
    </row>
    <row r="107" spans="15:17">
      <c r="O107" s="14">
        <v>45196</v>
      </c>
      <c r="P107" s="13">
        <v>1300000</v>
      </c>
    </row>
    <row r="109" spans="15:17">
      <c r="O109" s="30">
        <v>45181</v>
      </c>
      <c r="P109" s="32" t="s">
        <v>371</v>
      </c>
      <c r="Q109" s="74">
        <v>1000000</v>
      </c>
    </row>
    <row r="110" spans="15:17">
      <c r="O110" s="14">
        <v>45206</v>
      </c>
      <c r="P110" s="15" t="s">
        <v>371</v>
      </c>
      <c r="Q110" s="13">
        <v>1000000</v>
      </c>
    </row>
    <row r="116" spans="15:17">
      <c r="O116" s="52">
        <v>45202</v>
      </c>
      <c r="P116" s="165" t="s">
        <v>386</v>
      </c>
      <c r="Q116" s="45">
        <v>4262000</v>
      </c>
    </row>
    <row r="117" spans="15:17">
      <c r="O117" s="52">
        <v>45203</v>
      </c>
      <c r="P117" s="165" t="s">
        <v>386</v>
      </c>
      <c r="Q117" s="45">
        <v>2486000</v>
      </c>
    </row>
    <row r="120" spans="15:17">
      <c r="O120" s="14">
        <v>45202</v>
      </c>
      <c r="P120" s="144" t="s">
        <v>378</v>
      </c>
      <c r="Q120" s="33">
        <v>3450000</v>
      </c>
    </row>
    <row r="121" spans="15:17">
      <c r="O121" s="14">
        <v>45204</v>
      </c>
      <c r="P121" s="144" t="s">
        <v>384</v>
      </c>
      <c r="Q121" s="33">
        <v>2750000</v>
      </c>
    </row>
    <row r="125" spans="15:17">
      <c r="O125" s="14">
        <v>45216</v>
      </c>
      <c r="P125" s="13">
        <v>2450000</v>
      </c>
    </row>
    <row r="126" spans="15:17">
      <c r="O126" s="14">
        <v>45219</v>
      </c>
      <c r="P126" s="13">
        <v>726000</v>
      </c>
    </row>
    <row r="131" spans="15:17">
      <c r="O131" s="14">
        <v>45215</v>
      </c>
      <c r="P131" s="15" t="s">
        <v>401</v>
      </c>
      <c r="Q131" s="13">
        <v>1000000</v>
      </c>
    </row>
    <row r="135" spans="15:17">
      <c r="O135" s="14">
        <v>45223</v>
      </c>
      <c r="P135" s="13">
        <v>1850000</v>
      </c>
    </row>
    <row r="137" spans="15:17">
      <c r="O137" s="14">
        <v>45225</v>
      </c>
      <c r="P137" s="13">
        <v>615000</v>
      </c>
    </row>
    <row r="138" spans="15:17">
      <c r="O138" s="14">
        <v>45226</v>
      </c>
      <c r="P138" s="13">
        <v>735000</v>
      </c>
    </row>
    <row r="142" spans="15:17">
      <c r="O142" s="14">
        <v>45232</v>
      </c>
      <c r="P142" s="15"/>
      <c r="Q142" s="13">
        <v>1300000</v>
      </c>
    </row>
    <row r="143" spans="15:17">
      <c r="O143" s="14">
        <v>45232</v>
      </c>
      <c r="P143" s="15"/>
      <c r="Q143" s="13">
        <v>1170000</v>
      </c>
    </row>
    <row r="144" spans="15:17">
      <c r="O144" s="14">
        <v>45234</v>
      </c>
      <c r="P144" s="15"/>
      <c r="Q144" s="13">
        <v>2115000</v>
      </c>
    </row>
    <row r="149" spans="15:17">
      <c r="O149" s="14">
        <v>45239</v>
      </c>
      <c r="P149" s="13">
        <v>1650000</v>
      </c>
    </row>
    <row r="152" spans="15:17">
      <c r="O152" s="14">
        <v>45269</v>
      </c>
      <c r="P152" s="13">
        <v>12750000</v>
      </c>
    </row>
    <row r="153" spans="15:17">
      <c r="O153" s="14">
        <v>45269</v>
      </c>
      <c r="P153" s="74">
        <v>14200000</v>
      </c>
    </row>
    <row r="154" spans="15:17">
      <c r="O154" s="14">
        <v>45266</v>
      </c>
      <c r="P154" s="74">
        <v>13000000</v>
      </c>
    </row>
    <row r="158" spans="15:17">
      <c r="O158" s="14">
        <v>45271</v>
      </c>
      <c r="P158" s="15" t="s">
        <v>478</v>
      </c>
      <c r="Q158" s="13">
        <v>7125000</v>
      </c>
    </row>
    <row r="159" spans="15:17">
      <c r="O159" s="14">
        <v>45271</v>
      </c>
      <c r="P159" s="15" t="s">
        <v>478</v>
      </c>
      <c r="Q159" s="13">
        <v>8950000</v>
      </c>
    </row>
    <row r="160" spans="15:17">
      <c r="O160" s="14">
        <v>45272</v>
      </c>
      <c r="P160" s="15" t="s">
        <v>478</v>
      </c>
      <c r="Q160" s="13">
        <v>14500000</v>
      </c>
    </row>
    <row r="161" spans="15:17">
      <c r="O161" s="14">
        <v>45273</v>
      </c>
      <c r="P161" s="15" t="s">
        <v>478</v>
      </c>
      <c r="Q161" s="13">
        <v>8700000</v>
      </c>
    </row>
    <row r="162" spans="15:17">
      <c r="O162" s="14">
        <v>45273</v>
      </c>
      <c r="P162" s="15" t="s">
        <v>478</v>
      </c>
      <c r="Q162" s="13">
        <v>14250000</v>
      </c>
    </row>
    <row r="163" spans="15:17">
      <c r="O163" s="14">
        <v>45273</v>
      </c>
      <c r="P163" s="15" t="s">
        <v>478</v>
      </c>
      <c r="Q163" s="13">
        <v>13450000</v>
      </c>
    </row>
    <row r="166" spans="15:17">
      <c r="O166" s="14">
        <v>45334</v>
      </c>
      <c r="P166" s="15" t="s">
        <v>675</v>
      </c>
      <c r="Q166" s="13">
        <v>30250000</v>
      </c>
    </row>
    <row r="167" spans="15:17">
      <c r="O167" s="14">
        <v>45335</v>
      </c>
      <c r="P167" s="15" t="s">
        <v>676</v>
      </c>
      <c r="Q167" s="13">
        <v>2485000</v>
      </c>
    </row>
    <row r="172" spans="15:17">
      <c r="O172" s="14">
        <v>45341</v>
      </c>
      <c r="P172" s="13">
        <v>1825000</v>
      </c>
    </row>
    <row r="173" spans="15:17">
      <c r="O173" s="14">
        <v>45342</v>
      </c>
      <c r="P173" s="13">
        <v>2150000</v>
      </c>
    </row>
    <row r="178" spans="15:17">
      <c r="O178" s="14">
        <v>45327</v>
      </c>
      <c r="P178" s="15" t="s">
        <v>43</v>
      </c>
      <c r="Q178" s="74">
        <v>350000</v>
      </c>
    </row>
    <row r="179" spans="15:17">
      <c r="O179" s="14">
        <v>45335</v>
      </c>
      <c r="P179" s="15" t="s">
        <v>43</v>
      </c>
      <c r="Q179" s="13">
        <v>300000</v>
      </c>
    </row>
    <row r="183" spans="15:17">
      <c r="O183" s="30">
        <v>45408.68346064815</v>
      </c>
      <c r="P183" s="27">
        <v>1950000</v>
      </c>
    </row>
    <row r="184" spans="15:17">
      <c r="O184" s="30">
        <v>45409.236701388887</v>
      </c>
      <c r="P184" s="27">
        <v>1100000</v>
      </c>
    </row>
    <row r="185" spans="15:17">
      <c r="O185" s="30">
        <v>45409.430104166669</v>
      </c>
      <c r="P185" s="27">
        <v>10200000</v>
      </c>
    </row>
    <row r="186" spans="15:17">
      <c r="O186" s="30">
        <v>45408.377349537041</v>
      </c>
      <c r="P186" s="27">
        <v>558000</v>
      </c>
    </row>
    <row r="190" spans="15:17">
      <c r="O190" s="14">
        <v>45412</v>
      </c>
      <c r="P190" s="18" t="s">
        <v>953</v>
      </c>
      <c r="Q190" s="13">
        <v>31200000</v>
      </c>
    </row>
    <row r="191" spans="15:17">
      <c r="O191" s="14">
        <v>45412</v>
      </c>
      <c r="P191" s="18"/>
      <c r="Q191" s="13">
        <v>2370000</v>
      </c>
    </row>
    <row r="192" spans="15:17">
      <c r="O192" s="14">
        <v>45412</v>
      </c>
      <c r="P192" s="18"/>
      <c r="Q192" s="13">
        <v>1830000</v>
      </c>
    </row>
    <row r="196" spans="15:17">
      <c r="O196" s="14">
        <v>45453</v>
      </c>
      <c r="P196" s="13">
        <v>925000</v>
      </c>
      <c r="Q196" s="15"/>
    </row>
    <row r="197" spans="15:17">
      <c r="O197" s="14">
        <v>45454</v>
      </c>
      <c r="P197" s="13">
        <v>1170000</v>
      </c>
      <c r="Q197" s="15"/>
    </row>
    <row r="198" spans="15:17">
      <c r="O198" s="14">
        <v>45454</v>
      </c>
      <c r="P198" s="13">
        <v>1450000</v>
      </c>
      <c r="Q198" s="15"/>
    </row>
    <row r="199" spans="15:17">
      <c r="O199" s="14">
        <v>45454</v>
      </c>
      <c r="P199" s="13">
        <v>440000</v>
      </c>
      <c r="Q199" s="15"/>
    </row>
    <row r="200" spans="15:17">
      <c r="O200" s="14">
        <v>45457</v>
      </c>
      <c r="P200" s="13">
        <v>14500000</v>
      </c>
      <c r="Q200" s="15"/>
    </row>
    <row r="201" spans="15:17">
      <c r="O201" s="14">
        <v>45462</v>
      </c>
      <c r="P201" s="13">
        <v>31200000</v>
      </c>
      <c r="Q201" s="15"/>
    </row>
    <row r="204" spans="15:17">
      <c r="O204" s="14">
        <v>45462</v>
      </c>
      <c r="P204" s="33">
        <v>3030000</v>
      </c>
    </row>
    <row r="205" spans="15:17">
      <c r="O205" s="14">
        <v>45463</v>
      </c>
      <c r="P205" s="33">
        <v>1150000</v>
      </c>
    </row>
    <row r="206" spans="15:17">
      <c r="O206" s="14">
        <v>45463</v>
      </c>
      <c r="P206" s="33">
        <v>2000000</v>
      </c>
    </row>
    <row r="207" spans="15:17">
      <c r="O207" s="14">
        <v>45463</v>
      </c>
      <c r="P207" s="33">
        <v>15950000</v>
      </c>
    </row>
    <row r="208" spans="15:17">
      <c r="O208" s="14">
        <v>45463</v>
      </c>
      <c r="P208" s="33">
        <v>1300000</v>
      </c>
    </row>
    <row r="209" spans="15:16">
      <c r="O209" s="14">
        <v>45463</v>
      </c>
      <c r="P209" s="33">
        <v>1200000</v>
      </c>
    </row>
    <row r="210" spans="15:16">
      <c r="O210" s="14">
        <v>45463</v>
      </c>
      <c r="P210" s="33">
        <v>1770000</v>
      </c>
    </row>
    <row r="211" spans="15:16">
      <c r="O211" s="14"/>
      <c r="P211" s="33"/>
    </row>
    <row r="214" spans="15:16">
      <c r="O214" s="52">
        <v>45463</v>
      </c>
      <c r="P214" s="45">
        <v>1956000</v>
      </c>
    </row>
    <row r="218" spans="15:16">
      <c r="O218" s="30">
        <v>45463.188391203701</v>
      </c>
      <c r="P218" s="27">
        <v>1250000</v>
      </c>
    </row>
    <row r="219" spans="15:16">
      <c r="O219" s="30">
        <v>45463.518310185187</v>
      </c>
      <c r="P219" s="27">
        <v>2785000</v>
      </c>
    </row>
    <row r="220" spans="15:16">
      <c r="O220" s="30">
        <v>45463.606782407405</v>
      </c>
      <c r="P220" s="27">
        <v>1250000</v>
      </c>
    </row>
    <row r="223" spans="15:16">
      <c r="O223" s="30">
        <v>45464.357708333337</v>
      </c>
      <c r="P223" s="27">
        <v>3032000</v>
      </c>
    </row>
    <row r="224" spans="15:16">
      <c r="O224" s="30">
        <v>45464.7187962963</v>
      </c>
      <c r="P224" s="27">
        <v>1860000</v>
      </c>
    </row>
    <row r="227" spans="15:17">
      <c r="O227" s="14">
        <v>45464</v>
      </c>
      <c r="P227" s="13">
        <v>7798800</v>
      </c>
    </row>
    <row r="228" spans="15:17">
      <c r="O228" s="14">
        <v>45464</v>
      </c>
      <c r="P228" s="13">
        <v>595000</v>
      </c>
    </row>
    <row r="229" spans="15:17">
      <c r="O229" s="14">
        <v>45464</v>
      </c>
      <c r="P229" s="13">
        <v>180000</v>
      </c>
    </row>
    <row r="230" spans="15:17">
      <c r="O230" s="14">
        <v>45464</v>
      </c>
      <c r="P230" s="13">
        <v>765000</v>
      </c>
    </row>
    <row r="231" spans="15:17">
      <c r="O231" s="14">
        <v>45464</v>
      </c>
      <c r="P231" s="13">
        <v>820000</v>
      </c>
    </row>
    <row r="232" spans="15:17">
      <c r="O232" s="14">
        <v>45464</v>
      </c>
      <c r="P232" s="13">
        <v>1385000</v>
      </c>
    </row>
    <row r="233" spans="15:17">
      <c r="O233" s="14">
        <v>45465</v>
      </c>
      <c r="P233" s="13">
        <v>1225000</v>
      </c>
    </row>
    <row r="234" spans="15:17">
      <c r="O234" s="14">
        <v>45465</v>
      </c>
      <c r="P234" s="13">
        <v>318000</v>
      </c>
    </row>
    <row r="237" spans="15:17">
      <c r="O237" s="17">
        <v>45468</v>
      </c>
      <c r="P237" s="12">
        <v>2000000</v>
      </c>
    </row>
    <row r="239" spans="15:17">
      <c r="O239" t="s">
        <v>96</v>
      </c>
    </row>
    <row r="240" spans="15:17">
      <c r="O240" s="30">
        <v>45464.357708333337</v>
      </c>
      <c r="P240" s="27">
        <v>3032000</v>
      </c>
      <c r="Q240" s="32"/>
    </row>
    <row r="241" spans="15:17">
      <c r="O241" s="30">
        <v>45464.7187962963</v>
      </c>
      <c r="P241" s="27">
        <v>1860000</v>
      </c>
      <c r="Q241" s="32"/>
    </row>
    <row r="242" spans="15:17">
      <c r="O242" s="30">
        <v>45471.358113425929</v>
      </c>
      <c r="P242" s="27">
        <v>1785000</v>
      </c>
      <c r="Q242" s="32"/>
    </row>
    <row r="243" spans="15:17">
      <c r="O243" s="30">
        <v>45472.69427083333</v>
      </c>
      <c r="P243" s="27">
        <v>1250000</v>
      </c>
      <c r="Q243" s="32"/>
    </row>
    <row r="244" spans="15:17">
      <c r="O244" s="30">
        <v>45474.301921296297</v>
      </c>
      <c r="P244" s="27">
        <v>1185000</v>
      </c>
      <c r="Q244" s="32"/>
    </row>
    <row r="246" spans="15:17">
      <c r="O246" t="s">
        <v>1214</v>
      </c>
    </row>
    <row r="247" spans="15:17">
      <c r="O247" s="52">
        <v>45472</v>
      </c>
      <c r="P247" s="45">
        <v>4347000</v>
      </c>
    </row>
    <row r="248" spans="15:17">
      <c r="O248" s="52">
        <v>45472</v>
      </c>
      <c r="P248" s="45">
        <v>1515000</v>
      </c>
    </row>
    <row r="249" spans="15:17">
      <c r="O249" s="52">
        <v>45474</v>
      </c>
      <c r="P249" s="45">
        <v>847000</v>
      </c>
    </row>
    <row r="250" spans="15:17">
      <c r="O250" s="52">
        <v>45474</v>
      </c>
      <c r="P250" s="45">
        <v>4250000</v>
      </c>
    </row>
    <row r="252" spans="15:17">
      <c r="O252" t="s">
        <v>1215</v>
      </c>
    </row>
    <row r="253" spans="15:17">
      <c r="O253" s="14">
        <v>45464</v>
      </c>
      <c r="P253" s="13">
        <v>1385000</v>
      </c>
    </row>
    <row r="254" spans="15:17">
      <c r="O254" s="14">
        <v>45465</v>
      </c>
      <c r="P254" s="13">
        <v>1225000</v>
      </c>
    </row>
    <row r="255" spans="15:17">
      <c r="O255" s="14">
        <v>45468</v>
      </c>
      <c r="P255" s="13">
        <v>860000</v>
      </c>
    </row>
    <row r="256" spans="15:17">
      <c r="O256" s="14">
        <v>45469</v>
      </c>
      <c r="P256" s="13">
        <v>325000</v>
      </c>
    </row>
    <row r="257" spans="15:16">
      <c r="O257" s="14">
        <v>45469</v>
      </c>
      <c r="P257" s="13">
        <v>800000</v>
      </c>
    </row>
    <row r="258" spans="15:16">
      <c r="O258" s="14">
        <v>45470</v>
      </c>
      <c r="P258" s="13">
        <v>1035000</v>
      </c>
    </row>
    <row r="259" spans="15:16">
      <c r="O259" s="14">
        <v>45470</v>
      </c>
      <c r="P259" s="13">
        <v>70000</v>
      </c>
    </row>
    <row r="260" spans="15:16">
      <c r="O260" s="14">
        <v>45471</v>
      </c>
      <c r="P260" s="13">
        <v>460000</v>
      </c>
    </row>
    <row r="261" spans="15:16">
      <c r="O261" s="14">
        <v>45474</v>
      </c>
      <c r="P261" s="13">
        <v>425000</v>
      </c>
    </row>
    <row r="262" spans="15:16">
      <c r="O262" s="14">
        <v>45474</v>
      </c>
      <c r="P262" s="13">
        <v>605000</v>
      </c>
    </row>
    <row r="263" spans="15:16">
      <c r="O263" s="14">
        <v>45474</v>
      </c>
      <c r="P263" s="13">
        <v>420000</v>
      </c>
    </row>
    <row r="264" spans="15:16">
      <c r="O264" s="14">
        <v>45474</v>
      </c>
      <c r="P264" s="13">
        <v>825000</v>
      </c>
    </row>
    <row r="265" spans="15:16">
      <c r="O265" s="14">
        <v>45474</v>
      </c>
      <c r="P265" s="13">
        <v>390000</v>
      </c>
    </row>
    <row r="266" spans="15:16">
      <c r="O266" s="14">
        <v>45475</v>
      </c>
      <c r="P266" s="13">
        <v>595000</v>
      </c>
    </row>
    <row r="267" spans="15:16">
      <c r="O267" s="14">
        <v>45475</v>
      </c>
      <c r="P267" s="13">
        <v>680000</v>
      </c>
    </row>
    <row r="268" spans="15:16">
      <c r="O268" s="14">
        <v>45475</v>
      </c>
      <c r="P268" s="13">
        <v>580000</v>
      </c>
    </row>
    <row r="269" spans="15:16">
      <c r="O269" s="14">
        <v>45475</v>
      </c>
      <c r="P269" s="13">
        <v>65000</v>
      </c>
    </row>
    <row r="270" spans="15:16">
      <c r="O270" s="14">
        <v>45476</v>
      </c>
      <c r="P270" s="13">
        <v>1256000</v>
      </c>
    </row>
    <row r="271" spans="15:16">
      <c r="O271" s="14">
        <v>45476</v>
      </c>
      <c r="P271" s="13">
        <v>1525000</v>
      </c>
    </row>
    <row r="272" spans="15:16">
      <c r="O272" s="14">
        <v>45476</v>
      </c>
      <c r="P272" s="13">
        <v>750000</v>
      </c>
    </row>
    <row r="275" spans="15:16">
      <c r="O275" t="s">
        <v>293</v>
      </c>
    </row>
    <row r="276" spans="15:16">
      <c r="O276" s="14">
        <v>45472</v>
      </c>
      <c r="P276" s="33">
        <v>6160000</v>
      </c>
    </row>
    <row r="277" spans="15:16">
      <c r="O277" s="14">
        <v>45472</v>
      </c>
      <c r="P277" s="33">
        <v>3220000</v>
      </c>
    </row>
    <row r="278" spans="15:16">
      <c r="O278" s="153">
        <v>45474</v>
      </c>
      <c r="P278" s="33">
        <v>5000000</v>
      </c>
    </row>
    <row r="279" spans="15:16">
      <c r="O279" s="153">
        <v>45474</v>
      </c>
      <c r="P279" s="33">
        <v>600000</v>
      </c>
    </row>
    <row r="280" spans="15:16">
      <c r="O280" s="14">
        <v>45474</v>
      </c>
      <c r="P280" s="33">
        <v>4011000</v>
      </c>
    </row>
    <row r="281" spans="15:16">
      <c r="O281" s="14">
        <v>45474</v>
      </c>
      <c r="P281" s="33">
        <v>13700000</v>
      </c>
    </row>
    <row r="284" spans="15:16">
      <c r="O284" s="14">
        <v>45478</v>
      </c>
      <c r="P284" s="13">
        <v>2150000</v>
      </c>
    </row>
    <row r="285" spans="15:16">
      <c r="O285" s="14">
        <v>45495</v>
      </c>
      <c r="P285" s="13">
        <v>8832000</v>
      </c>
    </row>
    <row r="286" spans="15:16">
      <c r="O286" s="14">
        <v>45498</v>
      </c>
      <c r="P286" s="13">
        <v>2875000</v>
      </c>
    </row>
    <row r="289" spans="15:16">
      <c r="O289" s="30">
        <v>45474.301921296297</v>
      </c>
      <c r="P289" s="27">
        <v>1185000</v>
      </c>
    </row>
    <row r="290" spans="15:16">
      <c r="O290" s="30">
        <v>45476.42087962963</v>
      </c>
      <c r="P290" s="27">
        <v>8768000</v>
      </c>
    </row>
    <row r="291" spans="15:16">
      <c r="O291" s="30">
        <v>45486.883449074077</v>
      </c>
      <c r="P291" s="27">
        <v>1783000</v>
      </c>
    </row>
    <row r="292" spans="15:16">
      <c r="O292" s="30">
        <v>45488.93546296296</v>
      </c>
      <c r="P292" s="27">
        <v>510000</v>
      </c>
    </row>
    <row r="293" spans="15:16">
      <c r="O293" s="30">
        <v>45489.682488425926</v>
      </c>
      <c r="P293" s="27">
        <v>190000</v>
      </c>
    </row>
    <row r="296" spans="15:16">
      <c r="O296" s="14">
        <v>45505</v>
      </c>
      <c r="P296" s="12">
        <v>1500000</v>
      </c>
    </row>
    <row r="297" spans="15:16">
      <c r="O297" s="14">
        <v>45505</v>
      </c>
      <c r="P297" s="12">
        <v>1450000</v>
      </c>
    </row>
    <row r="298" spans="15:16">
      <c r="O298" s="17">
        <v>45506</v>
      </c>
      <c r="P298" s="12">
        <v>2250000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775C-AE8F-4ED4-9EE4-DA682621BBD1}">
  <dimension ref="C2:H20"/>
  <sheetViews>
    <sheetView workbookViewId="0">
      <selection activeCell="E17" sqref="E17"/>
    </sheetView>
  </sheetViews>
  <sheetFormatPr defaultColWidth="8.90625" defaultRowHeight="14"/>
  <cols>
    <col min="1" max="2" width="8.90625" style="4"/>
    <col min="3" max="3" width="7.36328125" style="4" bestFit="1" customWidth="1"/>
    <col min="4" max="4" width="8.90625" style="4"/>
    <col min="5" max="5" width="90.453125" style="4" customWidth="1"/>
    <col min="6" max="6" width="15" style="4" bestFit="1" customWidth="1"/>
    <col min="7" max="7" width="11.453125" style="4" bestFit="1" customWidth="1"/>
    <col min="8" max="8" width="10.453125" style="4" bestFit="1" customWidth="1"/>
    <col min="9" max="16384" width="8.90625" style="4"/>
  </cols>
  <sheetData>
    <row r="2" spans="3:8">
      <c r="C2" s="4" t="s">
        <v>1095</v>
      </c>
    </row>
    <row r="4" spans="3:8">
      <c r="C4" s="14">
        <v>45427</v>
      </c>
      <c r="D4" s="15"/>
      <c r="E4" s="147" t="s">
        <v>1001</v>
      </c>
      <c r="F4" s="45">
        <v>56358000</v>
      </c>
    </row>
    <row r="5" spans="3:8">
      <c r="C5" s="14">
        <v>45427</v>
      </c>
      <c r="D5" s="15"/>
      <c r="E5" s="147" t="s">
        <v>1003</v>
      </c>
      <c r="F5" s="45">
        <v>45000000</v>
      </c>
    </row>
    <row r="6" spans="3:8">
      <c r="C6" s="14">
        <v>45432</v>
      </c>
      <c r="D6" s="15"/>
      <c r="E6" s="147" t="s">
        <v>1018</v>
      </c>
      <c r="F6" s="45">
        <v>45970120</v>
      </c>
    </row>
    <row r="7" spans="3:8">
      <c r="C7" s="14">
        <v>45432</v>
      </c>
      <c r="D7" s="15"/>
      <c r="E7" s="147" t="s">
        <v>1019</v>
      </c>
      <c r="F7" s="45">
        <v>86637000</v>
      </c>
    </row>
    <row r="8" spans="3:8">
      <c r="C8" s="153">
        <v>45434</v>
      </c>
      <c r="D8" s="15"/>
      <c r="E8" s="37" t="s">
        <v>1027</v>
      </c>
      <c r="F8" s="45">
        <v>19000000</v>
      </c>
    </row>
    <row r="10" spans="3:8">
      <c r="F10" s="99">
        <f>SUM(F4:F8)</f>
        <v>252965120</v>
      </c>
    </row>
    <row r="13" spans="3:8">
      <c r="C13" s="22" t="s">
        <v>1089</v>
      </c>
      <c r="E13" s="22" t="s">
        <v>1090</v>
      </c>
      <c r="F13" s="217">
        <v>48200000</v>
      </c>
      <c r="G13" s="57"/>
      <c r="H13" s="66"/>
    </row>
    <row r="14" spans="3:8">
      <c r="C14" s="22" t="s">
        <v>1089</v>
      </c>
      <c r="E14" s="22" t="s">
        <v>1091</v>
      </c>
      <c r="F14" s="217">
        <v>85975000</v>
      </c>
      <c r="H14" s="66"/>
    </row>
    <row r="15" spans="3:8">
      <c r="C15" s="22" t="s">
        <v>1089</v>
      </c>
      <c r="E15" s="22" t="s">
        <v>1092</v>
      </c>
      <c r="F15" s="217">
        <f>114105000+600000</f>
        <v>114705000</v>
      </c>
      <c r="H15" s="66"/>
    </row>
    <row r="16" spans="3:8">
      <c r="C16" s="22" t="s">
        <v>1089</v>
      </c>
      <c r="E16" s="22" t="s">
        <v>1093</v>
      </c>
      <c r="F16" s="217">
        <v>37176000</v>
      </c>
      <c r="H16" s="66"/>
    </row>
    <row r="18" spans="3:6">
      <c r="F18" s="66">
        <f>SUM(F13:F17)</f>
        <v>286056000</v>
      </c>
    </row>
    <row r="20" spans="3:6">
      <c r="C20" s="4" t="s">
        <v>1094</v>
      </c>
      <c r="F20" s="16">
        <f>F18-F10</f>
        <v>33090880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BNI</vt:lpstr>
      <vt:lpstr>BNI Baru</vt:lpstr>
      <vt:lpstr>BANK ACEH SPP</vt:lpstr>
      <vt:lpstr>Rekap Logistik</vt:lpstr>
      <vt:lpstr>SPP Anak Baru</vt:lpstr>
      <vt:lpstr>BANK ACEH PENGEMBANGAN</vt:lpstr>
      <vt:lpstr>MANDIRI BUKU</vt:lpstr>
      <vt:lpstr>MANDIRI EKSKUL</vt:lpstr>
      <vt:lpstr>Mandiri Ekskul Baru</vt:lpstr>
      <vt:lpstr>SERAGAM</vt:lpstr>
      <vt:lpstr>B. ACEH KREDIT</vt:lpstr>
      <vt:lpstr>Bayar Kredit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 amjad</cp:lastModifiedBy>
  <cp:lastPrinted>2024-08-03T04:39:30Z</cp:lastPrinted>
  <dcterms:created xsi:type="dcterms:W3CDTF">2020-02-04T02:42:31Z</dcterms:created>
  <dcterms:modified xsi:type="dcterms:W3CDTF">2024-08-21T08:47:07Z</dcterms:modified>
</cp:coreProperties>
</file>