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Tugas semester 4\tugasLAB\"/>
    </mc:Choice>
  </mc:AlternateContent>
  <xr:revisionPtr revIDLastSave="0" documentId="13_ncr:1_{D4430FA6-E7CC-4599-ACF8-FD0A392C4214}" xr6:coauthVersionLast="47" xr6:coauthVersionMax="47" xr10:uidLastSave="{00000000-0000-0000-0000-000000000000}"/>
  <bookViews>
    <workbookView xWindow="-120" yWindow="-120" windowWidth="29040" windowHeight="16440" activeTab="1" xr2:uid="{7459712A-D3F9-49D2-AAA2-D2D682B88A46}"/>
  </bookViews>
  <sheets>
    <sheet name="Data Mentah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7" i="2" l="1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56" i="2"/>
  <c r="C52" i="2"/>
  <c r="C51" i="2"/>
  <c r="B52" i="2"/>
  <c r="B51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27" i="2"/>
  <c r="K4" i="2"/>
  <c r="K5" i="2"/>
  <c r="K6" i="2"/>
  <c r="K7" i="2"/>
  <c r="K8" i="2"/>
  <c r="K9" i="2"/>
  <c r="K10" i="2"/>
  <c r="L10" i="2" s="1"/>
  <c r="K11" i="2"/>
  <c r="K12" i="2"/>
  <c r="L12" i="2" s="1"/>
  <c r="K13" i="2"/>
  <c r="L13" i="2" s="1"/>
  <c r="K14" i="2"/>
  <c r="K15" i="2"/>
  <c r="K16" i="2"/>
  <c r="K17" i="2"/>
  <c r="K18" i="2"/>
  <c r="K19" i="2"/>
  <c r="L19" i="2" s="1"/>
  <c r="K20" i="2"/>
  <c r="K21" i="2"/>
  <c r="K22" i="2"/>
  <c r="L22" i="2" s="1"/>
  <c r="K23" i="2"/>
  <c r="K3" i="2"/>
  <c r="L21" i="2" l="1"/>
  <c r="L18" i="2"/>
  <c r="L4" i="2"/>
  <c r="L11" i="2"/>
  <c r="L20" i="2"/>
  <c r="L17" i="2"/>
  <c r="L15" i="2"/>
  <c r="L9" i="2"/>
  <c r="L6" i="2"/>
  <c r="L14" i="2"/>
  <c r="L23" i="2"/>
  <c r="L8" i="2"/>
  <c r="I3" i="2" s="1"/>
  <c r="L5" i="2"/>
  <c r="L16" i="2"/>
  <c r="L7" i="2"/>
  <c r="L3" i="2"/>
</calcChain>
</file>

<file path=xl/sharedStrings.xml><?xml version="1.0" encoding="utf-8"?>
<sst xmlns="http://schemas.openxmlformats.org/spreadsheetml/2006/main" count="93" uniqueCount="28">
  <si>
    <t>Circumference (m)</t>
  </si>
  <si>
    <t>Douglas Fir</t>
  </si>
  <si>
    <t>White Pine</t>
  </si>
  <si>
    <t>Data Training</t>
  </si>
  <si>
    <t>Lingkar Batang (m)</t>
  </si>
  <si>
    <t>No.</t>
  </si>
  <si>
    <t>Tinggi (m)</t>
  </si>
  <si>
    <t>Jenis Pinus</t>
  </si>
  <si>
    <t>Data Uji</t>
  </si>
  <si>
    <t>K</t>
  </si>
  <si>
    <t>Euclidean Distance</t>
  </si>
  <si>
    <t>Jarak</t>
  </si>
  <si>
    <t>Jenis Pinus Tetangga</t>
  </si>
  <si>
    <t>C1</t>
  </si>
  <si>
    <t>C2</t>
  </si>
  <si>
    <t>Nama:</t>
  </si>
  <si>
    <t>M Rezki Maulana</t>
  </si>
  <si>
    <t>NPM:</t>
  </si>
  <si>
    <t xml:space="preserve">Jarak Iterasi </t>
  </si>
  <si>
    <t>Jarak Ke C1</t>
  </si>
  <si>
    <t>Jarak Ke C2</t>
  </si>
  <si>
    <t>Kelas Iterasi 1</t>
  </si>
  <si>
    <t>No</t>
  </si>
  <si>
    <t>Lingkar Batang</t>
  </si>
  <si>
    <t>Tinggi</t>
  </si>
  <si>
    <t>Rata-Rata Jarak Per Kelas Iterasi 1 sebagai centroid baru pada iterasi 2</t>
  </si>
  <si>
    <t>Kelas Iterasi 2</t>
  </si>
  <si>
    <t>Karena iterasi 2 sudah tidak berubah dari iterasi sebelumnya, maka hasil Perhitungan Cluster yang didapat 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</si>
</sst>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8"/>
      <color rgb="FF000000"/>
      <name val="Calibri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2" xfId="0" applyFont="1" applyBorder="1"/>
    <xf numFmtId="0" fontId="3" fillId="0" borderId="2" xfId="0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6" fillId="0" borderId="2" xfId="0" applyFont="1" applyBorder="1" applyAlignment="1">
      <alignment horizontal="center" vertical="center" wrapText="1"/>
    </xf>
    <xf numFmtId="0" fontId="4" fillId="0" borderId="2" xfId="0" applyFont="1" applyBorder="1"/>
    <xf numFmtId="0" fontId="7" fillId="0" borderId="2" xfId="0" applyFont="1" applyBorder="1" applyAlignment="1">
      <alignment horizontal="right" wrapText="1"/>
    </xf>
    <xf numFmtId="0" fontId="0" fillId="0" borderId="2" xfId="0" applyBorder="1"/>
    <xf numFmtId="0" fontId="2" fillId="0" borderId="0" xfId="0" applyFont="1" applyAlignment="1">
      <alignment horizontal="right"/>
    </xf>
    <xf numFmtId="0" fontId="4" fillId="0" borderId="0" xfId="0" applyFont="1"/>
    <xf numFmtId="0" fontId="5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Circumference (cm) vs Height of Pine Tree Species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Mentah'!$B$1</c:f>
              <c:strCache>
                <c:ptCount val="1"/>
                <c:pt idx="0">
                  <c:v>Douglas Fir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'Data Mentah'!$A$2:$A$20</c:f>
              <c:numCache>
                <c:formatCode>General</c:formatCode>
                <c:ptCount val="19"/>
                <c:pt idx="0">
                  <c:v>0.3</c:v>
                </c:pt>
                <c:pt idx="1">
                  <c:v>0.18</c:v>
                </c:pt>
                <c:pt idx="2">
                  <c:v>0.46</c:v>
                </c:pt>
                <c:pt idx="3">
                  <c:v>0.63</c:v>
                </c:pt>
                <c:pt idx="4">
                  <c:v>0.23</c:v>
                </c:pt>
                <c:pt idx="5">
                  <c:v>0.56000000000000005</c:v>
                </c:pt>
                <c:pt idx="6">
                  <c:v>0.39</c:v>
                </c:pt>
                <c:pt idx="7">
                  <c:v>0.41</c:v>
                </c:pt>
                <c:pt idx="8">
                  <c:v>0.62</c:v>
                </c:pt>
                <c:pt idx="9">
                  <c:v>0.43</c:v>
                </c:pt>
                <c:pt idx="10">
                  <c:v>0.15</c:v>
                </c:pt>
                <c:pt idx="11">
                  <c:v>0.19</c:v>
                </c:pt>
                <c:pt idx="12">
                  <c:v>0.17</c:v>
                </c:pt>
                <c:pt idx="13">
                  <c:v>0.17</c:v>
                </c:pt>
                <c:pt idx="14">
                  <c:v>0.22</c:v>
                </c:pt>
                <c:pt idx="15">
                  <c:v>0.45</c:v>
                </c:pt>
                <c:pt idx="16">
                  <c:v>0.39</c:v>
                </c:pt>
                <c:pt idx="17">
                  <c:v>0.42</c:v>
                </c:pt>
                <c:pt idx="18">
                  <c:v>0.38</c:v>
                </c:pt>
              </c:numCache>
            </c:numRef>
          </c:xVal>
          <c:yVal>
            <c:numRef>
              <c:f>'Data Mentah'!$B$2:$B$20</c:f>
              <c:numCache>
                <c:formatCode>General</c:formatCode>
                <c:ptCount val="19"/>
                <c:pt idx="0">
                  <c:v>7.21</c:v>
                </c:pt>
                <c:pt idx="1">
                  <c:v>5.12</c:v>
                </c:pt>
                <c:pt idx="2">
                  <c:v>8.83</c:v>
                </c:pt>
                <c:pt idx="3">
                  <c:v>12.08</c:v>
                </c:pt>
                <c:pt idx="4">
                  <c:v>5.81</c:v>
                </c:pt>
                <c:pt idx="5">
                  <c:v>13.5</c:v>
                </c:pt>
                <c:pt idx="6">
                  <c:v>10.9</c:v>
                </c:pt>
                <c:pt idx="7">
                  <c:v>6.79</c:v>
                </c:pt>
                <c:pt idx="8">
                  <c:v>10.66</c:v>
                </c:pt>
                <c:pt idx="9">
                  <c:v>10.5</c:v>
                </c:pt>
                <c:pt idx="10">
                  <c:v>2.67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E-44ED-84AD-CD2EE492CC5F}"/>
            </c:ext>
          </c:extLst>
        </c:ser>
        <c:ser>
          <c:idx val="1"/>
          <c:order val="1"/>
          <c:tx>
            <c:strRef>
              <c:f>'Data Mentah'!$C$1</c:f>
              <c:strCache>
                <c:ptCount val="1"/>
                <c:pt idx="0">
                  <c:v>White Pine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'Data Mentah'!$A$2:$A$20</c:f>
              <c:numCache>
                <c:formatCode>General</c:formatCode>
                <c:ptCount val="19"/>
                <c:pt idx="0">
                  <c:v>0.3</c:v>
                </c:pt>
                <c:pt idx="1">
                  <c:v>0.18</c:v>
                </c:pt>
                <c:pt idx="2">
                  <c:v>0.46</c:v>
                </c:pt>
                <c:pt idx="3">
                  <c:v>0.63</c:v>
                </c:pt>
                <c:pt idx="4">
                  <c:v>0.23</c:v>
                </c:pt>
                <c:pt idx="5">
                  <c:v>0.56000000000000005</c:v>
                </c:pt>
                <c:pt idx="6">
                  <c:v>0.39</c:v>
                </c:pt>
                <c:pt idx="7">
                  <c:v>0.41</c:v>
                </c:pt>
                <c:pt idx="8">
                  <c:v>0.62</c:v>
                </c:pt>
                <c:pt idx="9">
                  <c:v>0.43</c:v>
                </c:pt>
                <c:pt idx="10">
                  <c:v>0.15</c:v>
                </c:pt>
                <c:pt idx="11">
                  <c:v>0.19</c:v>
                </c:pt>
                <c:pt idx="12">
                  <c:v>0.17</c:v>
                </c:pt>
                <c:pt idx="13">
                  <c:v>0.17</c:v>
                </c:pt>
                <c:pt idx="14">
                  <c:v>0.22</c:v>
                </c:pt>
                <c:pt idx="15">
                  <c:v>0.45</c:v>
                </c:pt>
                <c:pt idx="16">
                  <c:v>0.39</c:v>
                </c:pt>
                <c:pt idx="17">
                  <c:v>0.42</c:v>
                </c:pt>
                <c:pt idx="18">
                  <c:v>0.38</c:v>
                </c:pt>
              </c:numCache>
            </c:numRef>
          </c:xVal>
          <c:yVal>
            <c:numRef>
              <c:f>'Data Mentah'!$C$2:$C$20</c:f>
              <c:numCache>
                <c:formatCode>General</c:formatCode>
                <c:ptCount val="19"/>
                <c:pt idx="0">
                  <c:v>26.1</c:v>
                </c:pt>
                <c:pt idx="1">
                  <c:v>21.51</c:v>
                </c:pt>
                <c:pt idx="11">
                  <c:v>20.34</c:v>
                </c:pt>
                <c:pt idx="12">
                  <c:v>19.72</c:v>
                </c:pt>
                <c:pt idx="13">
                  <c:v>19.8</c:v>
                </c:pt>
                <c:pt idx="14">
                  <c:v>23.7</c:v>
                </c:pt>
                <c:pt idx="15">
                  <c:v>32.51</c:v>
                </c:pt>
                <c:pt idx="16">
                  <c:v>26.23</c:v>
                </c:pt>
                <c:pt idx="17">
                  <c:v>32.51</c:v>
                </c:pt>
                <c:pt idx="18">
                  <c:v>29.18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EE-44ED-84AD-CD2EE492CC5F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584801864"/>
        <c:axId val="584805104"/>
      </c:scatterChart>
      <c:valAx>
        <c:axId val="58480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Circumference</a:t>
                </a:r>
                <a:r>
                  <a:rPr lang="en-ID" baseline="0"/>
                  <a:t> (m)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05104"/>
        <c:crosses val="autoZero"/>
        <c:crossBetween val="midCat"/>
      </c:valAx>
      <c:valAx>
        <c:axId val="5848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01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0</xdr:row>
      <xdr:rowOff>180975</xdr:rowOff>
    </xdr:from>
    <xdr:to>
      <xdr:col>17</xdr:col>
      <xdr:colOff>123824</xdr:colOff>
      <xdr:row>14</xdr:row>
      <xdr:rowOff>266700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4B7B1F-9FA5-BFC1-B308-41948EBCA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C369B-08A2-4E49-B93F-2DC0ED4E071C}">
  <dimension ref="A1:C20"/>
  <sheetViews>
    <sheetView workbookViewId="0">
      <selection activeCell="E4" sqref="E4"/>
    </sheetView>
  </sheetViews>
  <sheetFormatPr defaultRowHeight="15" x14ac:dyDescent="0.25"/>
  <cols>
    <col min="1" max="1" width="8.42578125" bestFit="1" customWidth="1"/>
    <col min="2" max="3" width="9.85546875" bestFit="1" customWidth="1"/>
  </cols>
  <sheetData>
    <row r="1" spans="1:3" ht="93" x14ac:dyDescent="0.25">
      <c r="A1" s="1" t="s">
        <v>0</v>
      </c>
      <c r="B1" s="1" t="s">
        <v>1</v>
      </c>
      <c r="C1" s="1" t="s">
        <v>2</v>
      </c>
    </row>
    <row r="2" spans="1:3" ht="23.25" x14ac:dyDescent="0.35">
      <c r="A2" s="2">
        <v>0.3</v>
      </c>
      <c r="B2" s="2">
        <v>7.21</v>
      </c>
      <c r="C2" s="2">
        <v>26.1</v>
      </c>
    </row>
    <row r="3" spans="1:3" ht="23.25" x14ac:dyDescent="0.35">
      <c r="A3" s="2">
        <v>0.18</v>
      </c>
      <c r="B3" s="2">
        <v>5.12</v>
      </c>
      <c r="C3" s="2">
        <v>21.51</v>
      </c>
    </row>
    <row r="4" spans="1:3" ht="23.25" x14ac:dyDescent="0.35">
      <c r="A4" s="2">
        <v>0.46</v>
      </c>
      <c r="B4" s="2">
        <v>8.83</v>
      </c>
      <c r="C4" s="2"/>
    </row>
    <row r="5" spans="1:3" ht="23.25" x14ac:dyDescent="0.35">
      <c r="A5" s="2">
        <v>0.63</v>
      </c>
      <c r="B5" s="2">
        <v>12.08</v>
      </c>
      <c r="C5" s="2"/>
    </row>
    <row r="6" spans="1:3" ht="23.25" x14ac:dyDescent="0.35">
      <c r="A6" s="2">
        <v>0.23</v>
      </c>
      <c r="B6" s="2">
        <v>5.81</v>
      </c>
      <c r="C6" s="2"/>
    </row>
    <row r="7" spans="1:3" ht="23.25" x14ac:dyDescent="0.35">
      <c r="A7" s="2">
        <v>0.56000000000000005</v>
      </c>
      <c r="B7" s="2">
        <v>13.5</v>
      </c>
      <c r="C7" s="2"/>
    </row>
    <row r="8" spans="1:3" ht="23.25" x14ac:dyDescent="0.35">
      <c r="A8" s="2">
        <v>0.39</v>
      </c>
      <c r="B8" s="2">
        <v>10.9</v>
      </c>
      <c r="C8" s="2"/>
    </row>
    <row r="9" spans="1:3" ht="23.25" x14ac:dyDescent="0.35">
      <c r="A9" s="2">
        <v>0.41</v>
      </c>
      <c r="B9" s="2">
        <v>6.79</v>
      </c>
      <c r="C9" s="2"/>
    </row>
    <row r="10" spans="1:3" ht="23.25" x14ac:dyDescent="0.35">
      <c r="A10" s="2">
        <v>0.62</v>
      </c>
      <c r="B10" s="2">
        <v>10.66</v>
      </c>
      <c r="C10" s="2"/>
    </row>
    <row r="11" spans="1:3" ht="23.25" x14ac:dyDescent="0.35">
      <c r="A11" s="2">
        <v>0.43</v>
      </c>
      <c r="B11" s="2">
        <v>10.5</v>
      </c>
      <c r="C11" s="2"/>
    </row>
    <row r="12" spans="1:3" ht="23.25" x14ac:dyDescent="0.35">
      <c r="A12" s="2">
        <v>0.15</v>
      </c>
      <c r="B12" s="2">
        <v>2.67</v>
      </c>
      <c r="C12" s="2"/>
    </row>
    <row r="13" spans="1:3" ht="23.25" x14ac:dyDescent="0.35">
      <c r="A13" s="2">
        <v>0.19</v>
      </c>
      <c r="B13" s="2"/>
      <c r="C13" s="2">
        <v>20.34</v>
      </c>
    </row>
    <row r="14" spans="1:3" ht="23.25" x14ac:dyDescent="0.35">
      <c r="A14" s="2">
        <v>0.17</v>
      </c>
      <c r="B14" s="2"/>
      <c r="C14" s="2">
        <v>19.72</v>
      </c>
    </row>
    <row r="15" spans="1:3" ht="23.25" x14ac:dyDescent="0.35">
      <c r="A15" s="2">
        <v>0.17</v>
      </c>
      <c r="B15" s="2"/>
      <c r="C15" s="2">
        <v>19.8</v>
      </c>
    </row>
    <row r="16" spans="1:3" ht="23.25" x14ac:dyDescent="0.35">
      <c r="A16" s="2">
        <v>0.22</v>
      </c>
      <c r="B16" s="2"/>
      <c r="C16" s="2">
        <v>23.7</v>
      </c>
    </row>
    <row r="17" spans="1:3" ht="23.25" x14ac:dyDescent="0.35">
      <c r="A17" s="2">
        <v>0.45</v>
      </c>
      <c r="B17" s="2"/>
      <c r="C17" s="2">
        <v>32.51</v>
      </c>
    </row>
    <row r="18" spans="1:3" ht="23.25" x14ac:dyDescent="0.35">
      <c r="A18" s="2">
        <v>0.39</v>
      </c>
      <c r="B18" s="2"/>
      <c r="C18" s="2">
        <v>26.23</v>
      </c>
    </row>
    <row r="19" spans="1:3" ht="23.25" x14ac:dyDescent="0.35">
      <c r="A19" s="2">
        <v>0.42</v>
      </c>
      <c r="B19" s="2"/>
      <c r="C19" s="2">
        <v>32.51</v>
      </c>
    </row>
    <row r="20" spans="1:3" ht="23.25" x14ac:dyDescent="0.35">
      <c r="A20" s="2">
        <v>0.38</v>
      </c>
      <c r="B20" s="2"/>
      <c r="C20" s="2">
        <v>29.18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2C87C-90AD-46A8-A7FB-3638EA0F04B9}">
  <dimension ref="A1:L101"/>
  <sheetViews>
    <sheetView tabSelected="1" workbookViewId="0">
      <selection activeCell="H16" sqref="H16"/>
    </sheetView>
  </sheetViews>
  <sheetFormatPr defaultRowHeight="15.75" x14ac:dyDescent="0.25"/>
  <cols>
    <col min="1" max="1" width="5.140625" style="3" customWidth="1"/>
    <col min="2" max="2" width="18.85546875" style="3" bestFit="1" customWidth="1"/>
    <col min="3" max="3" width="10.42578125" style="3" bestFit="1" customWidth="1"/>
    <col min="4" max="4" width="12.7109375" style="3" customWidth="1"/>
    <col min="5" max="5" width="11.85546875" style="3" customWidth="1"/>
    <col min="6" max="6" width="14" style="3" customWidth="1"/>
    <col min="7" max="7" width="18.85546875" style="3" bestFit="1" customWidth="1"/>
    <col min="8" max="8" width="10.42578125" style="3" bestFit="1" customWidth="1"/>
    <col min="9" max="9" width="13" style="3" customWidth="1"/>
    <col min="10" max="11" width="9.140625" style="3"/>
    <col min="12" max="12" width="20.7109375" style="3" bestFit="1" customWidth="1"/>
    <col min="13" max="13" width="9.140625" style="3"/>
    <col min="14" max="14" width="11.42578125" style="3" bestFit="1" customWidth="1"/>
    <col min="15" max="16384" width="9.140625" style="3"/>
  </cols>
  <sheetData>
    <row r="1" spans="1:12" x14ac:dyDescent="0.25">
      <c r="A1" s="3" t="s">
        <v>3</v>
      </c>
      <c r="F1" s="3" t="s">
        <v>8</v>
      </c>
      <c r="K1" s="3" t="s">
        <v>10</v>
      </c>
    </row>
    <row r="2" spans="1:12" x14ac:dyDescent="0.25">
      <c r="A2" s="4" t="s">
        <v>5</v>
      </c>
      <c r="B2" s="4" t="s">
        <v>4</v>
      </c>
      <c r="C2" s="4" t="s">
        <v>6</v>
      </c>
      <c r="D2" s="4" t="s">
        <v>7</v>
      </c>
      <c r="F2" s="4" t="s">
        <v>9</v>
      </c>
      <c r="G2" s="4" t="s">
        <v>4</v>
      </c>
      <c r="H2" s="4" t="s">
        <v>6</v>
      </c>
      <c r="I2" s="4" t="s">
        <v>7</v>
      </c>
      <c r="K2" s="4" t="s">
        <v>11</v>
      </c>
      <c r="L2" s="4" t="s">
        <v>12</v>
      </c>
    </row>
    <row r="3" spans="1:12" x14ac:dyDescent="0.25">
      <c r="A3" s="4">
        <v>1</v>
      </c>
      <c r="B3" s="5">
        <v>0.3</v>
      </c>
      <c r="C3" s="5">
        <v>7.21</v>
      </c>
      <c r="D3" s="4" t="s">
        <v>1</v>
      </c>
      <c r="E3" s="3" t="s">
        <v>13</v>
      </c>
      <c r="F3" s="4">
        <v>3</v>
      </c>
      <c r="G3" s="5">
        <v>0.2</v>
      </c>
      <c r="H3" s="5">
        <v>15.2</v>
      </c>
      <c r="I3" s="4" t="str">
        <f>IF(COUNTIF($L$3:$L$23,$D$3)&gt;COUNTIF($L$3:$L$23,$D$14),$D$3,)</f>
        <v>Douglas Fir</v>
      </c>
      <c r="K3" s="4">
        <f>SQRT(POWER($G$3-B3,2)+POWER($H$3-C3,2))</f>
        <v>7.9906257577238584</v>
      </c>
      <c r="L3" s="4" t="str">
        <f>IF(K3&lt;=SMALL($K$3:$K$23,$F$3),D3,"")</f>
        <v/>
      </c>
    </row>
    <row r="4" spans="1:12" x14ac:dyDescent="0.25">
      <c r="A4" s="4">
        <v>2</v>
      </c>
      <c r="B4" s="5">
        <v>0.18</v>
      </c>
      <c r="C4" s="5">
        <v>5.12</v>
      </c>
      <c r="D4" s="4" t="s">
        <v>1</v>
      </c>
      <c r="K4" s="4">
        <f t="shared" ref="K4:K23" si="0">SQRT(POWER($G$3-B4,2)+POWER($H$3-C4,2))</f>
        <v>10.080019841250312</v>
      </c>
      <c r="L4" s="4" t="str">
        <f t="shared" ref="L4:L23" si="1">IF(K4&lt;=SMALL($K$3:$K$23,$F$3),D4,"")</f>
        <v/>
      </c>
    </row>
    <row r="5" spans="1:12" x14ac:dyDescent="0.25">
      <c r="A5" s="4">
        <v>3</v>
      </c>
      <c r="B5" s="5">
        <v>0.46</v>
      </c>
      <c r="C5" s="5">
        <v>8.83</v>
      </c>
      <c r="D5" s="4" t="s">
        <v>1</v>
      </c>
      <c r="F5" s="3" t="s">
        <v>7</v>
      </c>
      <c r="K5" s="4">
        <f t="shared" si="0"/>
        <v>6.3753039143243972</v>
      </c>
      <c r="L5" s="4" t="str">
        <f t="shared" si="1"/>
        <v/>
      </c>
    </row>
    <row r="6" spans="1:12" x14ac:dyDescent="0.25">
      <c r="A6" s="4">
        <v>4</v>
      </c>
      <c r="B6" s="5">
        <v>0.63</v>
      </c>
      <c r="C6" s="5">
        <v>12.08</v>
      </c>
      <c r="D6" s="4" t="s">
        <v>1</v>
      </c>
      <c r="E6" s="12" t="s">
        <v>13</v>
      </c>
      <c r="F6" s="4" t="s">
        <v>1</v>
      </c>
      <c r="K6" s="4">
        <f t="shared" si="0"/>
        <v>3.1494920225331571</v>
      </c>
      <c r="L6" s="4" t="str">
        <f t="shared" si="1"/>
        <v>Douglas Fir</v>
      </c>
    </row>
    <row r="7" spans="1:12" x14ac:dyDescent="0.25">
      <c r="A7" s="4">
        <v>5</v>
      </c>
      <c r="B7" s="5">
        <v>0.23</v>
      </c>
      <c r="C7" s="5">
        <v>5.81</v>
      </c>
      <c r="D7" s="4" t="s">
        <v>1</v>
      </c>
      <c r="E7" s="12" t="s">
        <v>14</v>
      </c>
      <c r="F7" s="4" t="s">
        <v>2</v>
      </c>
      <c r="K7" s="4">
        <f t="shared" si="0"/>
        <v>9.3900479232003935</v>
      </c>
      <c r="L7" s="4" t="str">
        <f t="shared" si="1"/>
        <v/>
      </c>
    </row>
    <row r="8" spans="1:12" x14ac:dyDescent="0.25">
      <c r="A8" s="4">
        <v>6</v>
      </c>
      <c r="B8" s="5">
        <v>0.56000000000000005</v>
      </c>
      <c r="C8" s="5">
        <v>13.5</v>
      </c>
      <c r="D8" s="4" t="s">
        <v>1</v>
      </c>
      <c r="K8" s="4">
        <f t="shared" si="0"/>
        <v>1.7376996288196638</v>
      </c>
      <c r="L8" s="4" t="str">
        <f t="shared" si="1"/>
        <v>Douglas Fir</v>
      </c>
    </row>
    <row r="9" spans="1:12" x14ac:dyDescent="0.25">
      <c r="A9" s="4">
        <v>7</v>
      </c>
      <c r="B9" s="5">
        <v>0.39</v>
      </c>
      <c r="C9" s="5">
        <v>10.9</v>
      </c>
      <c r="D9" s="4" t="s">
        <v>1</v>
      </c>
      <c r="F9" s="6" t="s">
        <v>15</v>
      </c>
      <c r="G9" s="6" t="s">
        <v>16</v>
      </c>
      <c r="K9" s="4">
        <f t="shared" si="0"/>
        <v>4.30419562752438</v>
      </c>
      <c r="L9" s="4" t="str">
        <f t="shared" si="1"/>
        <v>Douglas Fir</v>
      </c>
    </row>
    <row r="10" spans="1:12" x14ac:dyDescent="0.25">
      <c r="A10" s="4">
        <v>8</v>
      </c>
      <c r="B10" s="5">
        <v>0.41</v>
      </c>
      <c r="C10" s="5">
        <v>6.79</v>
      </c>
      <c r="D10" s="4" t="s">
        <v>1</v>
      </c>
      <c r="F10" s="6" t="s">
        <v>17</v>
      </c>
      <c r="G10" s="7">
        <v>2355201111</v>
      </c>
      <c r="K10" s="4">
        <f t="shared" si="0"/>
        <v>8.4126214701482915</v>
      </c>
      <c r="L10" s="4" t="str">
        <f t="shared" si="1"/>
        <v/>
      </c>
    </row>
    <row r="11" spans="1:12" x14ac:dyDescent="0.25">
      <c r="A11" s="4">
        <v>9</v>
      </c>
      <c r="B11" s="5">
        <v>0.62</v>
      </c>
      <c r="C11" s="5">
        <v>10.66</v>
      </c>
      <c r="D11" s="4" t="s">
        <v>1</v>
      </c>
      <c r="K11" s="4">
        <f t="shared" si="0"/>
        <v>4.5593859235647063</v>
      </c>
      <c r="L11" s="4" t="str">
        <f t="shared" si="1"/>
        <v/>
      </c>
    </row>
    <row r="12" spans="1:12" x14ac:dyDescent="0.25">
      <c r="A12" s="4">
        <v>10</v>
      </c>
      <c r="B12" s="5">
        <v>0.43</v>
      </c>
      <c r="C12" s="5">
        <v>10.5</v>
      </c>
      <c r="D12" s="4" t="s">
        <v>1</v>
      </c>
      <c r="K12" s="4">
        <f t="shared" si="0"/>
        <v>4.7056242943949522</v>
      </c>
      <c r="L12" s="4" t="str">
        <f t="shared" si="1"/>
        <v/>
      </c>
    </row>
    <row r="13" spans="1:12" x14ac:dyDescent="0.25">
      <c r="A13" s="4">
        <v>11</v>
      </c>
      <c r="B13" s="5">
        <v>0.15</v>
      </c>
      <c r="C13" s="5">
        <v>2.67</v>
      </c>
      <c r="D13" s="4" t="s">
        <v>1</v>
      </c>
      <c r="K13" s="4">
        <f t="shared" si="0"/>
        <v>12.530099760177489</v>
      </c>
      <c r="L13" s="4" t="str">
        <f t="shared" si="1"/>
        <v/>
      </c>
    </row>
    <row r="14" spans="1:12" x14ac:dyDescent="0.25">
      <c r="A14" s="4">
        <v>12</v>
      </c>
      <c r="B14" s="5">
        <v>0.19</v>
      </c>
      <c r="C14" s="5">
        <v>20.34</v>
      </c>
      <c r="D14" s="4" t="s">
        <v>2</v>
      </c>
      <c r="E14" s="3" t="s">
        <v>14</v>
      </c>
      <c r="K14" s="4">
        <f t="shared" si="0"/>
        <v>5.1400097276172545</v>
      </c>
      <c r="L14" s="4" t="str">
        <f t="shared" si="1"/>
        <v/>
      </c>
    </row>
    <row r="15" spans="1:12" x14ac:dyDescent="0.25">
      <c r="A15" s="4">
        <v>13</v>
      </c>
      <c r="B15" s="5">
        <v>0.17</v>
      </c>
      <c r="C15" s="5">
        <v>19.72</v>
      </c>
      <c r="D15" s="4" t="s">
        <v>2</v>
      </c>
      <c r="K15" s="4">
        <f t="shared" si="0"/>
        <v>4.5200995564257207</v>
      </c>
      <c r="L15" s="4" t="str">
        <f t="shared" si="1"/>
        <v/>
      </c>
    </row>
    <row r="16" spans="1:12" x14ac:dyDescent="0.25">
      <c r="A16" s="4">
        <v>14</v>
      </c>
      <c r="B16" s="5">
        <v>0.17</v>
      </c>
      <c r="C16" s="5">
        <v>19.8</v>
      </c>
      <c r="D16" s="4" t="s">
        <v>2</v>
      </c>
      <c r="K16" s="4">
        <f t="shared" si="0"/>
        <v>4.6000978250467695</v>
      </c>
      <c r="L16" s="4" t="str">
        <f t="shared" si="1"/>
        <v/>
      </c>
    </row>
    <row r="17" spans="1:12" x14ac:dyDescent="0.25">
      <c r="A17" s="4">
        <v>15</v>
      </c>
      <c r="B17" s="5">
        <v>0.22</v>
      </c>
      <c r="C17" s="5">
        <v>23.7</v>
      </c>
      <c r="D17" s="4" t="s">
        <v>2</v>
      </c>
      <c r="K17" s="4">
        <f t="shared" si="0"/>
        <v>8.5000235293791988</v>
      </c>
      <c r="L17" s="4" t="str">
        <f t="shared" si="1"/>
        <v/>
      </c>
    </row>
    <row r="18" spans="1:12" x14ac:dyDescent="0.25">
      <c r="A18" s="4">
        <v>16</v>
      </c>
      <c r="B18" s="5">
        <v>0.45</v>
      </c>
      <c r="C18" s="5">
        <v>32.51</v>
      </c>
      <c r="D18" s="4" t="s">
        <v>2</v>
      </c>
      <c r="K18" s="4">
        <f t="shared" si="0"/>
        <v>17.311805220715716</v>
      </c>
      <c r="L18" s="4" t="str">
        <f t="shared" si="1"/>
        <v/>
      </c>
    </row>
    <row r="19" spans="1:12" x14ac:dyDescent="0.25">
      <c r="A19" s="4">
        <v>17</v>
      </c>
      <c r="B19" s="5">
        <v>0.39</v>
      </c>
      <c r="C19" s="5">
        <v>26.23</v>
      </c>
      <c r="D19" s="4" t="s">
        <v>2</v>
      </c>
      <c r="K19" s="4">
        <f t="shared" si="0"/>
        <v>11.031636324680035</v>
      </c>
      <c r="L19" s="4" t="str">
        <f t="shared" si="1"/>
        <v/>
      </c>
    </row>
    <row r="20" spans="1:12" x14ac:dyDescent="0.25">
      <c r="A20" s="4">
        <v>18</v>
      </c>
      <c r="B20" s="5">
        <v>0.42</v>
      </c>
      <c r="C20" s="5">
        <v>32.51</v>
      </c>
      <c r="D20" s="4" t="s">
        <v>2</v>
      </c>
      <c r="K20" s="4">
        <f t="shared" si="0"/>
        <v>17.311397979366077</v>
      </c>
      <c r="L20" s="4" t="str">
        <f t="shared" si="1"/>
        <v/>
      </c>
    </row>
    <row r="21" spans="1:12" x14ac:dyDescent="0.25">
      <c r="A21" s="4">
        <v>19</v>
      </c>
      <c r="B21" s="5">
        <v>0.38</v>
      </c>
      <c r="C21" s="5">
        <v>29.18</v>
      </c>
      <c r="D21" s="4" t="s">
        <v>2</v>
      </c>
      <c r="K21" s="4">
        <f t="shared" si="0"/>
        <v>13.98115875026101</v>
      </c>
      <c r="L21" s="4" t="str">
        <f t="shared" si="1"/>
        <v/>
      </c>
    </row>
    <row r="22" spans="1:12" x14ac:dyDescent="0.25">
      <c r="A22" s="4">
        <v>20</v>
      </c>
      <c r="B22" s="5">
        <v>0.3</v>
      </c>
      <c r="C22" s="5">
        <v>26.1</v>
      </c>
      <c r="D22" s="4" t="s">
        <v>2</v>
      </c>
      <c r="K22" s="4">
        <f t="shared" si="0"/>
        <v>10.900458705944445</v>
      </c>
      <c r="L22" s="4" t="str">
        <f t="shared" si="1"/>
        <v/>
      </c>
    </row>
    <row r="23" spans="1:12" x14ac:dyDescent="0.25">
      <c r="A23" s="4">
        <v>21</v>
      </c>
      <c r="B23" s="5">
        <v>0.18</v>
      </c>
      <c r="C23" s="5">
        <v>21.51</v>
      </c>
      <c r="D23" s="4" t="s">
        <v>2</v>
      </c>
      <c r="K23" s="4">
        <f t="shared" si="0"/>
        <v>6.3100316956414746</v>
      </c>
      <c r="L23" s="4" t="str">
        <f t="shared" si="1"/>
        <v/>
      </c>
    </row>
    <row r="25" spans="1:12" x14ac:dyDescent="0.25">
      <c r="A25" t="s">
        <v>18</v>
      </c>
      <c r="B25"/>
      <c r="C25">
        <v>1</v>
      </c>
    </row>
    <row r="26" spans="1:12" x14ac:dyDescent="0.25">
      <c r="A26" s="8" t="s">
        <v>22</v>
      </c>
      <c r="B26" s="8" t="s">
        <v>23</v>
      </c>
      <c r="C26" s="8" t="s">
        <v>24</v>
      </c>
      <c r="D26" s="9" t="s">
        <v>19</v>
      </c>
      <c r="E26" s="9" t="s">
        <v>20</v>
      </c>
      <c r="F26" s="9" t="s">
        <v>21</v>
      </c>
    </row>
    <row r="27" spans="1:12" x14ac:dyDescent="0.25">
      <c r="A27" s="10">
        <v>1</v>
      </c>
      <c r="B27" s="5">
        <v>0.3</v>
      </c>
      <c r="C27" s="5">
        <v>7.21</v>
      </c>
      <c r="D27" s="11">
        <f>SQRT(POWER(B27-$B$3,2)+POWER(C27-$C$3,2))</f>
        <v>0</v>
      </c>
      <c r="E27" s="11">
        <f>SQRT(POWER(B27-$B$14,2)+POWER(C27-$C$14,2))</f>
        <v>13.130460768762077</v>
      </c>
      <c r="F27" s="10" t="str">
        <f>IF(D27&lt;E27,$F$6,$F$7)</f>
        <v>Douglas Fir</v>
      </c>
    </row>
    <row r="28" spans="1:12" x14ac:dyDescent="0.25">
      <c r="A28" s="10">
        <v>2</v>
      </c>
      <c r="B28" s="5">
        <v>0.18</v>
      </c>
      <c r="C28" s="5">
        <v>5.12</v>
      </c>
      <c r="D28" s="11">
        <f t="shared" ref="D28:D47" si="2">SQRT(POWER(B28-$B$3,2)+POWER(C28-$C$3,2))</f>
        <v>2.093442141545832</v>
      </c>
      <c r="E28" s="11">
        <f t="shared" ref="E28:E47" si="3">SQRT(POWER(B28-$B$14,2)+POWER(C28-$C$14,2))</f>
        <v>15.220003285150762</v>
      </c>
      <c r="F28" s="10" t="str">
        <f t="shared" ref="F28:F47" si="4">IF(D28&lt;E28,$F$6,$F$7)</f>
        <v>Douglas Fir</v>
      </c>
    </row>
    <row r="29" spans="1:12" x14ac:dyDescent="0.25">
      <c r="A29" s="10">
        <v>3</v>
      </c>
      <c r="B29" s="5">
        <v>0.46</v>
      </c>
      <c r="C29" s="5">
        <v>8.83</v>
      </c>
      <c r="D29" s="11">
        <f t="shared" si="2"/>
        <v>1.6278820596099708</v>
      </c>
      <c r="E29" s="11">
        <f t="shared" si="3"/>
        <v>11.513166375936725</v>
      </c>
      <c r="F29" s="10" t="str">
        <f t="shared" si="4"/>
        <v>Douglas Fir</v>
      </c>
    </row>
    <row r="30" spans="1:12" x14ac:dyDescent="0.25">
      <c r="A30" s="10">
        <v>4</v>
      </c>
      <c r="B30" s="5">
        <v>0.63</v>
      </c>
      <c r="C30" s="5">
        <v>12.08</v>
      </c>
      <c r="D30" s="11">
        <f t="shared" si="2"/>
        <v>4.8811678930354363</v>
      </c>
      <c r="E30" s="11">
        <f t="shared" si="3"/>
        <v>8.2717108266669968</v>
      </c>
      <c r="F30" s="10" t="str">
        <f t="shared" si="4"/>
        <v>Douglas Fir</v>
      </c>
    </row>
    <row r="31" spans="1:12" x14ac:dyDescent="0.25">
      <c r="A31" s="10">
        <v>5</v>
      </c>
      <c r="B31" s="5">
        <v>0.23</v>
      </c>
      <c r="C31" s="5">
        <v>5.81</v>
      </c>
      <c r="D31" s="11">
        <f t="shared" si="2"/>
        <v>1.4017489076150553</v>
      </c>
      <c r="E31" s="11">
        <f t="shared" si="3"/>
        <v>14.530055058395341</v>
      </c>
      <c r="F31" s="10" t="str">
        <f t="shared" si="4"/>
        <v>Douglas Fir</v>
      </c>
    </row>
    <row r="32" spans="1:12" x14ac:dyDescent="0.25">
      <c r="A32" s="10">
        <v>6</v>
      </c>
      <c r="B32" s="5">
        <v>0.56000000000000005</v>
      </c>
      <c r="C32" s="5">
        <v>13.5</v>
      </c>
      <c r="D32" s="11">
        <f t="shared" si="2"/>
        <v>6.2953713154983957</v>
      </c>
      <c r="E32" s="11">
        <f t="shared" si="3"/>
        <v>6.85</v>
      </c>
      <c r="F32" s="10" t="str">
        <f t="shared" si="4"/>
        <v>Douglas Fir</v>
      </c>
    </row>
    <row r="33" spans="1:6" x14ac:dyDescent="0.25">
      <c r="A33" s="10">
        <v>7</v>
      </c>
      <c r="B33" s="5">
        <v>0.39</v>
      </c>
      <c r="C33" s="5">
        <v>10.9</v>
      </c>
      <c r="D33" s="11">
        <f t="shared" si="2"/>
        <v>3.6910973977937784</v>
      </c>
      <c r="E33" s="11">
        <f t="shared" si="3"/>
        <v>9.4421184063747052</v>
      </c>
      <c r="F33" s="10" t="str">
        <f t="shared" si="4"/>
        <v>Douglas Fir</v>
      </c>
    </row>
    <row r="34" spans="1:6" x14ac:dyDescent="0.25">
      <c r="A34" s="10">
        <v>8</v>
      </c>
      <c r="B34" s="5">
        <v>0.41</v>
      </c>
      <c r="C34" s="5">
        <v>6.79</v>
      </c>
      <c r="D34" s="11">
        <f t="shared" si="2"/>
        <v>0.43416586692184811</v>
      </c>
      <c r="E34" s="11">
        <f t="shared" si="3"/>
        <v>13.55178586017356</v>
      </c>
      <c r="F34" s="10" t="str">
        <f t="shared" si="4"/>
        <v>Douglas Fir</v>
      </c>
    </row>
    <row r="35" spans="1:6" x14ac:dyDescent="0.25">
      <c r="A35" s="10">
        <v>9</v>
      </c>
      <c r="B35" s="5">
        <v>0.62</v>
      </c>
      <c r="C35" s="5">
        <v>10.66</v>
      </c>
      <c r="D35" s="11">
        <f t="shared" si="2"/>
        <v>3.4648087970333949</v>
      </c>
      <c r="E35" s="11">
        <f t="shared" si="3"/>
        <v>9.689545912993033</v>
      </c>
      <c r="F35" s="10" t="str">
        <f t="shared" si="4"/>
        <v>Douglas Fir</v>
      </c>
    </row>
    <row r="36" spans="1:6" x14ac:dyDescent="0.25">
      <c r="A36" s="10">
        <v>10</v>
      </c>
      <c r="B36" s="5">
        <v>0.43</v>
      </c>
      <c r="C36" s="5">
        <v>10.5</v>
      </c>
      <c r="D36" s="11">
        <f t="shared" si="2"/>
        <v>3.292567387313432</v>
      </c>
      <c r="E36" s="11">
        <f t="shared" si="3"/>
        <v>9.8429263941167413</v>
      </c>
      <c r="F36" s="10" t="str">
        <f t="shared" si="4"/>
        <v>Douglas Fir</v>
      </c>
    </row>
    <row r="37" spans="1:6" x14ac:dyDescent="0.25">
      <c r="A37" s="10">
        <v>11</v>
      </c>
      <c r="B37" s="5">
        <v>0.15</v>
      </c>
      <c r="C37" s="5">
        <v>2.67</v>
      </c>
      <c r="D37" s="11">
        <f t="shared" si="2"/>
        <v>4.5424772976868031</v>
      </c>
      <c r="E37" s="11">
        <f t="shared" si="3"/>
        <v>17.670045274418513</v>
      </c>
      <c r="F37" s="10" t="str">
        <f t="shared" si="4"/>
        <v>Douglas Fir</v>
      </c>
    </row>
    <row r="38" spans="1:6" x14ac:dyDescent="0.25">
      <c r="A38" s="10">
        <v>12</v>
      </c>
      <c r="B38" s="5">
        <v>0.19</v>
      </c>
      <c r="C38" s="5">
        <v>20.34</v>
      </c>
      <c r="D38" s="11">
        <f t="shared" si="2"/>
        <v>13.130460768762077</v>
      </c>
      <c r="E38" s="11">
        <f t="shared" si="3"/>
        <v>0</v>
      </c>
      <c r="F38" s="10" t="str">
        <f t="shared" si="4"/>
        <v>White Pine</v>
      </c>
    </row>
    <row r="39" spans="1:6" x14ac:dyDescent="0.25">
      <c r="A39" s="10">
        <v>13</v>
      </c>
      <c r="B39" s="5">
        <v>0.17</v>
      </c>
      <c r="C39" s="5">
        <v>19.72</v>
      </c>
      <c r="D39" s="11">
        <f t="shared" si="2"/>
        <v>12.510675441398035</v>
      </c>
      <c r="E39" s="11">
        <f t="shared" si="3"/>
        <v>0.62032249677083395</v>
      </c>
      <c r="F39" s="10" t="str">
        <f t="shared" si="4"/>
        <v>White Pine</v>
      </c>
    </row>
    <row r="40" spans="1:6" x14ac:dyDescent="0.25">
      <c r="A40" s="10">
        <v>14</v>
      </c>
      <c r="B40" s="5">
        <v>0.17</v>
      </c>
      <c r="C40" s="5">
        <v>19.8</v>
      </c>
      <c r="D40" s="11">
        <f t="shared" si="2"/>
        <v>12.59067114970445</v>
      </c>
      <c r="E40" s="11">
        <f t="shared" si="3"/>
        <v>0.540370243444251</v>
      </c>
      <c r="F40" s="10" t="str">
        <f t="shared" si="4"/>
        <v>White Pine</v>
      </c>
    </row>
    <row r="41" spans="1:6" x14ac:dyDescent="0.25">
      <c r="A41" s="10">
        <v>15</v>
      </c>
      <c r="B41" s="5">
        <v>0.22</v>
      </c>
      <c r="C41" s="5">
        <v>23.7</v>
      </c>
      <c r="D41" s="11">
        <f t="shared" si="2"/>
        <v>16.49019405586241</v>
      </c>
      <c r="E41" s="11">
        <f t="shared" si="3"/>
        <v>3.3601339259023586</v>
      </c>
      <c r="F41" s="10" t="str">
        <f t="shared" si="4"/>
        <v>White Pine</v>
      </c>
    </row>
    <row r="42" spans="1:6" x14ac:dyDescent="0.25">
      <c r="A42" s="10">
        <v>16</v>
      </c>
      <c r="B42" s="5">
        <v>0.45</v>
      </c>
      <c r="C42" s="5">
        <v>32.51</v>
      </c>
      <c r="D42" s="11">
        <f t="shared" si="2"/>
        <v>25.300444660124057</v>
      </c>
      <c r="E42" s="11">
        <f t="shared" si="3"/>
        <v>12.172777004447257</v>
      </c>
      <c r="F42" s="10" t="str">
        <f t="shared" si="4"/>
        <v>White Pine</v>
      </c>
    </row>
    <row r="43" spans="1:6" x14ac:dyDescent="0.25">
      <c r="A43" s="10">
        <v>17</v>
      </c>
      <c r="B43" s="5">
        <v>0.39</v>
      </c>
      <c r="C43" s="5">
        <v>26.23</v>
      </c>
      <c r="D43" s="11">
        <f t="shared" si="2"/>
        <v>19.020212932562032</v>
      </c>
      <c r="E43" s="11">
        <f t="shared" si="3"/>
        <v>5.8933946075245975</v>
      </c>
      <c r="F43" s="10" t="str">
        <f t="shared" si="4"/>
        <v>White Pine</v>
      </c>
    </row>
    <row r="44" spans="1:6" x14ac:dyDescent="0.25">
      <c r="A44" s="10">
        <v>18</v>
      </c>
      <c r="B44" s="5">
        <v>0.42</v>
      </c>
      <c r="C44" s="5">
        <v>32.51</v>
      </c>
      <c r="D44" s="11">
        <f t="shared" si="2"/>
        <v>25.300284583379685</v>
      </c>
      <c r="E44" s="11">
        <f t="shared" si="3"/>
        <v>12.172173183125516</v>
      </c>
      <c r="F44" s="10" t="str">
        <f t="shared" si="4"/>
        <v>White Pine</v>
      </c>
    </row>
    <row r="45" spans="1:6" x14ac:dyDescent="0.25">
      <c r="A45" s="10">
        <v>19</v>
      </c>
      <c r="B45" s="5">
        <v>0.38</v>
      </c>
      <c r="C45" s="5">
        <v>29.18</v>
      </c>
      <c r="D45" s="11">
        <f t="shared" si="2"/>
        <v>21.970145652680593</v>
      </c>
      <c r="E45" s="11">
        <f t="shared" si="3"/>
        <v>8.8420416194451388</v>
      </c>
      <c r="F45" s="10" t="str">
        <f t="shared" si="4"/>
        <v>White Pine</v>
      </c>
    </row>
    <row r="46" spans="1:6" x14ac:dyDescent="0.25">
      <c r="A46" s="10">
        <v>20</v>
      </c>
      <c r="B46" s="5">
        <v>0.3</v>
      </c>
      <c r="C46" s="5">
        <v>26.1</v>
      </c>
      <c r="D46" s="11">
        <f t="shared" si="2"/>
        <v>18.89</v>
      </c>
      <c r="E46" s="11">
        <f t="shared" si="3"/>
        <v>5.761050251473252</v>
      </c>
      <c r="F46" s="10" t="str">
        <f t="shared" si="4"/>
        <v>White Pine</v>
      </c>
    </row>
    <row r="47" spans="1:6" x14ac:dyDescent="0.25">
      <c r="A47" s="4">
        <v>21</v>
      </c>
      <c r="B47" s="5">
        <v>0.18</v>
      </c>
      <c r="C47" s="5">
        <v>21.51</v>
      </c>
      <c r="D47" s="11">
        <f t="shared" si="2"/>
        <v>14.300503487639867</v>
      </c>
      <c r="E47" s="11">
        <f t="shared" si="3"/>
        <v>1.1700427342623021</v>
      </c>
      <c r="F47" s="10" t="str">
        <f t="shared" si="4"/>
        <v>White Pine</v>
      </c>
    </row>
    <row r="49" spans="1:6" x14ac:dyDescent="0.25">
      <c r="A49" t="s">
        <v>25</v>
      </c>
      <c r="B49"/>
      <c r="C49"/>
      <c r="D49"/>
      <c r="E49"/>
      <c r="F49"/>
    </row>
    <row r="50" spans="1:6" x14ac:dyDescent="0.25">
      <c r="B50" s="14" t="s">
        <v>23</v>
      </c>
      <c r="C50" s="14" t="s">
        <v>24</v>
      </c>
      <c r="D50" s="14" t="s">
        <v>7</v>
      </c>
    </row>
    <row r="51" spans="1:6" x14ac:dyDescent="0.25">
      <c r="B51" s="4">
        <f>AVERAGEIF(F27:F47,F27,B27:B47)</f>
        <v>0.39636363636363642</v>
      </c>
      <c r="C51" s="4">
        <f>AVERAGEIF(F27:F47,F27,C27:C47)</f>
        <v>8.5518181818181827</v>
      </c>
      <c r="D51" s="4" t="s">
        <v>1</v>
      </c>
    </row>
    <row r="52" spans="1:6" x14ac:dyDescent="0.25">
      <c r="B52" s="4">
        <f>AVERAGEIF(F27:F47,F38,B27:B47)</f>
        <v>0.28699999999999998</v>
      </c>
      <c r="C52" s="4">
        <f>AVERAGEIF(F27:F47,F38,C27:C47)</f>
        <v>25.159999999999997</v>
      </c>
      <c r="D52" s="4" t="s">
        <v>2</v>
      </c>
    </row>
    <row r="54" spans="1:6" x14ac:dyDescent="0.25">
      <c r="A54" t="s">
        <v>18</v>
      </c>
      <c r="B54"/>
      <c r="C54">
        <v>2</v>
      </c>
      <c r="D54"/>
    </row>
    <row r="55" spans="1:6" x14ac:dyDescent="0.25">
      <c r="A55" s="8" t="s">
        <v>22</v>
      </c>
      <c r="B55" s="8" t="s">
        <v>23</v>
      </c>
      <c r="C55" s="8" t="s">
        <v>24</v>
      </c>
      <c r="D55" s="9" t="s">
        <v>19</v>
      </c>
      <c r="E55" s="9" t="s">
        <v>20</v>
      </c>
      <c r="F55" s="9" t="s">
        <v>26</v>
      </c>
    </row>
    <row r="56" spans="1:6" x14ac:dyDescent="0.25">
      <c r="A56" s="10">
        <v>1</v>
      </c>
      <c r="B56" s="5">
        <v>0.3</v>
      </c>
      <c r="C56" s="5">
        <v>7.21</v>
      </c>
      <c r="D56" s="11">
        <f>SQRT(POWER(B56-$B$51,2)+POWER(C56-$C$51,2))</f>
        <v>1.3452739436527703</v>
      </c>
      <c r="E56" s="11">
        <f>SQRT(POWER(B56-$B$52,2)+POWER(C56-$C$52,2))</f>
        <v>17.950004707520272</v>
      </c>
      <c r="F56" s="10" t="str">
        <f>IF(D56&lt;E56,"DouglasFir","WhitePine")</f>
        <v>DouglasFir</v>
      </c>
    </row>
    <row r="57" spans="1:6" x14ac:dyDescent="0.25">
      <c r="A57" s="10">
        <v>2</v>
      </c>
      <c r="B57" s="5">
        <v>0.18</v>
      </c>
      <c r="C57" s="5">
        <v>5.12</v>
      </c>
      <c r="D57" s="11">
        <f t="shared" ref="D57:D76" si="5">SQRT(POWER(B57-$B$51,2)+POWER(C57-$C$51,2))</f>
        <v>3.4386318872770247</v>
      </c>
      <c r="E57" s="11">
        <f t="shared" ref="E57:E76" si="6">SQRT(POWER(B57-$B$52,2)+POWER(C57-$C$52,2))</f>
        <v>20.040285651656763</v>
      </c>
      <c r="F57" s="10" t="str">
        <f t="shared" ref="F57:F76" si="7">IF(D57&lt;E57,"DouglasFir","WhitePine")</f>
        <v>DouglasFir</v>
      </c>
    </row>
    <row r="58" spans="1:6" x14ac:dyDescent="0.25">
      <c r="A58" s="10">
        <v>3</v>
      </c>
      <c r="B58" s="5">
        <v>0.46</v>
      </c>
      <c r="C58" s="5">
        <v>8.83</v>
      </c>
      <c r="D58" s="11">
        <f t="shared" si="5"/>
        <v>0.28536767641728666</v>
      </c>
      <c r="E58" s="11">
        <f t="shared" si="6"/>
        <v>16.330916355183501</v>
      </c>
      <c r="F58" s="10" t="str">
        <f t="shared" si="7"/>
        <v>DouglasFir</v>
      </c>
    </row>
    <row r="59" spans="1:6" x14ac:dyDescent="0.25">
      <c r="A59" s="10">
        <v>4</v>
      </c>
      <c r="B59" s="5">
        <v>0.63</v>
      </c>
      <c r="C59" s="5">
        <v>12.08</v>
      </c>
      <c r="D59" s="11">
        <f t="shared" si="5"/>
        <v>3.5359090616929016</v>
      </c>
      <c r="E59" s="11">
        <f t="shared" si="6"/>
        <v>13.084496513049324</v>
      </c>
      <c r="F59" s="10" t="str">
        <f t="shared" si="7"/>
        <v>DouglasFir</v>
      </c>
    </row>
    <row r="60" spans="1:6" x14ac:dyDescent="0.25">
      <c r="A60" s="10">
        <v>5</v>
      </c>
      <c r="B60" s="5">
        <v>0.23</v>
      </c>
      <c r="C60" s="5">
        <v>5.81</v>
      </c>
      <c r="D60" s="11">
        <f t="shared" si="5"/>
        <v>2.7468607175561157</v>
      </c>
      <c r="E60" s="11">
        <f t="shared" si="6"/>
        <v>19.350083953306246</v>
      </c>
      <c r="F60" s="10" t="str">
        <f t="shared" si="7"/>
        <v>DouglasFir</v>
      </c>
    </row>
    <row r="61" spans="1:6" x14ac:dyDescent="0.25">
      <c r="A61" s="10">
        <v>6</v>
      </c>
      <c r="B61" s="5">
        <v>0.56000000000000005</v>
      </c>
      <c r="C61" s="5">
        <v>13.5</v>
      </c>
      <c r="D61" s="11">
        <f t="shared" si="5"/>
        <v>4.9508868059459052</v>
      </c>
      <c r="E61" s="11">
        <f t="shared" si="6"/>
        <v>11.663195488372812</v>
      </c>
      <c r="F61" s="10" t="str">
        <f t="shared" si="7"/>
        <v>DouglasFir</v>
      </c>
    </row>
    <row r="62" spans="1:6" x14ac:dyDescent="0.25">
      <c r="A62" s="10">
        <v>7</v>
      </c>
      <c r="B62" s="5">
        <v>0.39</v>
      </c>
      <c r="C62" s="5">
        <v>10.9</v>
      </c>
      <c r="D62" s="11">
        <f t="shared" si="5"/>
        <v>2.3481904409794865</v>
      </c>
      <c r="E62" s="11">
        <f t="shared" si="6"/>
        <v>14.260371979720581</v>
      </c>
      <c r="F62" s="10" t="str">
        <f t="shared" si="7"/>
        <v>DouglasFir</v>
      </c>
    </row>
    <row r="63" spans="1:6" x14ac:dyDescent="0.25">
      <c r="A63" s="10">
        <v>8</v>
      </c>
      <c r="B63" s="5">
        <v>0.41</v>
      </c>
      <c r="C63" s="5">
        <v>6.79</v>
      </c>
      <c r="D63" s="11">
        <f t="shared" si="5"/>
        <v>1.7618709533329477</v>
      </c>
      <c r="E63" s="11">
        <f t="shared" si="6"/>
        <v>18.370411780904639</v>
      </c>
      <c r="F63" s="10" t="str">
        <f t="shared" si="7"/>
        <v>DouglasFir</v>
      </c>
    </row>
    <row r="64" spans="1:6" x14ac:dyDescent="0.25">
      <c r="A64" s="10">
        <v>9</v>
      </c>
      <c r="B64" s="5">
        <v>0.62</v>
      </c>
      <c r="C64" s="5">
        <v>10.66</v>
      </c>
      <c r="D64" s="11">
        <f t="shared" si="5"/>
        <v>2.1200103305533418</v>
      </c>
      <c r="E64" s="11">
        <f t="shared" si="6"/>
        <v>14.5038232545767</v>
      </c>
      <c r="F64" s="10" t="str">
        <f t="shared" si="7"/>
        <v>DouglasFir</v>
      </c>
    </row>
    <row r="65" spans="1:8" x14ac:dyDescent="0.25">
      <c r="A65" s="10">
        <v>10</v>
      </c>
      <c r="B65" s="5">
        <v>0.43</v>
      </c>
      <c r="C65" s="5">
        <v>10.5</v>
      </c>
      <c r="D65" s="11">
        <f t="shared" si="5"/>
        <v>1.9484721711261079</v>
      </c>
      <c r="E65" s="11">
        <f t="shared" si="6"/>
        <v>14.660697425429662</v>
      </c>
      <c r="F65" s="10" t="str">
        <f t="shared" si="7"/>
        <v>DouglasFir</v>
      </c>
    </row>
    <row r="66" spans="1:8" x14ac:dyDescent="0.25">
      <c r="A66" s="10">
        <v>11</v>
      </c>
      <c r="B66" s="5">
        <v>0.15</v>
      </c>
      <c r="C66" s="5">
        <v>2.67</v>
      </c>
      <c r="D66" s="11">
        <f t="shared" si="5"/>
        <v>5.8869754683784157</v>
      </c>
      <c r="E66" s="11">
        <f t="shared" si="6"/>
        <v>22.490417270473213</v>
      </c>
      <c r="F66" s="10" t="str">
        <f t="shared" si="7"/>
        <v>DouglasFir</v>
      </c>
    </row>
    <row r="67" spans="1:8" x14ac:dyDescent="0.25">
      <c r="A67" s="10">
        <v>12</v>
      </c>
      <c r="B67" s="5">
        <v>0.19</v>
      </c>
      <c r="C67" s="5">
        <v>20.34</v>
      </c>
      <c r="D67" s="11">
        <f t="shared" si="5"/>
        <v>11.789987978319807</v>
      </c>
      <c r="E67" s="11">
        <f t="shared" si="6"/>
        <v>4.8209759385419018</v>
      </c>
      <c r="F67" s="10" t="str">
        <f t="shared" si="7"/>
        <v>WhitePine</v>
      </c>
    </row>
    <row r="68" spans="1:8" x14ac:dyDescent="0.25">
      <c r="A68" s="10">
        <v>13</v>
      </c>
      <c r="B68" s="5">
        <v>0.17</v>
      </c>
      <c r="C68" s="5">
        <v>19.72</v>
      </c>
      <c r="D68" s="11">
        <f t="shared" si="5"/>
        <v>11.170475621916673</v>
      </c>
      <c r="E68" s="11">
        <f t="shared" si="6"/>
        <v>5.4412580346827859</v>
      </c>
      <c r="F68" s="10" t="str">
        <f t="shared" si="7"/>
        <v>WhitePine</v>
      </c>
    </row>
    <row r="69" spans="1:8" x14ac:dyDescent="0.25">
      <c r="A69" s="10">
        <v>14</v>
      </c>
      <c r="B69" s="5">
        <v>0.17</v>
      </c>
      <c r="C69" s="5">
        <v>19.8</v>
      </c>
      <c r="D69" s="11">
        <f t="shared" si="5"/>
        <v>11.250459311101205</v>
      </c>
      <c r="E69" s="11">
        <f t="shared" si="6"/>
        <v>5.3612768068809835</v>
      </c>
      <c r="F69" s="10" t="str">
        <f t="shared" si="7"/>
        <v>WhitePine</v>
      </c>
    </row>
    <row r="70" spans="1:8" x14ac:dyDescent="0.25">
      <c r="A70" s="10">
        <v>15</v>
      </c>
      <c r="B70" s="5">
        <v>0.22</v>
      </c>
      <c r="C70" s="5">
        <v>23.7</v>
      </c>
      <c r="D70" s="11">
        <f t="shared" si="5"/>
        <v>15.149208445622682</v>
      </c>
      <c r="E70" s="11">
        <f t="shared" si="6"/>
        <v>1.4615365202416231</v>
      </c>
      <c r="F70" s="10" t="str">
        <f t="shared" si="7"/>
        <v>WhitePine</v>
      </c>
    </row>
    <row r="71" spans="1:8" x14ac:dyDescent="0.25">
      <c r="A71" s="10">
        <v>16</v>
      </c>
      <c r="B71" s="5">
        <v>0.45</v>
      </c>
      <c r="C71" s="5">
        <v>32.51</v>
      </c>
      <c r="D71" s="11">
        <f t="shared" si="5"/>
        <v>23.95824185729332</v>
      </c>
      <c r="E71" s="11">
        <f t="shared" si="6"/>
        <v>7.3518071927928048</v>
      </c>
      <c r="F71" s="10" t="str">
        <f t="shared" si="7"/>
        <v>WhitePine</v>
      </c>
    </row>
    <row r="72" spans="1:8" x14ac:dyDescent="0.25">
      <c r="A72" s="10">
        <v>17</v>
      </c>
      <c r="B72" s="5">
        <v>0.39</v>
      </c>
      <c r="C72" s="5">
        <v>26.23</v>
      </c>
      <c r="D72" s="11">
        <f t="shared" si="5"/>
        <v>17.6781829635447</v>
      </c>
      <c r="E72" s="11">
        <f t="shared" si="6"/>
        <v>1.07494604515762</v>
      </c>
      <c r="F72" s="10" t="str">
        <f t="shared" si="7"/>
        <v>WhitePine</v>
      </c>
    </row>
    <row r="73" spans="1:8" x14ac:dyDescent="0.25">
      <c r="A73" s="10">
        <v>18</v>
      </c>
      <c r="B73" s="5">
        <v>0.42</v>
      </c>
      <c r="C73" s="5">
        <v>32.51</v>
      </c>
      <c r="D73" s="11">
        <f t="shared" si="5"/>
        <v>23.958193477613115</v>
      </c>
      <c r="E73" s="11">
        <f t="shared" si="6"/>
        <v>7.3512032348453014</v>
      </c>
      <c r="F73" s="10" t="str">
        <f t="shared" si="7"/>
        <v>WhitePine</v>
      </c>
    </row>
    <row r="74" spans="1:8" x14ac:dyDescent="0.25">
      <c r="A74" s="10">
        <v>19</v>
      </c>
      <c r="B74" s="5">
        <v>0.38</v>
      </c>
      <c r="C74" s="5">
        <v>29.18</v>
      </c>
      <c r="D74" s="11">
        <f t="shared" si="5"/>
        <v>20.628188308539407</v>
      </c>
      <c r="E74" s="11">
        <f t="shared" si="6"/>
        <v>4.0210756023730791</v>
      </c>
      <c r="F74" s="10" t="str">
        <f t="shared" si="7"/>
        <v>WhitePine</v>
      </c>
    </row>
    <row r="75" spans="1:8" x14ac:dyDescent="0.25">
      <c r="A75" s="10">
        <v>20</v>
      </c>
      <c r="B75" s="5">
        <v>0.3</v>
      </c>
      <c r="C75" s="5">
        <v>26.1</v>
      </c>
      <c r="D75" s="11">
        <f t="shared" si="5"/>
        <v>17.548446400589999</v>
      </c>
      <c r="E75" s="11">
        <f t="shared" si="6"/>
        <v>0.94008988931910598</v>
      </c>
      <c r="F75" s="10" t="str">
        <f t="shared" si="7"/>
        <v>WhitePine</v>
      </c>
    </row>
    <row r="76" spans="1:8" x14ac:dyDescent="0.25">
      <c r="A76" s="4">
        <v>21</v>
      </c>
      <c r="B76" s="5">
        <v>0.18</v>
      </c>
      <c r="C76" s="5">
        <v>21.51</v>
      </c>
      <c r="D76" s="11">
        <f t="shared" si="5"/>
        <v>12.959988011421862</v>
      </c>
      <c r="E76" s="11">
        <f t="shared" si="6"/>
        <v>3.6515680193582543</v>
      </c>
      <c r="F76" s="10" t="str">
        <f t="shared" si="7"/>
        <v>WhitePine</v>
      </c>
    </row>
    <row r="78" spans="1:8" x14ac:dyDescent="0.25">
      <c r="A78" s="13" t="s">
        <v>27</v>
      </c>
      <c r="B78"/>
      <c r="C78"/>
      <c r="D78"/>
      <c r="E78"/>
      <c r="F78"/>
      <c r="G78"/>
      <c r="H78"/>
    </row>
    <row r="80" spans="1:8" x14ac:dyDescent="0.25">
      <c r="A80" s="4" t="s">
        <v>5</v>
      </c>
      <c r="B80" s="4" t="s">
        <v>4</v>
      </c>
      <c r="C80" s="4" t="s">
        <v>6</v>
      </c>
      <c r="D80" s="4" t="s">
        <v>7</v>
      </c>
    </row>
    <row r="81" spans="1:4" x14ac:dyDescent="0.25">
      <c r="A81" s="4">
        <v>1</v>
      </c>
      <c r="B81" s="5">
        <v>0.3</v>
      </c>
      <c r="C81" s="5">
        <v>7.21</v>
      </c>
      <c r="D81" s="4" t="s">
        <v>1</v>
      </c>
    </row>
    <row r="82" spans="1:4" x14ac:dyDescent="0.25">
      <c r="A82" s="4">
        <v>2</v>
      </c>
      <c r="B82" s="5">
        <v>0.18</v>
      </c>
      <c r="C82" s="5">
        <v>5.12</v>
      </c>
      <c r="D82" s="4" t="s">
        <v>1</v>
      </c>
    </row>
    <row r="83" spans="1:4" x14ac:dyDescent="0.25">
      <c r="A83" s="4">
        <v>3</v>
      </c>
      <c r="B83" s="5">
        <v>0.46</v>
      </c>
      <c r="C83" s="5">
        <v>8.83</v>
      </c>
      <c r="D83" s="4" t="s">
        <v>1</v>
      </c>
    </row>
    <row r="84" spans="1:4" x14ac:dyDescent="0.25">
      <c r="A84" s="4">
        <v>4</v>
      </c>
      <c r="B84" s="5">
        <v>0.63</v>
      </c>
      <c r="C84" s="5">
        <v>12.08</v>
      </c>
      <c r="D84" s="4" t="s">
        <v>1</v>
      </c>
    </row>
    <row r="85" spans="1:4" x14ac:dyDescent="0.25">
      <c r="A85" s="4">
        <v>5</v>
      </c>
      <c r="B85" s="5">
        <v>0.23</v>
      </c>
      <c r="C85" s="5">
        <v>5.81</v>
      </c>
      <c r="D85" s="4" t="s">
        <v>1</v>
      </c>
    </row>
    <row r="86" spans="1:4" x14ac:dyDescent="0.25">
      <c r="A86" s="4">
        <v>6</v>
      </c>
      <c r="B86" s="5">
        <v>0.56000000000000005</v>
      </c>
      <c r="C86" s="5">
        <v>13.5</v>
      </c>
      <c r="D86" s="4" t="s">
        <v>1</v>
      </c>
    </row>
    <row r="87" spans="1:4" x14ac:dyDescent="0.25">
      <c r="A87" s="4">
        <v>7</v>
      </c>
      <c r="B87" s="5">
        <v>0.39</v>
      </c>
      <c r="C87" s="5">
        <v>10.9</v>
      </c>
      <c r="D87" s="4" t="s">
        <v>1</v>
      </c>
    </row>
    <row r="88" spans="1:4" x14ac:dyDescent="0.25">
      <c r="A88" s="4">
        <v>8</v>
      </c>
      <c r="B88" s="5">
        <v>0.41</v>
      </c>
      <c r="C88" s="5">
        <v>6.79</v>
      </c>
      <c r="D88" s="4" t="s">
        <v>1</v>
      </c>
    </row>
    <row r="89" spans="1:4" x14ac:dyDescent="0.25">
      <c r="A89" s="4">
        <v>9</v>
      </c>
      <c r="B89" s="5">
        <v>0.62</v>
      </c>
      <c r="C89" s="5">
        <v>10.66</v>
      </c>
      <c r="D89" s="4" t="s">
        <v>1</v>
      </c>
    </row>
    <row r="90" spans="1:4" x14ac:dyDescent="0.25">
      <c r="A90" s="4">
        <v>10</v>
      </c>
      <c r="B90" s="5">
        <v>0.43</v>
      </c>
      <c r="C90" s="5">
        <v>10.5</v>
      </c>
      <c r="D90" s="4" t="s">
        <v>1</v>
      </c>
    </row>
    <row r="91" spans="1:4" x14ac:dyDescent="0.25">
      <c r="A91" s="4">
        <v>11</v>
      </c>
      <c r="B91" s="5">
        <v>0.15</v>
      </c>
      <c r="C91" s="5">
        <v>2.67</v>
      </c>
      <c r="D91" s="4" t="s">
        <v>1</v>
      </c>
    </row>
    <row r="92" spans="1:4" x14ac:dyDescent="0.25">
      <c r="A92" s="4">
        <v>12</v>
      </c>
      <c r="B92" s="5">
        <v>0.19</v>
      </c>
      <c r="C92" s="5">
        <v>20.34</v>
      </c>
      <c r="D92" s="4" t="s">
        <v>2</v>
      </c>
    </row>
    <row r="93" spans="1:4" x14ac:dyDescent="0.25">
      <c r="A93" s="4">
        <v>13</v>
      </c>
      <c r="B93" s="5">
        <v>0.17</v>
      </c>
      <c r="C93" s="5">
        <v>19.72</v>
      </c>
      <c r="D93" s="4" t="s">
        <v>2</v>
      </c>
    </row>
    <row r="94" spans="1:4" x14ac:dyDescent="0.25">
      <c r="A94" s="4">
        <v>14</v>
      </c>
      <c r="B94" s="5">
        <v>0.17</v>
      </c>
      <c r="C94" s="5">
        <v>19.8</v>
      </c>
      <c r="D94" s="4" t="s">
        <v>2</v>
      </c>
    </row>
    <row r="95" spans="1:4" x14ac:dyDescent="0.25">
      <c r="A95" s="4">
        <v>15</v>
      </c>
      <c r="B95" s="5">
        <v>0.22</v>
      </c>
      <c r="C95" s="5">
        <v>23.7</v>
      </c>
      <c r="D95" s="4" t="s">
        <v>2</v>
      </c>
    </row>
    <row r="96" spans="1:4" x14ac:dyDescent="0.25">
      <c r="A96" s="4">
        <v>16</v>
      </c>
      <c r="B96" s="5">
        <v>0.45</v>
      </c>
      <c r="C96" s="5">
        <v>32.51</v>
      </c>
      <c r="D96" s="4" t="s">
        <v>2</v>
      </c>
    </row>
    <row r="97" spans="1:4" x14ac:dyDescent="0.25">
      <c r="A97" s="4">
        <v>17</v>
      </c>
      <c r="B97" s="5">
        <v>0.39</v>
      </c>
      <c r="C97" s="5">
        <v>26.23</v>
      </c>
      <c r="D97" s="4" t="s">
        <v>2</v>
      </c>
    </row>
    <row r="98" spans="1:4" x14ac:dyDescent="0.25">
      <c r="A98" s="4">
        <v>18</v>
      </c>
      <c r="B98" s="5">
        <v>0.42</v>
      </c>
      <c r="C98" s="5">
        <v>32.51</v>
      </c>
      <c r="D98" s="4" t="s">
        <v>2</v>
      </c>
    </row>
    <row r="99" spans="1:4" x14ac:dyDescent="0.25">
      <c r="A99" s="4">
        <v>19</v>
      </c>
      <c r="B99" s="5">
        <v>0.38</v>
      </c>
      <c r="C99" s="5">
        <v>29.18</v>
      </c>
      <c r="D99" s="4" t="s">
        <v>2</v>
      </c>
    </row>
    <row r="100" spans="1:4" x14ac:dyDescent="0.25">
      <c r="A100" s="4">
        <v>20</v>
      </c>
      <c r="B100" s="5">
        <v>0.3</v>
      </c>
      <c r="C100" s="5">
        <v>26.1</v>
      </c>
      <c r="D100" s="4" t="s">
        <v>2</v>
      </c>
    </row>
    <row r="101" spans="1:4" x14ac:dyDescent="0.25">
      <c r="A101" s="4">
        <v>21</v>
      </c>
      <c r="B101" s="5">
        <v>0.18</v>
      </c>
      <c r="C101" s="5">
        <v>21.51</v>
      </c>
      <c r="D101" s="4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Mentah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</dc:creator>
  <cp:lastModifiedBy>Muhammad Rezki</cp:lastModifiedBy>
  <dcterms:created xsi:type="dcterms:W3CDTF">2025-06-02T23:53:54Z</dcterms:created>
  <dcterms:modified xsi:type="dcterms:W3CDTF">2025-07-17T16:40:06Z</dcterms:modified>
</cp:coreProperties>
</file>