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83ACBC1A-53FC-4951-9B47-112C74BF528C}" xr6:coauthVersionLast="47" xr6:coauthVersionMax="47" xr10:uidLastSave="{00000000-0000-0000-0000-000000000000}"/>
  <bookViews>
    <workbookView xWindow="2370" yWindow="-120" windowWidth="26550" windowHeight="16440" firstSheet="2" activeTab="2" xr2:uid="{00000000-000D-0000-FFFF-FFFF00000000}"/>
  </bookViews>
  <sheets>
    <sheet name="Leave requests" sheetId="3" r:id="rId1"/>
    <sheet name="Pending leave requests" sheetId="4" r:id="rId2"/>
    <sheet name="VOGSY Data" sheetId="2" r:id="rId3"/>
    <sheet name="Details" sheetId="1" r:id="rId4"/>
    <sheet name="Sheet1" sheetId="5" r:id="rId5"/>
  </sheets>
  <definedNames>
    <definedName name="_xlnm._FilterDatabase" localSheetId="2" hidden="1">'VOGSY Data'!$A$1:$L$1</definedName>
    <definedName name="ApproveDate">OFFSET('VOGSY Data'!#REF!,0,0,COUNTA('VOGSY Data'!$A:$A)-1,1)</definedName>
    <definedName name="ApproveDateColumn">'VOGSY Data'!$J:$J</definedName>
    <definedName name="ApproveDateLabel">'VOGSY Data'!$J$1</definedName>
    <definedName name="Approver">OFFSET('VOGSY Data'!#REF!,0,0,COUNTA('VOGSY Data'!$A:$A)-1,1)</definedName>
    <definedName name="ApproverColumn">'VOGSY Data'!$I:$I</definedName>
    <definedName name="ApproverLabel">'VOGSY Data'!$H$1</definedName>
    <definedName name="Description">OFFSET('VOGSY Data'!#REF!,0,0,COUNTA('VOGSY Data'!$A:$A)-1,1)</definedName>
    <definedName name="DescriptionColumn">'VOGSY Data'!$D:$D</definedName>
    <definedName name="DescriptionLabel">'VOGSY Data'!$D$1</definedName>
    <definedName name="DescriptionLeaveBudget">OFFSET('VOGSY Data'!#REF!,0,0,COUNTA('VOGSY Data'!$A:$A)-1,1)</definedName>
    <definedName name="DescriptionLeaveBudgetColumn">'VOGSY Data'!$F:$F</definedName>
    <definedName name="DescriptionLeaveBudgetLabel">'VOGSY Data'!$F$1</definedName>
    <definedName name="Employee">OFFSET('VOGSY Data'!#REF!,0,0,COUNTA('VOGSY Data'!$A:$A)-1,1)</definedName>
    <definedName name="EmployeeColumn">'VOGSY Data'!A:A</definedName>
    <definedName name="EmployeeLabel">'VOGSY Data'!$A$1</definedName>
    <definedName name="FinishDate">OFFSET('VOGSY Data'!#REF!,0,0,COUNTA('VOGSY Data'!$A:$A)-1,1)</definedName>
    <definedName name="FinishDateColumn">'VOGSY Data'!$C:$C</definedName>
    <definedName name="FinishDateLabel">'VOGSY Data'!$C$1</definedName>
    <definedName name="LeaveRequestedH.">OFFSET('VOGSY Data'!#REF!,0,0,COUNTA('VOGSY Data'!$A:$A)-1,1)</definedName>
    <definedName name="LeaveRequestedH.Column">'VOGSY Data'!$G:$G</definedName>
    <definedName name="LeaveRequestedH.Label">'VOGSY Data'!$G$1</definedName>
    <definedName name="RejectDate">OFFSET('VOGSY Data'!#REF!,0,0,COUNTA('VOGSY Data'!$A:$A)-1,1)</definedName>
    <definedName name="RejectDateColumn">'VOGSY Data'!$L:$L</definedName>
    <definedName name="RejectDateLabel">'VOGSY Data'!$L$1</definedName>
    <definedName name="StartDate">OFFSET('VOGSY Data'!#REF!,0,0,COUNTA('VOGSY Data'!$A:$A)-1,1)</definedName>
    <definedName name="StartDateColumn">'VOGSY Data'!$B:$B</definedName>
    <definedName name="StartDateLabel">'VOGSY Data'!$B$1</definedName>
    <definedName name="Status">OFFSET('VOGSY Data'!#REF!,0,0,COUNTA('VOGSY Data'!$A:$A)-1,1)</definedName>
    <definedName name="StatusColumn">'VOGSY Data'!$H:$H</definedName>
    <definedName name="StatusLabel">'VOGSY Data'!$H$1</definedName>
    <definedName name="SubmitDate">OFFSET('VOGSY Data'!#REF!,0,0,COUNTA('VOGSY Data'!$A:$A)-1,1)</definedName>
    <definedName name="SubmitDateColumn">'VOGSY Data'!$K:$K</definedName>
    <definedName name="SubmitDateLabel">'VOGSY Data'!$K$1</definedName>
    <definedName name="TimeOffNonBillable">OFFSET('VOGSY Data'!#REF!,0,0,COUNTA('VOGSY Data'!$A:$A)-1,1)</definedName>
    <definedName name="TimeOffNonBillableColumn">'VOGSY Data'!$E:$E</definedName>
    <definedName name="TimeOffNonBillableLabel">'VOGSY Data'!$E$1</definedName>
  </definedNames>
  <calcPr calcId="191028"/>
  <pivotCaches>
    <pivotCache cacheId="583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5" l="1"/>
  <c r="R13" i="5"/>
  <c r="N13" i="5"/>
  <c r="M13" i="5"/>
  <c r="H1" i="3"/>
  <c r="C2" i="4" a="1"/>
  <c r="C2" i="4"/>
  <c r="F2" i="3" a="1"/>
  <c r="F2" i="3" s="1"/>
  <c r="F1" i="3"/>
  <c r="D1" i="3"/>
  <c r="D2" i="3" a="1"/>
  <c r="D2" i="3" s="1"/>
  <c r="G2" i="4" a="1"/>
  <c r="G2" i="4" s="1"/>
  <c r="F2" i="4" a="1"/>
  <c r="F2" i="4" s="1"/>
  <c r="F1" i="4"/>
  <c r="D2" i="4" a="1"/>
  <c r="D2" i="4" s="1"/>
  <c r="D1" i="4"/>
  <c r="H2" i="4" a="1"/>
  <c r="H2" i="4" s="1"/>
  <c r="E2" i="4" a="1"/>
  <c r="E2" i="4" s="1"/>
  <c r="B2" i="4" a="1"/>
  <c r="B2" i="4" s="1"/>
  <c r="A2" i="4" a="1"/>
  <c r="A2" i="4" s="1"/>
  <c r="H1" i="4"/>
  <c r="G1" i="4"/>
  <c r="E1" i="4"/>
  <c r="C1" i="4"/>
  <c r="B1" i="4"/>
  <c r="A1" i="4"/>
  <c r="H2" i="3" a="1"/>
  <c r="H2" i="3" s="1"/>
  <c r="G2" i="3" a="1"/>
  <c r="G2" i="3" s="1"/>
  <c r="G1" i="3"/>
  <c r="E2" i="3" a="1"/>
  <c r="E2" i="3" s="1"/>
  <c r="C2" i="3" a="1"/>
  <c r="C2" i="3" s="1"/>
  <c r="B2" i="3" a="1"/>
  <c r="B2" i="3" s="1"/>
  <c r="A2" i="3" a="1"/>
  <c r="A2" i="3" s="1"/>
  <c r="E1" i="3"/>
  <c r="C1" i="3"/>
  <c r="B1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<sst xmlns="http://schemas.openxmlformats.org/spreadsheetml/2006/main" count="925" uniqueCount="206">
  <si>
    <t>Employee</t>
  </si>
  <si>
    <t>Start date</t>
  </si>
  <si>
    <t>Finish date</t>
  </si>
  <si>
    <t>Description</t>
  </si>
  <si>
    <t>Time off / Non billable</t>
  </si>
  <si>
    <t>Description leave budget</t>
  </si>
  <si>
    <t>Leave requested (h.)</t>
  </si>
  <si>
    <t>Status</t>
  </si>
  <si>
    <t>Approver</t>
  </si>
  <si>
    <t>Approve date</t>
  </si>
  <si>
    <t>Submit date</t>
  </si>
  <si>
    <t>Reject date</t>
  </si>
  <si>
    <t>Suraj Mondal</t>
  </si>
  <si>
    <t>Will be travelling for the Kumb Mela and need 2 days leave .</t>
  </si>
  <si>
    <t>Annual Leave</t>
  </si>
  <si>
    <t>Annual Leave 2025</t>
  </si>
  <si>
    <t>approved</t>
  </si>
  <si>
    <t>Arina Krapivina</t>
  </si>
  <si>
    <t>Shivam Tiwari</t>
  </si>
  <si>
    <t xml:space="preserve">Sick </t>
  </si>
  <si>
    <t>Ameya Natu</t>
  </si>
  <si>
    <t>Michel Lebeau</t>
  </si>
  <si>
    <t>Medical appointment for dependent</t>
  </si>
  <si>
    <t>submitted</t>
  </si>
  <si>
    <t>Kouros Aliabadi</t>
  </si>
  <si>
    <t>Sathish Srinivasan</t>
  </si>
  <si>
    <t>Doctor visit</t>
  </si>
  <si>
    <t>Supriya Rao</t>
  </si>
  <si>
    <t>Jason Man</t>
  </si>
  <si>
    <t>Subalakshmi J</t>
  </si>
  <si>
    <t>Dan Iosif</t>
  </si>
  <si>
    <t>AL</t>
  </si>
  <si>
    <t>Glyn Darkin</t>
  </si>
  <si>
    <t>Planning for a short road trip to thirupati (this was already approved, as we moved from zoho, I am re-applying this)</t>
  </si>
  <si>
    <t>Myoung Bae</t>
  </si>
  <si>
    <t>Aidan Tallon</t>
  </si>
  <si>
    <t>James Yeung</t>
  </si>
  <si>
    <t>Birthday AL</t>
  </si>
  <si>
    <t>Matt Long</t>
  </si>
  <si>
    <t>Jon Gray</t>
  </si>
  <si>
    <t>Approved by Gary Wong for NG engagement</t>
  </si>
  <si>
    <t>Monalisa Mahapatra</t>
  </si>
  <si>
    <t>Sick Leave</t>
  </si>
  <si>
    <t>Shikha Kotwal</t>
  </si>
  <si>
    <t>Madhura Patole</t>
  </si>
  <si>
    <t>Taking sick leave</t>
  </si>
  <si>
    <t>Mansing Shinde</t>
  </si>
  <si>
    <t>Anagha Patil</t>
  </si>
  <si>
    <t>Parental Duties- Kid's annual day in the morning</t>
  </si>
  <si>
    <t>Jessica Maurel</t>
  </si>
  <si>
    <t>Natalie Stock</t>
  </si>
  <si>
    <t>Matteo Spanu</t>
  </si>
  <si>
    <t>Dean Lewis</t>
  </si>
  <si>
    <t>Ashisha Jayan</t>
  </si>
  <si>
    <t>Personal time off</t>
  </si>
  <si>
    <t>Divya Bhalla</t>
  </si>
  <si>
    <t>Going for Ind Vs Eng Match</t>
  </si>
  <si>
    <t>Andrew Sutherland</t>
  </si>
  <si>
    <t>Family Holiday. Tom Wright confirmed "All good" - 12/2/2025</t>
  </si>
  <si>
    <t>Matthew Lowry</t>
  </si>
  <si>
    <t>Suzi Singamani</t>
  </si>
  <si>
    <t>Back Dated Leaves for Jan</t>
  </si>
  <si>
    <t>Lewis O'Brien</t>
  </si>
  <si>
    <t>Moving house</t>
  </si>
  <si>
    <t>Sarndeep Nijjar</t>
  </si>
  <si>
    <t>Deon Sunny</t>
  </si>
  <si>
    <t>Frankie Bell</t>
  </si>
  <si>
    <t>Approved by the big man</t>
  </si>
  <si>
    <t xml:space="preserve">Charlie's birthday </t>
  </si>
  <si>
    <t>Emma Cumming</t>
  </si>
  <si>
    <t>Jimmy Chen</t>
  </si>
  <si>
    <t>annual leave, approved by Matt</t>
  </si>
  <si>
    <t>Mattias Karlsson</t>
  </si>
  <si>
    <t>Deon Guo</t>
  </si>
  <si>
    <t>3 weeks for special circumstance (overseas family reunion), requested via email with Jason, Kouros and Glyn</t>
  </si>
  <si>
    <t>Sreenivas Jayashankar</t>
  </si>
  <si>
    <t>Sick leave. Fever and cold</t>
  </si>
  <si>
    <t>Medical Emergency for Mom</t>
  </si>
  <si>
    <t>Anand Kamath</t>
  </si>
  <si>
    <t>Gayathri Mohan</t>
  </si>
  <si>
    <t>Easter holidays and visiting family back in hometown.</t>
  </si>
  <si>
    <t>Ronan Och</t>
  </si>
  <si>
    <t>Juelian Siow</t>
  </si>
  <si>
    <t>Easter LONG weekend :D</t>
  </si>
  <si>
    <t>Trip to Europe for wedding (approved by Sarndeep)</t>
  </si>
  <si>
    <t>Ismael Onilearan</t>
  </si>
  <si>
    <t>Holiday</t>
  </si>
  <si>
    <t>Shital Ghule</t>
  </si>
  <si>
    <t>Holi Hai</t>
  </si>
  <si>
    <t>Asif Hafeez</t>
  </si>
  <si>
    <t>Chandan Joshi</t>
  </si>
  <si>
    <t>Sisters Marriage</t>
  </si>
  <si>
    <t>Khadeja Mohamed</t>
  </si>
  <si>
    <t>Stomach bug</t>
  </si>
  <si>
    <t>Personal Leave (Sick or Carers)</t>
  </si>
  <si>
    <t>Sick Leave 2025</t>
  </si>
  <si>
    <t>Ivan Audisio</t>
  </si>
  <si>
    <t>Gary Wong</t>
  </si>
  <si>
    <t>Priyanka Ventekar</t>
  </si>
  <si>
    <t>PTO- Travelling to Kashmir</t>
  </si>
  <si>
    <t>Ayushi Shekhar</t>
  </si>
  <si>
    <t>Will be traveling</t>
  </si>
  <si>
    <t>1 day off</t>
  </si>
  <si>
    <t>Annual Leave Carryover (AUS)</t>
  </si>
  <si>
    <t>Annual Leave Carryover 2024</t>
  </si>
  <si>
    <t>Availing optional holiday for Good Friday</t>
  </si>
  <si>
    <t>Ankur Joshi</t>
  </si>
  <si>
    <t>Sergei Davidov</t>
  </si>
  <si>
    <t>Not well.</t>
  </si>
  <si>
    <t xml:space="preserve">My dad is having an operation </t>
  </si>
  <si>
    <t>Not well - Feb Leave</t>
  </si>
  <si>
    <t>Had to head out for a family emergency</t>
  </si>
  <si>
    <t>Lucas Marchi</t>
  </si>
  <si>
    <t>ill in bed since the Sunday</t>
  </si>
  <si>
    <t>Vanita Govind</t>
  </si>
  <si>
    <t>PTO</t>
  </si>
  <si>
    <t>Medical Emergency</t>
  </si>
  <si>
    <t xml:space="preserve">Attending a wedding </t>
  </si>
  <si>
    <t>One day off</t>
  </si>
  <si>
    <t>Approved by Sarndeep</t>
  </si>
  <si>
    <t>Kristiyan Gergov</t>
  </si>
  <si>
    <t>Jiaqi Zhu</t>
  </si>
  <si>
    <t>Approved by Juelian.</t>
  </si>
  <si>
    <t>Kai Chishiro-Dennelly</t>
  </si>
  <si>
    <t>Travelling to Karwar for Wedding</t>
  </si>
  <si>
    <t>Sagar Sawant</t>
  </si>
  <si>
    <t>test leave</t>
  </si>
  <si>
    <t>John Lawson</t>
  </si>
  <si>
    <t>Camping  (approved by Sarndeep)</t>
  </si>
  <si>
    <t>Vishwajit Kaskar</t>
  </si>
  <si>
    <t>Back Dated Entry for Jan</t>
  </si>
  <si>
    <t>rejected</t>
  </si>
  <si>
    <t>Wedding</t>
  </si>
  <si>
    <t>Approved by the bigman (Sarndeep)</t>
  </si>
  <si>
    <t xml:space="preserve">Easter break - Going to QLD </t>
  </si>
  <si>
    <t>Annual leave</t>
  </si>
  <si>
    <t>Family and trips</t>
  </si>
  <si>
    <t>Personal work.</t>
  </si>
  <si>
    <t>Birthday leave</t>
  </si>
  <si>
    <t>birthday</t>
  </si>
  <si>
    <t>Testing</t>
  </si>
  <si>
    <t>Availing optional holiday</t>
  </si>
  <si>
    <t>wedding anniversary</t>
  </si>
  <si>
    <t>Rob Vega</t>
  </si>
  <si>
    <t>I already talked to Glyn and he gave me the green light</t>
  </si>
  <si>
    <t>first annual vacation</t>
  </si>
  <si>
    <t>Francis Holt</t>
  </si>
  <si>
    <t>Grace Sandford</t>
  </si>
  <si>
    <t>Skiing</t>
  </si>
  <si>
    <t>another overseas trip.  Emailed Kouros and Glyn, though haven't heard back</t>
  </si>
  <si>
    <t>Subhadip Hazra</t>
  </si>
  <si>
    <t>Personal reason:  family event</t>
  </si>
  <si>
    <t>Birthday Leave and approved by Juelian</t>
  </si>
  <si>
    <t>Yash Singoure</t>
  </si>
  <si>
    <t>Travelling back to hometown</t>
  </si>
  <si>
    <t>Birthday</t>
  </si>
  <si>
    <t>Midhun Sreekumar</t>
  </si>
  <si>
    <t>Shubham Sharma</t>
  </si>
  <si>
    <t>Planned Vacation</t>
  </si>
  <si>
    <t>Yashesh Uttarwar</t>
  </si>
  <si>
    <t>Meeting relatives</t>
  </si>
  <si>
    <t xml:space="preserve">PTO, travelling. </t>
  </si>
  <si>
    <t>Off sick</t>
  </si>
  <si>
    <t>Testing back dated</t>
  </si>
  <si>
    <t>Taking leave because my mom is visiting. Approved by Juelian.</t>
  </si>
  <si>
    <t>Tiffany Harold-Johnston</t>
  </si>
  <si>
    <t>Holiday booked before employment</t>
  </si>
  <si>
    <t>Marriage Anniversary</t>
  </si>
  <si>
    <t>Christmas period</t>
  </si>
  <si>
    <t>Personal day off</t>
  </si>
  <si>
    <t>Vaishali Mhapankar</t>
  </si>
  <si>
    <t>Sick leave</t>
  </si>
  <si>
    <t>Family function</t>
  </si>
  <si>
    <t>Report Name</t>
  </si>
  <si>
    <t>Leave requests</t>
  </si>
  <si>
    <t>Refreshed by</t>
  </si>
  <si>
    <t>arina.krapivina@clearroute.co.uk</t>
  </si>
  <si>
    <t>Report Date</t>
  </si>
  <si>
    <t>Fri Feb 21 2025 14:02:22 GMT+0000 (Greenwich Mean Time)</t>
  </si>
  <si>
    <t>namespace</t>
  </si>
  <si>
    <t>master_clearroute_co_uk</t>
  </si>
  <si>
    <t>VOGSY</t>
  </si>
  <si>
    <t>https://vogsy.io</t>
  </si>
  <si>
    <t>status</t>
  </si>
  <si>
    <t>Finished</t>
  </si>
  <si>
    <t>rowsWritten</t>
  </si>
  <si>
    <t>Selections</t>
  </si>
  <si>
    <t>Activity</t>
  </si>
  <si>
    <t>All activities</t>
  </si>
  <si>
    <t>All employees</t>
  </si>
  <si>
    <t>(Multiple Items)</t>
  </si>
  <si>
    <t>Sum of Leave requested (h.)</t>
  </si>
  <si>
    <t>1/2/2025 Total</t>
  </si>
  <si>
    <t>1/13/2025 Total</t>
  </si>
  <si>
    <t>2/17/2025 Total</t>
  </si>
  <si>
    <t>2/18/2025 Total</t>
  </si>
  <si>
    <t>3/24/2025 Total</t>
  </si>
  <si>
    <t>3/31/2025 Total</t>
  </si>
  <si>
    <t>4/15/2025 Total</t>
  </si>
  <si>
    <t>6/20/2025 Total</t>
  </si>
  <si>
    <t>6/30/2025 Total</t>
  </si>
  <si>
    <t>7/23/2025 Total</t>
  </si>
  <si>
    <t>9/29/2025 Total</t>
  </si>
  <si>
    <t>12/8/2025 Total</t>
  </si>
  <si>
    <t>12/22/2025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</si>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</sst>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readingOrder="1"/>
    </xf>
    <xf numFmtId="0" fontId="2" fillId="0" borderId="0" xfId="1"/>
    <xf numFmtId="0" fontId="3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14" fontId="0" fillId="0" borderId="8" xfId="0" applyNumberFormat="1" applyBorder="1"/>
    <xf numFmtId="1" fontId="0" fillId="0" borderId="7" xfId="0" applyNumberFormat="1" applyBorder="1"/>
    <xf numFmtId="1" fontId="0" fillId="0" borderId="8" xfId="0" applyNumberFormat="1" applyBorder="1"/>
  </cellXfs>
  <cellStyles count="2">
    <cellStyle name="Hyperlink" xfId="1" builtinId="8"/>
    <cellStyle name="Normal" xfId="0" builtinId="0"/>
  </cellStyles>
  <dxfs count="9"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9.585794907405" createdVersion="8" refreshedVersion="8" minRefreshableVersion="3" recordCount="151" xr:uid="{25E9178B-5D9A-49D0-94BE-FB65B32DDF80}">
  <cacheSource type="worksheet">
    <worksheetSource ref="A1:L152" sheet="VOGSY Data"/>
  </cacheSource>
  <cacheFields count="12">
    <cacheField name="Employee" numFmtId="0">
      <sharedItems count="64">
        <s v="Suraj Mondal"/>
        <s v="Shivam Tiwari"/>
        <s v="Michel Lebeau"/>
        <s v="Sathish Srinivasan"/>
        <s v="Jason Man"/>
        <s v="Subalakshmi J"/>
        <s v="Dan Iosif"/>
        <s v="Myoung Bae"/>
        <s v="Aidan Tallon"/>
        <s v="James Yeung"/>
        <s v="Matt Long"/>
        <s v="Jon Gray"/>
        <s v="Monalisa Mahapatra"/>
        <s v="Madhura Patole"/>
        <s v="Anagha Patil"/>
        <s v="Jessica Maurel"/>
        <s v="Matteo Spanu"/>
        <s v="Dean Lewis"/>
        <s v="Ashisha Jayan"/>
        <s v="Shikha Kotwal"/>
        <s v="Andrew Sutherland"/>
        <s v="Suzi Singamani"/>
        <s v="Lewis O'Brien"/>
        <s v="Deon Sunny"/>
        <s v="Frankie Bell"/>
        <s v="Jimmy Chen"/>
        <s v="Mattias Karlsson"/>
        <s v="Deon Guo"/>
        <s v="Sreenivas Jayashankar"/>
        <s v="Gayathri Mohan"/>
        <s v="Ronan Och"/>
        <s v="Juelian Siow"/>
        <s v="Ismael Onilearan"/>
        <s v="Shital Ghule"/>
        <s v="Asif Hafeez"/>
        <s v="Chandan Joshi"/>
        <s v="Khadeja Mohamed"/>
        <s v="Gary Wong"/>
        <s v="Priyanka Ventekar"/>
        <s v="Ayushi Shekhar"/>
        <s v="Emma Cumming"/>
        <s v="Ankur Joshi"/>
        <s v="Sergei Davidov"/>
        <s v="Lucas Marchi"/>
        <s v="Vanita Govind"/>
        <s v="Arina Krapivina"/>
        <s v="Natalie Stock"/>
        <s v="Kristiyan Gergov"/>
        <s v="Jiaqi Zhu"/>
        <s v="Sagar Sawant"/>
        <s v="John Lawson"/>
        <s v="Vishwajit Kaskar"/>
        <s v="Mansing Shinde"/>
        <s v="Rob Vega"/>
        <s v="Supriya Rao"/>
        <s v="Francis Holt"/>
        <s v="Grace Sandford"/>
        <s v="Subhadip Hazra"/>
        <s v="Yash Singoure"/>
        <s v="Midhun Sreekumar"/>
        <s v="Shubham Sharma"/>
        <s v="Yashesh Uttarwar"/>
        <s v="Tiffany Harold-Johnston"/>
        <s v="Vaishali Mhapankar"/>
      </sharedItems>
    </cacheField>
    <cacheField name="Start date" numFmtId="14">
      <sharedItems containsSemiMixedTypes="0" containsNonDate="0" containsDate="1" containsString="0" minDate="2025-01-02T00:00:00" maxDate="2025-12-23T00:00:00" count="74">
        <d v="2025-02-10T00:00:00"/>
        <d v="2025-02-05T00:00:00"/>
        <d v="2025-02-13T00:00:00"/>
        <d v="2025-02-11T00:00:00"/>
        <d v="2025-02-07T00:00:00"/>
        <d v="2025-02-03T00:00:00"/>
        <d v="2025-02-18T00:00:00"/>
        <d v="2025-08-27T00:00:00"/>
        <d v="2025-01-20T00:00:00"/>
        <d v="2025-05-01T00:00:00"/>
        <d v="2025-01-13T00:00:00"/>
        <d v="2025-08-25T00:00:00"/>
        <d v="2025-04-15T00:00:00"/>
        <d v="2025-02-21T00:00:00"/>
        <d v="2025-02-12T00:00:00"/>
        <d v="2025-01-17T00:00:00"/>
        <d v="2025-01-02T00:00:00"/>
        <d v="2025-04-22T00:00:00"/>
        <d v="2025-03-24T00:00:00"/>
        <d v="2025-01-31T00:00:00"/>
        <d v="2025-03-27T00:00:00"/>
        <d v="2025-01-09T00:00:00"/>
        <d v="2025-07-21T00:00:00"/>
        <d v="2025-03-03T00:00:00"/>
        <d v="2025-02-20T00:00:00"/>
        <d v="2025-03-31T00:00:00"/>
        <d v="2025-02-04T00:00:00"/>
        <d v="2025-02-24T00:00:00"/>
        <d v="2025-02-17T00:00:00"/>
        <d v="2025-04-11T00:00:00"/>
        <d v="2025-02-06T00:00:00"/>
        <d v="2025-11-03T00:00:00"/>
        <d v="2025-03-14T00:00:00"/>
        <d v="2025-01-22T00:00:00"/>
        <d v="2025-02-28T00:00:00"/>
        <d v="2025-04-18T00:00:00"/>
        <d v="2025-06-27T00:00:00"/>
        <d v="2025-01-30T00:00:00"/>
        <d v="2025-02-19T00:00:00"/>
        <d v="2025-01-29T00:00:00"/>
        <d v="2025-04-04T00:00:00"/>
        <d v="2025-09-05T00:00:00"/>
        <d v="2025-09-29T00:00:00"/>
        <d v="2025-12-08T00:00:00"/>
        <d v="2025-11-19T00:00:00"/>
        <d v="2025-05-23T00:00:00"/>
        <d v="2025-01-24T00:00:00"/>
        <d v="2025-01-08T00:00:00"/>
        <d v="2025-02-25T00:00:00"/>
        <d v="2025-08-15T00:00:00"/>
        <d v="2025-04-01T00:00:00"/>
        <d v="2025-03-21T00:00:00"/>
        <d v="2025-01-21T00:00:00"/>
        <d v="2025-01-06T00:00:00"/>
        <d v="2025-05-02T00:00:00"/>
        <d v="2025-04-16T00:00:00"/>
        <d v="2025-08-20T00:00:00"/>
        <d v="2025-06-30T00:00:00"/>
        <d v="2025-12-22T00:00:00"/>
        <d v="2025-04-17T00:00:00"/>
        <d v="2025-07-11T00:00:00"/>
        <d v="2025-05-27T00:00:00"/>
        <d v="2025-07-23T00:00:00"/>
        <d v="2025-03-17T00:00:00"/>
        <d v="2025-05-06T00:00:00"/>
        <d v="2025-03-10T00:00:00"/>
        <d v="2025-10-13T00:00:00"/>
        <d v="2025-10-27T00:00:00"/>
        <d v="2025-06-20T00:00:00"/>
        <d v="2025-07-18T00:00:00"/>
        <d v="2025-03-12T00:00:00"/>
        <d v="2025-04-07T00:00:00"/>
        <d v="2025-07-31T00:00:00"/>
        <d v="2025-08-26T00:00:00"/>
      </sharedItems>
    </cacheField>
    <cacheField name="Finish date" numFmtId="14">
      <sharedItems containsSemiMixedTypes="0" containsNonDate="0" containsDate="1" containsString="0" minDate="2025-01-02T00:00:00" maxDate="2025-12-25T00:00:00" count="78">
        <d v="2025-02-11T00:00:00"/>
        <d v="2025-02-05T00:00:00"/>
        <d v="2025-02-13T00:00:00"/>
        <d v="2025-02-07T00:00:00"/>
        <d v="2025-02-03T00:00:00"/>
        <d v="2025-02-18T00:00:00"/>
        <d v="2025-08-29T00:00:00"/>
        <d v="2025-01-21T00:00:00"/>
        <d v="2025-05-09T00:00:00"/>
        <d v="2025-01-13T00:00:00"/>
        <d v="2025-04-17T00:00:00"/>
        <d v="2025-02-21T00:00:00"/>
        <d v="2025-02-12T00:00:00"/>
        <d v="2025-01-17T00:00:00"/>
        <d v="2025-01-07T00:00:00"/>
        <d v="2025-05-18T00:00:00"/>
        <d v="2025-01-20T00:00:00"/>
        <d v="2025-04-25T00:00:00"/>
        <d v="2025-04-01T00:00:00"/>
        <d v="2025-01-31T00:00:00"/>
        <d v="2025-03-28T00:00:00"/>
        <d v="2025-01-09T00:00:00"/>
        <d v="2025-07-21T00:00:00"/>
        <d v="2025-03-03T00:00:00"/>
        <d v="2025-01-02T00:00:00"/>
        <d v="2025-03-31T00:00:00"/>
        <d v="2025-01-03T00:00:00"/>
        <d v="2025-03-15T00:00:00"/>
        <d v="2025-02-19T00:00:00"/>
        <d v="2025-02-06T00:00:00"/>
        <d v="2025-04-24T00:00:00"/>
        <d v="2025-11-11T00:00:00"/>
        <d v="2025-03-14T00:00:00"/>
        <d v="2025-01-24T00:00:00"/>
        <d v="2025-03-04T00:00:00"/>
        <d v="2025-02-25T00:00:00"/>
        <d v="2025-02-20T00:00:00"/>
        <d v="2025-01-25T00:00:00"/>
        <d v="2025-02-28T00:00:00"/>
        <d v="2025-04-18T00:00:00"/>
        <d v="2025-06-30T00:00:00"/>
        <d v="2025-01-30T00:00:00"/>
        <d v="2025-03-05T00:00:00"/>
        <d v="2025-01-29T00:00:00"/>
        <d v="2025-02-17T00:00:00"/>
        <d v="2025-01-06T00:00:00"/>
        <d v="2025-04-04T00:00:00"/>
        <d v="2025-03-27T00:00:00"/>
        <d v="2025-09-05T00:00:00"/>
        <d v="2025-10-03T00:00:00"/>
        <d v="2025-12-08T00:00:00"/>
        <d v="2025-04-14T00:00:00"/>
        <d v="2025-11-23T00:00:00"/>
        <d v="2025-06-02T00:00:00"/>
        <d v="2025-01-08T00:00:00"/>
        <d v="2025-08-18T00:00:00"/>
        <d v="2025-02-26T00:00:00"/>
        <d v="2025-03-21T00:00:00"/>
        <d v="2025-05-19T00:00:00"/>
        <d v="2025-04-22T00:00:00"/>
        <d v="2025-05-05T00:00:00"/>
        <d v="2025-08-22T00:00:00"/>
        <d v="2025-07-20T00:00:00"/>
        <d v="2025-12-24T00:00:00"/>
        <d v="2025-07-15T00:00:00"/>
        <d v="2025-02-10T00:00:00"/>
        <d v="2025-05-30T00:00:00"/>
        <d v="2025-08-01T00:00:00"/>
        <d v="2025-03-17T00:00:00"/>
        <d v="2025-02-24T00:00:00"/>
        <d v="2025-10-24T00:00:00"/>
        <d v="2025-10-31T00:00:00"/>
        <d v="2025-06-20T00:00:00"/>
        <d v="2025-07-11T00:00:00"/>
        <d v="2025-07-18T00:00:00"/>
        <d v="2025-02-04T00:00:00"/>
        <d v="2025-04-10T00:00:00"/>
        <d v="2025-08-04T00:00:00"/>
      </sharedItems>
    </cacheField>
    <cacheField name="Description" numFmtId="0">
      <sharedItems containsBlank="1"/>
    </cacheField>
    <cacheField name="Time off / Non billable" numFmtId="0">
      <sharedItems/>
    </cacheField>
    <cacheField name="Description leave budget" numFmtId="0">
      <sharedItems count="3">
        <s v="Annual Leave 2025"/>
        <s v="Sick Leave 2025"/>
        <s v="Annual Leave Carryover 2024"/>
      </sharedItems>
    </cacheField>
    <cacheField name="Leave requested (h.)" numFmtId="1">
      <sharedItems containsSemiMixedTypes="0" containsString="0" containsNumber="1" minValue="0.5" maxValue="120"/>
    </cacheField>
    <cacheField name="Status" numFmtId="0">
      <sharedItems/>
    </cacheField>
    <cacheField name="Approver" numFmtId="0">
      <sharedItems/>
    </cacheField>
    <cacheField name="Approve date" numFmtId="0">
      <sharedItems containsNonDate="0" containsDate="1" containsString="0" containsBlank="1" minDate="2025-01-03T12:38:14" maxDate="2025-02-21T11:04:42"/>
    </cacheField>
    <cacheField name="Submit date" numFmtId="22">
      <sharedItems containsSemiMixedTypes="0" containsNonDate="0" containsDate="1" containsString="0" minDate="2025-01-03T12:37:22" maxDate="2025-02-21T10:34:52"/>
    </cacheField>
    <cacheField name="Reject date" numFmtId="0">
      <sharedItems containsNonDate="0" containsDate="1" containsString="0" containsBlank="1" minDate="2025-02-12T16:33:33" maxDate="2025-02-12T16:33: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x v="0"/>
    <x v="0"/>
    <s v="Will be travelling for the Kumb Mela and need 2 days leave ."/>
    <s v="Annual Leave"/>
    <x v="0"/>
    <n v="16"/>
    <s v="approved"/>
    <s v="Arina Krapivina"/>
    <d v="2025-02-03T21:57:22"/>
    <d v="2025-02-03T13:41:53"/>
    <m/>
  </r>
  <r>
    <x v="1"/>
    <x v="1"/>
    <x v="1"/>
    <s v="Sick "/>
    <s v="Annual Leave"/>
    <x v="0"/>
    <n v="8"/>
    <s v="approved"/>
    <s v="Ameya Natu"/>
    <d v="2025-02-07T03:42:51"/>
    <d v="2025-02-06T17:51:07"/>
    <m/>
  </r>
  <r>
    <x v="2"/>
    <x v="2"/>
    <x v="2"/>
    <s v="Medical appointment for dependent"/>
    <s v="Annual Leave"/>
    <x v="0"/>
    <n v="4"/>
    <s v="submitted"/>
    <s v="Kouros Aliabadi"/>
    <m/>
    <d v="2025-02-06T10:37:01"/>
    <m/>
  </r>
  <r>
    <x v="3"/>
    <x v="3"/>
    <x v="0"/>
    <s v="Doctor visit"/>
    <s v="Annual Leave"/>
    <x v="0"/>
    <n v="8"/>
    <s v="approved"/>
    <s v="Supriya Rao"/>
    <d v="2025-02-10T10:58:34"/>
    <d v="2025-02-10T10:47:50"/>
    <m/>
  </r>
  <r>
    <x v="4"/>
    <x v="4"/>
    <x v="3"/>
    <m/>
    <s v="Annual Leave"/>
    <x v="0"/>
    <n v="8"/>
    <s v="approved"/>
    <s v="Jason Man"/>
    <d v="2025-02-05T11:53:26"/>
    <d v="2025-02-05T11:53:16"/>
    <m/>
  </r>
  <r>
    <x v="5"/>
    <x v="5"/>
    <x v="4"/>
    <m/>
    <s v="Annual Leave"/>
    <x v="0"/>
    <n v="8"/>
    <s v="approved"/>
    <s v="Arina Krapivina"/>
    <d v="2025-01-31T20:22:53"/>
    <d v="2025-01-31T17:28:10"/>
    <m/>
  </r>
  <r>
    <x v="2"/>
    <x v="6"/>
    <x v="5"/>
    <s v="Medical appointment for dependent"/>
    <s v="Annual Leave"/>
    <x v="0"/>
    <n v="4"/>
    <s v="submitted"/>
    <s v="Kouros Aliabadi"/>
    <m/>
    <d v="2025-02-06T10:37:22"/>
    <m/>
  </r>
  <r>
    <x v="6"/>
    <x v="7"/>
    <x v="6"/>
    <s v="AL"/>
    <s v="Annual Leave"/>
    <x v="0"/>
    <n v="24"/>
    <s v="approved"/>
    <s v="Glyn Darkin"/>
    <d v="2025-01-15T12:21:56"/>
    <d v="2025-01-14T12:16:03"/>
    <m/>
  </r>
  <r>
    <x v="3"/>
    <x v="8"/>
    <x v="7"/>
    <s v="Planning for a short road trip to thirupati (this was already approved, as we moved from zoho, I am re-applying this)"/>
    <s v="Annual Leave"/>
    <x v="0"/>
    <n v="16"/>
    <s v="approved"/>
    <s v="Arina Krapivina"/>
    <d v="2025-01-31T12:43:19"/>
    <d v="2025-01-16T06:16:49"/>
    <m/>
  </r>
  <r>
    <x v="7"/>
    <x v="9"/>
    <x v="8"/>
    <m/>
    <s v="Annual Leave"/>
    <x v="0"/>
    <n v="48"/>
    <s v="approved"/>
    <s v="Arina Krapivina"/>
    <d v="2025-02-14T11:32:29"/>
    <d v="2025-01-24T16:34:01"/>
    <m/>
  </r>
  <r>
    <x v="8"/>
    <x v="10"/>
    <x v="9"/>
    <m/>
    <s v="Annual Leave"/>
    <x v="0"/>
    <n v="8"/>
    <s v="approved"/>
    <s v="Jason Man"/>
    <d v="2025-01-03T12:38:14"/>
    <d v="2025-01-03T12:37:22"/>
    <m/>
  </r>
  <r>
    <x v="9"/>
    <x v="6"/>
    <x v="5"/>
    <s v="Birthday AL"/>
    <s v="Annual Leave"/>
    <x v="0"/>
    <n v="8"/>
    <s v="approved"/>
    <s v="Michel Lebeau"/>
    <d v="2025-02-06T10:38:47"/>
    <d v="2025-02-06T10:34:34"/>
    <m/>
  </r>
  <r>
    <x v="10"/>
    <x v="11"/>
    <x v="6"/>
    <s v="Annual Leave"/>
    <s v="Annual Leave"/>
    <x v="0"/>
    <n v="32"/>
    <s v="submitted"/>
    <s v="Kouros Aliabadi"/>
    <m/>
    <d v="2025-02-07T15:34:24"/>
    <m/>
  </r>
  <r>
    <x v="11"/>
    <x v="12"/>
    <x v="10"/>
    <s v="Approved by Gary Wong for NG engagement"/>
    <s v="Annual Leave"/>
    <x v="0"/>
    <n v="24"/>
    <s v="approved"/>
    <s v="Jason Man"/>
    <d v="2025-01-03T13:32:19"/>
    <d v="2025-01-03T13:32:17"/>
    <m/>
  </r>
  <r>
    <x v="6"/>
    <x v="13"/>
    <x v="11"/>
    <m/>
    <s v="Annual Leave"/>
    <x v="0"/>
    <n v="8"/>
    <s v="approved"/>
    <s v="Jason Man"/>
    <d v="2025-01-03T13:04:09"/>
    <d v="2025-01-03T13:03:35"/>
    <m/>
  </r>
  <r>
    <x v="12"/>
    <x v="14"/>
    <x v="12"/>
    <s v="Sick Leave"/>
    <s v="Annual Leave"/>
    <x v="0"/>
    <n v="8"/>
    <s v="approved"/>
    <s v="Shikha Kotwal"/>
    <d v="2025-02-14T12:18:15"/>
    <d v="2025-02-13T05:20:25"/>
    <m/>
  </r>
  <r>
    <x v="13"/>
    <x v="15"/>
    <x v="13"/>
    <s v="Taking sick leave"/>
    <s v="Annual Leave"/>
    <x v="0"/>
    <n v="8"/>
    <s v="approved"/>
    <s v="Mansing Shinde"/>
    <d v="2025-02-11T11:43:01"/>
    <d v="2025-02-11T04:58:05"/>
    <m/>
  </r>
  <r>
    <x v="14"/>
    <x v="3"/>
    <x v="0"/>
    <s v="Parental Duties- Kid's annual day in the morning"/>
    <s v="Annual Leave"/>
    <x v="0"/>
    <n v="8"/>
    <s v="approved"/>
    <s v="Supriya Rao"/>
    <d v="2025-02-09T12:17:15"/>
    <d v="2025-02-09T06:56:59"/>
    <m/>
  </r>
  <r>
    <x v="15"/>
    <x v="16"/>
    <x v="14"/>
    <m/>
    <s v="Annual Leave"/>
    <x v="0"/>
    <n v="32"/>
    <s v="approved"/>
    <s v="Natalie Stock"/>
    <d v="2025-01-16T14:03:14"/>
    <d v="2025-01-15T12:21:11"/>
    <m/>
  </r>
  <r>
    <x v="16"/>
    <x v="9"/>
    <x v="15"/>
    <m/>
    <s v="Annual Leave"/>
    <x v="0"/>
    <n v="96"/>
    <s v="approved"/>
    <s v="Arina Krapivina"/>
    <d v="2025-01-15T16:19:39"/>
    <d v="2025-01-15T12:23:34"/>
    <m/>
  </r>
  <r>
    <x v="17"/>
    <x v="15"/>
    <x v="16"/>
    <m/>
    <s v="Annual Leave"/>
    <x v="0"/>
    <n v="16"/>
    <s v="approved"/>
    <s v="Jason Man"/>
    <d v="2025-01-14T17:04:18"/>
    <d v="2025-01-14T12:17:58"/>
    <m/>
  </r>
  <r>
    <x v="18"/>
    <x v="17"/>
    <x v="17"/>
    <s v="Personal time off"/>
    <s v="Annual Leave"/>
    <x v="0"/>
    <n v="32"/>
    <s v="submitted"/>
    <s v="Divya Bhalla"/>
    <m/>
    <d v="2025-02-12T16:44:04"/>
    <m/>
  </r>
  <r>
    <x v="8"/>
    <x v="18"/>
    <x v="18"/>
    <m/>
    <s v="Annual Leave"/>
    <x v="0"/>
    <n v="56"/>
    <s v="approved"/>
    <s v="Matt Long"/>
    <d v="2025-02-07T16:31:27"/>
    <d v="2025-02-07T15:51:25"/>
    <m/>
  </r>
  <r>
    <x v="19"/>
    <x v="19"/>
    <x v="19"/>
    <s v="Going for Ind Vs Eng Match"/>
    <s v="Annual Leave"/>
    <x v="0"/>
    <n v="8"/>
    <s v="approved"/>
    <s v="Arina Krapivina"/>
    <d v="2025-01-29T14:58:46"/>
    <d v="2025-01-28T08:34:31"/>
    <m/>
  </r>
  <r>
    <x v="20"/>
    <x v="20"/>
    <x v="20"/>
    <s v="Family Holiday. Tom Wright confirmed &quot;All good&quot; - 12/2/2025"/>
    <s v="Annual Leave"/>
    <x v="0"/>
    <n v="16"/>
    <s v="submitted"/>
    <s v="Matthew Lowry"/>
    <m/>
    <d v="2025-02-12T02:06:28"/>
    <m/>
  </r>
  <r>
    <x v="21"/>
    <x v="21"/>
    <x v="21"/>
    <s v="Back Dated Leaves for Jan"/>
    <s v="Annual Leave"/>
    <x v="0"/>
    <n v="4"/>
    <s v="approved"/>
    <s v="Shikha Kotwal"/>
    <d v="2025-02-11T18:12:37"/>
    <d v="2025-02-11T18:12:34"/>
    <m/>
  </r>
  <r>
    <x v="10"/>
    <x v="22"/>
    <x v="22"/>
    <s v="Annual Leave"/>
    <s v="Annual Leave"/>
    <x v="0"/>
    <n v="8"/>
    <s v="submitted"/>
    <s v="Kouros Aliabadi"/>
    <m/>
    <d v="2025-02-07T15:34:54"/>
    <m/>
  </r>
  <r>
    <x v="22"/>
    <x v="23"/>
    <x v="23"/>
    <s v="Moving house"/>
    <s v="Annual Leave"/>
    <x v="0"/>
    <n v="8"/>
    <s v="submitted"/>
    <s v="Sarndeep Nijjar"/>
    <m/>
    <d v="2025-02-19T23:39:05"/>
    <m/>
  </r>
  <r>
    <x v="23"/>
    <x v="16"/>
    <x v="24"/>
    <s v="Back Dated Leaves for Jan"/>
    <s v="Annual Leave"/>
    <x v="0"/>
    <n v="8"/>
    <s v="approved"/>
    <s v="Shikha Kotwal"/>
    <d v="2025-02-11T18:06:08"/>
    <d v="2025-02-11T18:05:57"/>
    <m/>
  </r>
  <r>
    <x v="24"/>
    <x v="24"/>
    <x v="11"/>
    <s v="Approved by the big man"/>
    <s v="Annual Leave"/>
    <x v="0"/>
    <n v="16"/>
    <s v="approved"/>
    <s v="Glyn Darkin"/>
    <d v="2025-02-11T15:08:53"/>
    <d v="2025-02-11T09:07:24"/>
    <m/>
  </r>
  <r>
    <x v="15"/>
    <x v="25"/>
    <x v="25"/>
    <s v="Charlie's birthday "/>
    <s v="Annual Leave"/>
    <x v="0"/>
    <n v="8"/>
    <s v="approved"/>
    <s v="Emma Cumming"/>
    <d v="2025-02-06T22:45:38"/>
    <d v="2025-02-06T22:11:32"/>
    <m/>
  </r>
  <r>
    <x v="25"/>
    <x v="26"/>
    <x v="1"/>
    <s v="annual leave, approved by Matt"/>
    <s v="Annual Leave"/>
    <x v="0"/>
    <n v="16"/>
    <s v="approved"/>
    <s v="Emma Cumming"/>
    <d v="2025-01-31T05:37:28"/>
    <d v="2025-01-31T04:53:39"/>
    <m/>
  </r>
  <r>
    <x v="26"/>
    <x v="16"/>
    <x v="26"/>
    <m/>
    <s v="Annual Leave"/>
    <x v="0"/>
    <n v="16"/>
    <s v="approved"/>
    <s v="Jason Man"/>
    <d v="2025-01-03T13:28:23"/>
    <d v="2025-01-03T13:28:21"/>
    <m/>
  </r>
  <r>
    <x v="27"/>
    <x v="27"/>
    <x v="27"/>
    <s v="3 weeks for special circumstance (overseas family reunion), requested via email with Jason, Kouros and Glyn"/>
    <s v="Annual Leave"/>
    <x v="0"/>
    <n v="120"/>
    <s v="submitted"/>
    <s v="Kouros Aliabadi"/>
    <m/>
    <d v="2025-01-24T10:35:55"/>
    <m/>
  </r>
  <r>
    <x v="28"/>
    <x v="5"/>
    <x v="4"/>
    <s v="Sick leave. Fever and cold"/>
    <s v="Annual Leave"/>
    <x v="0"/>
    <n v="8"/>
    <s v="approved"/>
    <s v="Shikha Kotwal"/>
    <d v="2025-02-12T06:51:14"/>
    <d v="2025-02-03T14:37:44"/>
    <m/>
  </r>
  <r>
    <x v="28"/>
    <x v="28"/>
    <x v="28"/>
    <s v="Medical Emergency for Mom"/>
    <s v="Annual Leave"/>
    <x v="0"/>
    <n v="24"/>
    <s v="approved"/>
    <s v="Anand Kamath"/>
    <d v="2025-02-20T07:26:17"/>
    <d v="2025-02-19T19:16:34"/>
    <m/>
  </r>
  <r>
    <x v="29"/>
    <x v="29"/>
    <x v="10"/>
    <s v="Easter holidays and visiting family back in hometown."/>
    <s v="Annual Leave"/>
    <x v="0"/>
    <n v="40"/>
    <s v="submitted"/>
    <s v="Kouros Aliabadi"/>
    <m/>
    <d v="2025-02-03T10:54:06"/>
    <m/>
  </r>
  <r>
    <x v="30"/>
    <x v="30"/>
    <x v="29"/>
    <m/>
    <s v="Annual Leave"/>
    <x v="0"/>
    <n v="8"/>
    <s v="approved"/>
    <s v="Arina Krapivina"/>
    <d v="2025-01-15T16:19:35"/>
    <d v="2025-01-15T12:24:16"/>
    <m/>
  </r>
  <r>
    <x v="31"/>
    <x v="17"/>
    <x v="30"/>
    <s v="Easter LONG weekend :D"/>
    <s v="Annual Leave"/>
    <x v="0"/>
    <n v="24"/>
    <s v="submitted"/>
    <s v="Matthew Lowry"/>
    <m/>
    <d v="2025-02-11T21:45:42"/>
    <m/>
  </r>
  <r>
    <x v="22"/>
    <x v="31"/>
    <x v="31"/>
    <s v="Trip to Europe for wedding (approved by Sarndeep)"/>
    <s v="Annual Leave"/>
    <x v="0"/>
    <n v="56"/>
    <s v="approved"/>
    <s v="Emma Cumming"/>
    <d v="2025-02-03T02:48:58"/>
    <d v="2025-02-02T23:16:37"/>
    <m/>
  </r>
  <r>
    <x v="32"/>
    <x v="18"/>
    <x v="25"/>
    <s v="Holiday"/>
    <s v="Annual Leave"/>
    <x v="0"/>
    <n v="48"/>
    <s v="approved"/>
    <s v="Michel Lebeau"/>
    <d v="2025-02-06T10:38:14"/>
    <d v="2025-01-24T15:55:08"/>
    <m/>
  </r>
  <r>
    <x v="33"/>
    <x v="32"/>
    <x v="32"/>
    <s v="Holi Hai"/>
    <s v="Annual Leave"/>
    <x v="0"/>
    <n v="8"/>
    <s v="approved"/>
    <s v="Mansing Shinde"/>
    <d v="2025-02-11T11:40:56"/>
    <d v="2025-02-10T06:35:30"/>
    <m/>
  </r>
  <r>
    <x v="28"/>
    <x v="15"/>
    <x v="33"/>
    <s v="Back Dated Leaves for Jan"/>
    <s v="Annual Leave"/>
    <x v="0"/>
    <n v="48"/>
    <s v="approved"/>
    <s v="Shikha Kotwal"/>
    <d v="2025-02-11T17:56:40"/>
    <d v="2025-02-11T17:56:35"/>
    <m/>
  </r>
  <r>
    <x v="34"/>
    <x v="23"/>
    <x v="34"/>
    <s v="Holiday"/>
    <s v="Annual Leave"/>
    <x v="0"/>
    <n v="16"/>
    <s v="approved"/>
    <s v="Kouros Aliabadi"/>
    <d v="2025-02-11T11:22:17"/>
    <d v="2025-02-11T10:08:18"/>
    <m/>
  </r>
  <r>
    <x v="35"/>
    <x v="27"/>
    <x v="35"/>
    <s v="Sisters Marriage"/>
    <s v="Annual Leave"/>
    <x v="0"/>
    <n v="16"/>
    <s v="approved"/>
    <s v="Sathish Srinivasan"/>
    <d v="2025-02-21T10:35:42"/>
    <d v="2025-02-19T13:18:01"/>
    <m/>
  </r>
  <r>
    <x v="36"/>
    <x v="24"/>
    <x v="36"/>
    <s v="Stomach bug"/>
    <s v="Personal Leave (Sick or Carers)"/>
    <x v="1"/>
    <n v="8"/>
    <s v="approved"/>
    <s v="Ivan Audisio"/>
    <d v="2025-02-20T15:59:54"/>
    <d v="2025-02-20T11:29:33"/>
    <m/>
  </r>
  <r>
    <x v="37"/>
    <x v="13"/>
    <x v="11"/>
    <m/>
    <s v="Annual Leave"/>
    <x v="0"/>
    <n v="8"/>
    <s v="submitted"/>
    <s v="Kouros Aliabadi"/>
    <m/>
    <d v="2025-02-06T10:39:11"/>
    <m/>
  </r>
  <r>
    <x v="38"/>
    <x v="33"/>
    <x v="37"/>
    <s v="PTO- Travelling to Kashmir"/>
    <s v="Annual Leave"/>
    <x v="0"/>
    <n v="24"/>
    <s v="approved"/>
    <s v="Arina Krapivina"/>
    <d v="2025-01-15T16:19:42"/>
    <d v="2025-01-15T12:40:25"/>
    <m/>
  </r>
  <r>
    <x v="39"/>
    <x v="3"/>
    <x v="0"/>
    <s v="Will be traveling"/>
    <s v="Annual Leave"/>
    <x v="0"/>
    <n v="4"/>
    <s v="approved"/>
    <s v="Mansing Shinde"/>
    <d v="2025-02-11T11:42:24"/>
    <d v="2025-02-10T04:57:19"/>
    <m/>
  </r>
  <r>
    <x v="40"/>
    <x v="34"/>
    <x v="38"/>
    <s v="1 day off"/>
    <s v="Annual Leave Carryover (AUS)"/>
    <x v="2"/>
    <n v="8"/>
    <s v="approved"/>
    <s v="Emma Cumming"/>
    <d v="2025-02-17T08:25:12"/>
    <d v="2025-02-17T08:25:12"/>
    <m/>
  </r>
  <r>
    <x v="18"/>
    <x v="35"/>
    <x v="39"/>
    <s v="Availing optional holiday for Good Friday"/>
    <s v="Annual Leave"/>
    <x v="0"/>
    <n v="8"/>
    <s v="approved"/>
    <s v="Divya Bhalla"/>
    <d v="2025-02-14T13:56:51"/>
    <d v="2025-02-12T16:42:52"/>
    <m/>
  </r>
  <r>
    <x v="37"/>
    <x v="36"/>
    <x v="40"/>
    <s v="Annual Leave"/>
    <s v="Annual Leave"/>
    <x v="0"/>
    <n v="16"/>
    <s v="submitted"/>
    <s v="Kouros Aliabadi"/>
    <m/>
    <d v="2025-01-30T16:43:46"/>
    <m/>
  </r>
  <r>
    <x v="17"/>
    <x v="19"/>
    <x v="19"/>
    <s v="AL"/>
    <s v="Annual Leave"/>
    <x v="0"/>
    <n v="4"/>
    <s v="approved"/>
    <s v="Jason Man"/>
    <d v="2025-01-16T10:07:29"/>
    <d v="2025-01-15T14:30:37"/>
    <m/>
  </r>
  <r>
    <x v="41"/>
    <x v="37"/>
    <x v="41"/>
    <s v="Back Dated Leaves for Jan"/>
    <s v="Annual Leave"/>
    <x v="0"/>
    <n v="8"/>
    <s v="approved"/>
    <s v="Shikha Kotwal"/>
    <d v="2025-02-11T18:11:02"/>
    <d v="2025-02-11T18:10:53"/>
    <m/>
  </r>
  <r>
    <x v="42"/>
    <x v="23"/>
    <x v="42"/>
    <m/>
    <s v="Annual Leave"/>
    <x v="0"/>
    <n v="16"/>
    <s v="approved"/>
    <s v="Arina Krapivina"/>
    <d v="2025-01-15T16:19:45"/>
    <d v="2025-01-15T12:24:39"/>
    <m/>
  </r>
  <r>
    <x v="3"/>
    <x v="38"/>
    <x v="28"/>
    <s v="Not well."/>
    <s v="Annual Leave"/>
    <x v="0"/>
    <n v="8"/>
    <s v="approved"/>
    <s v="Supriya Rao"/>
    <d v="2025-02-21T11:04:38"/>
    <d v="2025-02-21T10:34:52"/>
    <m/>
  </r>
  <r>
    <x v="34"/>
    <x v="39"/>
    <x v="43"/>
    <s v="My dad is having an operation "/>
    <s v="Annual Leave"/>
    <x v="0"/>
    <n v="8"/>
    <s v="submitted"/>
    <s v="Kouros Aliabadi"/>
    <m/>
    <d v="2025-01-22T14:06:32"/>
    <m/>
  </r>
  <r>
    <x v="5"/>
    <x v="5"/>
    <x v="4"/>
    <s v="Not well - Feb Leave"/>
    <s v="Annual Leave"/>
    <x v="0"/>
    <n v="8"/>
    <s v="approved"/>
    <s v="Shikha Kotwal"/>
    <d v="2025-02-12T17:37:31"/>
    <d v="2025-02-12T17:36:42"/>
    <m/>
  </r>
  <r>
    <x v="39"/>
    <x v="6"/>
    <x v="5"/>
    <s v="Had to head out for a family emergency"/>
    <s v="Annual Leave"/>
    <x v="0"/>
    <n v="4"/>
    <s v="submitted"/>
    <s v="Mansing Shinde"/>
    <m/>
    <d v="2025-02-20T07:03:31"/>
    <m/>
  </r>
  <r>
    <x v="43"/>
    <x v="28"/>
    <x v="44"/>
    <s v="ill in bed since the Sunday"/>
    <s v="Personal Leave (Sick or Carers)"/>
    <x v="1"/>
    <n v="8"/>
    <s v="submitted"/>
    <s v="Deon Guo"/>
    <m/>
    <d v="2025-02-18T11:21:55"/>
    <m/>
  </r>
  <r>
    <x v="44"/>
    <x v="16"/>
    <x v="45"/>
    <m/>
    <s v="Annual Leave"/>
    <x v="0"/>
    <n v="24"/>
    <s v="approved"/>
    <s v="Jason Man"/>
    <d v="2025-01-03T13:28:00"/>
    <d v="2025-01-03T13:27:57"/>
    <m/>
  </r>
  <r>
    <x v="21"/>
    <x v="38"/>
    <x v="28"/>
    <s v="PTO"/>
    <s v="Annual Leave"/>
    <x v="0"/>
    <n v="0.5"/>
    <s v="approved"/>
    <s v="Anagha Patil"/>
    <d v="2025-02-20T02:23:01"/>
    <d v="2025-02-19T13:50:42"/>
    <m/>
  </r>
  <r>
    <x v="28"/>
    <x v="2"/>
    <x v="2"/>
    <s v="Medical Emergency"/>
    <s v="Annual Leave"/>
    <x v="0"/>
    <n v="8"/>
    <s v="approved"/>
    <s v="Shikha Kotwal"/>
    <d v="2025-02-14T13:02:18"/>
    <d v="2025-02-13T00:48:34"/>
    <m/>
  </r>
  <r>
    <x v="11"/>
    <x v="28"/>
    <x v="28"/>
    <s v="Approved by Gary Wong for NG engagement"/>
    <s v="Annual Leave"/>
    <x v="0"/>
    <n v="24"/>
    <s v="approved"/>
    <s v="Jason Man"/>
    <d v="2025-01-03T13:30:52"/>
    <d v="2025-01-03T13:30:50"/>
    <m/>
  </r>
  <r>
    <x v="45"/>
    <x v="40"/>
    <x v="46"/>
    <m/>
    <s v="Annual Leave"/>
    <x v="0"/>
    <n v="8"/>
    <s v="approved"/>
    <s v="Arina Krapivina"/>
    <d v="2025-02-18T10:47:29"/>
    <d v="2025-02-18T10:42:25"/>
    <m/>
  </r>
  <r>
    <x v="15"/>
    <x v="20"/>
    <x v="47"/>
    <s v="Attending a wedding "/>
    <s v="Annual Leave"/>
    <x v="0"/>
    <n v="8"/>
    <s v="approved"/>
    <s v="Emma Cumming"/>
    <d v="2025-02-06T22:45:43"/>
    <d v="2025-02-06T22:12:41"/>
    <m/>
  </r>
  <r>
    <x v="10"/>
    <x v="41"/>
    <x v="48"/>
    <s v="Annual Leave"/>
    <s v="Annual Leave"/>
    <x v="0"/>
    <n v="8"/>
    <s v="submitted"/>
    <s v="Kouros Aliabadi"/>
    <m/>
    <d v="2025-02-07T15:37:28"/>
    <m/>
  </r>
  <r>
    <x v="8"/>
    <x v="42"/>
    <x v="49"/>
    <m/>
    <s v="Annual Leave"/>
    <x v="0"/>
    <n v="40"/>
    <s v="approved"/>
    <s v="Matt Long"/>
    <d v="2025-02-07T16:31:29"/>
    <d v="2025-02-07T15:53:33"/>
    <m/>
  </r>
  <r>
    <x v="46"/>
    <x v="17"/>
    <x v="17"/>
    <s v="AL"/>
    <s v="Annual Leave"/>
    <x v="0"/>
    <n v="32"/>
    <s v="approved"/>
    <s v="Natalie Stock"/>
    <d v="2025-01-15T12:38:58"/>
    <d v="2025-01-14T12:18:28"/>
    <m/>
  </r>
  <r>
    <x v="26"/>
    <x v="43"/>
    <x v="50"/>
    <s v="One day off"/>
    <s v="Annual Leave"/>
    <x v="0"/>
    <n v="8"/>
    <s v="approved"/>
    <s v="Matt Long"/>
    <d v="2025-02-10T13:16:35"/>
    <d v="2025-02-10T12:16:29"/>
    <m/>
  </r>
  <r>
    <x v="11"/>
    <x v="25"/>
    <x v="51"/>
    <s v="Approved by Gary Wong for NG engagement"/>
    <s v="Annual Leave"/>
    <x v="0"/>
    <n v="88"/>
    <s v="approved"/>
    <s v="Jason Man"/>
    <d v="2025-01-03T13:31:31"/>
    <d v="2025-01-03T13:31:29"/>
    <m/>
  </r>
  <r>
    <x v="16"/>
    <x v="44"/>
    <x v="52"/>
    <s v="Approved by Sarndeep"/>
    <s v="Annual Leave Carryover (AUS)"/>
    <x v="2"/>
    <n v="24"/>
    <s v="submitted"/>
    <s v="Emma Cumming"/>
    <m/>
    <d v="2025-02-05T05:30:47"/>
    <m/>
  </r>
  <r>
    <x v="36"/>
    <x v="45"/>
    <x v="53"/>
    <s v="AL"/>
    <s v="Annual Leave"/>
    <x v="0"/>
    <n v="48"/>
    <s v="submitted"/>
    <s v="Ivan Audisio"/>
    <m/>
    <d v="2025-02-19T18:54:54"/>
    <m/>
  </r>
  <r>
    <x v="47"/>
    <x v="46"/>
    <x v="33"/>
    <m/>
    <s v="Annual Leave"/>
    <x v="0"/>
    <n v="8"/>
    <s v="approved"/>
    <s v="Arina Krapivina"/>
    <d v="2025-01-30T12:24:20"/>
    <d v="2025-01-17T14:41:55"/>
    <m/>
  </r>
  <r>
    <x v="21"/>
    <x v="47"/>
    <x v="54"/>
    <s v="Back Dated Leaves for Jan"/>
    <s v="Annual Leave"/>
    <x v="0"/>
    <n v="4"/>
    <s v="approved"/>
    <s v="Shikha Kotwal"/>
    <d v="2025-02-11T18:12:45"/>
    <d v="2025-02-11T18:12:14"/>
    <m/>
  </r>
  <r>
    <x v="7"/>
    <x v="48"/>
    <x v="38"/>
    <m/>
    <s v="Annual Leave"/>
    <x v="0"/>
    <n v="32"/>
    <s v="approved"/>
    <s v="Arina Krapivina"/>
    <d v="2025-02-14T11:32:26"/>
    <d v="2025-01-24T16:34:45"/>
    <m/>
  </r>
  <r>
    <x v="10"/>
    <x v="49"/>
    <x v="55"/>
    <s v="Annual Leave"/>
    <s v="Annual Leave"/>
    <x v="0"/>
    <n v="16"/>
    <s v="submitted"/>
    <s v="Kouros Aliabadi"/>
    <m/>
    <d v="2025-02-07T15:36:03"/>
    <m/>
  </r>
  <r>
    <x v="48"/>
    <x v="27"/>
    <x v="56"/>
    <s v="Approved by Juelian."/>
    <s v="Annual Leave"/>
    <x v="0"/>
    <n v="24"/>
    <s v="approved"/>
    <s v="Kai Chishiro-Dennelly"/>
    <d v="2025-02-12T23:19:05"/>
    <d v="2025-02-11T04:15:40"/>
    <m/>
  </r>
  <r>
    <x v="38"/>
    <x v="24"/>
    <x v="11"/>
    <s v="Travelling to Karwar for Wedding"/>
    <s v="Annual Leave"/>
    <x v="0"/>
    <n v="16"/>
    <s v="approved"/>
    <s v="Anagha Patil"/>
    <d v="2025-02-19T02:41:01"/>
    <d v="2025-02-18T11:30:46"/>
    <m/>
  </r>
  <r>
    <x v="49"/>
    <x v="6"/>
    <x v="5"/>
    <s v="test leave"/>
    <s v="Annual Leave"/>
    <x v="0"/>
    <n v="8"/>
    <s v="approved"/>
    <s v="Shikha Kotwal"/>
    <d v="2025-02-20T06:35:59"/>
    <d v="2025-02-20T06:19:49"/>
    <m/>
  </r>
  <r>
    <x v="7"/>
    <x v="50"/>
    <x v="46"/>
    <m/>
    <s v="Annual Leave"/>
    <x v="0"/>
    <n v="32"/>
    <s v="approved"/>
    <s v="Arina Krapivina"/>
    <d v="2025-02-14T11:32:24"/>
    <d v="2025-01-24T16:34:19"/>
    <m/>
  </r>
  <r>
    <x v="50"/>
    <x v="51"/>
    <x v="57"/>
    <m/>
    <s v="Annual Leave"/>
    <x v="0"/>
    <n v="4"/>
    <s v="approved"/>
    <s v="Jason Man"/>
    <d v="2025-01-15T12:00:07"/>
    <d v="2025-01-14T12:21:25"/>
    <m/>
  </r>
  <r>
    <x v="22"/>
    <x v="17"/>
    <x v="30"/>
    <s v="Camping  (approved by Sarndeep)"/>
    <s v="Annual Leave"/>
    <x v="0"/>
    <n v="24"/>
    <s v="approved"/>
    <s v="Emma Cumming"/>
    <d v="2025-02-03T02:48:50"/>
    <d v="2025-02-02T23:16:42"/>
    <m/>
  </r>
  <r>
    <x v="51"/>
    <x v="37"/>
    <x v="41"/>
    <s v="Back Dated Leaves for Jan"/>
    <s v="Annual Leave"/>
    <x v="0"/>
    <n v="8"/>
    <s v="approved"/>
    <s v="Shikha Kotwal"/>
    <d v="2025-02-11T18:08:52"/>
    <d v="2025-02-11T18:08:49"/>
    <m/>
  </r>
  <r>
    <x v="52"/>
    <x v="52"/>
    <x v="7"/>
    <s v="Back Dated Entry for Jan"/>
    <s v="Annual Leave"/>
    <x v="0"/>
    <n v="8"/>
    <s v="rejected"/>
    <s v="Supriya Rao"/>
    <m/>
    <d v="2025-02-11T17:41:48"/>
    <d v="2025-02-12T16:33:33"/>
  </r>
  <r>
    <x v="39"/>
    <x v="14"/>
    <x v="12"/>
    <s v="Will be traveling"/>
    <s v="Annual Leave"/>
    <x v="0"/>
    <n v="8"/>
    <s v="approved"/>
    <s v="Mansing Shinde"/>
    <d v="2025-02-11T11:42:03"/>
    <d v="2025-02-10T04:57:45"/>
    <m/>
  </r>
  <r>
    <x v="39"/>
    <x v="53"/>
    <x v="45"/>
    <s v="Back Dated Leaves for Jan"/>
    <s v="Annual Leave"/>
    <x v="0"/>
    <n v="8"/>
    <s v="approved"/>
    <s v="Shikha Kotwal"/>
    <d v="2025-02-12T17:08:42"/>
    <d v="2025-02-11T18:04:34"/>
    <m/>
  </r>
  <r>
    <x v="50"/>
    <x v="54"/>
    <x v="58"/>
    <s v="Wedding"/>
    <s v="Annual Leave"/>
    <x v="0"/>
    <n v="88"/>
    <s v="approved"/>
    <s v="Jason Man"/>
    <d v="2025-01-15T12:00:06"/>
    <d v="2025-01-14T12:20:58"/>
    <m/>
  </r>
  <r>
    <x v="16"/>
    <x v="32"/>
    <x v="32"/>
    <s v="Approved by the bigman (Sarndeep)"/>
    <s v="Annual Leave Carryover (AUS)"/>
    <x v="2"/>
    <n v="8"/>
    <s v="submitted"/>
    <s v="Emma Cumming"/>
    <m/>
    <d v="2025-02-05T05:30:03"/>
    <m/>
  </r>
  <r>
    <x v="15"/>
    <x v="55"/>
    <x v="59"/>
    <s v="Easter break - Going to QLD "/>
    <s v="Annual Leave"/>
    <x v="0"/>
    <n v="24"/>
    <s v="approved"/>
    <s v="Emma Cumming"/>
    <d v="2025-02-06T22:45:41"/>
    <d v="2025-02-06T22:10:18"/>
    <m/>
  </r>
  <r>
    <x v="37"/>
    <x v="9"/>
    <x v="60"/>
    <s v="Annual leave"/>
    <s v="Annual Leave"/>
    <x v="0"/>
    <n v="16"/>
    <s v="submitted"/>
    <s v="Kouros Aliabadi"/>
    <m/>
    <d v="2025-01-30T16:43:03"/>
    <m/>
  </r>
  <r>
    <x v="6"/>
    <x v="56"/>
    <x v="61"/>
    <s v="AL"/>
    <s v="Annual Leave"/>
    <x v="0"/>
    <n v="24"/>
    <s v="approved"/>
    <s v="Glyn Darkin"/>
    <d v="2025-01-15T12:21:57"/>
    <d v="2025-01-14T12:16:27"/>
    <m/>
  </r>
  <r>
    <x v="26"/>
    <x v="57"/>
    <x v="62"/>
    <s v="Family and trips"/>
    <s v="Annual Leave"/>
    <x v="0"/>
    <n v="120"/>
    <s v="submitted"/>
    <s v="Matt Long"/>
    <m/>
    <d v="2025-02-10T12:16:50"/>
    <m/>
  </r>
  <r>
    <x v="51"/>
    <x v="3"/>
    <x v="0"/>
    <s v="Personal work."/>
    <s v="Annual Leave"/>
    <x v="0"/>
    <n v="8"/>
    <s v="approved"/>
    <s v="Shikha Kotwal"/>
    <d v="2025-02-11T05:08:49"/>
    <d v="2025-02-10T03:42:04"/>
    <m/>
  </r>
  <r>
    <x v="10"/>
    <x v="58"/>
    <x v="63"/>
    <m/>
    <s v="Annual Leave"/>
    <x v="0"/>
    <n v="24"/>
    <s v="submitted"/>
    <s v="Kouros Aliabadi"/>
    <m/>
    <d v="2025-02-07T15:38:28"/>
    <m/>
  </r>
  <r>
    <x v="46"/>
    <x v="53"/>
    <x v="14"/>
    <m/>
    <s v="Annual Leave"/>
    <x v="0"/>
    <n v="16"/>
    <s v="approved"/>
    <s v="Jason Man"/>
    <d v="2025-01-03T13:13:05"/>
    <d v="2025-01-03T13:13:03"/>
    <m/>
  </r>
  <r>
    <x v="37"/>
    <x v="59"/>
    <x v="10"/>
    <m/>
    <s v="Annual Leave"/>
    <x v="0"/>
    <n v="8"/>
    <s v="submitted"/>
    <s v="Kouros Aliabadi"/>
    <m/>
    <d v="2025-02-12T18:50:48"/>
    <m/>
  </r>
  <r>
    <x v="46"/>
    <x v="58"/>
    <x v="63"/>
    <m/>
    <s v="Annual Leave"/>
    <x v="0"/>
    <n v="24"/>
    <s v="approved"/>
    <s v="Natalie Stock"/>
    <d v="2025-01-15T12:39:00"/>
    <d v="2025-01-14T12:19:43"/>
    <m/>
  </r>
  <r>
    <x v="50"/>
    <x v="60"/>
    <x v="64"/>
    <s v="Holiday"/>
    <s v="Annual Leave"/>
    <x v="0"/>
    <n v="24"/>
    <s v="submitted"/>
    <s v="Jason Man"/>
    <m/>
    <d v="2025-02-17T13:27:59"/>
    <m/>
  </r>
  <r>
    <x v="39"/>
    <x v="0"/>
    <x v="65"/>
    <s v="Birthday leave"/>
    <s v="Annual Leave"/>
    <x v="0"/>
    <n v="8"/>
    <s v="approved"/>
    <s v="Arina Krapivina"/>
    <d v="2025-01-30T12:21:34"/>
    <d v="2025-01-22T05:59:19"/>
    <m/>
  </r>
  <r>
    <x v="27"/>
    <x v="28"/>
    <x v="44"/>
    <s v="birthday"/>
    <s v="Annual Leave"/>
    <x v="0"/>
    <n v="8"/>
    <s v="submitted"/>
    <s v="Kouros Aliabadi"/>
    <m/>
    <d v="2025-02-16T10:53:49"/>
    <m/>
  </r>
  <r>
    <x v="6"/>
    <x v="22"/>
    <x v="22"/>
    <m/>
    <s v="Annual Leave"/>
    <x v="0"/>
    <n v="8"/>
    <s v="approved"/>
    <s v="Glyn Darkin"/>
    <d v="2025-01-15T12:21:57"/>
    <d v="2025-01-14T12:16:47"/>
    <m/>
  </r>
  <r>
    <x v="44"/>
    <x v="16"/>
    <x v="45"/>
    <m/>
    <s v="Annual Leave"/>
    <x v="0"/>
    <n v="16"/>
    <s v="approved"/>
    <s v="Jason Man"/>
    <d v="2025-01-03T13:15:35"/>
    <d v="2025-01-03T13:15:31"/>
    <m/>
  </r>
  <r>
    <x v="19"/>
    <x v="28"/>
    <x v="44"/>
    <s v="Testing"/>
    <s v="Annual Leave"/>
    <x v="0"/>
    <n v="8"/>
    <s v="approved"/>
    <s v="Shikha Kotwal"/>
    <d v="2025-02-14T12:12:28"/>
    <d v="2025-02-14T12:12:24"/>
    <m/>
  </r>
  <r>
    <x v="46"/>
    <x v="61"/>
    <x v="66"/>
    <m/>
    <s v="Annual Leave"/>
    <x v="0"/>
    <n v="32"/>
    <s v="approved"/>
    <s v="Natalie Stock"/>
    <d v="2025-01-15T12:39:03"/>
    <d v="2025-01-14T12:18:54"/>
    <m/>
  </r>
  <r>
    <x v="14"/>
    <x v="25"/>
    <x v="25"/>
    <s v="Availing optional holiday"/>
    <s v="Annual Leave"/>
    <x v="0"/>
    <n v="8"/>
    <s v="approved"/>
    <s v="Arina Krapivina"/>
    <d v="2025-01-31T12:43:23"/>
    <d v="2025-01-16T03:46:52"/>
    <m/>
  </r>
  <r>
    <x v="8"/>
    <x v="62"/>
    <x v="67"/>
    <m/>
    <s v="Annual Leave"/>
    <x v="0"/>
    <n v="64"/>
    <s v="approved"/>
    <s v="Matt Long"/>
    <d v="2025-02-07T16:31:30"/>
    <d v="2025-02-07T15:52:16"/>
    <m/>
  </r>
  <r>
    <x v="45"/>
    <x v="4"/>
    <x v="3"/>
    <s v="wedding anniversary"/>
    <s v="Annual Leave"/>
    <x v="0"/>
    <n v="8"/>
    <s v="approved"/>
    <s v="Arina Krapivina"/>
    <d v="2025-02-05T16:21:11"/>
    <d v="2025-01-27T21:55:58"/>
    <m/>
  </r>
  <r>
    <x v="46"/>
    <x v="16"/>
    <x v="26"/>
    <m/>
    <s v="Annual Leave"/>
    <x v="0"/>
    <n v="8"/>
    <s v="approved"/>
    <s v="Jason Man"/>
    <d v="2025-01-03T13:13:07"/>
    <d v="2025-01-03T13:12:58"/>
    <m/>
  </r>
  <r>
    <x v="53"/>
    <x v="63"/>
    <x v="57"/>
    <s v="I already talked to Glyn and he gave me the green light"/>
    <s v="Annual Leave"/>
    <x v="0"/>
    <n v="40"/>
    <s v="submitted"/>
    <s v="Jason Man"/>
    <m/>
    <d v="2025-01-23T09:02:02"/>
    <m/>
  </r>
  <r>
    <x v="54"/>
    <x v="18"/>
    <x v="20"/>
    <s v="first annual vacation"/>
    <s v="Annual Leave"/>
    <x v="0"/>
    <n v="32"/>
    <s v="approved"/>
    <s v="Arina Krapivina"/>
    <d v="2025-01-31T20:25:22"/>
    <d v="2025-01-30T13:11:57"/>
    <m/>
  </r>
  <r>
    <x v="46"/>
    <x v="64"/>
    <x v="8"/>
    <m/>
    <s v="Annual Leave"/>
    <x v="0"/>
    <n v="32"/>
    <s v="approved"/>
    <s v="Natalie Stock"/>
    <d v="2025-01-15T12:38:53"/>
    <d v="2025-01-14T12:18:44"/>
    <m/>
  </r>
  <r>
    <x v="55"/>
    <x v="58"/>
    <x v="63"/>
    <m/>
    <s v="Annual Leave"/>
    <x v="0"/>
    <n v="24"/>
    <s v="approved"/>
    <s v="Arina Krapivina"/>
    <d v="2025-02-19T16:28:23"/>
    <d v="2025-02-04T13:49:53"/>
    <m/>
  </r>
  <r>
    <x v="56"/>
    <x v="65"/>
    <x v="68"/>
    <s v="Skiing"/>
    <s v="Annual Leave"/>
    <x v="0"/>
    <n v="48"/>
    <s v="submitted"/>
    <s v="Ivan Audisio"/>
    <m/>
    <d v="2025-02-06T10:21:57"/>
    <m/>
  </r>
  <r>
    <x v="32"/>
    <x v="27"/>
    <x v="69"/>
    <s v="Holiday"/>
    <s v="Annual Leave"/>
    <x v="0"/>
    <n v="8"/>
    <s v="submitted"/>
    <s v="Michel Lebeau"/>
    <m/>
    <d v="2025-02-08T09:17:44"/>
    <m/>
  </r>
  <r>
    <x v="40"/>
    <x v="48"/>
    <x v="35"/>
    <s v="1 day off"/>
    <s v="Annual Leave Carryover (AUS)"/>
    <x v="2"/>
    <n v="8"/>
    <s v="approved"/>
    <s v="Emma Cumming"/>
    <d v="2025-02-17T08:24:52"/>
    <d v="2025-02-17T08:24:52"/>
    <m/>
  </r>
  <r>
    <x v="27"/>
    <x v="66"/>
    <x v="70"/>
    <s v="another overseas trip.  Emailed Kouros and Glyn, though haven't heard back"/>
    <s v="Annual Leave"/>
    <x v="0"/>
    <n v="80"/>
    <s v="submitted"/>
    <s v="Kouros Aliabadi"/>
    <m/>
    <d v="2025-02-14T14:15:05"/>
    <m/>
  </r>
  <r>
    <x v="57"/>
    <x v="8"/>
    <x v="16"/>
    <s v="Personal reason:  family event"/>
    <s v="Annual Leave"/>
    <x v="0"/>
    <n v="8"/>
    <s v="approved"/>
    <s v="Arina Krapivina"/>
    <d v="2025-01-31T12:43:32"/>
    <d v="2025-01-16T07:19:22"/>
    <m/>
  </r>
  <r>
    <x v="10"/>
    <x v="67"/>
    <x v="71"/>
    <m/>
    <s v="Annual Leave"/>
    <x v="0"/>
    <n v="40"/>
    <s v="submitted"/>
    <s v="Kouros Aliabadi"/>
    <m/>
    <d v="2025-02-07T15:36:58"/>
    <m/>
  </r>
  <r>
    <x v="48"/>
    <x v="46"/>
    <x v="33"/>
    <s v="Birthday Leave and approved by Juelian"/>
    <s v="Annual Leave"/>
    <x v="0"/>
    <n v="8"/>
    <s v="approved"/>
    <s v="Emma Cumming"/>
    <d v="2025-01-20T08:39:22"/>
    <d v="2025-01-16T00:25:38"/>
    <m/>
  </r>
  <r>
    <x v="51"/>
    <x v="15"/>
    <x v="13"/>
    <s v="Medical Emergency"/>
    <s v="Annual Leave"/>
    <x v="0"/>
    <n v="8"/>
    <s v="approved"/>
    <s v="Arina Krapivina"/>
    <d v="2025-01-31T12:44:04"/>
    <d v="2025-01-17T03:36:02"/>
    <m/>
  </r>
  <r>
    <x v="58"/>
    <x v="3"/>
    <x v="0"/>
    <s v="Travelling back to hometown"/>
    <s v="Annual Leave"/>
    <x v="0"/>
    <n v="8"/>
    <s v="submitted"/>
    <s v="Arina Krapivina"/>
    <m/>
    <d v="2025-02-04T06:18:55"/>
    <m/>
  </r>
  <r>
    <x v="5"/>
    <x v="16"/>
    <x v="26"/>
    <s v="Back Dated Leaves for Jan"/>
    <s v="Annual Leave"/>
    <x v="0"/>
    <n v="16"/>
    <s v="approved"/>
    <s v="Shikha Kotwal"/>
    <d v="2025-02-11T18:09:50"/>
    <d v="2025-02-11T18:09:44"/>
    <m/>
  </r>
  <r>
    <x v="8"/>
    <x v="68"/>
    <x v="72"/>
    <m/>
    <s v="Annual Leave"/>
    <x v="0"/>
    <n v="8"/>
    <s v="approved"/>
    <s v="Matt Long"/>
    <d v="2025-02-07T16:31:26"/>
    <d v="2025-02-07T15:51:51"/>
    <m/>
  </r>
  <r>
    <x v="10"/>
    <x v="60"/>
    <x v="73"/>
    <s v="Annual leave"/>
    <s v="Annual Leave"/>
    <x v="0"/>
    <n v="8"/>
    <s v="submitted"/>
    <s v="Kouros Aliabadi"/>
    <m/>
    <d v="2025-02-07T15:33:19"/>
    <m/>
  </r>
  <r>
    <x v="31"/>
    <x v="46"/>
    <x v="33"/>
    <s v="Birthday"/>
    <s v="Annual Leave"/>
    <x v="0"/>
    <n v="8"/>
    <s v="approved"/>
    <s v="Arina Krapivina"/>
    <d v="2025-01-15T16:19:27"/>
    <d v="2025-01-15T12:21:36"/>
    <m/>
  </r>
  <r>
    <x v="59"/>
    <x v="53"/>
    <x v="45"/>
    <s v="Back Dated Leaves for Jan"/>
    <s v="Annual Leave"/>
    <x v="0"/>
    <n v="8"/>
    <s v="approved"/>
    <s v="Shikha Kotwal"/>
    <d v="2025-02-11T18:07:24"/>
    <d v="2025-02-11T18:07:17"/>
    <m/>
  </r>
  <r>
    <x v="60"/>
    <x v="27"/>
    <x v="38"/>
    <s v="Planned Vacation"/>
    <s v="Annual Leave"/>
    <x v="0"/>
    <n v="40"/>
    <s v="approved"/>
    <s v="Ankur Joshi"/>
    <d v="2025-02-20T13:35:02"/>
    <d v="2025-02-20T06:46:53"/>
    <m/>
  </r>
  <r>
    <x v="6"/>
    <x v="69"/>
    <x v="74"/>
    <m/>
    <s v="Annual Leave"/>
    <x v="0"/>
    <n v="8"/>
    <s v="approved"/>
    <s v="Glyn Darkin"/>
    <d v="2025-01-15T12:21:59"/>
    <d v="2025-01-14T12:17:00"/>
    <m/>
  </r>
  <r>
    <x v="61"/>
    <x v="14"/>
    <x v="12"/>
    <s v="Meeting relatives"/>
    <s v="Annual Leave"/>
    <x v="0"/>
    <n v="8"/>
    <s v="approved"/>
    <s v="Anand Kamath"/>
    <d v="2025-02-11T13:46:52"/>
    <d v="2025-02-11T12:59:53"/>
    <m/>
  </r>
  <r>
    <x v="52"/>
    <x v="13"/>
    <x v="11"/>
    <s v="PTO, travelling. "/>
    <s v="Annual Leave"/>
    <x v="0"/>
    <n v="8"/>
    <s v="approved"/>
    <s v="Supriya Rao"/>
    <d v="2025-02-21T11:04:42"/>
    <d v="2025-02-20T06:34:14"/>
    <m/>
  </r>
  <r>
    <x v="52"/>
    <x v="26"/>
    <x v="75"/>
    <s v="Off sick"/>
    <s v="Annual Leave"/>
    <x v="0"/>
    <n v="8"/>
    <s v="approved"/>
    <s v="Shikha Kotwal"/>
    <d v="2025-02-07T18:28:13"/>
    <d v="2025-02-05T03:02:17"/>
    <m/>
  </r>
  <r>
    <x v="49"/>
    <x v="53"/>
    <x v="14"/>
    <s v="Back Dated Leaves for Jan"/>
    <s v="Annual Leave"/>
    <x v="0"/>
    <n v="16"/>
    <s v="approved"/>
    <s v="Shikha Kotwal"/>
    <d v="2025-02-11T17:54:46"/>
    <d v="2025-02-11T17:43:42"/>
    <m/>
  </r>
  <r>
    <x v="7"/>
    <x v="24"/>
    <x v="11"/>
    <m/>
    <s v="Annual Leave"/>
    <x v="0"/>
    <n v="16"/>
    <s v="approved"/>
    <s v="Frankie Bell"/>
    <d v="2025-02-11T09:28:22"/>
    <d v="2025-02-05T20:45:55"/>
    <m/>
  </r>
  <r>
    <x v="35"/>
    <x v="28"/>
    <x v="5"/>
    <s v="Sisters Marriage"/>
    <s v="Annual Leave"/>
    <x v="0"/>
    <n v="16"/>
    <s v="approved"/>
    <s v="Shikha Kotwal"/>
    <d v="2025-02-19T13:31:30"/>
    <d v="2025-02-19T13:17:20"/>
    <m/>
  </r>
  <r>
    <x v="19"/>
    <x v="14"/>
    <x v="12"/>
    <s v="Testing back dated"/>
    <s v="Annual Leave"/>
    <x v="0"/>
    <n v="8"/>
    <s v="approved"/>
    <s v="Shikha Kotwal"/>
    <d v="2025-02-14T12:14:39"/>
    <d v="2025-02-14T12:14:31"/>
    <m/>
  </r>
  <r>
    <x v="48"/>
    <x v="63"/>
    <x v="57"/>
    <s v="Taking leave because my mom is visiting. Approved by Juelian."/>
    <s v="Annual Leave"/>
    <x v="0"/>
    <n v="40"/>
    <s v="approved"/>
    <s v="Kai Chishiro-Dennelly"/>
    <d v="2025-02-12T23:18:59"/>
    <d v="2025-02-11T04:15:25"/>
    <m/>
  </r>
  <r>
    <x v="6"/>
    <x v="70"/>
    <x v="32"/>
    <m/>
    <s v="Annual Leave"/>
    <x v="0"/>
    <n v="24"/>
    <s v="approved"/>
    <s v="Jason Man"/>
    <d v="2025-01-03T13:04:10"/>
    <d v="2025-01-03T13:04:06"/>
    <m/>
  </r>
  <r>
    <x v="49"/>
    <x v="28"/>
    <x v="44"/>
    <s v="Sick Leave"/>
    <s v="Annual Leave"/>
    <x v="0"/>
    <n v="8"/>
    <s v="approved"/>
    <s v="Natalie Stock"/>
    <d v="2025-02-19T10:39:58"/>
    <d v="2025-02-19T10:00:19"/>
    <m/>
  </r>
  <r>
    <x v="14"/>
    <x v="1"/>
    <x v="1"/>
    <s v="Sick Leave"/>
    <s v="Annual Leave"/>
    <x v="0"/>
    <n v="8"/>
    <s v="approved"/>
    <s v="Supriya Rao"/>
    <d v="2025-02-06T04:15:30"/>
    <d v="2025-02-06T04:14:09"/>
    <m/>
  </r>
  <r>
    <x v="62"/>
    <x v="71"/>
    <x v="76"/>
    <s v="Holiday booked before employment"/>
    <s v="Annual Leave"/>
    <x v="0"/>
    <n v="32"/>
    <s v="approved"/>
    <s v="Arina Krapivina"/>
    <d v="2025-01-31T20:25:02"/>
    <d v="2025-01-30T15:43:06"/>
    <m/>
  </r>
  <r>
    <x v="56"/>
    <x v="8"/>
    <x v="33"/>
    <m/>
    <s v="Annual Leave"/>
    <x v="0"/>
    <n v="40"/>
    <s v="approved"/>
    <s v="Jason Man"/>
    <d v="2025-01-03T13:18:38"/>
    <d v="2025-01-03T13:18:36"/>
    <m/>
  </r>
  <r>
    <x v="10"/>
    <x v="72"/>
    <x v="77"/>
    <s v="Annual Leave"/>
    <s v="Annual Leave"/>
    <x v="0"/>
    <n v="24"/>
    <s v="submitted"/>
    <s v="Kouros Aliabadi"/>
    <m/>
    <d v="2025-02-07T15:35:32"/>
    <m/>
  </r>
  <r>
    <x v="19"/>
    <x v="0"/>
    <x v="65"/>
    <s v="Marriage Anniversary"/>
    <s v="Annual Leave"/>
    <x v="0"/>
    <n v="8"/>
    <s v="approved"/>
    <s v="Anagha Patil"/>
    <d v="2025-02-12T02:19:14"/>
    <d v="2025-02-07T18:36:27"/>
    <m/>
  </r>
  <r>
    <x v="36"/>
    <x v="18"/>
    <x v="25"/>
    <s v="AL"/>
    <s v="Annual Leave"/>
    <x v="0"/>
    <n v="48"/>
    <s v="submitted"/>
    <s v="Ivan Audisio"/>
    <m/>
    <d v="2025-02-19T18:49:41"/>
    <m/>
  </r>
  <r>
    <x v="26"/>
    <x v="58"/>
    <x v="63"/>
    <s v="Christmas period"/>
    <s v="Annual Leave"/>
    <x v="0"/>
    <n v="24"/>
    <s v="approved"/>
    <s v="Matt Long"/>
    <d v="2025-02-10T13:16:40"/>
    <d v="2025-02-10T12:14:12"/>
    <m/>
  </r>
  <r>
    <x v="46"/>
    <x v="73"/>
    <x v="6"/>
    <m/>
    <s v="Annual Leave"/>
    <x v="0"/>
    <n v="32"/>
    <s v="approved"/>
    <s v="Arina Krapivina"/>
    <d v="2025-01-15T12:18:08"/>
    <d v="2025-01-14T12:19:09"/>
    <m/>
  </r>
  <r>
    <x v="18"/>
    <x v="13"/>
    <x v="11"/>
    <s v="Personal day off"/>
    <s v="Annual Leave"/>
    <x v="0"/>
    <n v="8"/>
    <s v="approved"/>
    <s v="Arina Krapivina"/>
    <d v="2025-02-03T12:19:06"/>
    <d v="2025-02-03T10:47:14"/>
    <m/>
  </r>
  <r>
    <x v="63"/>
    <x v="24"/>
    <x v="36"/>
    <s v="Sick leave"/>
    <s v="Annual Leave"/>
    <x v="0"/>
    <n v="8"/>
    <s v="approved"/>
    <s v="Ameya Natu"/>
    <d v="2025-02-21T04:39:45"/>
    <d v="2025-02-21T04:38:45"/>
    <m/>
  </r>
  <r>
    <x v="61"/>
    <x v="27"/>
    <x v="69"/>
    <s v="Family function"/>
    <s v="Annual Leave"/>
    <x v="0"/>
    <n v="8"/>
    <s v="approved"/>
    <s v="Anand Kamath"/>
    <d v="2025-02-20T07:26:44"/>
    <d v="2025-02-19T07:32:31"/>
    <m/>
  </r>
  <r>
    <x v="51"/>
    <x v="39"/>
    <x v="41"/>
    <s v="Medical Emergency"/>
    <s v="Annual Leave"/>
    <x v="0"/>
    <n v="16"/>
    <s v="approved"/>
    <s v="Arina Krapivina"/>
    <d v="2025-01-31T20:24:07"/>
    <d v="2025-01-31T04:47: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F707C-8992-4519-B73D-0D1FD149CE08}" name="PivotTable1" cacheId="58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B10" firstHeaderRow="1" firstDataRow="3" firstDataCol="1" rowPageCount="1" colPageCount="1"/>
  <pivotFields count="12">
    <pivotField axis="axisRow" compact="0" outline="0" showAll="0">
      <items count="65">
        <item x="8"/>
        <item h="1" x="14"/>
        <item h="1" x="20"/>
        <item h="1" x="41"/>
        <item h="1" x="45"/>
        <item h="1" x="18"/>
        <item h="1" x="34"/>
        <item h="1" x="39"/>
        <item h="1" x="35"/>
        <item h="1" x="6"/>
        <item h="1" x="17"/>
        <item h="1" x="27"/>
        <item h="1" x="23"/>
        <item h="1" x="40"/>
        <item h="1" x="55"/>
        <item h="1" x="24"/>
        <item h="1" x="37"/>
        <item h="1" x="29"/>
        <item h="1" x="56"/>
        <item h="1" x="32"/>
        <item x="9"/>
        <item h="1" x="4"/>
        <item h="1" x="15"/>
        <item h="1" x="48"/>
        <item h="1" x="25"/>
        <item h="1" x="50"/>
        <item x="11"/>
        <item h="1" x="31"/>
        <item h="1" x="36"/>
        <item h="1" x="47"/>
        <item h="1" x="22"/>
        <item h="1" x="43"/>
        <item h="1" x="13"/>
        <item h="1" x="52"/>
        <item h="1" x="10"/>
        <item h="1" x="16"/>
        <item x="26"/>
        <item h="1" x="2"/>
        <item h="1" x="59"/>
        <item h="1" x="12"/>
        <item h="1" x="7"/>
        <item h="1" x="46"/>
        <item h="1" x="38"/>
        <item h="1" x="53"/>
        <item h="1" x="30"/>
        <item h="1" x="49"/>
        <item h="1" x="3"/>
        <item h="1" x="42"/>
        <item h="1" x="19"/>
        <item h="1" x="33"/>
        <item h="1" x="1"/>
        <item h="1" x="60"/>
        <item h="1" x="28"/>
        <item h="1" x="5"/>
        <item h="1" x="57"/>
        <item h="1" x="54"/>
        <item h="1" x="0"/>
        <item h="1" x="21"/>
        <item h="1" x="62"/>
        <item h="1" x="63"/>
        <item h="1" x="44"/>
        <item h="1" x="51"/>
        <item h="1" x="58"/>
        <item h="1" x="61"/>
        <item t="default"/>
      </items>
    </pivotField>
    <pivotField axis="axisCol" compact="0" numFmtId="14" outline="0" showAll="0">
      <items count="75">
        <item x="16"/>
        <item x="53"/>
        <item x="47"/>
        <item x="21"/>
        <item x="10"/>
        <item x="15"/>
        <item x="8"/>
        <item x="52"/>
        <item x="33"/>
        <item x="46"/>
        <item x="39"/>
        <item x="37"/>
        <item x="19"/>
        <item x="5"/>
        <item x="26"/>
        <item x="1"/>
        <item x="30"/>
        <item x="4"/>
        <item x="0"/>
        <item x="3"/>
        <item x="14"/>
        <item x="2"/>
        <item x="28"/>
        <item x="6"/>
        <item x="38"/>
        <item x="24"/>
        <item x="13"/>
        <item x="27"/>
        <item x="48"/>
        <item x="34"/>
        <item x="23"/>
        <item x="65"/>
        <item x="70"/>
        <item x="32"/>
        <item x="63"/>
        <item x="51"/>
        <item x="18"/>
        <item x="20"/>
        <item x="25"/>
        <item x="50"/>
        <item x="40"/>
        <item x="71"/>
        <item x="29"/>
        <item x="12"/>
        <item x="55"/>
        <item x="59"/>
        <item x="35"/>
        <item x="17"/>
        <item x="9"/>
        <item x="54"/>
        <item x="64"/>
        <item x="45"/>
        <item x="61"/>
        <item x="68"/>
        <item x="36"/>
        <item x="57"/>
        <item x="60"/>
        <item x="69"/>
        <item x="22"/>
        <item x="62"/>
        <item x="72"/>
        <item x="49"/>
        <item x="56"/>
        <item x="11"/>
        <item x="73"/>
        <item x="7"/>
        <item x="41"/>
        <item x="42"/>
        <item x="66"/>
        <item x="67"/>
        <item x="31"/>
        <item x="44"/>
        <item x="43"/>
        <item x="58"/>
        <item t="default"/>
      </items>
    </pivotField>
    <pivotField axis="axisCol" compact="0" numFmtId="14" outline="0" showAll="0">
      <items count="79">
        <item x="24"/>
        <item x="26"/>
        <item x="45"/>
        <item x="14"/>
        <item x="54"/>
        <item x="21"/>
        <item x="9"/>
        <item x="13"/>
        <item x="16"/>
        <item x="7"/>
        <item x="33"/>
        <item x="37"/>
        <item x="43"/>
        <item x="41"/>
        <item x="19"/>
        <item x="4"/>
        <item x="75"/>
        <item x="1"/>
        <item x="29"/>
        <item x="3"/>
        <item x="65"/>
        <item x="0"/>
        <item x="12"/>
        <item x="2"/>
        <item x="44"/>
        <item x="5"/>
        <item x="28"/>
        <item x="36"/>
        <item x="11"/>
        <item x="69"/>
        <item x="35"/>
        <item x="56"/>
        <item x="38"/>
        <item x="23"/>
        <item x="34"/>
        <item x="42"/>
        <item x="32"/>
        <item x="27"/>
        <item x="68"/>
        <item x="57"/>
        <item x="47"/>
        <item x="20"/>
        <item x="25"/>
        <item x="18"/>
        <item x="46"/>
        <item x="76"/>
        <item x="51"/>
        <item x="10"/>
        <item x="39"/>
        <item x="59"/>
        <item x="30"/>
        <item x="17"/>
        <item x="60"/>
        <item x="8"/>
        <item x="15"/>
        <item x="58"/>
        <item x="66"/>
        <item x="53"/>
        <item x="72"/>
        <item x="40"/>
        <item x="73"/>
        <item x="64"/>
        <item x="74"/>
        <item x="62"/>
        <item x="22"/>
        <item x="67"/>
        <item x="77"/>
        <item x="55"/>
        <item x="61"/>
        <item x="6"/>
        <item x="48"/>
        <item x="49"/>
        <item x="70"/>
        <item x="71"/>
        <item x="31"/>
        <item x="52"/>
        <item x="50"/>
        <item x="63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4">
        <item x="0"/>
        <item x="2"/>
        <item h="1" x="1"/>
        <item t="default"/>
      </items>
    </pivotField>
    <pivotField dataField="1" compact="0" numFmtId="1" outline="0" showAll="0"/>
    <pivotField compact="0" outline="0" showAll="0"/>
    <pivotField compact="0" outline="0" showAll="0"/>
    <pivotField compact="0" outline="0" showAll="0"/>
    <pivotField compact="0" numFmtId="22" outline="0" showAll="0"/>
    <pivotField compact="0" outline="0" showAll="0"/>
  </pivotFields>
  <rowFields count="1">
    <field x="0"/>
  </rowFields>
  <rowItems count="5">
    <i>
      <x/>
    </i>
    <i>
      <x v="20"/>
    </i>
    <i>
      <x v="26"/>
    </i>
    <i>
      <x v="36"/>
    </i>
    <i t="grand">
      <x/>
    </i>
  </rowItems>
  <colFields count="2">
    <field x="1"/>
    <field x="2"/>
  </colFields>
  <colItems count="27">
    <i>
      <x/>
      <x v="1"/>
    </i>
    <i t="default">
      <x/>
    </i>
    <i>
      <x v="4"/>
      <x v="6"/>
    </i>
    <i t="default">
      <x v="4"/>
    </i>
    <i>
      <x v="22"/>
      <x v="26"/>
    </i>
    <i t="default">
      <x v="22"/>
    </i>
    <i>
      <x v="23"/>
      <x v="25"/>
    </i>
    <i t="default">
      <x v="23"/>
    </i>
    <i>
      <x v="36"/>
      <x v="43"/>
    </i>
    <i t="default">
      <x v="36"/>
    </i>
    <i>
      <x v="38"/>
      <x v="46"/>
    </i>
    <i t="default">
      <x v="38"/>
    </i>
    <i>
      <x v="43"/>
      <x v="47"/>
    </i>
    <i t="default">
      <x v="43"/>
    </i>
    <i>
      <x v="53"/>
      <x v="58"/>
    </i>
    <i t="default">
      <x v="53"/>
    </i>
    <i>
      <x v="55"/>
      <x v="63"/>
    </i>
    <i t="default">
      <x v="55"/>
    </i>
    <i>
      <x v="59"/>
      <x v="65"/>
    </i>
    <i t="default">
      <x v="59"/>
    </i>
    <i>
      <x v="67"/>
      <x v="71"/>
    </i>
    <i t="default">
      <x v="67"/>
    </i>
    <i>
      <x v="72"/>
      <x v="76"/>
    </i>
    <i t="default">
      <x v="72"/>
    </i>
    <i>
      <x v="73"/>
      <x v="77"/>
    </i>
    <i t="default">
      <x v="73"/>
    </i>
    <i t="grand">
      <x/>
    </i>
  </colItems>
  <pageFields count="1">
    <pageField fld="5" hier="-1"/>
  </pageFields>
  <dataFields count="1">
    <dataField name="Sum of Leave requested (h.)" fld="6" baseField="0" baseItem="0" numFmtId="1"/>
  </dataFields>
  <formats count="9">
    <format dxfId="0">
      <pivotArea outline="0" fieldPosition="0">
        <references count="1">
          <reference field="1" count="5" selected="0" defaultSubtotal="1">
            <x v="38"/>
            <x v="43"/>
            <x v="53"/>
            <x v="55"/>
            <x v="59"/>
          </reference>
        </references>
      </pivotArea>
    </format>
    <format dxfId="1">
      <pivotArea type="topRight" dataOnly="0" labelOnly="1" outline="0" offset="I1:R1" fieldPosition="0"/>
    </format>
    <format dxfId="2">
      <pivotArea dataOnly="0" labelOnly="1" outline="0" fieldPosition="0">
        <references count="1">
          <reference field="1" count="5">
            <x v="38"/>
            <x v="43"/>
            <x v="53"/>
            <x v="55"/>
            <x v="59"/>
          </reference>
        </references>
      </pivotArea>
    </format>
    <format dxfId="3">
      <pivotArea dataOnly="0" labelOnly="1" outline="0" fieldPosition="0">
        <references count="1">
          <reference field="1" count="5" defaultSubtotal="1">
            <x v="38"/>
            <x v="43"/>
            <x v="53"/>
            <x v="55"/>
            <x v="59"/>
          </reference>
        </references>
      </pivotArea>
    </format>
    <format dxfId="4">
      <pivotArea dataOnly="0" labelOnly="1" outline="0" fieldPosition="0">
        <references count="2">
          <reference field="1" count="1" selected="0">
            <x v="38"/>
          </reference>
          <reference field="2" count="1">
            <x v="46"/>
          </reference>
        </references>
      </pivotArea>
    </format>
    <format dxfId="5">
      <pivotArea dataOnly="0" labelOnly="1" outline="0" fieldPosition="0">
        <references count="2">
          <reference field="1" count="1" selected="0">
            <x v="43"/>
          </reference>
          <reference field="2" count="1">
            <x v="47"/>
          </reference>
        </references>
      </pivotArea>
    </format>
    <format dxfId="6">
      <pivotArea dataOnly="0" labelOnly="1" outline="0" fieldPosition="0">
        <references count="2">
          <reference field="1" count="1" selected="0">
            <x v="53"/>
          </reference>
          <reference field="2" count="1">
            <x v="58"/>
          </reference>
        </references>
      </pivotArea>
    </format>
    <format dxfId="7">
      <pivotArea dataOnly="0" labelOnly="1" outline="0" fieldPosition="0">
        <references count="2">
          <reference field="1" count="1" selected="0">
            <x v="55"/>
          </reference>
          <reference field="2" count="1">
            <x v="63"/>
          </reference>
        </references>
      </pivotArea>
    </format>
    <format dxfId="8">
      <pivotArea dataOnly="0" labelOnly="1" outline="0" fieldPosition="0">
        <references count="2">
          <reference field="1" count="1" selected="0">
            <x v="59"/>
          </reference>
          <reference field="2" count="1">
            <x v="6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8FC-A941-4148-B24F-30CE5981758D}">
  <sheetPr>
    <tabColor rgb="FFFFFFFF"/>
  </sheetPr>
  <dimension ref="A1:H2"/>
  <sheetViews>
    <sheetView workbookViewId="0">
      <selection activeCell="I12" sqref="I12"/>
    </sheetView>
  </sheetViews>
  <sheetFormatPr defaultColWidth="23.42578125" defaultRowHeight="15"/>
  <cols>
    <col min="2" max="3" width="23.42578125" style="6"/>
  </cols>
  <sheetData>
    <row r="1" spans="1:8">
      <c r="A1" t="str">
        <f>EmployeeLabel</f>
        <v>Employee</v>
      </c>
      <c r="B1" s="6" t="str">
        <f>StartDateLabel</f>
        <v>Start date</v>
      </c>
      <c r="C1" s="6" t="str">
        <f>FinishDateLabel</f>
        <v>Finish date</v>
      </c>
      <c r="D1" t="str">
        <f>TimeOffNonBillableLabel</f>
        <v>Time off / Non billable</v>
      </c>
      <c r="E1" t="str">
        <f>DescriptionLeaveBudgetLabel</f>
        <v>Description leave budget</v>
      </c>
      <c r="F1" t="str">
        <f>LeaveRequestedH.Label</f>
        <v>Leave requested (h.)</v>
      </c>
      <c r="G1" t="str">
        <f>StatusLabel</f>
        <v>Status</v>
      </c>
      <c r="H1" t="str">
        <f>ApproverLabel</f>
        <v>Status</v>
      </c>
    </row>
    <row r="2" spans="1:8">
      <c r="A2" t="e" cm="1">
        <f t="array" aca="1" ref="A2" ca="1">_xlfn.SORTBY(Employee,Employee,1,StartDate,1)</f>
        <v>#REF!</v>
      </c>
      <c r="B2" s="6" t="e" cm="1">
        <f t="array" aca="1" ref="B2" ca="1">_xlfn.SORTBY(StartDate,Employee,1,StartDate,1)</f>
        <v>#REF!</v>
      </c>
      <c r="C2" s="6" t="e" cm="1">
        <f t="array" aca="1" ref="C2" ca="1">_xlfn.SORTBY(FinishDate,Employee,1,StartDate,)</f>
        <v>#REF!</v>
      </c>
      <c r="D2" t="e" cm="1">
        <f t="array" aca="1" ref="D2" ca="1">_xlfn.SORTBY(TimeOffNonBillable,Employee,1)</f>
        <v>#REF!</v>
      </c>
      <c r="E2" t="e" cm="1">
        <f t="array" aca="1" ref="E2" ca="1">_xlfn.SORTBY(DescriptionLeaveBudget,Employee,1)</f>
        <v>#REF!</v>
      </c>
      <c r="F2" t="e" cm="1">
        <f t="array" aca="1" ref="F2" ca="1">_xlfn.SORTBY(LeaveRequestedH.,Employee,1)</f>
        <v>#REF!</v>
      </c>
      <c r="G2" t="e" cm="1">
        <f t="array" aca="1" ref="G2" ca="1">_xlfn.SORTBY(Status,Employee,1)</f>
        <v>#REF!</v>
      </c>
      <c r="H2" t="e" cm="1">
        <f t="array" aca="1" ref="H2" ca="1">_xlfn.SORTBY(Approver,Employee,1)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8444-570F-4DEF-81A2-DCC2648CCBC1}">
  <sheetPr>
    <tabColor rgb="FFFFFFFF"/>
  </sheetPr>
  <dimension ref="A1:H2"/>
  <sheetViews>
    <sheetView workbookViewId="0">
      <selection activeCell="H1" sqref="H1"/>
    </sheetView>
  </sheetViews>
  <sheetFormatPr defaultRowHeight="15"/>
  <cols>
    <col min="1" max="1" width="19.5703125" customWidth="1"/>
    <col min="2" max="2" width="12.85546875" customWidth="1"/>
    <col min="3" max="3" width="12.7109375" customWidth="1"/>
    <col min="4" max="4" width="31" customWidth="1"/>
    <col min="5" max="5" width="23.85546875" customWidth="1"/>
    <col min="6" max="6" width="24.42578125" customWidth="1"/>
    <col min="7" max="7" width="25.140625" customWidth="1"/>
    <col min="8" max="8" width="14.140625" customWidth="1"/>
  </cols>
  <sheetData>
    <row r="1" spans="1:8">
      <c r="A1" t="str">
        <f>EmployeeLabel</f>
        <v>Employee</v>
      </c>
      <c r="B1" s="6" t="str">
        <f>StartDateLabel</f>
        <v>Start date</v>
      </c>
      <c r="C1" s="6" t="str">
        <f>FinishDateLabel</f>
        <v>Finish date</v>
      </c>
      <c r="D1" t="str">
        <f>TimeOffNonBillableLabel</f>
        <v>Time off / Non billable</v>
      </c>
      <c r="E1" t="str">
        <f>DescriptionLeaveBudgetLabel</f>
        <v>Description leave budget</v>
      </c>
      <c r="F1" t="str">
        <f>LeaveRequestedH.Label</f>
        <v>Leave requested (h.)</v>
      </c>
      <c r="G1" t="str">
        <f>StatusLabel</f>
        <v>Status</v>
      </c>
      <c r="H1" t="str">
        <f>ApproverLabel</f>
        <v>Status</v>
      </c>
    </row>
    <row r="2" spans="1:8">
      <c r="A2" t="e" cm="1">
        <f t="array" aca="1" ref="A2" ca="1">_xlfn._xlws.FILTER(_xlfn.SORTBY(Employee,Employee,1,StartDate,1), Status &lt;&gt; "Approved")</f>
        <v>#REF!</v>
      </c>
      <c r="B2" t="e" cm="1">
        <f t="array" aca="1" ref="B2" ca="1">_xlfn._xlws.FILTER(_xlfn.SORTBY(StartDate,Employee,1,StartDate,1), Status &lt;&gt; "Approved")</f>
        <v>#REF!</v>
      </c>
      <c r="C2" t="e" cm="1">
        <f t="array" aca="1" ref="C2" ca="1">_xlfn._xlws.FILTER(_xlfn.SORTBY(FinishDate,Employee,1,StartDate,1), Status &lt;&gt; "")</f>
        <v>#REF!</v>
      </c>
      <c r="D2" t="e" cm="1">
        <f t="array" aca="1" ref="D2" ca="1">_xlfn._xlws.FILTER(_xlfn.SORTBY(TimeOffNonBillable,Employee,1,StartDate,1), Status &lt;&gt; "Approved")</f>
        <v>#REF!</v>
      </c>
      <c r="E2" t="e" cm="1">
        <f t="array" aca="1" ref="E2" ca="1">_xlfn._xlws.FILTER(_xlfn.SORTBY(DescriptionLeaveBudget,Employee,1,StartDate,1), Status &lt;&gt; "Approved")</f>
        <v>#REF!</v>
      </c>
      <c r="F2" t="e" cm="1">
        <f t="array" aca="1" ref="F2" ca="1">_xlfn._xlws.FILTER(_xlfn.SORTBY(LeaveRequestedH.,Employee,1,StartDate,1), Status &lt;&gt; "Approved")</f>
        <v>#REF!</v>
      </c>
      <c r="G2" t="e" cm="1">
        <f t="array" aca="1" ref="G2" ca="1">_xlfn._xlws.FILTER(_xlfn.SORTBY(Status,Employee,1,StartDate,1), Status &lt;&gt; "Approved")</f>
        <v>#REF!</v>
      </c>
      <c r="H2" t="e" cm="1">
        <f t="array" aca="1" ref="H2" ca="1">_xlfn._xlws.FILTER(_xlfn.SORTBY(Approver,Employee,1,StartDate,1), Status &lt;&gt; "Approved")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6BE5-36EF-444A-AEF9-5715277A958B}">
  <sheetPr>
    <tabColor rgb="FFFFFFFF"/>
  </sheetPr>
  <dimension ref="A1:L152"/>
  <sheetViews>
    <sheetView tabSelected="1" topLeftCell="A25" workbookViewId="0">
      <selection activeCell="D26" sqref="D26"/>
    </sheetView>
  </sheetViews>
  <sheetFormatPr defaultRowHeight="15"/>
  <cols>
    <col min="1" max="1" width="17.7109375" customWidth="1"/>
    <col min="2" max="3" width="10.85546875" bestFit="1" customWidth="1"/>
    <col min="4" max="4" width="19" customWidth="1"/>
    <col min="5" max="5" width="20.7109375" bestFit="1" customWidth="1"/>
    <col min="6" max="6" width="23" bestFit="1" customWidth="1"/>
    <col min="7" max="7" width="18.85546875" style="8" bestFit="1" customWidth="1"/>
    <col min="8" max="8" width="9.85546875" bestFit="1" customWidth="1"/>
    <col min="9" max="9" width="19.28515625" bestFit="1" customWidth="1"/>
    <col min="10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6">
        <v>45698</v>
      </c>
      <c r="C2" s="6">
        <v>45699</v>
      </c>
      <c r="D2" t="s">
        <v>13</v>
      </c>
      <c r="E2" t="s">
        <v>14</v>
      </c>
      <c r="F2" t="s">
        <v>15</v>
      </c>
      <c r="G2" s="7">
        <v>16</v>
      </c>
      <c r="H2" t="s">
        <v>16</v>
      </c>
      <c r="I2" t="s">
        <v>17</v>
      </c>
      <c r="J2" s="9">
        <v>45691.914837962962</v>
      </c>
      <c r="K2" s="9">
        <v>45691.570752314816</v>
      </c>
    </row>
    <row r="3" spans="1:12">
      <c r="A3" t="s">
        <v>18</v>
      </c>
      <c r="B3" s="6">
        <v>45693</v>
      </c>
      <c r="C3" s="6">
        <v>45693</v>
      </c>
      <c r="D3" t="s">
        <v>19</v>
      </c>
      <c r="E3" t="s">
        <v>14</v>
      </c>
      <c r="F3" t="s">
        <v>15</v>
      </c>
      <c r="G3" s="7">
        <v>8</v>
      </c>
      <c r="H3" t="s">
        <v>16</v>
      </c>
      <c r="I3" t="s">
        <v>20</v>
      </c>
      <c r="J3" s="9">
        <v>45695.154756944445</v>
      </c>
      <c r="K3" s="9">
        <v>45694.743831018517</v>
      </c>
    </row>
    <row r="4" spans="1:12">
      <c r="A4" t="s">
        <v>21</v>
      </c>
      <c r="B4" s="6">
        <v>45701</v>
      </c>
      <c r="C4" s="6">
        <v>45701</v>
      </c>
      <c r="D4" t="s">
        <v>22</v>
      </c>
      <c r="E4" t="s">
        <v>14</v>
      </c>
      <c r="F4" t="s">
        <v>15</v>
      </c>
      <c r="G4" s="7">
        <v>4</v>
      </c>
      <c r="H4" t="s">
        <v>23</v>
      </c>
      <c r="I4" t="s">
        <v>24</v>
      </c>
      <c r="K4" s="9">
        <v>45694.442372685182</v>
      </c>
    </row>
    <row r="5" spans="1:12">
      <c r="A5" t="s">
        <v>25</v>
      </c>
      <c r="B5" s="6">
        <v>45699</v>
      </c>
      <c r="C5" s="6">
        <v>45699</v>
      </c>
      <c r="D5" t="s">
        <v>26</v>
      </c>
      <c r="E5" t="s">
        <v>14</v>
      </c>
      <c r="F5" t="s">
        <v>15</v>
      </c>
      <c r="G5" s="7">
        <v>8</v>
      </c>
      <c r="H5" t="s">
        <v>16</v>
      </c>
      <c r="I5" t="s">
        <v>27</v>
      </c>
      <c r="J5" s="9">
        <v>45698.457337962966</v>
      </c>
      <c r="K5" s="9">
        <v>45698.449884259258</v>
      </c>
    </row>
    <row r="6" spans="1:12">
      <c r="A6" t="s">
        <v>28</v>
      </c>
      <c r="B6" s="6">
        <v>45695</v>
      </c>
      <c r="C6" s="6">
        <v>45695</v>
      </c>
      <c r="E6" t="s">
        <v>14</v>
      </c>
      <c r="F6" t="s">
        <v>15</v>
      </c>
      <c r="G6" s="7">
        <v>8</v>
      </c>
      <c r="H6" t="s">
        <v>16</v>
      </c>
      <c r="I6" t="s">
        <v>28</v>
      </c>
      <c r="J6" s="9">
        <v>45693.495439814818</v>
      </c>
      <c r="K6" s="9">
        <v>45693.495324074072</v>
      </c>
    </row>
    <row r="7" spans="1:12">
      <c r="A7" t="s">
        <v>29</v>
      </c>
      <c r="B7" s="6">
        <v>45691</v>
      </c>
      <c r="C7" s="6">
        <v>45691</v>
      </c>
      <c r="E7" t="s">
        <v>14</v>
      </c>
      <c r="F7" t="s">
        <v>15</v>
      </c>
      <c r="G7" s="7">
        <v>8</v>
      </c>
      <c r="H7" t="s">
        <v>16</v>
      </c>
      <c r="I7" t="s">
        <v>17</v>
      </c>
      <c r="J7" s="9">
        <v>45688.849224537036</v>
      </c>
      <c r="K7" s="9">
        <v>45688.727893518517</v>
      </c>
    </row>
    <row r="8" spans="1:12">
      <c r="A8" t="s">
        <v>21</v>
      </c>
      <c r="B8" s="6">
        <v>45706</v>
      </c>
      <c r="C8" s="6">
        <v>45706</v>
      </c>
      <c r="D8" t="s">
        <v>22</v>
      </c>
      <c r="E8" t="s">
        <v>14</v>
      </c>
      <c r="F8" t="s">
        <v>15</v>
      </c>
      <c r="G8" s="7">
        <v>4</v>
      </c>
      <c r="H8" t="s">
        <v>23</v>
      </c>
      <c r="I8" t="s">
        <v>24</v>
      </c>
      <c r="K8" s="9">
        <v>45694.442615740743</v>
      </c>
    </row>
    <row r="9" spans="1:12">
      <c r="A9" t="s">
        <v>30</v>
      </c>
      <c r="B9" s="6">
        <v>45896</v>
      </c>
      <c r="C9" s="6">
        <v>45898</v>
      </c>
      <c r="D9" t="s">
        <v>31</v>
      </c>
      <c r="E9" t="s">
        <v>14</v>
      </c>
      <c r="F9" t="s">
        <v>15</v>
      </c>
      <c r="G9" s="7">
        <v>24</v>
      </c>
      <c r="H9" t="s">
        <v>16</v>
      </c>
      <c r="I9" t="s">
        <v>32</v>
      </c>
      <c r="J9" s="9">
        <v>45672.515231481484</v>
      </c>
      <c r="K9" s="9">
        <v>45671.511145833334</v>
      </c>
    </row>
    <row r="10" spans="1:12">
      <c r="A10" t="s">
        <v>25</v>
      </c>
      <c r="B10" s="6">
        <v>45677</v>
      </c>
      <c r="C10" s="6">
        <v>45678</v>
      </c>
      <c r="D10" t="s">
        <v>33</v>
      </c>
      <c r="E10" t="s">
        <v>14</v>
      </c>
      <c r="F10" t="s">
        <v>15</v>
      </c>
      <c r="G10" s="7">
        <v>16</v>
      </c>
      <c r="H10" t="s">
        <v>16</v>
      </c>
      <c r="I10" t="s">
        <v>17</v>
      </c>
      <c r="J10" s="9">
        <v>45688.530081018522</v>
      </c>
      <c r="K10" s="9">
        <v>45673.261678240742</v>
      </c>
    </row>
    <row r="11" spans="1:12">
      <c r="A11" t="s">
        <v>34</v>
      </c>
      <c r="B11" s="6">
        <v>45778</v>
      </c>
      <c r="C11" s="6">
        <v>45786</v>
      </c>
      <c r="E11" t="s">
        <v>14</v>
      </c>
      <c r="F11" t="s">
        <v>15</v>
      </c>
      <c r="G11" s="7">
        <v>48</v>
      </c>
      <c r="H11" t="s">
        <v>16</v>
      </c>
      <c r="I11" t="s">
        <v>17</v>
      </c>
      <c r="J11" s="9">
        <v>45702.480891203704</v>
      </c>
      <c r="K11" s="9">
        <v>45681.690289351849</v>
      </c>
    </row>
    <row r="12" spans="1:12">
      <c r="A12" t="s">
        <v>35</v>
      </c>
      <c r="B12" s="6">
        <v>45670</v>
      </c>
      <c r="C12" s="6">
        <v>45670</v>
      </c>
      <c r="E12" t="s">
        <v>14</v>
      </c>
      <c r="F12" t="s">
        <v>15</v>
      </c>
      <c r="G12" s="7">
        <v>8</v>
      </c>
      <c r="H12" t="s">
        <v>16</v>
      </c>
      <c r="I12" t="s">
        <v>28</v>
      </c>
      <c r="J12" s="9">
        <v>45660.526550925926</v>
      </c>
      <c r="K12" s="9">
        <v>45660.525949074072</v>
      </c>
    </row>
    <row r="13" spans="1:12">
      <c r="A13" t="s">
        <v>36</v>
      </c>
      <c r="B13" s="6">
        <v>45706</v>
      </c>
      <c r="C13" s="6">
        <v>45706</v>
      </c>
      <c r="D13" t="s">
        <v>37</v>
      </c>
      <c r="E13" t="s">
        <v>14</v>
      </c>
      <c r="F13" t="s">
        <v>15</v>
      </c>
      <c r="G13" s="7">
        <v>8</v>
      </c>
      <c r="H13" t="s">
        <v>16</v>
      </c>
      <c r="I13" t="s">
        <v>21</v>
      </c>
      <c r="J13" s="9">
        <v>45694.443599537037</v>
      </c>
      <c r="K13" s="9">
        <v>45694.440671296295</v>
      </c>
    </row>
    <row r="14" spans="1:12">
      <c r="A14" t="s">
        <v>38</v>
      </c>
      <c r="B14" s="6">
        <v>45894</v>
      </c>
      <c r="C14" s="6">
        <v>45898</v>
      </c>
      <c r="D14" t="s">
        <v>14</v>
      </c>
      <c r="E14" t="s">
        <v>14</v>
      </c>
      <c r="F14" t="s">
        <v>15</v>
      </c>
      <c r="G14" s="7">
        <v>32</v>
      </c>
      <c r="H14" t="s">
        <v>23</v>
      </c>
      <c r="I14" t="s">
        <v>24</v>
      </c>
      <c r="K14" s="9">
        <v>45695.648888888885</v>
      </c>
    </row>
    <row r="15" spans="1:12">
      <c r="A15" t="s">
        <v>39</v>
      </c>
      <c r="B15" s="6">
        <v>45762</v>
      </c>
      <c r="C15" s="6">
        <v>45764</v>
      </c>
      <c r="D15" t="s">
        <v>40</v>
      </c>
      <c r="E15" t="s">
        <v>14</v>
      </c>
      <c r="F15" t="s">
        <v>15</v>
      </c>
      <c r="G15" s="7">
        <v>24</v>
      </c>
      <c r="H15" t="s">
        <v>16</v>
      </c>
      <c r="I15" t="s">
        <v>28</v>
      </c>
      <c r="J15" s="9">
        <v>45660.564108796294</v>
      </c>
      <c r="K15" s="9">
        <v>45660.564085648148</v>
      </c>
    </row>
    <row r="16" spans="1:12">
      <c r="A16" t="s">
        <v>30</v>
      </c>
      <c r="B16" s="6">
        <v>45709</v>
      </c>
      <c r="C16" s="6">
        <v>45709</v>
      </c>
      <c r="E16" t="s">
        <v>14</v>
      </c>
      <c r="F16" t="s">
        <v>15</v>
      </c>
      <c r="G16" s="7">
        <v>8</v>
      </c>
      <c r="H16" t="s">
        <v>16</v>
      </c>
      <c r="I16" t="s">
        <v>28</v>
      </c>
      <c r="J16" s="9">
        <v>45660.544548611113</v>
      </c>
      <c r="K16" s="9">
        <v>45660.54415509259</v>
      </c>
    </row>
    <row r="17" spans="1:11">
      <c r="A17" t="s">
        <v>41</v>
      </c>
      <c r="B17" s="6">
        <v>45700</v>
      </c>
      <c r="C17" s="6">
        <v>45700</v>
      </c>
      <c r="D17" t="s">
        <v>42</v>
      </c>
      <c r="E17" t="s">
        <v>14</v>
      </c>
      <c r="F17" t="s">
        <v>15</v>
      </c>
      <c r="G17" s="7">
        <v>8</v>
      </c>
      <c r="H17" t="s">
        <v>16</v>
      </c>
      <c r="I17" t="s">
        <v>43</v>
      </c>
      <c r="J17" s="9">
        <v>45702.512673611112</v>
      </c>
      <c r="K17" s="9">
        <v>45701.222511574073</v>
      </c>
    </row>
    <row r="18" spans="1:11">
      <c r="A18" t="s">
        <v>44</v>
      </c>
      <c r="B18" s="6">
        <v>45674</v>
      </c>
      <c r="C18" s="6">
        <v>45674</v>
      </c>
      <c r="D18" t="s">
        <v>45</v>
      </c>
      <c r="E18" t="s">
        <v>14</v>
      </c>
      <c r="F18" t="s">
        <v>15</v>
      </c>
      <c r="G18" s="7">
        <v>8</v>
      </c>
      <c r="H18" t="s">
        <v>16</v>
      </c>
      <c r="I18" t="s">
        <v>46</v>
      </c>
      <c r="J18" s="9">
        <v>45699.488206018519</v>
      </c>
      <c r="K18" s="9">
        <v>45699.207002314812</v>
      </c>
    </row>
    <row r="19" spans="1:11">
      <c r="A19" t="s">
        <v>47</v>
      </c>
      <c r="B19" s="6">
        <v>45699</v>
      </c>
      <c r="C19" s="6">
        <v>45699</v>
      </c>
      <c r="D19" t="s">
        <v>48</v>
      </c>
      <c r="E19" t="s">
        <v>14</v>
      </c>
      <c r="F19" t="s">
        <v>15</v>
      </c>
      <c r="G19" s="7">
        <v>8</v>
      </c>
      <c r="H19" t="s">
        <v>16</v>
      </c>
      <c r="I19" t="s">
        <v>27</v>
      </c>
      <c r="J19" s="9">
        <v>45697.511979166666</v>
      </c>
      <c r="K19" s="9">
        <v>45697.289571759262</v>
      </c>
    </row>
    <row r="20" spans="1:11">
      <c r="A20" t="s">
        <v>49</v>
      </c>
      <c r="B20" s="6">
        <v>45659</v>
      </c>
      <c r="C20" s="6">
        <v>45664</v>
      </c>
      <c r="E20" t="s">
        <v>14</v>
      </c>
      <c r="F20" t="s">
        <v>15</v>
      </c>
      <c r="G20" s="7">
        <v>32</v>
      </c>
      <c r="H20" t="s">
        <v>16</v>
      </c>
      <c r="I20" t="s">
        <v>50</v>
      </c>
      <c r="J20" s="9">
        <v>45673.585578703707</v>
      </c>
      <c r="K20" s="9">
        <v>45672.514710648145</v>
      </c>
    </row>
    <row r="21" spans="1:11">
      <c r="A21" t="s">
        <v>51</v>
      </c>
      <c r="B21" s="6">
        <v>45778</v>
      </c>
      <c r="C21" s="6">
        <v>45795</v>
      </c>
      <c r="E21" t="s">
        <v>14</v>
      </c>
      <c r="F21" t="s">
        <v>15</v>
      </c>
      <c r="G21" s="7">
        <v>96</v>
      </c>
      <c r="H21" t="s">
        <v>16</v>
      </c>
      <c r="I21" t="s">
        <v>17</v>
      </c>
      <c r="J21" s="9">
        <v>45672.680312500001</v>
      </c>
      <c r="K21" s="9">
        <v>45672.516365740739</v>
      </c>
    </row>
    <row r="22" spans="1:11">
      <c r="A22" t="s">
        <v>52</v>
      </c>
      <c r="B22" s="6">
        <v>45674</v>
      </c>
      <c r="C22" s="6">
        <v>45677</v>
      </c>
      <c r="E22" t="s">
        <v>14</v>
      </c>
      <c r="F22" t="s">
        <v>15</v>
      </c>
      <c r="G22" s="7">
        <v>16</v>
      </c>
      <c r="H22" t="s">
        <v>16</v>
      </c>
      <c r="I22" t="s">
        <v>28</v>
      </c>
      <c r="J22" s="9">
        <v>45671.711319444446</v>
      </c>
      <c r="K22" s="9">
        <v>45671.512476851851</v>
      </c>
    </row>
    <row r="23" spans="1:11">
      <c r="A23" t="s">
        <v>53</v>
      </c>
      <c r="B23" s="6">
        <v>45769</v>
      </c>
      <c r="C23" s="6">
        <v>45772</v>
      </c>
      <c r="D23" t="s">
        <v>54</v>
      </c>
      <c r="E23" t="s">
        <v>14</v>
      </c>
      <c r="F23" t="s">
        <v>15</v>
      </c>
      <c r="G23" s="7">
        <v>32</v>
      </c>
      <c r="H23" t="s">
        <v>23</v>
      </c>
      <c r="I23" t="s">
        <v>55</v>
      </c>
      <c r="K23" s="9">
        <v>45700.697268518517</v>
      </c>
    </row>
    <row r="24" spans="1:11">
      <c r="A24" t="s">
        <v>35</v>
      </c>
      <c r="B24" s="6">
        <v>45740</v>
      </c>
      <c r="C24" s="6">
        <v>45748</v>
      </c>
      <c r="E24" t="s">
        <v>14</v>
      </c>
      <c r="F24" t="s">
        <v>15</v>
      </c>
      <c r="G24" s="7">
        <v>56</v>
      </c>
      <c r="H24" t="s">
        <v>16</v>
      </c>
      <c r="I24" t="s">
        <v>38</v>
      </c>
      <c r="J24" s="9">
        <v>45695.688506944447</v>
      </c>
      <c r="K24" s="9">
        <v>45695.66070601852</v>
      </c>
    </row>
    <row r="25" spans="1:11">
      <c r="A25" t="s">
        <v>43</v>
      </c>
      <c r="B25" s="6">
        <v>45688</v>
      </c>
      <c r="C25" s="6">
        <v>45688</v>
      </c>
      <c r="D25" t="s">
        <v>56</v>
      </c>
      <c r="E25" t="s">
        <v>14</v>
      </c>
      <c r="F25" t="s">
        <v>15</v>
      </c>
      <c r="G25" s="7">
        <v>8</v>
      </c>
      <c r="H25" t="s">
        <v>16</v>
      </c>
      <c r="I25" t="s">
        <v>17</v>
      </c>
      <c r="J25" s="9">
        <v>45686.624143518522</v>
      </c>
      <c r="K25" s="9">
        <v>45685.357303240744</v>
      </c>
    </row>
    <row r="26" spans="1:11">
      <c r="A26" t="s">
        <v>57</v>
      </c>
      <c r="B26" s="6">
        <v>45743</v>
      </c>
      <c r="C26" s="6">
        <v>45744</v>
      </c>
      <c r="D26" t="s">
        <v>58</v>
      </c>
      <c r="E26" t="s">
        <v>14</v>
      </c>
      <c r="F26" t="s">
        <v>15</v>
      </c>
      <c r="G26" s="7">
        <v>16</v>
      </c>
      <c r="H26" t="s">
        <v>23</v>
      </c>
      <c r="I26" t="s">
        <v>59</v>
      </c>
      <c r="K26" s="9">
        <v>45700.087824074071</v>
      </c>
    </row>
    <row r="27" spans="1:11">
      <c r="A27" t="s">
        <v>60</v>
      </c>
      <c r="B27" s="6">
        <v>45666</v>
      </c>
      <c r="C27" s="6">
        <v>45666</v>
      </c>
      <c r="D27" t="s">
        <v>61</v>
      </c>
      <c r="E27" t="s">
        <v>14</v>
      </c>
      <c r="F27" t="s">
        <v>15</v>
      </c>
      <c r="G27" s="7">
        <v>4</v>
      </c>
      <c r="H27" t="s">
        <v>16</v>
      </c>
      <c r="I27" t="s">
        <v>43</v>
      </c>
      <c r="J27" s="9">
        <v>45699.758761574078</v>
      </c>
      <c r="K27" s="9">
        <v>45699.758726851855</v>
      </c>
    </row>
    <row r="28" spans="1:11">
      <c r="A28" t="s">
        <v>38</v>
      </c>
      <c r="B28" s="6">
        <v>45859</v>
      </c>
      <c r="C28" s="6">
        <v>45859</v>
      </c>
      <c r="D28" t="s">
        <v>14</v>
      </c>
      <c r="E28" t="s">
        <v>14</v>
      </c>
      <c r="F28" t="s">
        <v>15</v>
      </c>
      <c r="G28" s="7">
        <v>8</v>
      </c>
      <c r="H28" t="s">
        <v>23</v>
      </c>
      <c r="I28" t="s">
        <v>24</v>
      </c>
      <c r="K28" s="9">
        <v>45695.649236111109</v>
      </c>
    </row>
    <row r="29" spans="1:11">
      <c r="A29" t="s">
        <v>62</v>
      </c>
      <c r="B29" s="6">
        <v>45719</v>
      </c>
      <c r="C29" s="6">
        <v>45719</v>
      </c>
      <c r="D29" t="s">
        <v>63</v>
      </c>
      <c r="E29" t="s">
        <v>14</v>
      </c>
      <c r="F29" t="s">
        <v>15</v>
      </c>
      <c r="G29" s="7">
        <v>8</v>
      </c>
      <c r="H29" t="s">
        <v>23</v>
      </c>
      <c r="I29" t="s">
        <v>64</v>
      </c>
      <c r="K29" s="9">
        <v>45707.985474537039</v>
      </c>
    </row>
    <row r="30" spans="1:11">
      <c r="A30" t="s">
        <v>65</v>
      </c>
      <c r="B30" s="6">
        <v>45659</v>
      </c>
      <c r="C30" s="6">
        <v>45659</v>
      </c>
      <c r="D30" t="s">
        <v>61</v>
      </c>
      <c r="E30" t="s">
        <v>14</v>
      </c>
      <c r="F30" t="s">
        <v>15</v>
      </c>
      <c r="G30" s="7">
        <v>8</v>
      </c>
      <c r="H30" t="s">
        <v>16</v>
      </c>
      <c r="I30" t="s">
        <v>43</v>
      </c>
      <c r="J30" s="9">
        <v>45699.754259259258</v>
      </c>
      <c r="K30" s="9">
        <v>45699.754131944443</v>
      </c>
    </row>
    <row r="31" spans="1:11">
      <c r="A31" t="s">
        <v>66</v>
      </c>
      <c r="B31" s="6">
        <v>45708</v>
      </c>
      <c r="C31" s="6">
        <v>45709</v>
      </c>
      <c r="D31" t="s">
        <v>67</v>
      </c>
      <c r="E31" t="s">
        <v>14</v>
      </c>
      <c r="F31" t="s">
        <v>15</v>
      </c>
      <c r="G31" s="7">
        <v>16</v>
      </c>
      <c r="H31" t="s">
        <v>16</v>
      </c>
      <c r="I31" t="s">
        <v>32</v>
      </c>
      <c r="J31" s="9">
        <v>45699.631168981483</v>
      </c>
      <c r="K31" s="9">
        <v>45699.38013888889</v>
      </c>
    </row>
    <row r="32" spans="1:11">
      <c r="A32" t="s">
        <v>49</v>
      </c>
      <c r="B32" s="6">
        <v>45747</v>
      </c>
      <c r="C32" s="6">
        <v>45747</v>
      </c>
      <c r="D32" t="s">
        <v>68</v>
      </c>
      <c r="E32" t="s">
        <v>14</v>
      </c>
      <c r="F32" t="s">
        <v>15</v>
      </c>
      <c r="G32" s="7">
        <v>8</v>
      </c>
      <c r="H32" t="s">
        <v>16</v>
      </c>
      <c r="I32" t="s">
        <v>69</v>
      </c>
      <c r="J32" s="9">
        <v>45694.94835648148</v>
      </c>
      <c r="K32" s="9">
        <v>45694.924675925926</v>
      </c>
    </row>
    <row r="33" spans="1:11">
      <c r="A33" t="s">
        <v>70</v>
      </c>
      <c r="B33" s="6">
        <v>45692</v>
      </c>
      <c r="C33" s="6">
        <v>45693</v>
      </c>
      <c r="D33" t="s">
        <v>71</v>
      </c>
      <c r="E33" t="s">
        <v>14</v>
      </c>
      <c r="F33" t="s">
        <v>15</v>
      </c>
      <c r="G33" s="7">
        <v>16</v>
      </c>
      <c r="H33" t="s">
        <v>16</v>
      </c>
      <c r="I33" t="s">
        <v>69</v>
      </c>
      <c r="J33" s="9">
        <v>45688.234351851854</v>
      </c>
      <c r="K33" s="9">
        <v>45688.203923611109</v>
      </c>
    </row>
    <row r="34" spans="1:11">
      <c r="A34" t="s">
        <v>72</v>
      </c>
      <c r="B34" s="6">
        <v>45659</v>
      </c>
      <c r="C34" s="6">
        <v>45660</v>
      </c>
      <c r="E34" t="s">
        <v>14</v>
      </c>
      <c r="F34" t="s">
        <v>15</v>
      </c>
      <c r="G34" s="7">
        <v>16</v>
      </c>
      <c r="H34" t="s">
        <v>16</v>
      </c>
      <c r="I34" t="s">
        <v>28</v>
      </c>
      <c r="J34" s="9">
        <v>45660.561377314814</v>
      </c>
      <c r="K34" s="9">
        <v>45660.561354166668</v>
      </c>
    </row>
    <row r="35" spans="1:11">
      <c r="A35" t="s">
        <v>73</v>
      </c>
      <c r="B35" s="6">
        <v>45712</v>
      </c>
      <c r="C35" s="6">
        <v>45731</v>
      </c>
      <c r="D35" t="s">
        <v>74</v>
      </c>
      <c r="E35" t="s">
        <v>14</v>
      </c>
      <c r="F35" t="s">
        <v>15</v>
      </c>
      <c r="G35" s="7">
        <v>120</v>
      </c>
      <c r="H35" t="s">
        <v>23</v>
      </c>
      <c r="I35" t="s">
        <v>24</v>
      </c>
      <c r="K35" s="9">
        <v>45681.441608796296</v>
      </c>
    </row>
    <row r="36" spans="1:11">
      <c r="A36" t="s">
        <v>75</v>
      </c>
      <c r="B36" s="6">
        <v>45691</v>
      </c>
      <c r="C36" s="6">
        <v>45691</v>
      </c>
      <c r="D36" t="s">
        <v>76</v>
      </c>
      <c r="E36" t="s">
        <v>14</v>
      </c>
      <c r="F36" t="s">
        <v>15</v>
      </c>
      <c r="G36" s="7">
        <v>8</v>
      </c>
      <c r="H36" t="s">
        <v>16</v>
      </c>
      <c r="I36" t="s">
        <v>43</v>
      </c>
      <c r="J36" s="9">
        <v>45700.285578703704</v>
      </c>
      <c r="K36" s="9">
        <v>45691.609537037039</v>
      </c>
    </row>
    <row r="37" spans="1:11">
      <c r="A37" t="s">
        <v>75</v>
      </c>
      <c r="B37" s="6">
        <v>45705</v>
      </c>
      <c r="C37" s="6">
        <v>45707</v>
      </c>
      <c r="D37" t="s">
        <v>77</v>
      </c>
      <c r="E37" t="s">
        <v>14</v>
      </c>
      <c r="F37" t="s">
        <v>15</v>
      </c>
      <c r="G37" s="7">
        <v>24</v>
      </c>
      <c r="H37" t="s">
        <v>16</v>
      </c>
      <c r="I37" t="s">
        <v>78</v>
      </c>
      <c r="J37" s="9">
        <v>45708.309918981482</v>
      </c>
      <c r="K37" s="9">
        <v>45707.803171296298</v>
      </c>
    </row>
    <row r="38" spans="1:11">
      <c r="A38" t="s">
        <v>79</v>
      </c>
      <c r="B38" s="6">
        <v>45758</v>
      </c>
      <c r="C38" s="6">
        <v>45764</v>
      </c>
      <c r="D38" t="s">
        <v>80</v>
      </c>
      <c r="E38" t="s">
        <v>14</v>
      </c>
      <c r="F38" t="s">
        <v>15</v>
      </c>
      <c r="G38" s="7">
        <v>40</v>
      </c>
      <c r="H38" t="s">
        <v>23</v>
      </c>
      <c r="I38" t="s">
        <v>24</v>
      </c>
      <c r="K38" s="9">
        <v>45691.454236111109</v>
      </c>
    </row>
    <row r="39" spans="1:11">
      <c r="A39" t="s">
        <v>81</v>
      </c>
      <c r="B39" s="6">
        <v>45694</v>
      </c>
      <c r="C39" s="6">
        <v>45694</v>
      </c>
      <c r="E39" t="s">
        <v>14</v>
      </c>
      <c r="F39" t="s">
        <v>15</v>
      </c>
      <c r="G39" s="7">
        <v>8</v>
      </c>
      <c r="H39" t="s">
        <v>16</v>
      </c>
      <c r="I39" t="s">
        <v>17</v>
      </c>
      <c r="J39" s="9">
        <v>45672.680266203701</v>
      </c>
      <c r="K39" s="9">
        <v>45672.516851851855</v>
      </c>
    </row>
    <row r="40" spans="1:11">
      <c r="A40" t="s">
        <v>82</v>
      </c>
      <c r="B40" s="6">
        <v>45769</v>
      </c>
      <c r="C40" s="6">
        <v>45771</v>
      </c>
      <c r="D40" t="s">
        <v>83</v>
      </c>
      <c r="E40" t="s">
        <v>14</v>
      </c>
      <c r="F40" t="s">
        <v>15</v>
      </c>
      <c r="G40" s="7">
        <v>24</v>
      </c>
      <c r="H40" t="s">
        <v>23</v>
      </c>
      <c r="I40" t="s">
        <v>59</v>
      </c>
      <c r="K40" s="9">
        <v>45699.906736111108</v>
      </c>
    </row>
    <row r="41" spans="1:11">
      <c r="A41" t="s">
        <v>62</v>
      </c>
      <c r="B41" s="6">
        <v>45964</v>
      </c>
      <c r="C41" s="6">
        <v>45972</v>
      </c>
      <c r="D41" t="s">
        <v>84</v>
      </c>
      <c r="E41" t="s">
        <v>14</v>
      </c>
      <c r="F41" t="s">
        <v>15</v>
      </c>
      <c r="G41" s="7">
        <v>56</v>
      </c>
      <c r="H41" t="s">
        <v>16</v>
      </c>
      <c r="I41" t="s">
        <v>69</v>
      </c>
      <c r="J41" s="9">
        <v>45691.117337962962</v>
      </c>
      <c r="K41" s="9">
        <v>45690.969872685186</v>
      </c>
    </row>
    <row r="42" spans="1:11">
      <c r="A42" t="s">
        <v>85</v>
      </c>
      <c r="B42" s="6">
        <v>45740</v>
      </c>
      <c r="C42" s="6">
        <v>45747</v>
      </c>
      <c r="D42" t="s">
        <v>86</v>
      </c>
      <c r="E42" t="s">
        <v>14</v>
      </c>
      <c r="F42" t="s">
        <v>15</v>
      </c>
      <c r="G42" s="7">
        <v>48</v>
      </c>
      <c r="H42" t="s">
        <v>16</v>
      </c>
      <c r="I42" t="s">
        <v>21</v>
      </c>
      <c r="J42" s="9">
        <v>45694.44321759259</v>
      </c>
      <c r="K42" s="9">
        <v>45681.663287037038</v>
      </c>
    </row>
    <row r="43" spans="1:11">
      <c r="A43" t="s">
        <v>87</v>
      </c>
      <c r="B43" s="6">
        <v>45730</v>
      </c>
      <c r="C43" s="6">
        <v>45730</v>
      </c>
      <c r="D43" t="s">
        <v>88</v>
      </c>
      <c r="E43" t="s">
        <v>14</v>
      </c>
      <c r="F43" t="s">
        <v>15</v>
      </c>
      <c r="G43" s="7">
        <v>8</v>
      </c>
      <c r="H43" t="s">
        <v>16</v>
      </c>
      <c r="I43" t="s">
        <v>46</v>
      </c>
      <c r="J43" s="9">
        <v>45699.486759259256</v>
      </c>
      <c r="K43" s="9">
        <v>45698.274652777778</v>
      </c>
    </row>
    <row r="44" spans="1:11">
      <c r="A44" t="s">
        <v>75</v>
      </c>
      <c r="B44" s="6">
        <v>45674</v>
      </c>
      <c r="C44" s="6">
        <v>45681</v>
      </c>
      <c r="D44" t="s">
        <v>61</v>
      </c>
      <c r="E44" t="s">
        <v>14</v>
      </c>
      <c r="F44" t="s">
        <v>15</v>
      </c>
      <c r="G44" s="7">
        <v>48</v>
      </c>
      <c r="H44" t="s">
        <v>16</v>
      </c>
      <c r="I44" t="s">
        <v>43</v>
      </c>
      <c r="J44" s="9">
        <v>45699.747685185182</v>
      </c>
      <c r="K44" s="9">
        <v>45699.747627314813</v>
      </c>
    </row>
    <row r="45" spans="1:11">
      <c r="A45" t="s">
        <v>89</v>
      </c>
      <c r="B45" s="6">
        <v>45719</v>
      </c>
      <c r="C45" s="6">
        <v>45720</v>
      </c>
      <c r="D45" t="s">
        <v>86</v>
      </c>
      <c r="E45" t="s">
        <v>14</v>
      </c>
      <c r="F45" t="s">
        <v>15</v>
      </c>
      <c r="G45" s="7">
        <v>16</v>
      </c>
      <c r="H45" t="s">
        <v>16</v>
      </c>
      <c r="I45" t="s">
        <v>24</v>
      </c>
      <c r="J45" s="9">
        <v>45699.473807870374</v>
      </c>
      <c r="K45" s="9">
        <v>45699.422430555554</v>
      </c>
    </row>
    <row r="46" spans="1:11">
      <c r="A46" t="s">
        <v>90</v>
      </c>
      <c r="B46" s="6">
        <v>45712</v>
      </c>
      <c r="C46" s="6">
        <v>45713</v>
      </c>
      <c r="D46" t="s">
        <v>91</v>
      </c>
      <c r="E46" t="s">
        <v>14</v>
      </c>
      <c r="F46" t="s">
        <v>15</v>
      </c>
      <c r="G46" s="7">
        <v>16</v>
      </c>
      <c r="H46" t="s">
        <v>16</v>
      </c>
      <c r="I46" t="s">
        <v>25</v>
      </c>
      <c r="J46" s="9">
        <v>45709.441458333335</v>
      </c>
      <c r="K46" s="9">
        <v>45707.554178240738</v>
      </c>
    </row>
    <row r="47" spans="1:11">
      <c r="A47" t="s">
        <v>92</v>
      </c>
      <c r="B47" s="6">
        <v>45708</v>
      </c>
      <c r="C47" s="6">
        <v>45708</v>
      </c>
      <c r="D47" t="s">
        <v>93</v>
      </c>
      <c r="E47" t="s">
        <v>94</v>
      </c>
      <c r="F47" t="s">
        <v>95</v>
      </c>
      <c r="G47" s="7">
        <v>8</v>
      </c>
      <c r="H47" t="s">
        <v>16</v>
      </c>
      <c r="I47" t="s">
        <v>96</v>
      </c>
      <c r="J47" s="9">
        <v>45708.666597222225</v>
      </c>
      <c r="K47" s="9">
        <v>45708.478854166664</v>
      </c>
    </row>
    <row r="48" spans="1:11">
      <c r="A48" t="s">
        <v>97</v>
      </c>
      <c r="B48" s="6">
        <v>45709</v>
      </c>
      <c r="C48" s="6">
        <v>45709</v>
      </c>
      <c r="E48" t="s">
        <v>14</v>
      </c>
      <c r="F48" t="s">
        <v>15</v>
      </c>
      <c r="G48" s="7">
        <v>8</v>
      </c>
      <c r="H48" t="s">
        <v>23</v>
      </c>
      <c r="I48" t="s">
        <v>24</v>
      </c>
      <c r="K48" s="9">
        <v>45694.443877314814</v>
      </c>
    </row>
    <row r="49" spans="1:11">
      <c r="A49" t="s">
        <v>98</v>
      </c>
      <c r="B49" s="6">
        <v>45679</v>
      </c>
      <c r="C49" s="6">
        <v>45682</v>
      </c>
      <c r="D49" t="s">
        <v>99</v>
      </c>
      <c r="E49" t="s">
        <v>14</v>
      </c>
      <c r="F49" t="s">
        <v>15</v>
      </c>
      <c r="G49" s="7">
        <v>24</v>
      </c>
      <c r="H49" t="s">
        <v>16</v>
      </c>
      <c r="I49" t="s">
        <v>17</v>
      </c>
      <c r="J49" s="9">
        <v>45672.680347222224</v>
      </c>
      <c r="K49" s="9">
        <v>45672.528067129628</v>
      </c>
    </row>
    <row r="50" spans="1:11">
      <c r="A50" t="s">
        <v>100</v>
      </c>
      <c r="B50" s="6">
        <v>45699</v>
      </c>
      <c r="C50" s="6">
        <v>45699</v>
      </c>
      <c r="D50" t="s">
        <v>101</v>
      </c>
      <c r="E50" t="s">
        <v>14</v>
      </c>
      <c r="F50" t="s">
        <v>15</v>
      </c>
      <c r="G50" s="7">
        <v>4</v>
      </c>
      <c r="H50" t="s">
        <v>16</v>
      </c>
      <c r="I50" t="s">
        <v>46</v>
      </c>
      <c r="J50" s="9">
        <v>45699.48777777778</v>
      </c>
      <c r="K50" s="9">
        <v>45698.206469907411</v>
      </c>
    </row>
    <row r="51" spans="1:11">
      <c r="A51" t="s">
        <v>69</v>
      </c>
      <c r="B51" s="6">
        <v>45716</v>
      </c>
      <c r="C51" s="6">
        <v>45716</v>
      </c>
      <c r="D51" t="s">
        <v>102</v>
      </c>
      <c r="E51" t="s">
        <v>103</v>
      </c>
      <c r="F51" t="s">
        <v>104</v>
      </c>
      <c r="G51" s="7">
        <v>8</v>
      </c>
      <c r="H51" t="s">
        <v>16</v>
      </c>
      <c r="I51" t="s">
        <v>69</v>
      </c>
      <c r="J51" s="9">
        <v>45705.35083333333</v>
      </c>
      <c r="K51" s="9">
        <v>45705.35083333333</v>
      </c>
    </row>
    <row r="52" spans="1:11">
      <c r="A52" t="s">
        <v>53</v>
      </c>
      <c r="B52" s="6">
        <v>45765</v>
      </c>
      <c r="C52" s="6">
        <v>45765</v>
      </c>
      <c r="D52" t="s">
        <v>105</v>
      </c>
      <c r="E52" t="s">
        <v>14</v>
      </c>
      <c r="F52" t="s">
        <v>15</v>
      </c>
      <c r="G52" s="7">
        <v>8</v>
      </c>
      <c r="H52" t="s">
        <v>16</v>
      </c>
      <c r="I52" t="s">
        <v>55</v>
      </c>
      <c r="J52" s="9">
        <v>45702.581145833334</v>
      </c>
      <c r="K52" s="9">
        <v>45700.696435185186</v>
      </c>
    </row>
    <row r="53" spans="1:11">
      <c r="A53" t="s">
        <v>97</v>
      </c>
      <c r="B53" s="6">
        <v>45835</v>
      </c>
      <c r="C53" s="6">
        <v>45838</v>
      </c>
      <c r="D53" t="s">
        <v>14</v>
      </c>
      <c r="E53" t="s">
        <v>14</v>
      </c>
      <c r="F53" t="s">
        <v>15</v>
      </c>
      <c r="G53" s="7">
        <v>16</v>
      </c>
      <c r="H53" t="s">
        <v>23</v>
      </c>
      <c r="I53" t="s">
        <v>24</v>
      </c>
      <c r="K53" s="9">
        <v>45687.697060185186</v>
      </c>
    </row>
    <row r="54" spans="1:11">
      <c r="A54" t="s">
        <v>52</v>
      </c>
      <c r="B54" s="6">
        <v>45688</v>
      </c>
      <c r="C54" s="6">
        <v>45688</v>
      </c>
      <c r="D54" t="s">
        <v>31</v>
      </c>
      <c r="E54" t="s">
        <v>14</v>
      </c>
      <c r="F54" t="s">
        <v>15</v>
      </c>
      <c r="G54" s="7">
        <v>4</v>
      </c>
      <c r="H54" t="s">
        <v>16</v>
      </c>
      <c r="I54" t="s">
        <v>28</v>
      </c>
      <c r="J54" s="9">
        <v>45673.421863425923</v>
      </c>
      <c r="K54" s="9">
        <v>45672.604594907411</v>
      </c>
    </row>
    <row r="55" spans="1:11">
      <c r="A55" t="s">
        <v>106</v>
      </c>
      <c r="B55" s="6">
        <v>45687</v>
      </c>
      <c r="C55" s="6">
        <v>45687</v>
      </c>
      <c r="D55" t="s">
        <v>61</v>
      </c>
      <c r="E55" t="s">
        <v>14</v>
      </c>
      <c r="F55" t="s">
        <v>15</v>
      </c>
      <c r="G55" s="7">
        <v>8</v>
      </c>
      <c r="H55" t="s">
        <v>16</v>
      </c>
      <c r="I55" t="s">
        <v>43</v>
      </c>
      <c r="J55" s="9">
        <v>45699.757662037038</v>
      </c>
      <c r="K55" s="9">
        <v>45699.757557870369</v>
      </c>
    </row>
    <row r="56" spans="1:11">
      <c r="A56" t="s">
        <v>107</v>
      </c>
      <c r="B56" s="6">
        <v>45719</v>
      </c>
      <c r="C56" s="6">
        <v>45721</v>
      </c>
      <c r="E56" t="s">
        <v>14</v>
      </c>
      <c r="F56" t="s">
        <v>15</v>
      </c>
      <c r="G56" s="7">
        <v>16</v>
      </c>
      <c r="H56" t="s">
        <v>16</v>
      </c>
      <c r="I56" t="s">
        <v>17</v>
      </c>
      <c r="J56" s="9">
        <v>45672.680381944447</v>
      </c>
      <c r="K56" s="9">
        <v>45672.517118055555</v>
      </c>
    </row>
    <row r="57" spans="1:11">
      <c r="A57" t="s">
        <v>25</v>
      </c>
      <c r="B57" s="6">
        <v>45707</v>
      </c>
      <c r="C57" s="6">
        <v>45707</v>
      </c>
      <c r="D57" t="s">
        <v>108</v>
      </c>
      <c r="E57" t="s">
        <v>14</v>
      </c>
      <c r="F57" t="s">
        <v>15</v>
      </c>
      <c r="G57" s="7">
        <v>8</v>
      </c>
      <c r="H57" t="s">
        <v>16</v>
      </c>
      <c r="I57" t="s">
        <v>27</v>
      </c>
      <c r="J57" s="9">
        <v>45709.461550925924</v>
      </c>
      <c r="K57" s="9">
        <v>45709.440879629627</v>
      </c>
    </row>
    <row r="58" spans="1:11">
      <c r="A58" t="s">
        <v>89</v>
      </c>
      <c r="B58" s="6">
        <v>45686</v>
      </c>
      <c r="C58" s="6">
        <v>45686</v>
      </c>
      <c r="D58" t="s">
        <v>109</v>
      </c>
      <c r="E58" t="s">
        <v>14</v>
      </c>
      <c r="F58" t="s">
        <v>15</v>
      </c>
      <c r="G58" s="7">
        <v>8</v>
      </c>
      <c r="H58" t="s">
        <v>23</v>
      </c>
      <c r="I58" t="s">
        <v>24</v>
      </c>
      <c r="K58" s="9">
        <v>45679.587870370371</v>
      </c>
    </row>
    <row r="59" spans="1:11">
      <c r="A59" t="s">
        <v>29</v>
      </c>
      <c r="B59" s="6">
        <v>45691</v>
      </c>
      <c r="C59" s="6">
        <v>45691</v>
      </c>
      <c r="D59" t="s">
        <v>110</v>
      </c>
      <c r="E59" t="s">
        <v>14</v>
      </c>
      <c r="F59" t="s">
        <v>15</v>
      </c>
      <c r="G59" s="7">
        <v>8</v>
      </c>
      <c r="H59" t="s">
        <v>16</v>
      </c>
      <c r="I59" t="s">
        <v>43</v>
      </c>
      <c r="J59" s="9">
        <v>45700.734386574077</v>
      </c>
      <c r="K59" s="9">
        <v>45700.733819444446</v>
      </c>
    </row>
    <row r="60" spans="1:11">
      <c r="A60" t="s">
        <v>100</v>
      </c>
      <c r="B60" s="6">
        <v>45706</v>
      </c>
      <c r="C60" s="6">
        <v>45706</v>
      </c>
      <c r="D60" t="s">
        <v>111</v>
      </c>
      <c r="E60" t="s">
        <v>14</v>
      </c>
      <c r="F60" t="s">
        <v>15</v>
      </c>
      <c r="G60" s="7">
        <v>4</v>
      </c>
      <c r="H60" t="s">
        <v>23</v>
      </c>
      <c r="I60" t="s">
        <v>46</v>
      </c>
      <c r="K60" s="9">
        <v>45708.294108796297</v>
      </c>
    </row>
    <row r="61" spans="1:11">
      <c r="A61" t="s">
        <v>112</v>
      </c>
      <c r="B61" s="6">
        <v>45705</v>
      </c>
      <c r="C61" s="6">
        <v>45705</v>
      </c>
      <c r="D61" t="s">
        <v>113</v>
      </c>
      <c r="E61" t="s">
        <v>94</v>
      </c>
      <c r="F61" t="s">
        <v>95</v>
      </c>
      <c r="G61" s="7">
        <v>8</v>
      </c>
      <c r="H61" t="s">
        <v>23</v>
      </c>
      <c r="I61" t="s">
        <v>73</v>
      </c>
      <c r="K61" s="9">
        <v>45706.473553240743</v>
      </c>
    </row>
    <row r="62" spans="1:11">
      <c r="A62" t="s">
        <v>114</v>
      </c>
      <c r="B62" s="6">
        <v>45659</v>
      </c>
      <c r="C62" s="6">
        <v>45663</v>
      </c>
      <c r="E62" t="s">
        <v>14</v>
      </c>
      <c r="F62" t="s">
        <v>15</v>
      </c>
      <c r="G62" s="7">
        <v>24</v>
      </c>
      <c r="H62" t="s">
        <v>16</v>
      </c>
      <c r="I62" t="s">
        <v>28</v>
      </c>
      <c r="J62" s="9">
        <v>45660.561111111114</v>
      </c>
      <c r="K62" s="9">
        <v>45660.561076388891</v>
      </c>
    </row>
    <row r="63" spans="1:11">
      <c r="A63" t="s">
        <v>60</v>
      </c>
      <c r="B63" s="6">
        <v>45707</v>
      </c>
      <c r="C63" s="6">
        <v>45707</v>
      </c>
      <c r="D63" t="s">
        <v>115</v>
      </c>
      <c r="E63" t="s">
        <v>14</v>
      </c>
      <c r="F63" t="s">
        <v>15</v>
      </c>
      <c r="G63" s="7">
        <v>0.5</v>
      </c>
      <c r="H63" t="s">
        <v>16</v>
      </c>
      <c r="I63" t="s">
        <v>47</v>
      </c>
      <c r="J63" s="9">
        <v>45708.099317129629</v>
      </c>
      <c r="K63" s="9">
        <v>45707.576874999999</v>
      </c>
    </row>
    <row r="64" spans="1:11">
      <c r="A64" t="s">
        <v>75</v>
      </c>
      <c r="B64" s="6">
        <v>45701</v>
      </c>
      <c r="C64" s="6">
        <v>45701</v>
      </c>
      <c r="D64" t="s">
        <v>116</v>
      </c>
      <c r="E64" t="s">
        <v>14</v>
      </c>
      <c r="F64" t="s">
        <v>15</v>
      </c>
      <c r="G64" s="7">
        <v>8</v>
      </c>
      <c r="H64" t="s">
        <v>16</v>
      </c>
      <c r="I64" t="s">
        <v>43</v>
      </c>
      <c r="J64" s="9">
        <v>45702.543263888889</v>
      </c>
      <c r="K64" s="9">
        <v>45701.033726851849</v>
      </c>
    </row>
    <row r="65" spans="1:11">
      <c r="A65" t="s">
        <v>39</v>
      </c>
      <c r="B65" s="6">
        <v>45705</v>
      </c>
      <c r="C65" s="6">
        <v>45707</v>
      </c>
      <c r="D65" t="s">
        <v>40</v>
      </c>
      <c r="E65" t="s">
        <v>14</v>
      </c>
      <c r="F65" t="s">
        <v>15</v>
      </c>
      <c r="G65" s="7">
        <v>24</v>
      </c>
      <c r="H65" t="s">
        <v>16</v>
      </c>
      <c r="I65" t="s">
        <v>28</v>
      </c>
      <c r="J65" s="9">
        <v>45660.563101851854</v>
      </c>
      <c r="K65" s="9">
        <v>45660.563078703701</v>
      </c>
    </row>
    <row r="66" spans="1:11">
      <c r="A66" t="s">
        <v>17</v>
      </c>
      <c r="B66" s="6">
        <v>45751</v>
      </c>
      <c r="C66" s="6">
        <v>45751</v>
      </c>
      <c r="E66" t="s">
        <v>14</v>
      </c>
      <c r="F66" t="s">
        <v>15</v>
      </c>
      <c r="G66" s="7">
        <v>8</v>
      </c>
      <c r="H66" t="s">
        <v>16</v>
      </c>
      <c r="I66" t="s">
        <v>17</v>
      </c>
      <c r="J66" s="9">
        <v>45706.449641203704</v>
      </c>
      <c r="K66" s="9">
        <v>45706.446122685185</v>
      </c>
    </row>
    <row r="67" spans="1:11">
      <c r="A67" t="s">
        <v>49</v>
      </c>
      <c r="B67" s="6">
        <v>45743</v>
      </c>
      <c r="C67" s="6">
        <v>45743</v>
      </c>
      <c r="D67" t="s">
        <v>117</v>
      </c>
      <c r="E67" t="s">
        <v>14</v>
      </c>
      <c r="F67" t="s">
        <v>15</v>
      </c>
      <c r="G67" s="7">
        <v>8</v>
      </c>
      <c r="H67" t="s">
        <v>16</v>
      </c>
      <c r="I67" t="s">
        <v>69</v>
      </c>
      <c r="J67" s="9">
        <v>45694.948414351849</v>
      </c>
      <c r="K67" s="9">
        <v>45694.925474537034</v>
      </c>
    </row>
    <row r="68" spans="1:11">
      <c r="A68" t="s">
        <v>38</v>
      </c>
      <c r="B68" s="6">
        <v>45905</v>
      </c>
      <c r="C68" s="6">
        <v>45905</v>
      </c>
      <c r="D68" t="s">
        <v>14</v>
      </c>
      <c r="E68" t="s">
        <v>14</v>
      </c>
      <c r="F68" t="s">
        <v>15</v>
      </c>
      <c r="G68" s="7">
        <v>8</v>
      </c>
      <c r="H68" t="s">
        <v>23</v>
      </c>
      <c r="I68" t="s">
        <v>24</v>
      </c>
      <c r="K68" s="9">
        <v>45695.651018518518</v>
      </c>
    </row>
    <row r="69" spans="1:11">
      <c r="A69" t="s">
        <v>35</v>
      </c>
      <c r="B69" s="6">
        <v>45929</v>
      </c>
      <c r="C69" s="6">
        <v>45933</v>
      </c>
      <c r="E69" t="s">
        <v>14</v>
      </c>
      <c r="F69" t="s">
        <v>15</v>
      </c>
      <c r="G69" s="7">
        <v>40</v>
      </c>
      <c r="H69" t="s">
        <v>16</v>
      </c>
      <c r="I69" t="s">
        <v>38</v>
      </c>
      <c r="J69" s="9">
        <v>45695.688530092593</v>
      </c>
      <c r="K69" s="9">
        <v>45695.662187499998</v>
      </c>
    </row>
    <row r="70" spans="1:11">
      <c r="A70" t="s">
        <v>50</v>
      </c>
      <c r="B70" s="6">
        <v>45769</v>
      </c>
      <c r="C70" s="6">
        <v>45772</v>
      </c>
      <c r="D70" t="s">
        <v>31</v>
      </c>
      <c r="E70" t="s">
        <v>14</v>
      </c>
      <c r="F70" t="s">
        <v>15</v>
      </c>
      <c r="G70" s="7">
        <v>32</v>
      </c>
      <c r="H70" t="s">
        <v>16</v>
      </c>
      <c r="I70" t="s">
        <v>50</v>
      </c>
      <c r="J70" s="9">
        <v>45672.527060185188</v>
      </c>
      <c r="K70" s="9">
        <v>45671.512824074074</v>
      </c>
    </row>
    <row r="71" spans="1:11">
      <c r="A71" t="s">
        <v>72</v>
      </c>
      <c r="B71" s="6">
        <v>45999</v>
      </c>
      <c r="C71" s="6">
        <v>45999</v>
      </c>
      <c r="D71" t="s">
        <v>118</v>
      </c>
      <c r="E71" t="s">
        <v>14</v>
      </c>
      <c r="F71" t="s">
        <v>15</v>
      </c>
      <c r="G71" s="7">
        <v>8</v>
      </c>
      <c r="H71" t="s">
        <v>16</v>
      </c>
      <c r="I71" t="s">
        <v>38</v>
      </c>
      <c r="J71" s="9">
        <v>45698.553182870368</v>
      </c>
      <c r="K71" s="9">
        <v>45698.511446759258</v>
      </c>
    </row>
    <row r="72" spans="1:11">
      <c r="A72" t="s">
        <v>39</v>
      </c>
      <c r="B72" s="6">
        <v>45747</v>
      </c>
      <c r="C72" s="6">
        <v>45761</v>
      </c>
      <c r="D72" t="s">
        <v>40</v>
      </c>
      <c r="E72" t="s">
        <v>14</v>
      </c>
      <c r="F72" t="s">
        <v>15</v>
      </c>
      <c r="G72" s="7">
        <v>88</v>
      </c>
      <c r="H72" t="s">
        <v>16</v>
      </c>
      <c r="I72" t="s">
        <v>28</v>
      </c>
      <c r="J72" s="9">
        <v>45660.56355324074</v>
      </c>
      <c r="K72" s="9">
        <v>45660.563530092593</v>
      </c>
    </row>
    <row r="73" spans="1:11">
      <c r="A73" t="s">
        <v>51</v>
      </c>
      <c r="B73" s="6">
        <v>45980</v>
      </c>
      <c r="C73" s="6">
        <v>45984</v>
      </c>
      <c r="D73" t="s">
        <v>119</v>
      </c>
      <c r="E73" t="s">
        <v>103</v>
      </c>
      <c r="F73" t="s">
        <v>104</v>
      </c>
      <c r="G73" s="7">
        <v>24</v>
      </c>
      <c r="H73" t="s">
        <v>23</v>
      </c>
      <c r="I73" t="s">
        <v>69</v>
      </c>
      <c r="K73" s="9">
        <v>45693.229710648149</v>
      </c>
    </row>
    <row r="74" spans="1:11">
      <c r="A74" t="s">
        <v>92</v>
      </c>
      <c r="B74" s="6">
        <v>45800</v>
      </c>
      <c r="C74" s="6">
        <v>45810</v>
      </c>
      <c r="D74" t="s">
        <v>31</v>
      </c>
      <c r="E74" t="s">
        <v>14</v>
      </c>
      <c r="F74" t="s">
        <v>15</v>
      </c>
      <c r="G74" s="7">
        <v>48</v>
      </c>
      <c r="H74" t="s">
        <v>23</v>
      </c>
      <c r="I74" t="s">
        <v>96</v>
      </c>
      <c r="K74" s="9">
        <v>45707.788124999999</v>
      </c>
    </row>
    <row r="75" spans="1:11">
      <c r="A75" t="s">
        <v>120</v>
      </c>
      <c r="B75" s="6">
        <v>45681</v>
      </c>
      <c r="C75" s="6">
        <v>45681</v>
      </c>
      <c r="E75" t="s">
        <v>14</v>
      </c>
      <c r="F75" t="s">
        <v>15</v>
      </c>
      <c r="G75" s="7">
        <v>8</v>
      </c>
      <c r="H75" t="s">
        <v>16</v>
      </c>
      <c r="I75" t="s">
        <v>17</v>
      </c>
      <c r="J75" s="9">
        <v>45687.516898148147</v>
      </c>
      <c r="K75" s="9">
        <v>45674.612442129626</v>
      </c>
    </row>
    <row r="76" spans="1:11">
      <c r="A76" t="s">
        <v>60</v>
      </c>
      <c r="B76" s="6">
        <v>45665</v>
      </c>
      <c r="C76" s="6">
        <v>45665</v>
      </c>
      <c r="D76" t="s">
        <v>61</v>
      </c>
      <c r="E76" t="s">
        <v>14</v>
      </c>
      <c r="F76" t="s">
        <v>15</v>
      </c>
      <c r="G76" s="7">
        <v>4</v>
      </c>
      <c r="H76" t="s">
        <v>16</v>
      </c>
      <c r="I76" t="s">
        <v>43</v>
      </c>
      <c r="J76" s="9">
        <v>45699.75885416667</v>
      </c>
      <c r="K76" s="9">
        <v>45699.75849537037</v>
      </c>
    </row>
    <row r="77" spans="1:11">
      <c r="A77" t="s">
        <v>34</v>
      </c>
      <c r="B77" s="6">
        <v>45713</v>
      </c>
      <c r="C77" s="6">
        <v>45716</v>
      </c>
      <c r="E77" t="s">
        <v>14</v>
      </c>
      <c r="F77" t="s">
        <v>15</v>
      </c>
      <c r="G77" s="7">
        <v>32</v>
      </c>
      <c r="H77" t="s">
        <v>16</v>
      </c>
      <c r="I77" t="s">
        <v>17</v>
      </c>
      <c r="J77" s="9">
        <v>45702.480856481481</v>
      </c>
      <c r="K77" s="9">
        <v>45681.690798611111</v>
      </c>
    </row>
    <row r="78" spans="1:11">
      <c r="A78" t="s">
        <v>38</v>
      </c>
      <c r="B78" s="6">
        <v>45884</v>
      </c>
      <c r="C78" s="6">
        <v>45887</v>
      </c>
      <c r="D78" t="s">
        <v>14</v>
      </c>
      <c r="E78" t="s">
        <v>14</v>
      </c>
      <c r="F78" t="s">
        <v>15</v>
      </c>
      <c r="G78" s="7">
        <v>16</v>
      </c>
      <c r="H78" t="s">
        <v>23</v>
      </c>
      <c r="I78" t="s">
        <v>24</v>
      </c>
      <c r="K78" s="9">
        <v>45695.650034722225</v>
      </c>
    </row>
    <row r="79" spans="1:11">
      <c r="A79" t="s">
        <v>121</v>
      </c>
      <c r="B79" s="6">
        <v>45712</v>
      </c>
      <c r="C79" s="6">
        <v>45714</v>
      </c>
      <c r="D79" t="s">
        <v>122</v>
      </c>
      <c r="E79" t="s">
        <v>14</v>
      </c>
      <c r="F79" t="s">
        <v>15</v>
      </c>
      <c r="G79" s="7">
        <v>24</v>
      </c>
      <c r="H79" t="s">
        <v>16</v>
      </c>
      <c r="I79" t="s">
        <v>123</v>
      </c>
      <c r="J79" s="9">
        <v>45700.971585648149</v>
      </c>
      <c r="K79" s="9">
        <v>45699.177546296298</v>
      </c>
    </row>
    <row r="80" spans="1:11">
      <c r="A80" t="s">
        <v>98</v>
      </c>
      <c r="B80" s="6">
        <v>45708</v>
      </c>
      <c r="C80" s="6">
        <v>45709</v>
      </c>
      <c r="D80" t="s">
        <v>124</v>
      </c>
      <c r="E80" t="s">
        <v>14</v>
      </c>
      <c r="F80" t="s">
        <v>15</v>
      </c>
      <c r="G80" s="7">
        <v>16</v>
      </c>
      <c r="H80" t="s">
        <v>16</v>
      </c>
      <c r="I80" t="s">
        <v>47</v>
      </c>
      <c r="J80" s="9">
        <v>45707.111817129633</v>
      </c>
      <c r="K80" s="9">
        <v>45706.479699074072</v>
      </c>
    </row>
    <row r="81" spans="1:12">
      <c r="A81" t="s">
        <v>125</v>
      </c>
      <c r="B81" s="6">
        <v>45706</v>
      </c>
      <c r="C81" s="6">
        <v>45706</v>
      </c>
      <c r="D81" t="s">
        <v>126</v>
      </c>
      <c r="E81" t="s">
        <v>14</v>
      </c>
      <c r="F81" t="s">
        <v>15</v>
      </c>
      <c r="G81" s="7">
        <v>8</v>
      </c>
      <c r="H81" t="s">
        <v>16</v>
      </c>
      <c r="I81" t="s">
        <v>43</v>
      </c>
      <c r="J81" s="9">
        <v>45708.274988425925</v>
      </c>
      <c r="K81" s="9">
        <v>45708.263761574075</v>
      </c>
    </row>
    <row r="82" spans="1:12">
      <c r="A82" t="s">
        <v>34</v>
      </c>
      <c r="B82" s="6">
        <v>45748</v>
      </c>
      <c r="C82" s="6">
        <v>45751</v>
      </c>
      <c r="E82" t="s">
        <v>14</v>
      </c>
      <c r="F82" t="s">
        <v>15</v>
      </c>
      <c r="G82" s="7">
        <v>32</v>
      </c>
      <c r="H82" t="s">
        <v>16</v>
      </c>
      <c r="I82" t="s">
        <v>17</v>
      </c>
      <c r="J82" s="9">
        <v>45702.480833333335</v>
      </c>
      <c r="K82" s="9">
        <v>45681.690497685187</v>
      </c>
    </row>
    <row r="83" spans="1:12">
      <c r="A83" t="s">
        <v>127</v>
      </c>
      <c r="B83" s="6">
        <v>45737</v>
      </c>
      <c r="C83" s="6">
        <v>45737</v>
      </c>
      <c r="E83" t="s">
        <v>14</v>
      </c>
      <c r="F83" t="s">
        <v>15</v>
      </c>
      <c r="G83" s="7">
        <v>4</v>
      </c>
      <c r="H83" t="s">
        <v>16</v>
      </c>
      <c r="I83" t="s">
        <v>28</v>
      </c>
      <c r="J83" s="9">
        <v>45672.500081018516</v>
      </c>
      <c r="K83" s="9">
        <v>45671.514872685184</v>
      </c>
    </row>
    <row r="84" spans="1:12">
      <c r="A84" t="s">
        <v>62</v>
      </c>
      <c r="B84" s="6">
        <v>45769</v>
      </c>
      <c r="C84" s="6">
        <v>45771</v>
      </c>
      <c r="D84" t="s">
        <v>128</v>
      </c>
      <c r="E84" t="s">
        <v>14</v>
      </c>
      <c r="F84" t="s">
        <v>15</v>
      </c>
      <c r="G84" s="7">
        <v>24</v>
      </c>
      <c r="H84" t="s">
        <v>16</v>
      </c>
      <c r="I84" t="s">
        <v>69</v>
      </c>
      <c r="J84" s="9">
        <v>45691.117245370369</v>
      </c>
      <c r="K84" s="9">
        <v>45690.969930555555</v>
      </c>
    </row>
    <row r="85" spans="1:12">
      <c r="A85" t="s">
        <v>129</v>
      </c>
      <c r="B85" s="6">
        <v>45687</v>
      </c>
      <c r="C85" s="6">
        <v>45687</v>
      </c>
      <c r="D85" t="s">
        <v>61</v>
      </c>
      <c r="E85" t="s">
        <v>14</v>
      </c>
      <c r="F85" t="s">
        <v>15</v>
      </c>
      <c r="G85" s="7">
        <v>8</v>
      </c>
      <c r="H85" t="s">
        <v>16</v>
      </c>
      <c r="I85" t="s">
        <v>43</v>
      </c>
      <c r="J85" s="9">
        <v>45699.756157407406</v>
      </c>
      <c r="K85" s="9">
        <v>45699.756122685183</v>
      </c>
    </row>
    <row r="86" spans="1:12">
      <c r="A86" t="s">
        <v>46</v>
      </c>
      <c r="B86" s="6">
        <v>45678</v>
      </c>
      <c r="C86" s="6">
        <v>45678</v>
      </c>
      <c r="D86" t="s">
        <v>130</v>
      </c>
      <c r="E86" t="s">
        <v>14</v>
      </c>
      <c r="F86" t="s">
        <v>15</v>
      </c>
      <c r="G86" s="7">
        <v>8</v>
      </c>
      <c r="H86" t="s">
        <v>131</v>
      </c>
      <c r="I86" t="s">
        <v>27</v>
      </c>
      <c r="K86" s="9">
        <v>45699.737361111111</v>
      </c>
      <c r="L86" s="9">
        <v>45700.689965277779</v>
      </c>
    </row>
    <row r="87" spans="1:12">
      <c r="A87" t="s">
        <v>100</v>
      </c>
      <c r="B87" s="6">
        <v>45700</v>
      </c>
      <c r="C87" s="6">
        <v>45700</v>
      </c>
      <c r="D87" t="s">
        <v>101</v>
      </c>
      <c r="E87" t="s">
        <v>14</v>
      </c>
      <c r="F87" t="s">
        <v>15</v>
      </c>
      <c r="G87" s="7">
        <v>8</v>
      </c>
      <c r="H87" t="s">
        <v>16</v>
      </c>
      <c r="I87" t="s">
        <v>46</v>
      </c>
      <c r="J87" s="9">
        <v>45699.487534722219</v>
      </c>
      <c r="K87" s="9">
        <v>45698.206770833334</v>
      </c>
    </row>
    <row r="88" spans="1:12">
      <c r="A88" t="s">
        <v>100</v>
      </c>
      <c r="B88" s="6">
        <v>45663</v>
      </c>
      <c r="C88" s="6">
        <v>45663</v>
      </c>
      <c r="D88" t="s">
        <v>61</v>
      </c>
      <c r="E88" t="s">
        <v>14</v>
      </c>
      <c r="F88" t="s">
        <v>15</v>
      </c>
      <c r="G88" s="7">
        <v>8</v>
      </c>
      <c r="H88" t="s">
        <v>16</v>
      </c>
      <c r="I88" t="s">
        <v>43</v>
      </c>
      <c r="J88" s="9">
        <v>45700.714375000003</v>
      </c>
      <c r="K88" s="9">
        <v>45699.753171296295</v>
      </c>
    </row>
    <row r="89" spans="1:12">
      <c r="A89" t="s">
        <v>127</v>
      </c>
      <c r="B89" s="6">
        <v>45779</v>
      </c>
      <c r="C89" s="6">
        <v>45796</v>
      </c>
      <c r="D89" t="s">
        <v>132</v>
      </c>
      <c r="E89" t="s">
        <v>14</v>
      </c>
      <c r="F89" t="s">
        <v>15</v>
      </c>
      <c r="G89" s="7">
        <v>88</v>
      </c>
      <c r="H89" t="s">
        <v>16</v>
      </c>
      <c r="I89" t="s">
        <v>28</v>
      </c>
      <c r="J89" s="9">
        <v>45672.500069444446</v>
      </c>
      <c r="K89" s="9">
        <v>45671.514560185184</v>
      </c>
    </row>
    <row r="90" spans="1:12">
      <c r="A90" t="s">
        <v>51</v>
      </c>
      <c r="B90" s="6">
        <v>45730</v>
      </c>
      <c r="C90" s="6">
        <v>45730</v>
      </c>
      <c r="D90" t="s">
        <v>133</v>
      </c>
      <c r="E90" t="s">
        <v>103</v>
      </c>
      <c r="F90" t="s">
        <v>104</v>
      </c>
      <c r="G90" s="7">
        <v>8</v>
      </c>
      <c r="H90" t="s">
        <v>23</v>
      </c>
      <c r="I90" t="s">
        <v>69</v>
      </c>
      <c r="K90" s="9">
        <v>45693.229201388887</v>
      </c>
    </row>
    <row r="91" spans="1:12">
      <c r="A91" t="s">
        <v>49</v>
      </c>
      <c r="B91" s="6">
        <v>45763</v>
      </c>
      <c r="C91" s="6">
        <v>45769</v>
      </c>
      <c r="D91" t="s">
        <v>134</v>
      </c>
      <c r="E91" t="s">
        <v>14</v>
      </c>
      <c r="F91" t="s">
        <v>15</v>
      </c>
      <c r="G91" s="7">
        <v>24</v>
      </c>
      <c r="H91" t="s">
        <v>16</v>
      </c>
      <c r="I91" t="s">
        <v>69</v>
      </c>
      <c r="J91" s="9">
        <v>45694.948391203703</v>
      </c>
      <c r="K91" s="9">
        <v>45694.923819444448</v>
      </c>
    </row>
    <row r="92" spans="1:12">
      <c r="A92" t="s">
        <v>97</v>
      </c>
      <c r="B92" s="6">
        <v>45778</v>
      </c>
      <c r="C92" s="6">
        <v>45782</v>
      </c>
      <c r="D92" t="s">
        <v>135</v>
      </c>
      <c r="E92" t="s">
        <v>14</v>
      </c>
      <c r="F92" t="s">
        <v>15</v>
      </c>
      <c r="G92" s="7">
        <v>16</v>
      </c>
      <c r="H92" t="s">
        <v>23</v>
      </c>
      <c r="I92" t="s">
        <v>24</v>
      </c>
      <c r="K92" s="9">
        <v>45687.696562500001</v>
      </c>
    </row>
    <row r="93" spans="1:12">
      <c r="A93" t="s">
        <v>30</v>
      </c>
      <c r="B93" s="6">
        <v>45889</v>
      </c>
      <c r="C93" s="6">
        <v>45891</v>
      </c>
      <c r="D93" t="s">
        <v>31</v>
      </c>
      <c r="E93" t="s">
        <v>14</v>
      </c>
      <c r="F93" t="s">
        <v>15</v>
      </c>
      <c r="G93" s="7">
        <v>24</v>
      </c>
      <c r="H93" t="s">
        <v>16</v>
      </c>
      <c r="I93" t="s">
        <v>32</v>
      </c>
      <c r="J93" s="9">
        <v>45672.515243055554</v>
      </c>
      <c r="K93" s="9">
        <v>45671.511423611111</v>
      </c>
    </row>
    <row r="94" spans="1:12">
      <c r="A94" t="s">
        <v>72</v>
      </c>
      <c r="B94" s="6">
        <v>45838</v>
      </c>
      <c r="C94" s="6">
        <v>45858</v>
      </c>
      <c r="D94" t="s">
        <v>136</v>
      </c>
      <c r="E94" t="s">
        <v>14</v>
      </c>
      <c r="F94" t="s">
        <v>15</v>
      </c>
      <c r="G94" s="7">
        <v>120</v>
      </c>
      <c r="H94" t="s">
        <v>23</v>
      </c>
      <c r="I94" t="s">
        <v>38</v>
      </c>
      <c r="K94" s="9">
        <v>45698.511689814812</v>
      </c>
    </row>
    <row r="95" spans="1:12">
      <c r="A95" t="s">
        <v>129</v>
      </c>
      <c r="B95" s="6">
        <v>45699</v>
      </c>
      <c r="C95" s="6">
        <v>45699</v>
      </c>
      <c r="D95" t="s">
        <v>137</v>
      </c>
      <c r="E95" t="s">
        <v>14</v>
      </c>
      <c r="F95" t="s">
        <v>15</v>
      </c>
      <c r="G95" s="7">
        <v>8</v>
      </c>
      <c r="H95" t="s">
        <v>16</v>
      </c>
      <c r="I95" t="s">
        <v>43</v>
      </c>
      <c r="J95" s="9">
        <v>45699.214456018519</v>
      </c>
      <c r="K95" s="9">
        <v>45698.15421296296</v>
      </c>
    </row>
    <row r="96" spans="1:12">
      <c r="A96" t="s">
        <v>38</v>
      </c>
      <c r="B96" s="6">
        <v>46013</v>
      </c>
      <c r="C96" s="6">
        <v>46015</v>
      </c>
      <c r="E96" t="s">
        <v>14</v>
      </c>
      <c r="F96" t="s">
        <v>15</v>
      </c>
      <c r="G96" s="7">
        <v>24</v>
      </c>
      <c r="H96" t="s">
        <v>23</v>
      </c>
      <c r="I96" t="s">
        <v>24</v>
      </c>
      <c r="K96" s="9">
        <v>45695.651712962965</v>
      </c>
    </row>
    <row r="97" spans="1:11">
      <c r="A97" t="s">
        <v>50</v>
      </c>
      <c r="B97" s="6">
        <v>45663</v>
      </c>
      <c r="C97" s="6">
        <v>45664</v>
      </c>
      <c r="E97" t="s">
        <v>14</v>
      </c>
      <c r="F97" t="s">
        <v>15</v>
      </c>
      <c r="G97" s="7">
        <v>16</v>
      </c>
      <c r="H97" t="s">
        <v>16</v>
      </c>
      <c r="I97" t="s">
        <v>28</v>
      </c>
      <c r="J97" s="9">
        <v>45660.550752314812</v>
      </c>
      <c r="K97" s="9">
        <v>45660.550729166665</v>
      </c>
    </row>
    <row r="98" spans="1:11">
      <c r="A98" t="s">
        <v>97</v>
      </c>
      <c r="B98" s="6">
        <v>45764</v>
      </c>
      <c r="C98" s="6">
        <v>45764</v>
      </c>
      <c r="E98" t="s">
        <v>14</v>
      </c>
      <c r="F98" t="s">
        <v>15</v>
      </c>
      <c r="G98" s="7">
        <v>8</v>
      </c>
      <c r="H98" t="s">
        <v>23</v>
      </c>
      <c r="I98" t="s">
        <v>24</v>
      </c>
      <c r="K98" s="9">
        <v>45700.785277777781</v>
      </c>
    </row>
    <row r="99" spans="1:11">
      <c r="A99" t="s">
        <v>50</v>
      </c>
      <c r="B99" s="6">
        <v>46013</v>
      </c>
      <c r="C99" s="6">
        <v>46015</v>
      </c>
      <c r="E99" t="s">
        <v>14</v>
      </c>
      <c r="F99" t="s">
        <v>15</v>
      </c>
      <c r="G99" s="7">
        <v>24</v>
      </c>
      <c r="H99" t="s">
        <v>16</v>
      </c>
      <c r="I99" t="s">
        <v>50</v>
      </c>
      <c r="J99" s="9">
        <v>45672.527083333334</v>
      </c>
      <c r="K99" s="9">
        <v>45671.513692129629</v>
      </c>
    </row>
    <row r="100" spans="1:11">
      <c r="A100" t="s">
        <v>127</v>
      </c>
      <c r="B100" s="6">
        <v>45849</v>
      </c>
      <c r="C100" s="6">
        <v>45853</v>
      </c>
      <c r="D100" t="s">
        <v>86</v>
      </c>
      <c r="E100" t="s">
        <v>14</v>
      </c>
      <c r="F100" t="s">
        <v>15</v>
      </c>
      <c r="G100" s="7">
        <v>24</v>
      </c>
      <c r="H100" t="s">
        <v>23</v>
      </c>
      <c r="I100" t="s">
        <v>28</v>
      </c>
      <c r="K100" s="9">
        <v>45705.561099537037</v>
      </c>
    </row>
    <row r="101" spans="1:11">
      <c r="A101" t="s">
        <v>100</v>
      </c>
      <c r="B101" s="6">
        <v>45698</v>
      </c>
      <c r="C101" s="6">
        <v>45698</v>
      </c>
      <c r="D101" t="s">
        <v>138</v>
      </c>
      <c r="E101" t="s">
        <v>14</v>
      </c>
      <c r="F101" t="s">
        <v>15</v>
      </c>
      <c r="G101" s="7">
        <v>8</v>
      </c>
      <c r="H101" t="s">
        <v>16</v>
      </c>
      <c r="I101" t="s">
        <v>17</v>
      </c>
      <c r="J101" s="9">
        <v>45687.514976851853</v>
      </c>
      <c r="K101" s="9">
        <v>45679.249525462961</v>
      </c>
    </row>
    <row r="102" spans="1:11">
      <c r="A102" t="s">
        <v>73</v>
      </c>
      <c r="B102" s="6">
        <v>45705</v>
      </c>
      <c r="C102" s="6">
        <v>45705</v>
      </c>
      <c r="D102" t="s">
        <v>139</v>
      </c>
      <c r="E102" t="s">
        <v>14</v>
      </c>
      <c r="F102" t="s">
        <v>15</v>
      </c>
      <c r="G102" s="7">
        <v>8</v>
      </c>
      <c r="H102" t="s">
        <v>23</v>
      </c>
      <c r="I102" t="s">
        <v>24</v>
      </c>
      <c r="K102" s="9">
        <v>45704.454039351855</v>
      </c>
    </row>
    <row r="103" spans="1:11">
      <c r="A103" t="s">
        <v>30</v>
      </c>
      <c r="B103" s="6">
        <v>45859</v>
      </c>
      <c r="C103" s="6">
        <v>45859</v>
      </c>
      <c r="E103" t="s">
        <v>14</v>
      </c>
      <c r="F103" t="s">
        <v>15</v>
      </c>
      <c r="G103" s="7">
        <v>8</v>
      </c>
      <c r="H103" t="s">
        <v>16</v>
      </c>
      <c r="I103" t="s">
        <v>32</v>
      </c>
      <c r="J103" s="9">
        <v>45672.515243055554</v>
      </c>
      <c r="K103" s="9">
        <v>45671.511655092596</v>
      </c>
    </row>
    <row r="104" spans="1:11">
      <c r="A104" t="s">
        <v>114</v>
      </c>
      <c r="B104" s="6">
        <v>45659</v>
      </c>
      <c r="C104" s="6">
        <v>45663</v>
      </c>
      <c r="E104" t="s">
        <v>14</v>
      </c>
      <c r="F104" t="s">
        <v>15</v>
      </c>
      <c r="G104" s="7">
        <v>16</v>
      </c>
      <c r="H104" t="s">
        <v>16</v>
      </c>
      <c r="I104" t="s">
        <v>28</v>
      </c>
      <c r="J104" s="9">
        <v>45660.552488425928</v>
      </c>
      <c r="K104" s="9">
        <v>45660.552442129629</v>
      </c>
    </row>
    <row r="105" spans="1:11">
      <c r="A105" t="s">
        <v>43</v>
      </c>
      <c r="B105" s="6">
        <v>45705</v>
      </c>
      <c r="C105" s="6">
        <v>45705</v>
      </c>
      <c r="D105" t="s">
        <v>140</v>
      </c>
      <c r="E105" t="s">
        <v>14</v>
      </c>
      <c r="F105" t="s">
        <v>15</v>
      </c>
      <c r="G105" s="7">
        <v>8</v>
      </c>
      <c r="H105" t="s">
        <v>16</v>
      </c>
      <c r="I105" t="s">
        <v>43</v>
      </c>
      <c r="J105" s="9">
        <v>45702.508657407408</v>
      </c>
      <c r="K105" s="9">
        <v>45702.508611111109</v>
      </c>
    </row>
    <row r="106" spans="1:11">
      <c r="A106" t="s">
        <v>50</v>
      </c>
      <c r="B106" s="6">
        <v>45804</v>
      </c>
      <c r="C106" s="6">
        <v>45807</v>
      </c>
      <c r="E106" t="s">
        <v>14</v>
      </c>
      <c r="F106" t="s">
        <v>15</v>
      </c>
      <c r="G106" s="7">
        <v>32</v>
      </c>
      <c r="H106" t="s">
        <v>16</v>
      </c>
      <c r="I106" t="s">
        <v>50</v>
      </c>
      <c r="J106" s="9">
        <v>45672.527118055557</v>
      </c>
      <c r="K106" s="9">
        <v>45671.513124999998</v>
      </c>
    </row>
    <row r="107" spans="1:11">
      <c r="A107" t="s">
        <v>47</v>
      </c>
      <c r="B107" s="6">
        <v>45747</v>
      </c>
      <c r="C107" s="6">
        <v>45747</v>
      </c>
      <c r="D107" t="s">
        <v>141</v>
      </c>
      <c r="E107" t="s">
        <v>14</v>
      </c>
      <c r="F107" t="s">
        <v>15</v>
      </c>
      <c r="G107" s="7">
        <v>8</v>
      </c>
      <c r="H107" t="s">
        <v>16</v>
      </c>
      <c r="I107" t="s">
        <v>17</v>
      </c>
      <c r="J107" s="9">
        <v>45688.530127314814</v>
      </c>
      <c r="K107" s="9">
        <v>45673.157546296294</v>
      </c>
    </row>
    <row r="108" spans="1:11">
      <c r="A108" t="s">
        <v>35</v>
      </c>
      <c r="B108" s="6">
        <v>45861</v>
      </c>
      <c r="C108" s="6">
        <v>45870</v>
      </c>
      <c r="E108" t="s">
        <v>14</v>
      </c>
      <c r="F108" t="s">
        <v>15</v>
      </c>
      <c r="G108" s="7">
        <v>64</v>
      </c>
      <c r="H108" t="s">
        <v>16</v>
      </c>
      <c r="I108" t="s">
        <v>38</v>
      </c>
      <c r="J108" s="9">
        <v>45695.68854166667</v>
      </c>
      <c r="K108" s="9">
        <v>45695.661296296297</v>
      </c>
    </row>
    <row r="109" spans="1:11">
      <c r="A109" t="s">
        <v>17</v>
      </c>
      <c r="B109" s="6">
        <v>45695</v>
      </c>
      <c r="C109" s="6">
        <v>45695</v>
      </c>
      <c r="D109" t="s">
        <v>142</v>
      </c>
      <c r="E109" t="s">
        <v>14</v>
      </c>
      <c r="F109" t="s">
        <v>15</v>
      </c>
      <c r="G109" s="7">
        <v>8</v>
      </c>
      <c r="H109" t="s">
        <v>16</v>
      </c>
      <c r="I109" t="s">
        <v>17</v>
      </c>
      <c r="J109" s="9">
        <v>45693.681377314817</v>
      </c>
      <c r="K109" s="9">
        <v>45684.913865740738</v>
      </c>
    </row>
    <row r="110" spans="1:11">
      <c r="A110" t="s">
        <v>50</v>
      </c>
      <c r="B110" s="6">
        <v>45659</v>
      </c>
      <c r="C110" s="6">
        <v>45660</v>
      </c>
      <c r="E110" t="s">
        <v>14</v>
      </c>
      <c r="F110" t="s">
        <v>15</v>
      </c>
      <c r="G110" s="7">
        <v>8</v>
      </c>
      <c r="H110" t="s">
        <v>16</v>
      </c>
      <c r="I110" t="s">
        <v>28</v>
      </c>
      <c r="J110" s="9">
        <v>45660.550775462965</v>
      </c>
      <c r="K110" s="9">
        <v>45660.550671296296</v>
      </c>
    </row>
    <row r="111" spans="1:11">
      <c r="A111" t="s">
        <v>143</v>
      </c>
      <c r="B111" s="6">
        <v>45733</v>
      </c>
      <c r="C111" s="6">
        <v>45737</v>
      </c>
      <c r="D111" t="s">
        <v>144</v>
      </c>
      <c r="E111" t="s">
        <v>14</v>
      </c>
      <c r="F111" t="s">
        <v>15</v>
      </c>
      <c r="G111" s="7">
        <v>40</v>
      </c>
      <c r="H111" t="s">
        <v>23</v>
      </c>
      <c r="I111" t="s">
        <v>28</v>
      </c>
      <c r="K111" s="9">
        <v>45680.37641203704</v>
      </c>
    </row>
    <row r="112" spans="1:11">
      <c r="A112" t="s">
        <v>27</v>
      </c>
      <c r="B112" s="6">
        <v>45740</v>
      </c>
      <c r="C112" s="6">
        <v>45744</v>
      </c>
      <c r="D112" t="s">
        <v>145</v>
      </c>
      <c r="E112" t="s">
        <v>14</v>
      </c>
      <c r="F112" t="s">
        <v>15</v>
      </c>
      <c r="G112" s="7">
        <v>32</v>
      </c>
      <c r="H112" t="s">
        <v>16</v>
      </c>
      <c r="I112" t="s">
        <v>17</v>
      </c>
      <c r="J112" s="9">
        <v>45688.850949074076</v>
      </c>
      <c r="K112" s="9">
        <v>45687.54996527778</v>
      </c>
    </row>
    <row r="113" spans="1:11">
      <c r="A113" t="s">
        <v>50</v>
      </c>
      <c r="B113" s="6">
        <v>45783</v>
      </c>
      <c r="C113" s="6">
        <v>45786</v>
      </c>
      <c r="E113" t="s">
        <v>14</v>
      </c>
      <c r="F113" t="s">
        <v>15</v>
      </c>
      <c r="G113" s="7">
        <v>32</v>
      </c>
      <c r="H113" t="s">
        <v>16</v>
      </c>
      <c r="I113" t="s">
        <v>50</v>
      </c>
      <c r="J113" s="9">
        <v>45672.527002314811</v>
      </c>
      <c r="K113" s="9">
        <v>45671.513009259259</v>
      </c>
    </row>
    <row r="114" spans="1:11">
      <c r="A114" t="s">
        <v>146</v>
      </c>
      <c r="B114" s="6">
        <v>46013</v>
      </c>
      <c r="C114" s="6">
        <v>46015</v>
      </c>
      <c r="E114" t="s">
        <v>14</v>
      </c>
      <c r="F114" t="s">
        <v>15</v>
      </c>
      <c r="G114" s="7">
        <v>24</v>
      </c>
      <c r="H114" t="s">
        <v>16</v>
      </c>
      <c r="I114" t="s">
        <v>17</v>
      </c>
      <c r="J114" s="9">
        <v>45707.686377314814</v>
      </c>
      <c r="K114" s="9">
        <v>45692.576307870368</v>
      </c>
    </row>
    <row r="115" spans="1:11">
      <c r="A115" t="s">
        <v>147</v>
      </c>
      <c r="B115" s="6">
        <v>45726</v>
      </c>
      <c r="C115" s="6">
        <v>45733</v>
      </c>
      <c r="D115" t="s">
        <v>148</v>
      </c>
      <c r="E115" t="s">
        <v>14</v>
      </c>
      <c r="F115" t="s">
        <v>15</v>
      </c>
      <c r="G115" s="7">
        <v>48</v>
      </c>
      <c r="H115" t="s">
        <v>23</v>
      </c>
      <c r="I115" t="s">
        <v>96</v>
      </c>
      <c r="K115" s="9">
        <v>45694.431909722225</v>
      </c>
    </row>
    <row r="116" spans="1:11">
      <c r="A116" t="s">
        <v>85</v>
      </c>
      <c r="B116" s="6">
        <v>45712</v>
      </c>
      <c r="C116" s="6">
        <v>45712</v>
      </c>
      <c r="D116" t="s">
        <v>86</v>
      </c>
      <c r="E116" t="s">
        <v>14</v>
      </c>
      <c r="F116" t="s">
        <v>15</v>
      </c>
      <c r="G116" s="7">
        <v>8</v>
      </c>
      <c r="H116" t="s">
        <v>23</v>
      </c>
      <c r="I116" t="s">
        <v>21</v>
      </c>
      <c r="K116" s="9">
        <v>45696.387314814812</v>
      </c>
    </row>
    <row r="117" spans="1:11">
      <c r="A117" t="s">
        <v>69</v>
      </c>
      <c r="B117" s="6">
        <v>45713</v>
      </c>
      <c r="C117" s="6">
        <v>45713</v>
      </c>
      <c r="D117" t="s">
        <v>102</v>
      </c>
      <c r="E117" t="s">
        <v>103</v>
      </c>
      <c r="F117" t="s">
        <v>104</v>
      </c>
      <c r="G117" s="7">
        <v>8</v>
      </c>
      <c r="H117" t="s">
        <v>16</v>
      </c>
      <c r="I117" t="s">
        <v>69</v>
      </c>
      <c r="J117" s="9">
        <v>45705.350601851853</v>
      </c>
      <c r="K117" s="9">
        <v>45705.350601851853</v>
      </c>
    </row>
    <row r="118" spans="1:11">
      <c r="A118" t="s">
        <v>73</v>
      </c>
      <c r="B118" s="6">
        <v>45943</v>
      </c>
      <c r="C118" s="6">
        <v>45954</v>
      </c>
      <c r="D118" t="s">
        <v>149</v>
      </c>
      <c r="E118" t="s">
        <v>14</v>
      </c>
      <c r="F118" t="s">
        <v>15</v>
      </c>
      <c r="G118" s="7">
        <v>80</v>
      </c>
      <c r="H118" t="s">
        <v>23</v>
      </c>
      <c r="I118" t="s">
        <v>24</v>
      </c>
      <c r="K118" s="9">
        <v>45702.593807870369</v>
      </c>
    </row>
    <row r="119" spans="1:11">
      <c r="A119" t="s">
        <v>150</v>
      </c>
      <c r="B119" s="6">
        <v>45677</v>
      </c>
      <c r="C119" s="6">
        <v>45677</v>
      </c>
      <c r="D119" t="s">
        <v>151</v>
      </c>
      <c r="E119" t="s">
        <v>14</v>
      </c>
      <c r="F119" t="s">
        <v>15</v>
      </c>
      <c r="G119" s="7">
        <v>8</v>
      </c>
      <c r="H119" t="s">
        <v>16</v>
      </c>
      <c r="I119" t="s">
        <v>17</v>
      </c>
      <c r="J119" s="9">
        <v>45688.530231481483</v>
      </c>
      <c r="K119" s="9">
        <v>45673.305115740739</v>
      </c>
    </row>
    <row r="120" spans="1:11">
      <c r="A120" t="s">
        <v>38</v>
      </c>
      <c r="B120" s="6">
        <v>45957</v>
      </c>
      <c r="C120" s="6">
        <v>45961</v>
      </c>
      <c r="E120" t="s">
        <v>14</v>
      </c>
      <c r="F120" t="s">
        <v>15</v>
      </c>
      <c r="G120" s="7">
        <v>40</v>
      </c>
      <c r="H120" t="s">
        <v>23</v>
      </c>
      <c r="I120" t="s">
        <v>24</v>
      </c>
      <c r="K120" s="9">
        <v>45695.650671296295</v>
      </c>
    </row>
    <row r="121" spans="1:11">
      <c r="A121" t="s">
        <v>121</v>
      </c>
      <c r="B121" s="6">
        <v>45681</v>
      </c>
      <c r="C121" s="6">
        <v>45681</v>
      </c>
      <c r="D121" t="s">
        <v>152</v>
      </c>
      <c r="E121" t="s">
        <v>14</v>
      </c>
      <c r="F121" t="s">
        <v>15</v>
      </c>
      <c r="G121" s="7">
        <v>8</v>
      </c>
      <c r="H121" t="s">
        <v>16</v>
      </c>
      <c r="I121" t="s">
        <v>69</v>
      </c>
      <c r="J121" s="9">
        <v>45677.360671296294</v>
      </c>
      <c r="K121" s="9">
        <v>45673.017800925925</v>
      </c>
    </row>
    <row r="122" spans="1:11">
      <c r="A122" t="s">
        <v>129</v>
      </c>
      <c r="B122" s="6">
        <v>45674</v>
      </c>
      <c r="C122" s="6">
        <v>45674</v>
      </c>
      <c r="D122" t="s">
        <v>116</v>
      </c>
      <c r="E122" t="s">
        <v>14</v>
      </c>
      <c r="F122" t="s">
        <v>15</v>
      </c>
      <c r="G122" s="7">
        <v>8</v>
      </c>
      <c r="H122" t="s">
        <v>16</v>
      </c>
      <c r="I122" t="s">
        <v>17</v>
      </c>
      <c r="J122" s="9">
        <v>45688.530601851853</v>
      </c>
      <c r="K122" s="9">
        <v>45674.150023148148</v>
      </c>
    </row>
    <row r="123" spans="1:11">
      <c r="A123" t="s">
        <v>153</v>
      </c>
      <c r="B123" s="6">
        <v>45699</v>
      </c>
      <c r="C123" s="6">
        <v>45699</v>
      </c>
      <c r="D123" t="s">
        <v>154</v>
      </c>
      <c r="E123" t="s">
        <v>14</v>
      </c>
      <c r="F123" t="s">
        <v>15</v>
      </c>
      <c r="G123" s="7">
        <v>8</v>
      </c>
      <c r="H123" t="s">
        <v>23</v>
      </c>
      <c r="I123" t="s">
        <v>17</v>
      </c>
      <c r="K123" s="9">
        <v>45692.263136574074</v>
      </c>
    </row>
    <row r="124" spans="1:11">
      <c r="A124" t="s">
        <v>29</v>
      </c>
      <c r="B124" s="6">
        <v>45659</v>
      </c>
      <c r="C124" s="6">
        <v>45660</v>
      </c>
      <c r="D124" t="s">
        <v>61</v>
      </c>
      <c r="E124" t="s">
        <v>14</v>
      </c>
      <c r="F124" t="s">
        <v>15</v>
      </c>
      <c r="G124" s="7">
        <v>16</v>
      </c>
      <c r="H124" t="s">
        <v>16</v>
      </c>
      <c r="I124" t="s">
        <v>43</v>
      </c>
      <c r="J124" s="9">
        <v>45699.756828703707</v>
      </c>
      <c r="K124" s="9">
        <v>45699.75675925926</v>
      </c>
    </row>
    <row r="125" spans="1:11">
      <c r="A125" t="s">
        <v>35</v>
      </c>
      <c r="B125" s="6">
        <v>45828</v>
      </c>
      <c r="C125" s="6">
        <v>45828</v>
      </c>
      <c r="E125" t="s">
        <v>14</v>
      </c>
      <c r="F125" t="s">
        <v>15</v>
      </c>
      <c r="G125" s="7">
        <v>8</v>
      </c>
      <c r="H125" t="s">
        <v>16</v>
      </c>
      <c r="I125" t="s">
        <v>38</v>
      </c>
      <c r="J125" s="9">
        <v>45695.68849537037</v>
      </c>
      <c r="K125" s="9">
        <v>45695.661006944443</v>
      </c>
    </row>
    <row r="126" spans="1:11">
      <c r="A126" t="s">
        <v>38</v>
      </c>
      <c r="B126" s="6">
        <v>45849</v>
      </c>
      <c r="C126" s="6">
        <v>45849</v>
      </c>
      <c r="D126" t="s">
        <v>135</v>
      </c>
      <c r="E126" t="s">
        <v>14</v>
      </c>
      <c r="F126" t="s">
        <v>15</v>
      </c>
      <c r="G126" s="7">
        <v>8</v>
      </c>
      <c r="H126" t="s">
        <v>23</v>
      </c>
      <c r="I126" t="s">
        <v>24</v>
      </c>
      <c r="K126" s="9">
        <v>45695.648136574076</v>
      </c>
    </row>
    <row r="127" spans="1:11">
      <c r="A127" t="s">
        <v>82</v>
      </c>
      <c r="B127" s="6">
        <v>45681</v>
      </c>
      <c r="C127" s="6">
        <v>45681</v>
      </c>
      <c r="D127" t="s">
        <v>155</v>
      </c>
      <c r="E127" t="s">
        <v>14</v>
      </c>
      <c r="F127" t="s">
        <v>15</v>
      </c>
      <c r="G127" s="7">
        <v>8</v>
      </c>
      <c r="H127" t="s">
        <v>16</v>
      </c>
      <c r="I127" t="s">
        <v>17</v>
      </c>
      <c r="J127" s="9">
        <v>45672.680173611108</v>
      </c>
      <c r="K127" s="9">
        <v>45672.514999999999</v>
      </c>
    </row>
    <row r="128" spans="1:11">
      <c r="A128" t="s">
        <v>156</v>
      </c>
      <c r="B128" s="6">
        <v>45663</v>
      </c>
      <c r="C128" s="6">
        <v>45663</v>
      </c>
      <c r="D128" t="s">
        <v>61</v>
      </c>
      <c r="E128" t="s">
        <v>14</v>
      </c>
      <c r="F128" t="s">
        <v>15</v>
      </c>
      <c r="G128" s="7">
        <v>8</v>
      </c>
      <c r="H128" t="s">
        <v>16</v>
      </c>
      <c r="I128" t="s">
        <v>43</v>
      </c>
      <c r="J128" s="9">
        <v>45699.75513888889</v>
      </c>
      <c r="K128" s="9">
        <v>45699.755057870374</v>
      </c>
    </row>
    <row r="129" spans="1:11">
      <c r="A129" t="s">
        <v>157</v>
      </c>
      <c r="B129" s="6">
        <v>45712</v>
      </c>
      <c r="C129" s="6">
        <v>45716</v>
      </c>
      <c r="D129" t="s">
        <v>158</v>
      </c>
      <c r="E129" t="s">
        <v>14</v>
      </c>
      <c r="F129" t="s">
        <v>15</v>
      </c>
      <c r="G129" s="7">
        <v>40</v>
      </c>
      <c r="H129" t="s">
        <v>16</v>
      </c>
      <c r="I129" t="s">
        <v>106</v>
      </c>
      <c r="J129" s="9">
        <v>45708.565995370373</v>
      </c>
      <c r="K129" s="9">
        <v>45708.282557870371</v>
      </c>
    </row>
    <row r="130" spans="1:11">
      <c r="A130" t="s">
        <v>30</v>
      </c>
      <c r="B130" s="6">
        <v>45856</v>
      </c>
      <c r="C130" s="6">
        <v>45856</v>
      </c>
      <c r="E130" t="s">
        <v>14</v>
      </c>
      <c r="F130" t="s">
        <v>15</v>
      </c>
      <c r="G130" s="7">
        <v>8</v>
      </c>
      <c r="H130" t="s">
        <v>16</v>
      </c>
      <c r="I130" t="s">
        <v>32</v>
      </c>
      <c r="J130" s="9">
        <v>45672.515266203707</v>
      </c>
      <c r="K130" s="9">
        <v>45671.511805555558</v>
      </c>
    </row>
    <row r="131" spans="1:11">
      <c r="A131" t="s">
        <v>159</v>
      </c>
      <c r="B131" s="6">
        <v>45700</v>
      </c>
      <c r="C131" s="6">
        <v>45700</v>
      </c>
      <c r="D131" t="s">
        <v>160</v>
      </c>
      <c r="E131" t="s">
        <v>14</v>
      </c>
      <c r="F131" t="s">
        <v>15</v>
      </c>
      <c r="G131" s="7">
        <v>8</v>
      </c>
      <c r="H131" t="s">
        <v>16</v>
      </c>
      <c r="I131" t="s">
        <v>78</v>
      </c>
      <c r="J131" s="9">
        <v>45699.574212962965</v>
      </c>
      <c r="K131" s="9">
        <v>45699.541585648149</v>
      </c>
    </row>
    <row r="132" spans="1:11">
      <c r="A132" t="s">
        <v>46</v>
      </c>
      <c r="B132" s="6">
        <v>45709</v>
      </c>
      <c r="C132" s="6">
        <v>45709</v>
      </c>
      <c r="D132" t="s">
        <v>161</v>
      </c>
      <c r="E132" t="s">
        <v>14</v>
      </c>
      <c r="F132" t="s">
        <v>15</v>
      </c>
      <c r="G132" s="7">
        <v>8</v>
      </c>
      <c r="H132" t="s">
        <v>16</v>
      </c>
      <c r="I132" t="s">
        <v>27</v>
      </c>
      <c r="J132" s="9">
        <v>45709.461597222224</v>
      </c>
      <c r="K132" s="9">
        <v>45708.273773148147</v>
      </c>
    </row>
    <row r="133" spans="1:11">
      <c r="A133" t="s">
        <v>46</v>
      </c>
      <c r="B133" s="6">
        <v>45692</v>
      </c>
      <c r="C133" s="6">
        <v>45692</v>
      </c>
      <c r="D133" t="s">
        <v>162</v>
      </c>
      <c r="E133" t="s">
        <v>14</v>
      </c>
      <c r="F133" t="s">
        <v>15</v>
      </c>
      <c r="G133" s="7">
        <v>8</v>
      </c>
      <c r="H133" t="s">
        <v>16</v>
      </c>
      <c r="I133" t="s">
        <v>43</v>
      </c>
      <c r="J133" s="9">
        <v>45695.769594907404</v>
      </c>
      <c r="K133" s="9">
        <v>45693.126585648148</v>
      </c>
    </row>
    <row r="134" spans="1:11">
      <c r="A134" t="s">
        <v>125</v>
      </c>
      <c r="B134" s="6">
        <v>45663</v>
      </c>
      <c r="C134" s="6">
        <v>45664</v>
      </c>
      <c r="D134" t="s">
        <v>61</v>
      </c>
      <c r="E134" t="s">
        <v>14</v>
      </c>
      <c r="F134" t="s">
        <v>15</v>
      </c>
      <c r="G134" s="7">
        <v>16</v>
      </c>
      <c r="H134" t="s">
        <v>16</v>
      </c>
      <c r="I134" t="s">
        <v>43</v>
      </c>
      <c r="J134" s="9">
        <v>45699.746365740742</v>
      </c>
      <c r="K134" s="9">
        <v>45699.738680555558</v>
      </c>
    </row>
    <row r="135" spans="1:11">
      <c r="A135" t="s">
        <v>34</v>
      </c>
      <c r="B135" s="6">
        <v>45708</v>
      </c>
      <c r="C135" s="6">
        <v>45709</v>
      </c>
      <c r="E135" t="s">
        <v>14</v>
      </c>
      <c r="F135" t="s">
        <v>15</v>
      </c>
      <c r="G135" s="7">
        <v>16</v>
      </c>
      <c r="H135" t="s">
        <v>16</v>
      </c>
      <c r="I135" t="s">
        <v>66</v>
      </c>
      <c r="J135" s="9">
        <v>45699.394699074073</v>
      </c>
      <c r="K135" s="9">
        <v>45693.865219907406</v>
      </c>
    </row>
    <row r="136" spans="1:11">
      <c r="A136" t="s">
        <v>90</v>
      </c>
      <c r="B136" s="6">
        <v>45705</v>
      </c>
      <c r="C136" s="6">
        <v>45706</v>
      </c>
      <c r="D136" t="s">
        <v>91</v>
      </c>
      <c r="E136" t="s">
        <v>14</v>
      </c>
      <c r="F136" t="s">
        <v>15</v>
      </c>
      <c r="G136" s="7">
        <v>16</v>
      </c>
      <c r="H136" t="s">
        <v>16</v>
      </c>
      <c r="I136" t="s">
        <v>43</v>
      </c>
      <c r="J136" s="9">
        <v>45707.56354166667</v>
      </c>
      <c r="K136" s="9">
        <v>45707.553703703707</v>
      </c>
    </row>
    <row r="137" spans="1:11">
      <c r="A137" t="s">
        <v>43</v>
      </c>
      <c r="B137" s="6">
        <v>45700</v>
      </c>
      <c r="C137" s="6">
        <v>45700</v>
      </c>
      <c r="D137" t="s">
        <v>163</v>
      </c>
      <c r="E137" t="s">
        <v>14</v>
      </c>
      <c r="F137" t="s">
        <v>15</v>
      </c>
      <c r="G137" s="7">
        <v>8</v>
      </c>
      <c r="H137" t="s">
        <v>16</v>
      </c>
      <c r="I137" t="s">
        <v>43</v>
      </c>
      <c r="J137" s="9">
        <v>45702.51017361111</v>
      </c>
      <c r="K137" s="9">
        <v>45702.510081018518</v>
      </c>
    </row>
    <row r="138" spans="1:11">
      <c r="A138" t="s">
        <v>121</v>
      </c>
      <c r="B138" s="6">
        <v>45733</v>
      </c>
      <c r="C138" s="6">
        <v>45737</v>
      </c>
      <c r="D138" t="s">
        <v>164</v>
      </c>
      <c r="E138" t="s">
        <v>14</v>
      </c>
      <c r="F138" t="s">
        <v>15</v>
      </c>
      <c r="G138" s="7">
        <v>40</v>
      </c>
      <c r="H138" t="s">
        <v>16</v>
      </c>
      <c r="I138" t="s">
        <v>123</v>
      </c>
      <c r="J138" s="9">
        <v>45700.971516203703</v>
      </c>
      <c r="K138" s="9">
        <v>45699.177372685182</v>
      </c>
    </row>
    <row r="139" spans="1:11">
      <c r="A139" t="s">
        <v>30</v>
      </c>
      <c r="B139" s="6">
        <v>45728</v>
      </c>
      <c r="C139" s="6">
        <v>45730</v>
      </c>
      <c r="E139" t="s">
        <v>14</v>
      </c>
      <c r="F139" t="s">
        <v>15</v>
      </c>
      <c r="G139" s="7">
        <v>24</v>
      </c>
      <c r="H139" t="s">
        <v>16</v>
      </c>
      <c r="I139" t="s">
        <v>28</v>
      </c>
      <c r="J139" s="9">
        <v>45660.544560185182</v>
      </c>
      <c r="K139" s="9">
        <v>45660.54451388889</v>
      </c>
    </row>
    <row r="140" spans="1:11">
      <c r="A140" t="s">
        <v>125</v>
      </c>
      <c r="B140" s="6">
        <v>45705</v>
      </c>
      <c r="C140" s="6">
        <v>45705</v>
      </c>
      <c r="D140" t="s">
        <v>42</v>
      </c>
      <c r="E140" t="s">
        <v>14</v>
      </c>
      <c r="F140" t="s">
        <v>15</v>
      </c>
      <c r="G140" s="7">
        <v>8</v>
      </c>
      <c r="H140" t="s">
        <v>16</v>
      </c>
      <c r="I140" t="s">
        <v>50</v>
      </c>
      <c r="J140" s="9">
        <v>45707.444421296299</v>
      </c>
      <c r="K140" s="9">
        <v>45707.416886574072</v>
      </c>
    </row>
    <row r="141" spans="1:11">
      <c r="A141" t="s">
        <v>47</v>
      </c>
      <c r="B141" s="6">
        <v>45693</v>
      </c>
      <c r="C141" s="6">
        <v>45693</v>
      </c>
      <c r="D141" t="s">
        <v>42</v>
      </c>
      <c r="E141" t="s">
        <v>14</v>
      </c>
      <c r="F141" t="s">
        <v>15</v>
      </c>
      <c r="G141" s="7">
        <v>8</v>
      </c>
      <c r="H141" t="s">
        <v>16</v>
      </c>
      <c r="I141" t="s">
        <v>27</v>
      </c>
      <c r="J141" s="9">
        <v>45694.177430555559</v>
      </c>
      <c r="K141" s="9">
        <v>45694.176493055558</v>
      </c>
    </row>
    <row r="142" spans="1:11">
      <c r="A142" t="s">
        <v>165</v>
      </c>
      <c r="B142" s="6">
        <v>45754</v>
      </c>
      <c r="C142" s="6">
        <v>45757</v>
      </c>
      <c r="D142" t="s">
        <v>166</v>
      </c>
      <c r="E142" t="s">
        <v>14</v>
      </c>
      <c r="F142" t="s">
        <v>15</v>
      </c>
      <c r="G142" s="7">
        <v>32</v>
      </c>
      <c r="H142" t="s">
        <v>16</v>
      </c>
      <c r="I142" t="s">
        <v>17</v>
      </c>
      <c r="J142" s="9">
        <v>45688.850717592592</v>
      </c>
      <c r="K142" s="9">
        <v>45687.654930555553</v>
      </c>
    </row>
    <row r="143" spans="1:11">
      <c r="A143" t="s">
        <v>147</v>
      </c>
      <c r="B143" s="6">
        <v>45677</v>
      </c>
      <c r="C143" s="6">
        <v>45681</v>
      </c>
      <c r="E143" t="s">
        <v>14</v>
      </c>
      <c r="F143" t="s">
        <v>15</v>
      </c>
      <c r="G143" s="7">
        <v>40</v>
      </c>
      <c r="H143" t="s">
        <v>16</v>
      </c>
      <c r="I143" t="s">
        <v>28</v>
      </c>
      <c r="J143" s="9">
        <v>45660.554606481484</v>
      </c>
      <c r="K143" s="9">
        <v>45660.554583333331</v>
      </c>
    </row>
    <row r="144" spans="1:11">
      <c r="A144" t="s">
        <v>38</v>
      </c>
      <c r="B144" s="6">
        <v>45869</v>
      </c>
      <c r="C144" s="6">
        <v>45873</v>
      </c>
      <c r="D144" t="s">
        <v>14</v>
      </c>
      <c r="E144" t="s">
        <v>14</v>
      </c>
      <c r="F144" t="s">
        <v>15</v>
      </c>
      <c r="G144" s="7">
        <v>24</v>
      </c>
      <c r="H144" t="s">
        <v>23</v>
      </c>
      <c r="I144" t="s">
        <v>24</v>
      </c>
      <c r="K144" s="9">
        <v>45695.649675925924</v>
      </c>
    </row>
    <row r="145" spans="1:11">
      <c r="A145" t="s">
        <v>43</v>
      </c>
      <c r="B145" s="6">
        <v>45698</v>
      </c>
      <c r="C145" s="6">
        <v>45698</v>
      </c>
      <c r="D145" t="s">
        <v>167</v>
      </c>
      <c r="E145" t="s">
        <v>14</v>
      </c>
      <c r="F145" t="s">
        <v>15</v>
      </c>
      <c r="G145" s="7">
        <v>8</v>
      </c>
      <c r="H145" t="s">
        <v>16</v>
      </c>
      <c r="I145" t="s">
        <v>47</v>
      </c>
      <c r="J145" s="9">
        <v>45700.096689814818</v>
      </c>
      <c r="K145" s="9">
        <v>45695.775312500002</v>
      </c>
    </row>
    <row r="146" spans="1:11">
      <c r="A146" t="s">
        <v>92</v>
      </c>
      <c r="B146" s="6">
        <v>45740</v>
      </c>
      <c r="C146" s="6">
        <v>45747</v>
      </c>
      <c r="D146" t="s">
        <v>31</v>
      </c>
      <c r="E146" t="s">
        <v>14</v>
      </c>
      <c r="F146" t="s">
        <v>15</v>
      </c>
      <c r="G146" s="7">
        <v>48</v>
      </c>
      <c r="H146" t="s">
        <v>23</v>
      </c>
      <c r="I146" t="s">
        <v>96</v>
      </c>
      <c r="K146" s="9">
        <v>45707.784502314818</v>
      </c>
    </row>
    <row r="147" spans="1:11">
      <c r="A147" t="s">
        <v>72</v>
      </c>
      <c r="B147" s="6">
        <v>46013</v>
      </c>
      <c r="C147" s="6">
        <v>46015</v>
      </c>
      <c r="D147" t="s">
        <v>168</v>
      </c>
      <c r="E147" t="s">
        <v>14</v>
      </c>
      <c r="F147" t="s">
        <v>15</v>
      </c>
      <c r="G147" s="7">
        <v>24</v>
      </c>
      <c r="H147" t="s">
        <v>16</v>
      </c>
      <c r="I147" t="s">
        <v>38</v>
      </c>
      <c r="J147" s="9">
        <v>45698.553240740737</v>
      </c>
      <c r="K147" s="9">
        <v>45698.50986111111</v>
      </c>
    </row>
    <row r="148" spans="1:11">
      <c r="A148" t="s">
        <v>50</v>
      </c>
      <c r="B148" s="6">
        <v>45895</v>
      </c>
      <c r="C148" s="6">
        <v>45898</v>
      </c>
      <c r="E148" t="s">
        <v>14</v>
      </c>
      <c r="F148" t="s">
        <v>15</v>
      </c>
      <c r="G148" s="7">
        <v>32</v>
      </c>
      <c r="H148" t="s">
        <v>16</v>
      </c>
      <c r="I148" t="s">
        <v>17</v>
      </c>
      <c r="J148" s="9">
        <v>45672.512592592589</v>
      </c>
      <c r="K148" s="9">
        <v>45671.513298611113</v>
      </c>
    </row>
    <row r="149" spans="1:11">
      <c r="A149" t="s">
        <v>53</v>
      </c>
      <c r="B149" s="6">
        <v>45709</v>
      </c>
      <c r="C149" s="6">
        <v>45709</v>
      </c>
      <c r="D149" t="s">
        <v>169</v>
      </c>
      <c r="E149" t="s">
        <v>14</v>
      </c>
      <c r="F149" t="s">
        <v>15</v>
      </c>
      <c r="G149" s="7">
        <v>8</v>
      </c>
      <c r="H149" t="s">
        <v>16</v>
      </c>
      <c r="I149" t="s">
        <v>17</v>
      </c>
      <c r="J149" s="9">
        <v>45691.51326388889</v>
      </c>
      <c r="K149" s="9">
        <v>45691.449467592596</v>
      </c>
    </row>
    <row r="150" spans="1:11">
      <c r="A150" t="s">
        <v>170</v>
      </c>
      <c r="B150" s="6">
        <v>45708</v>
      </c>
      <c r="C150" s="6">
        <v>45708</v>
      </c>
      <c r="D150" t="s">
        <v>171</v>
      </c>
      <c r="E150" t="s">
        <v>14</v>
      </c>
      <c r="F150" t="s">
        <v>15</v>
      </c>
      <c r="G150" s="7">
        <v>8</v>
      </c>
      <c r="H150" t="s">
        <v>16</v>
      </c>
      <c r="I150" t="s">
        <v>20</v>
      </c>
      <c r="J150" s="9">
        <v>45709.19427083333</v>
      </c>
      <c r="K150" s="9">
        <v>45709.193576388891</v>
      </c>
    </row>
    <row r="151" spans="1:11">
      <c r="A151" t="s">
        <v>159</v>
      </c>
      <c r="B151" s="6">
        <v>45712</v>
      </c>
      <c r="C151" s="6">
        <v>45712</v>
      </c>
      <c r="D151" t="s">
        <v>172</v>
      </c>
      <c r="E151" t="s">
        <v>14</v>
      </c>
      <c r="F151" t="s">
        <v>15</v>
      </c>
      <c r="G151" s="7">
        <v>8</v>
      </c>
      <c r="H151" t="s">
        <v>16</v>
      </c>
      <c r="I151" t="s">
        <v>78</v>
      </c>
      <c r="J151" s="9">
        <v>45708.310231481482</v>
      </c>
      <c r="K151" s="9">
        <v>45707.314247685186</v>
      </c>
    </row>
    <row r="152" spans="1:11">
      <c r="A152" t="s">
        <v>129</v>
      </c>
      <c r="B152" s="6">
        <v>45686</v>
      </c>
      <c r="C152" s="6">
        <v>45687</v>
      </c>
      <c r="D152" t="s">
        <v>116</v>
      </c>
      <c r="E152" t="s">
        <v>14</v>
      </c>
      <c r="F152" t="s">
        <v>15</v>
      </c>
      <c r="G152" s="7">
        <v>16</v>
      </c>
      <c r="H152" t="s">
        <v>16</v>
      </c>
      <c r="I152" t="s">
        <v>17</v>
      </c>
      <c r="J152" s="9">
        <v>45688.850081018521</v>
      </c>
      <c r="K152" s="9">
        <v>45688.199513888889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C18"/>
  <sheetViews>
    <sheetView topLeftCell="A4" workbookViewId="0">
      <selection activeCell="B17" sqref="B17"/>
    </sheetView>
  </sheetViews>
  <sheetFormatPr defaultRowHeight="15"/>
  <cols>
    <col min="1" max="1" width="12.140625" bestFit="1" customWidth="1"/>
    <col min="2" max="2" width="29.5703125" customWidth="1"/>
    <col min="3" max="3" width="15.7109375" customWidth="1"/>
  </cols>
  <sheetData>
    <row r="1" spans="1:3">
      <c r="A1" s="1" t="s">
        <v>173</v>
      </c>
      <c r="B1" t="s">
        <v>174</v>
      </c>
    </row>
    <row r="2" spans="1:3">
      <c r="A2" s="1" t="s">
        <v>175</v>
      </c>
      <c r="B2" s="2" t="s">
        <v>176</v>
      </c>
    </row>
    <row r="3" spans="1:3">
      <c r="A3" s="1" t="s">
        <v>177</v>
      </c>
      <c r="B3" t="s">
        <v>178</v>
      </c>
    </row>
    <row r="4" spans="1:3">
      <c r="A4" s="1" t="s">
        <v>179</v>
      </c>
      <c r="B4" t="s">
        <v>180</v>
      </c>
    </row>
    <row r="5" spans="1:3">
      <c r="A5" s="1" t="s">
        <v>181</v>
      </c>
      <c r="B5" s="2" t="s">
        <v>182</v>
      </c>
    </row>
    <row r="6" spans="1:3" ht="98.25" customHeight="1">
      <c r="A6" s="1" t="s">
        <v>183</v>
      </c>
      <c r="B6" s="10" t="s">
        <v>184</v>
      </c>
    </row>
    <row r="7" spans="1:3">
      <c r="A7" s="1" t="s">
        <v>185</v>
      </c>
      <c r="B7" s="7">
        <v>152</v>
      </c>
    </row>
    <row r="14" spans="1:3">
      <c r="A14" s="3" t="s">
        <v>186</v>
      </c>
    </row>
    <row r="15" spans="1:3">
      <c r="A15" s="4" t="s">
        <v>1</v>
      </c>
      <c r="B15" s="6">
        <v>45659</v>
      </c>
      <c r="C15" s="6">
        <v>45659</v>
      </c>
    </row>
    <row r="16" spans="1:3">
      <c r="A16" s="4" t="s">
        <v>2</v>
      </c>
      <c r="B16" s="6">
        <v>46023</v>
      </c>
      <c r="C16" s="6">
        <v>46023</v>
      </c>
    </row>
    <row r="17" spans="1:2">
      <c r="A17" s="4" t="s">
        <v>187</v>
      </c>
      <c r="B17" t="s">
        <v>188</v>
      </c>
    </row>
    <row r="18" spans="1:2">
      <c r="A18" s="5" t="s">
        <v>0</v>
      </c>
      <c r="B1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EE9-3962-4262-A861-13E68D6D2753}">
  <dimension ref="A1:AB13"/>
  <sheetViews>
    <sheetView topLeftCell="E1" workbookViewId="0">
      <selection activeCell="J13" sqref="J13"/>
    </sheetView>
  </sheetViews>
  <sheetFormatPr defaultRowHeight="15"/>
  <cols>
    <col min="1" max="1" width="25.42578125" bestFit="1" customWidth="1"/>
    <col min="2" max="2" width="17.42578125" bestFit="1" customWidth="1"/>
    <col min="3" max="3" width="13.7109375" bestFit="1" customWidth="1"/>
    <col min="4" max="4" width="11.85546875" bestFit="1" customWidth="1"/>
    <col min="5" max="5" width="14.7109375" bestFit="1" customWidth="1"/>
    <col min="6" max="6" width="11.85546875" bestFit="1" customWidth="1"/>
    <col min="7" max="7" width="14.7109375" bestFit="1" customWidth="1"/>
    <col min="8" max="8" width="11.85546875" bestFit="1" customWidth="1"/>
    <col min="9" max="9" width="14.7109375" bestFit="1" customWidth="1"/>
    <col min="10" max="10" width="11.85546875" bestFit="1" customWidth="1"/>
    <col min="11" max="11" width="14.7109375" bestFit="1" customWidth="1"/>
    <col min="12" max="12" width="11.85546875" style="15" bestFit="1" customWidth="1"/>
    <col min="13" max="13" width="14.7109375" bestFit="1" customWidth="1"/>
    <col min="14" max="14" width="11.85546875" bestFit="1" customWidth="1"/>
    <col min="15" max="15" width="14.7109375" bestFit="1" customWidth="1"/>
    <col min="16" max="16" width="11.85546875" bestFit="1" customWidth="1"/>
    <col min="17" max="17" width="14.7109375" bestFit="1" customWidth="1"/>
    <col min="18" max="18" width="11.85546875" bestFit="1" customWidth="1"/>
    <col min="19" max="19" width="14.7109375" bestFit="1" customWidth="1"/>
    <col min="20" max="20" width="11.85546875" bestFit="1" customWidth="1"/>
    <col min="21" max="21" width="14.7109375" style="16" bestFit="1" customWidth="1"/>
    <col min="22" max="22" width="11.85546875" bestFit="1" customWidth="1"/>
    <col min="23" max="23" width="14.7109375" bestFit="1" customWidth="1"/>
    <col min="24" max="24" width="11.85546875" bestFit="1" customWidth="1"/>
    <col min="25" max="25" width="14.7109375" bestFit="1" customWidth="1"/>
    <col min="26" max="26" width="12.85546875" bestFit="1" customWidth="1"/>
    <col min="27" max="27" width="15.85546875" bestFit="1" customWidth="1"/>
    <col min="28" max="28" width="11.140625" bestFit="1" customWidth="1"/>
    <col min="29" max="29" width="14.7109375" bestFit="1" customWidth="1"/>
    <col min="30" max="30" width="11.85546875" bestFit="1" customWidth="1"/>
    <col min="31" max="31" width="10" bestFit="1" customWidth="1"/>
    <col min="32" max="32" width="14.7109375" bestFit="1" customWidth="1"/>
    <col min="33" max="33" width="11.85546875" bestFit="1" customWidth="1"/>
    <col min="34" max="34" width="14.7109375" bestFit="1" customWidth="1"/>
    <col min="35" max="35" width="11.85546875" bestFit="1" customWidth="1"/>
    <col min="36" max="36" width="14.7109375" bestFit="1" customWidth="1"/>
    <col min="37" max="37" width="10.7109375" bestFit="1" customWidth="1"/>
    <col min="38" max="38" width="13.7109375" bestFit="1" customWidth="1"/>
    <col min="39" max="39" width="10.7109375" bestFit="1" customWidth="1"/>
    <col min="40" max="40" width="8.85546875" bestFit="1" customWidth="1"/>
    <col min="41" max="41" width="13.7109375" bestFit="1" customWidth="1"/>
    <col min="42" max="42" width="10.7109375" bestFit="1" customWidth="1"/>
    <col min="43" max="43" width="13.7109375" bestFit="1" customWidth="1"/>
    <col min="44" max="44" width="10.7109375" bestFit="1" customWidth="1"/>
    <col min="45" max="45" width="13.7109375" bestFit="1" customWidth="1"/>
    <col min="46" max="46" width="10.7109375" bestFit="1" customWidth="1"/>
    <col min="47" max="47" width="13.7109375" bestFit="1" customWidth="1"/>
    <col min="48" max="48" width="11.85546875" bestFit="1" customWidth="1"/>
    <col min="49" max="49" width="10" bestFit="1" customWidth="1"/>
    <col min="50" max="50" width="14.7109375" bestFit="1" customWidth="1"/>
    <col min="51" max="51" width="11.85546875" bestFit="1" customWidth="1"/>
    <col min="52" max="52" width="14.7109375" bestFit="1" customWidth="1"/>
    <col min="53" max="53" width="11.85546875" bestFit="1" customWidth="1"/>
    <col min="54" max="54" width="14.7109375" bestFit="1" customWidth="1"/>
    <col min="55" max="55" width="11.85546875" bestFit="1" customWidth="1"/>
    <col min="56" max="56" width="14.7109375" bestFit="1" customWidth="1"/>
    <col min="57" max="57" width="11.85546875" bestFit="1" customWidth="1"/>
    <col min="58" max="59" width="10" bestFit="1" customWidth="1"/>
    <col min="60" max="60" width="14.7109375" bestFit="1" customWidth="1"/>
    <col min="61" max="61" width="11.85546875" bestFit="1" customWidth="1"/>
    <col min="62" max="62" width="14.7109375" bestFit="1" customWidth="1"/>
    <col min="63" max="63" width="11.85546875" bestFit="1" customWidth="1"/>
    <col min="64" max="64" width="14.7109375" bestFit="1" customWidth="1"/>
    <col min="65" max="65" width="11.85546875" bestFit="1" customWidth="1"/>
    <col min="66" max="66" width="10" bestFit="1" customWidth="1"/>
    <col min="67" max="67" width="14.7109375" bestFit="1" customWidth="1"/>
    <col min="68" max="68" width="11.85546875" bestFit="1" customWidth="1"/>
    <col min="69" max="69" width="14.7109375" bestFit="1" customWidth="1"/>
    <col min="70" max="70" width="11.85546875" bestFit="1" customWidth="1"/>
    <col min="71" max="74" width="10" bestFit="1" customWidth="1"/>
    <col min="75" max="75" width="14.7109375" bestFit="1" customWidth="1"/>
    <col min="76" max="76" width="11.85546875" bestFit="1" customWidth="1"/>
    <col min="77" max="77" width="10" bestFit="1" customWidth="1"/>
    <col min="78" max="78" width="14.7109375" bestFit="1" customWidth="1"/>
    <col min="79" max="79" width="11.85546875" bestFit="1" customWidth="1"/>
    <col min="80" max="80" width="14.7109375" bestFit="1" customWidth="1"/>
    <col min="81" max="81" width="10.7109375" bestFit="1" customWidth="1"/>
    <col min="82" max="83" width="8.85546875" bestFit="1" customWidth="1"/>
    <col min="84" max="84" width="13.7109375" bestFit="1" customWidth="1"/>
    <col min="85" max="85" width="11.85546875" bestFit="1" customWidth="1"/>
    <col min="86" max="86" width="14.7109375" bestFit="1" customWidth="1"/>
    <col min="87" max="87" width="11.85546875" bestFit="1" customWidth="1"/>
    <col min="88" max="88" width="14.7109375" bestFit="1" customWidth="1"/>
    <col min="89" max="89" width="11.85546875" bestFit="1" customWidth="1"/>
    <col min="90" max="90" width="14.7109375" bestFit="1" customWidth="1"/>
    <col min="91" max="91" width="11.85546875" bestFit="1" customWidth="1"/>
    <col min="92" max="92" width="14.7109375" bestFit="1" customWidth="1"/>
    <col min="93" max="93" width="11.85546875" bestFit="1" customWidth="1"/>
    <col min="94" max="94" width="14.7109375" bestFit="1" customWidth="1"/>
    <col min="95" max="95" width="11.85546875" bestFit="1" customWidth="1"/>
    <col min="96" max="96" width="10" bestFit="1" customWidth="1"/>
    <col min="97" max="97" width="8.85546875" bestFit="1" customWidth="1"/>
    <col min="98" max="98" width="14.7109375" bestFit="1" customWidth="1"/>
    <col min="99" max="99" width="11.85546875" bestFit="1" customWidth="1"/>
    <col min="100" max="100" width="10" bestFit="1" customWidth="1"/>
    <col min="101" max="101" width="14.7109375" bestFit="1" customWidth="1"/>
    <col min="102" max="102" width="11.85546875" bestFit="1" customWidth="1"/>
    <col min="103" max="103" width="10" bestFit="1" customWidth="1"/>
    <col min="104" max="104" width="14.7109375" bestFit="1" customWidth="1"/>
    <col min="105" max="105" width="10.7109375" bestFit="1" customWidth="1"/>
    <col min="106" max="106" width="13.7109375" bestFit="1" customWidth="1"/>
    <col min="107" max="107" width="10.7109375" bestFit="1" customWidth="1"/>
    <col min="108" max="108" width="13.7109375" bestFit="1" customWidth="1"/>
    <col min="109" max="109" width="10.7109375" bestFit="1" customWidth="1"/>
    <col min="110" max="110" width="13.7109375" bestFit="1" customWidth="1"/>
    <col min="111" max="111" width="11.85546875" bestFit="1" customWidth="1"/>
    <col min="112" max="112" width="14.7109375" bestFit="1" customWidth="1"/>
    <col min="113" max="113" width="11.85546875" bestFit="1" customWidth="1"/>
    <col min="114" max="114" width="14.7109375" bestFit="1" customWidth="1"/>
    <col min="115" max="115" width="11.85546875" bestFit="1" customWidth="1"/>
    <col min="116" max="116" width="14.7109375" bestFit="1" customWidth="1"/>
    <col min="117" max="117" width="11.85546875" bestFit="1" customWidth="1"/>
    <col min="118" max="118" width="14.7109375" bestFit="1" customWidth="1"/>
    <col min="119" max="119" width="11.85546875" bestFit="1" customWidth="1"/>
    <col min="120" max="120" width="14.7109375" bestFit="1" customWidth="1"/>
    <col min="121" max="121" width="11.85546875" bestFit="1" customWidth="1"/>
    <col min="122" max="122" width="10" bestFit="1" customWidth="1"/>
    <col min="123" max="123" width="14.7109375" bestFit="1" customWidth="1"/>
    <col min="124" max="124" width="10.7109375" bestFit="1" customWidth="1"/>
    <col min="125" max="125" width="8.85546875" bestFit="1" customWidth="1"/>
    <col min="126" max="126" width="10" bestFit="1" customWidth="1"/>
    <col min="127" max="127" width="13.7109375" bestFit="1" customWidth="1"/>
    <col min="128" max="128" width="10.7109375" bestFit="1" customWidth="1"/>
    <col min="129" max="129" width="13.7109375" bestFit="1" customWidth="1"/>
    <col min="130" max="130" width="10.7109375" bestFit="1" customWidth="1"/>
    <col min="131" max="131" width="13.7109375" bestFit="1" customWidth="1"/>
    <col min="132" max="132" width="11.85546875" bestFit="1" customWidth="1"/>
    <col min="133" max="133" width="14.7109375" bestFit="1" customWidth="1"/>
    <col min="134" max="134" width="11.85546875" bestFit="1" customWidth="1"/>
    <col min="135" max="135" width="14.7109375" bestFit="1" customWidth="1"/>
    <col min="136" max="136" width="11.85546875" bestFit="1" customWidth="1"/>
    <col min="137" max="137" width="14.7109375" bestFit="1" customWidth="1"/>
    <col min="138" max="138" width="11.85546875" bestFit="1" customWidth="1"/>
    <col min="139" max="139" width="14.7109375" bestFit="1" customWidth="1"/>
    <col min="140" max="140" width="11.85546875" bestFit="1" customWidth="1"/>
    <col min="141" max="141" width="14.7109375" bestFit="1" customWidth="1"/>
    <col min="142" max="142" width="11.85546875" bestFit="1" customWidth="1"/>
    <col min="143" max="143" width="10" bestFit="1" customWidth="1"/>
    <col min="144" max="144" width="14.7109375" bestFit="1" customWidth="1"/>
    <col min="145" max="145" width="11.85546875" bestFit="1" customWidth="1"/>
    <col min="146" max="146" width="14.7109375" bestFit="1" customWidth="1"/>
    <col min="147" max="147" width="11.85546875" bestFit="1" customWidth="1"/>
    <col min="148" max="148" width="14.7109375" bestFit="1" customWidth="1"/>
    <col min="149" max="149" width="11.85546875" bestFit="1" customWidth="1"/>
    <col min="150" max="150" width="14.7109375" bestFit="1" customWidth="1"/>
    <col min="151" max="151" width="11.85546875" bestFit="1" customWidth="1"/>
    <col min="152" max="152" width="14.7109375" bestFit="1" customWidth="1"/>
    <col min="153" max="153" width="11.85546875" bestFit="1" customWidth="1"/>
    <col min="154" max="154" width="14.7109375" bestFit="1" customWidth="1"/>
    <col min="155" max="155" width="11.85546875" bestFit="1" customWidth="1"/>
    <col min="156" max="156" width="14.7109375" bestFit="1" customWidth="1"/>
    <col min="157" max="157" width="11.85546875" bestFit="1" customWidth="1"/>
    <col min="158" max="158" width="14.7109375" bestFit="1" customWidth="1"/>
    <col min="159" max="159" width="11.85546875" bestFit="1" customWidth="1"/>
    <col min="160" max="160" width="14.7109375" bestFit="1" customWidth="1"/>
    <col min="161" max="161" width="11.85546875" bestFit="1" customWidth="1"/>
    <col min="162" max="162" width="14.7109375" bestFit="1" customWidth="1"/>
    <col min="163" max="163" width="10.7109375" bestFit="1" customWidth="1"/>
    <col min="164" max="164" width="13.7109375" bestFit="1" customWidth="1"/>
    <col min="165" max="165" width="11.85546875" bestFit="1" customWidth="1"/>
    <col min="166" max="166" width="14.7109375" bestFit="1" customWidth="1"/>
    <col min="167" max="167" width="12.85546875" bestFit="1" customWidth="1"/>
    <col min="168" max="168" width="15.85546875" bestFit="1" customWidth="1"/>
    <col min="169" max="169" width="12.85546875" bestFit="1" customWidth="1"/>
    <col min="170" max="170" width="15.85546875" bestFit="1" customWidth="1"/>
    <col min="171" max="171" width="11.85546875" bestFit="1" customWidth="1"/>
    <col min="172" max="172" width="14.7109375" bestFit="1" customWidth="1"/>
    <col min="173" max="173" width="12.85546875" bestFit="1" customWidth="1"/>
    <col min="174" max="174" width="15.85546875" bestFit="1" customWidth="1"/>
    <col min="175" max="175" width="11.85546875" bestFit="1" customWidth="1"/>
    <col min="176" max="176" width="14.7109375" bestFit="1" customWidth="1"/>
    <col min="177" max="177" width="12.85546875" bestFit="1" customWidth="1"/>
    <col min="178" max="178" width="15.85546875" bestFit="1" customWidth="1"/>
    <col min="179" max="179" width="11.140625" bestFit="1" customWidth="1"/>
  </cols>
  <sheetData>
    <row r="1" spans="1:28">
      <c r="A1" s="11" t="s">
        <v>5</v>
      </c>
      <c r="B1" t="s">
        <v>190</v>
      </c>
      <c r="L1" s="12"/>
      <c r="M1" s="13"/>
      <c r="N1" s="13"/>
      <c r="O1" s="13"/>
      <c r="P1" s="13"/>
      <c r="Q1" s="13"/>
      <c r="R1" s="13"/>
      <c r="S1" s="13"/>
      <c r="T1" s="13"/>
      <c r="U1" s="14"/>
    </row>
    <row r="3" spans="1:28">
      <c r="A3" s="11" t="s">
        <v>191</v>
      </c>
      <c r="B3" s="11" t="s">
        <v>1</v>
      </c>
      <c r="C3" s="11" t="s">
        <v>2</v>
      </c>
    </row>
    <row r="4" spans="1:28">
      <c r="B4" s="6">
        <v>45659</v>
      </c>
      <c r="C4" s="6" t="s">
        <v>192</v>
      </c>
      <c r="D4" s="6">
        <v>45670</v>
      </c>
      <c r="E4" s="6" t="s">
        <v>193</v>
      </c>
      <c r="F4" s="6">
        <v>45705</v>
      </c>
      <c r="G4" s="6" t="s">
        <v>194</v>
      </c>
      <c r="H4" s="6">
        <v>45706</v>
      </c>
      <c r="I4" s="6" t="s">
        <v>195</v>
      </c>
      <c r="J4" s="6">
        <v>45740</v>
      </c>
      <c r="K4" s="6" t="s">
        <v>196</v>
      </c>
      <c r="L4" s="17">
        <v>45747</v>
      </c>
      <c r="M4" s="6" t="s">
        <v>197</v>
      </c>
      <c r="N4" s="6">
        <v>45762</v>
      </c>
      <c r="O4" s="6" t="s">
        <v>198</v>
      </c>
      <c r="P4" s="6">
        <v>45828</v>
      </c>
      <c r="Q4" s="6" t="s">
        <v>199</v>
      </c>
      <c r="R4" s="6">
        <v>45838</v>
      </c>
      <c r="S4" s="6" t="s">
        <v>200</v>
      </c>
      <c r="T4" s="6">
        <v>45861</v>
      </c>
      <c r="U4" s="18" t="s">
        <v>201</v>
      </c>
      <c r="V4" s="6">
        <v>45929</v>
      </c>
      <c r="W4" s="6" t="s">
        <v>202</v>
      </c>
      <c r="X4" s="6">
        <v>45999</v>
      </c>
      <c r="Y4" s="6" t="s">
        <v>203</v>
      </c>
      <c r="Z4" s="6">
        <v>46013</v>
      </c>
      <c r="AA4" s="6" t="s">
        <v>204</v>
      </c>
      <c r="AB4" s="6" t="s">
        <v>205</v>
      </c>
    </row>
    <row r="5" spans="1:28">
      <c r="A5" s="11" t="s">
        <v>0</v>
      </c>
      <c r="B5" s="6">
        <v>45660</v>
      </c>
      <c r="D5" s="6">
        <v>45670</v>
      </c>
      <c r="F5" s="6">
        <v>45707</v>
      </c>
      <c r="H5" s="6">
        <v>45706</v>
      </c>
      <c r="J5" s="6">
        <v>45748</v>
      </c>
      <c r="L5" s="17">
        <v>45761</v>
      </c>
      <c r="N5" s="6">
        <v>45764</v>
      </c>
      <c r="P5" s="6">
        <v>45828</v>
      </c>
      <c r="R5" s="6">
        <v>45858</v>
      </c>
      <c r="T5" s="6">
        <v>45870</v>
      </c>
      <c r="V5" s="6">
        <v>45933</v>
      </c>
      <c r="X5" s="6">
        <v>45999</v>
      </c>
      <c r="Z5" s="6">
        <v>46015</v>
      </c>
    </row>
    <row r="6" spans="1:28">
      <c r="A6" t="s">
        <v>35</v>
      </c>
      <c r="B6" s="7"/>
      <c r="C6" s="7"/>
      <c r="D6" s="7">
        <v>8</v>
      </c>
      <c r="E6" s="7">
        <v>8</v>
      </c>
      <c r="F6" s="7"/>
      <c r="G6" s="7"/>
      <c r="H6" s="7"/>
      <c r="I6" s="7"/>
      <c r="J6" s="7">
        <v>56</v>
      </c>
      <c r="K6" s="7">
        <v>56</v>
      </c>
      <c r="L6" s="19"/>
      <c r="M6" s="7"/>
      <c r="N6" s="7"/>
      <c r="O6" s="7"/>
      <c r="P6" s="7">
        <v>8</v>
      </c>
      <c r="Q6" s="7">
        <v>8</v>
      </c>
      <c r="R6" s="7"/>
      <c r="S6" s="7"/>
      <c r="T6" s="7">
        <v>64</v>
      </c>
      <c r="U6" s="20">
        <v>64</v>
      </c>
      <c r="V6" s="7">
        <v>40</v>
      </c>
      <c r="W6" s="7">
        <v>40</v>
      </c>
      <c r="X6" s="7"/>
      <c r="Y6" s="7"/>
      <c r="Z6" s="7"/>
      <c r="AA6" s="7"/>
      <c r="AB6" s="7">
        <v>176</v>
      </c>
    </row>
    <row r="7" spans="1:28">
      <c r="A7" t="s">
        <v>36</v>
      </c>
      <c r="B7" s="7"/>
      <c r="C7" s="7"/>
      <c r="D7" s="7"/>
      <c r="E7" s="7"/>
      <c r="F7" s="7"/>
      <c r="G7" s="7"/>
      <c r="H7" s="7">
        <v>8</v>
      </c>
      <c r="I7" s="7">
        <v>8</v>
      </c>
      <c r="J7" s="7"/>
      <c r="K7" s="7"/>
      <c r="L7" s="19"/>
      <c r="M7" s="7"/>
      <c r="N7" s="7"/>
      <c r="O7" s="7"/>
      <c r="P7" s="7"/>
      <c r="Q7" s="7"/>
      <c r="R7" s="7"/>
      <c r="S7" s="7"/>
      <c r="T7" s="7"/>
      <c r="U7" s="20"/>
      <c r="V7" s="7"/>
      <c r="W7" s="7"/>
      <c r="X7" s="7"/>
      <c r="Y7" s="7"/>
      <c r="Z7" s="7"/>
      <c r="AA7" s="7"/>
      <c r="AB7" s="7">
        <v>8</v>
      </c>
    </row>
    <row r="8" spans="1:28">
      <c r="A8" t="s">
        <v>39</v>
      </c>
      <c r="B8" s="7"/>
      <c r="C8" s="7"/>
      <c r="D8" s="7"/>
      <c r="E8" s="7"/>
      <c r="F8" s="7">
        <v>24</v>
      </c>
      <c r="G8" s="7">
        <v>24</v>
      </c>
      <c r="H8" s="7"/>
      <c r="I8" s="7"/>
      <c r="J8" s="7"/>
      <c r="K8" s="7"/>
      <c r="L8" s="19">
        <v>88</v>
      </c>
      <c r="M8" s="7">
        <v>88</v>
      </c>
      <c r="N8" s="7">
        <v>24</v>
      </c>
      <c r="O8" s="7">
        <v>24</v>
      </c>
      <c r="P8" s="7"/>
      <c r="Q8" s="7"/>
      <c r="R8" s="7"/>
      <c r="S8" s="7"/>
      <c r="T8" s="7"/>
      <c r="U8" s="20"/>
      <c r="V8" s="7"/>
      <c r="W8" s="7"/>
      <c r="X8" s="7"/>
      <c r="Y8" s="7"/>
      <c r="Z8" s="7"/>
      <c r="AA8" s="7"/>
      <c r="AB8" s="7">
        <v>136</v>
      </c>
    </row>
    <row r="9" spans="1:28">
      <c r="A9" t="s">
        <v>72</v>
      </c>
      <c r="B9" s="7">
        <v>16</v>
      </c>
      <c r="C9" s="7">
        <v>16</v>
      </c>
      <c r="D9" s="7"/>
      <c r="E9" s="7"/>
      <c r="F9" s="7"/>
      <c r="G9" s="7"/>
      <c r="H9" s="7"/>
      <c r="I9" s="7"/>
      <c r="J9" s="7"/>
      <c r="K9" s="7"/>
      <c r="L9" s="19"/>
      <c r="M9" s="7"/>
      <c r="N9" s="7"/>
      <c r="O9" s="7"/>
      <c r="P9" s="7"/>
      <c r="Q9" s="7"/>
      <c r="R9" s="7">
        <v>120</v>
      </c>
      <c r="S9" s="7">
        <v>120</v>
      </c>
      <c r="T9" s="7"/>
      <c r="U9" s="20"/>
      <c r="V9" s="7"/>
      <c r="W9" s="7"/>
      <c r="X9" s="7">
        <v>8</v>
      </c>
      <c r="Y9" s="7">
        <v>8</v>
      </c>
      <c r="Z9" s="7">
        <v>24</v>
      </c>
      <c r="AA9" s="7">
        <v>24</v>
      </c>
      <c r="AB9" s="7">
        <v>168</v>
      </c>
    </row>
    <row r="10" spans="1:28">
      <c r="A10" t="s">
        <v>205</v>
      </c>
      <c r="B10" s="7">
        <v>16</v>
      </c>
      <c r="C10" s="7">
        <v>16</v>
      </c>
      <c r="D10" s="7">
        <v>8</v>
      </c>
      <c r="E10" s="7">
        <v>8</v>
      </c>
      <c r="F10" s="7">
        <v>24</v>
      </c>
      <c r="G10" s="7">
        <v>24</v>
      </c>
      <c r="H10" s="7">
        <v>8</v>
      </c>
      <c r="I10" s="7">
        <v>8</v>
      </c>
      <c r="J10" s="7">
        <v>56</v>
      </c>
      <c r="K10" s="7">
        <v>56</v>
      </c>
      <c r="L10" s="19">
        <v>88</v>
      </c>
      <c r="M10" s="7">
        <v>88</v>
      </c>
      <c r="N10" s="7">
        <v>24</v>
      </c>
      <c r="O10" s="7">
        <v>24</v>
      </c>
      <c r="P10" s="7">
        <v>8</v>
      </c>
      <c r="Q10" s="7">
        <v>8</v>
      </c>
      <c r="R10" s="7">
        <v>120</v>
      </c>
      <c r="S10" s="7">
        <v>120</v>
      </c>
      <c r="T10" s="7">
        <v>64</v>
      </c>
      <c r="U10" s="20">
        <v>64</v>
      </c>
      <c r="V10" s="7">
        <v>40</v>
      </c>
      <c r="W10" s="7">
        <v>40</v>
      </c>
      <c r="X10" s="7">
        <v>8</v>
      </c>
      <c r="Y10" s="7">
        <v>8</v>
      </c>
      <c r="Z10" s="7">
        <v>24</v>
      </c>
      <c r="AA10" s="7">
        <v>24</v>
      </c>
      <c r="AB10" s="7">
        <v>488</v>
      </c>
    </row>
    <row r="12" spans="1:28">
      <c r="J12">
        <f>J10/8</f>
        <v>7</v>
      </c>
    </row>
    <row r="13" spans="1:28">
      <c r="M13">
        <f>M10/8</f>
        <v>11</v>
      </c>
      <c r="N13">
        <f>N10/8</f>
        <v>3</v>
      </c>
      <c r="R13">
        <f>R10/8</f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e07e06-0d21-431c-93c0-4d710044d107" xsi:nil="true"/>
    <lcf76f155ced4ddcb4097134ff3c332f xmlns="0c13697c-8f1d-48df-a39b-99cba9ac23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ACEAF246F2B46A041A18722FEE209" ma:contentTypeVersion="14" ma:contentTypeDescription="Create a new document." ma:contentTypeScope="" ma:versionID="7490f9ff0cc8dad3375cce53d31dcae4">
  <xsd:schema xmlns:xsd="http://www.w3.org/2001/XMLSchema" xmlns:xs="http://www.w3.org/2001/XMLSchema" xmlns:p="http://schemas.microsoft.com/office/2006/metadata/properties" xmlns:ns2="a8e07e06-0d21-431c-93c0-4d710044d107" xmlns:ns3="0c13697c-8f1d-48df-a39b-99cba9ac2348" targetNamespace="http://schemas.microsoft.com/office/2006/metadata/properties" ma:root="true" ma:fieldsID="38df88f3dc8f563cf7470d5a4763be24" ns2:_="" ns3:_="">
    <xsd:import namespace="a8e07e06-0d21-431c-93c0-4d710044d107"/>
    <xsd:import namespace="0c13697c-8f1d-48df-a39b-99cba9ac23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07e06-0d21-431c-93c0-4d710044d1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17242db-161f-4476-b6a3-7acac21adc23}" ma:internalName="TaxCatchAll" ma:showField="CatchAllData" ma:web="a8e07e06-0d21-431c-93c0-4d710044d1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3697c-8f1d-48df-a39b-99cba9ac2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366ec0-1fe6-441a-89a3-d0d5399a3c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7D1DC-9ED5-459E-9F7B-53A2E49928EE}"/>
</file>

<file path=customXml/itemProps2.xml><?xml version="1.0" encoding="utf-8"?>
<ds:datastoreItem xmlns:ds="http://schemas.openxmlformats.org/officeDocument/2006/customXml" ds:itemID="{09EBB87B-CC95-49C0-A830-B6C91C781586}"/>
</file>

<file path=customXml/itemProps3.xml><?xml version="1.0" encoding="utf-8"?>
<ds:datastoreItem xmlns:ds="http://schemas.openxmlformats.org/officeDocument/2006/customXml" ds:itemID="{44BD219B-E348-444C-B0FB-EBA762A98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/>
  <cp:revision/>
  <dcterms:created xsi:type="dcterms:W3CDTF">2024-04-23T11:47:32Z</dcterms:created>
  <dcterms:modified xsi:type="dcterms:W3CDTF">2025-03-07T16:45:52Z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0x0101008B6ACEAF246F2B46A041A18722FEE209</vt:lpwstr>
  </property>
  <property fmtid="{D5CDD505-2E9C-101B-9397-08002B2CF9AE}" pid="3" name="MediaServiceImageTags">
    <vt:lpwstr/>
  </property>
  <property fmtid="{D5CDD505-2E9C-101B-9397-08002B2CF9AE}" pid="4" name="MSIP_Label_50f63bba-e242-44d1-9330-c85404552bdb_Enabled">
    <vt:lpwstr>true</vt:lpwstr>
  </property>
  <property fmtid="{D5CDD505-2E9C-101B-9397-08002B2CF9AE}" pid="5" name="MSIP_Label_50f63bba-e242-44d1-9330-c85404552bdb_SetDate">
    <vt:lpwstr>2024-09-02T11:35:47Z</vt:lpwstr>
  </property>
  <property fmtid="{D5CDD505-2E9C-101B-9397-08002B2CF9AE}" pid="6" name="MSIP_Label_50f63bba-e242-44d1-9330-c85404552bdb_Method">
    <vt:lpwstr>Standard</vt:lpwstr>
  </property>
  <property fmtid="{D5CDD505-2E9C-101B-9397-08002B2CF9AE}" pid="7" name="MSIP_Label_50f63bba-e242-44d1-9330-c85404552bdb_Name">
    <vt:lpwstr>Internal</vt:lpwstr>
  </property>
  <property fmtid="{D5CDD505-2E9C-101B-9397-08002B2CF9AE}" pid="8" name="MSIP_Label_50f63bba-e242-44d1-9330-c85404552bdb_SiteId">
    <vt:lpwstr>1cd7d628-cf39-4a90-9a15-d2a110cb7061</vt:lpwstr>
  </property>
  <property fmtid="{D5CDD505-2E9C-101B-9397-08002B2CF9AE}" pid="9" name="MSIP_Label_50f63bba-e242-44d1-9330-c85404552bdb_ActionId">
    <vt:lpwstr>4c5cd783-3606-4b91-b933-d47e8fe85fa5</vt:lpwstr>
  </property>
  <property fmtid="{D5CDD505-2E9C-101B-9397-08002B2CF9AE}" pid="10" name="MSIP_Label_50f63bba-e242-44d1-9330-c85404552bdb_ContentBits">
    <vt:lpwstr>0</vt:lpwstr>
  </property>
</Properties>
</file>