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jercicio 1" sheetId="1" r:id="rId4"/>
  </sheets>
</workbook>
</file>

<file path=xl/sharedStrings.xml><?xml version="1.0" encoding="utf-8"?>
<sst xmlns="http://schemas.openxmlformats.org/spreadsheetml/2006/main" uniqueCount="84">
  <si>
    <t>matriz termino-documento</t>
  </si>
  <si>
    <t>Term \ Doc</t>
  </si>
  <si>
    <t>D1</t>
  </si>
  <si>
    <t>D2</t>
  </si>
  <si>
    <t>D3</t>
  </si>
  <si>
    <t>D4</t>
  </si>
  <si>
    <t>ademas</t>
  </si>
  <si>
    <t>asi</t>
  </si>
  <si>
    <t>como</t>
  </si>
  <si>
    <t>comunicacion</t>
  </si>
  <si>
    <t>crecimiento</t>
  </si>
  <si>
    <t>cultura</t>
  </si>
  <si>
    <t>de</t>
  </si>
  <si>
    <t>del</t>
  </si>
  <si>
    <t>desarrolladores</t>
  </si>
  <si>
    <t>el</t>
  </si>
  <si>
    <t>en</t>
  </si>
  <si>
    <t>entre</t>
  </si>
  <si>
    <t>es</t>
  </si>
  <si>
    <t>eso</t>
  </si>
  <si>
    <t>esta</t>
  </si>
  <si>
    <t>estado</t>
  </si>
  <si>
    <t>favorecido</t>
  </si>
  <si>
    <t>fundamental</t>
  </si>
  <si>
    <t>ha</t>
  </si>
  <si>
    <t>hace</t>
  </si>
  <si>
    <t>hardware</t>
  </si>
  <si>
    <t>incorpore</t>
  </si>
  <si>
    <t>internet</t>
  </si>
  <si>
    <t>la</t>
  </si>
  <si>
    <t>libre</t>
  </si>
  <si>
    <t>lo</t>
  </si>
  <si>
    <t>los</t>
  </si>
  <si>
    <t>mas</t>
  </si>
  <si>
    <t>mayor</t>
  </si>
  <si>
    <t>nuestro</t>
  </si>
  <si>
    <t>pais</t>
  </si>
  <si>
    <t>papel</t>
  </si>
  <si>
    <t>para</t>
  </si>
  <si>
    <t>produccion</t>
  </si>
  <si>
    <t>que</t>
  </si>
  <si>
    <t>riqueza</t>
  </si>
  <si>
    <t>software</t>
  </si>
  <si>
    <t>tecnologia</t>
  </si>
  <si>
    <t>tenido</t>
  </si>
  <si>
    <t>tiene</t>
  </si>
  <si>
    <t>un</t>
  </si>
  <si>
    <t>y</t>
  </si>
  <si>
    <t>Probabilidad  P(tf / N)</t>
  </si>
  <si>
    <t>C</t>
  </si>
  <si>
    <t>Tamaño Docs</t>
  </si>
  <si>
    <t>Doc</t>
  </si>
  <si>
    <t>Terminos</t>
  </si>
  <si>
    <t>Terminos Distintos</t>
  </si>
  <si>
    <t>λ</t>
  </si>
  <si>
    <t>Tabla Documentos - Query 1</t>
  </si>
  <si>
    <t>Doc \ Term</t>
  </si>
  <si>
    <t>Ranking de documentos</t>
  </si>
  <si>
    <t>Rank</t>
  </si>
  <si>
    <t>Tabla Documentos - Query 1-2</t>
  </si>
  <si>
    <t>Ranking de documentos-2</t>
  </si>
  <si>
    <t>Tabla Documentos - Query 1-1</t>
  </si>
  <si>
    <t>Ranking de documentos-1</t>
  </si>
  <si>
    <t>Tabla Documentos - Query 1-1-2</t>
  </si>
  <si>
    <t>Ranking de documentos-1-2</t>
  </si>
  <si>
    <t>Tabla Documentos - Query 1-1-1</t>
  </si>
  <si>
    <t>propetario</t>
  </si>
  <si>
    <t>licencia</t>
  </si>
  <si>
    <t>Ranking de documentos-1-1</t>
  </si>
  <si>
    <t>Tabla Documentos - Query 1-1-1-1</t>
  </si>
  <si>
    <t>Ranking de documentos-1-1-1</t>
  </si>
  <si>
    <t>µ</t>
  </si>
  <si>
    <t>Ranking de documentos-2-1</t>
  </si>
  <si>
    <t>Tabla Documentos - Query 1-2-1</t>
  </si>
  <si>
    <t>Tabla Documentos - Query 1-2-1-1</t>
  </si>
  <si>
    <t>Kullback Leible</t>
  </si>
  <si>
    <t>Tabla Documentos - Query 1-1-2-1</t>
  </si>
  <si>
    <t>Tabla Documentos - Query 1-1-2-1-1</t>
  </si>
  <si>
    <t>Tabla Documentos - Query 1-1-2-1-2</t>
  </si>
  <si>
    <t>Ranking de documentos-2-1-1</t>
  </si>
  <si>
    <t>Tabla Documentos - Query 1-1-1-1-1</t>
  </si>
  <si>
    <t>Tabla Documentos - Query 1-1-1-1-1-2</t>
  </si>
  <si>
    <t>Tabla Documentos - Query 1-1-1-1-1-1</t>
  </si>
  <si>
    <t>Ranking de documentos-2-1-1-1</t>
  </si>
</sst>
</file>

<file path=xl/styles.xml><?xml version="1.0" encoding="utf-8"?>
<styleSheet xmlns="http://schemas.openxmlformats.org/spreadsheetml/2006/main">
  <numFmts count="3">
    <numFmt numFmtId="0" formatCode="General"/>
    <numFmt numFmtId="59" formatCode="0.0000"/>
    <numFmt numFmtId="60" formatCode="0.00000"/>
  </numFmts>
  <fonts count="11">
    <font>
      <sz val="10"/>
      <color indexed="8"/>
      <name val="Helvetica Neue"/>
    </font>
    <font>
      <sz val="12"/>
      <color indexed="8"/>
      <name val="Helvetica Neue"/>
    </font>
    <font>
      <b val="1"/>
      <sz val="12"/>
      <color indexed="9"/>
      <name val="Arial"/>
    </font>
    <font>
      <sz val="12"/>
      <color indexed="8"/>
      <name val="Arial"/>
    </font>
    <font>
      <sz val="12"/>
      <color indexed="9"/>
      <name val="Arial"/>
    </font>
    <font>
      <sz val="16"/>
      <color indexed="9"/>
      <name val="Arial"/>
    </font>
    <font>
      <sz val="12"/>
      <color indexed="9"/>
      <name val="Helvetica Neue"/>
    </font>
    <font>
      <b val="1"/>
      <sz val="35"/>
      <color indexed="8"/>
      <name val="Arial"/>
    </font>
    <font>
      <b val="1"/>
      <sz val="22"/>
      <color indexed="8"/>
      <name val="Arial"/>
    </font>
    <font>
      <b val="1"/>
      <sz val="25"/>
      <color indexed="8"/>
      <name val="Helvetica Neue"/>
    </font>
    <font>
      <sz val="25"/>
      <color indexed="8"/>
      <name val="Helvetica Neue"/>
    </font>
  </fonts>
  <fills count="5">
    <fill>
      <patternFill patternType="none"/>
    </fill>
    <fill>
      <patternFill patternType="gray125"/>
    </fill>
    <fill>
      <patternFill patternType="solid">
        <fgColor indexed="8"/>
        <bgColor auto="1"/>
      </patternFill>
    </fill>
    <fill>
      <patternFill patternType="solid">
        <fgColor indexed="10"/>
        <bgColor auto="1"/>
      </patternFill>
    </fill>
    <fill>
      <patternFill patternType="solid">
        <fgColor indexed="9"/>
        <bgColor auto="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s>
  <cellStyleXfs count="1">
    <xf numFmtId="0" fontId="0" applyNumberFormat="0" applyFont="1" applyFill="0" applyBorder="0" applyAlignment="1" applyProtection="0">
      <alignment vertical="top" wrapText="1"/>
    </xf>
  </cellStyleXfs>
  <cellXfs count="4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horizontal="center" vertical="bottom" wrapText="1" readingOrder="1"/>
    </xf>
    <xf numFmtId="49" fontId="3" fillId="3" borderId="1" applyNumberFormat="1" applyFont="1" applyFill="1" applyBorder="1" applyAlignment="1" applyProtection="0">
      <alignment horizontal="center" vertical="bottom" wrapText="1" readingOrder="1"/>
    </xf>
    <xf numFmtId="0" fontId="0" fillId="4" borderId="1" applyNumberFormat="1" applyFont="1" applyFill="1" applyBorder="1" applyAlignment="1" applyProtection="0">
      <alignment horizontal="center" vertical="bottom" wrapText="1"/>
    </xf>
    <xf numFmtId="0" fontId="0" applyNumberFormat="1" applyFont="1" applyFill="0" applyBorder="0" applyAlignment="1" applyProtection="0">
      <alignment vertical="top" wrapText="1"/>
    </xf>
    <xf numFmtId="2" fontId="0" fillId="4" borderId="1" applyNumberFormat="1" applyFont="1" applyFill="1" applyBorder="1" applyAlignment="1" applyProtection="0">
      <alignment horizontal="center" vertical="bottom" wrapText="1"/>
    </xf>
    <xf numFmtId="0" fontId="0" applyNumberFormat="1" applyFont="1" applyFill="0" applyBorder="0" applyAlignment="1" applyProtection="0">
      <alignment vertical="top" wrapText="1"/>
    </xf>
    <xf numFmtId="49" fontId="4" fillId="2" borderId="1" applyNumberFormat="1" applyFont="1" applyFill="1" applyBorder="1" applyAlignment="1" applyProtection="0">
      <alignment horizontal="center" vertical="bottom" wrapText="1" readingOrder="1"/>
    </xf>
    <xf numFmtId="0" fontId="3" fillId="3" borderId="1" applyNumberFormat="1" applyFont="1" applyFill="1" applyBorder="1" applyAlignment="1" applyProtection="0">
      <alignment horizontal="center" vertical="bottom"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2" borderId="2" applyNumberFormat="1" applyFont="1" applyFill="1" applyBorder="1" applyAlignment="1" applyProtection="0">
      <alignment horizontal="center" vertical="bottom" wrapText="1" readingOrder="1"/>
    </xf>
    <xf numFmtId="59" fontId="5" fillId="2" borderId="2" applyNumberFormat="1" applyFont="1" applyFill="1" applyBorder="1" applyAlignment="1" applyProtection="0">
      <alignment horizontal="center" vertical="bottom"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0" fillId="4" borderId="1" applyNumberFormat="1" applyFont="1" applyFill="1" applyBorder="1" applyAlignment="1" applyProtection="0">
      <alignment horizontal="center" vertical="bottom"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fillId="4" borderId="1" applyNumberFormat="1" applyFont="1" applyFill="1" applyBorder="1" applyAlignment="1" applyProtection="0">
      <alignment horizontal="center" vertical="bottom" wrapText="1"/>
    </xf>
    <xf numFmtId="0" fontId="0" applyNumberFormat="1" applyFont="1" applyFill="0" applyBorder="0" applyAlignment="1" applyProtection="0">
      <alignment vertical="top" wrapText="1"/>
    </xf>
    <xf numFmtId="0" fontId="0" fillId="4" borderId="1" applyNumberFormat="1"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 fontId="5" fillId="2" borderId="2" applyNumberFormat="1" applyFont="1" applyFill="1" applyBorder="1" applyAlignment="1" applyProtection="0">
      <alignment horizontal="center" vertical="bottom"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cc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12</xdr:col>
      <xdr:colOff>1030171</xdr:colOff>
      <xdr:row>61</xdr:row>
      <xdr:rowOff>33957</xdr:rowOff>
    </xdr:to>
    <xdr:sp>
      <xdr:nvSpPr>
        <xdr:cNvPr id="2" name="Shape 2"/>
        <xdr:cNvSpPr/>
      </xdr:nvSpPr>
      <xdr:spPr>
        <a:xfrm>
          <a:off x="-133630" y="-396453"/>
          <a:ext cx="14276273" cy="12018313"/>
        </a:xfrm>
        <a:prstGeom prst="rect">
          <a:avLst/>
        </a:prstGeom>
        <a:solidFill>
          <a:schemeClr val="accent1">
            <a:lumOff val="16847"/>
            <a:alpha val="15913"/>
          </a:schemeClr>
        </a:solidFill>
        <a:ln w="12700" cap="flat">
          <a:solidFill>
            <a:srgbClr val="000000">
              <a:alpha val="15913"/>
            </a:srgb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ctr">
          <a:no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200" u="none">
              <a:ln>
                <a:noFill/>
              </a:ln>
              <a:solidFill>
                <a:srgbClr val="FFFFFF"/>
              </a:solidFill>
              <a:uFillTx/>
              <a:latin typeface="+mn-lt"/>
              <a:ea typeface="+mn-ea"/>
              <a:cs typeface="+mn-cs"/>
              <a:sym typeface="Helvetica Neue"/>
            </a:defRPr>
          </a:pPr>
          <a:r>
            <a:rPr b="0" baseline="0" cap="none" i="0" spc="0" strike="noStrike" sz="1200" u="none">
              <a:ln>
                <a:noFill/>
              </a:ln>
              <a:solidFill>
                <a:srgbClr val="FFFFFF"/>
              </a:solidFill>
              <a:uFillTx/>
              <a:latin typeface="+mn-lt"/>
              <a:ea typeface="+mn-ea"/>
              <a:cs typeface="+mn-cs"/>
              <a:sym typeface="Helvetica Neue"/>
            </a:rPr>
            <a:t> </a:t>
          </a:r>
        </a:p>
      </xdr:txBody>
    </xdr:sp>
    <xdr:clientData/>
  </xdr:twoCellAnchor>
  <xdr:twoCellAnchor>
    <xdr:from>
      <xdr:col>0</xdr:col>
      <xdr:colOff>0</xdr:colOff>
      <xdr:row>69</xdr:row>
      <xdr:rowOff>165184</xdr:rowOff>
    </xdr:from>
    <xdr:to>
      <xdr:col>6</xdr:col>
      <xdr:colOff>658621</xdr:colOff>
      <xdr:row>82</xdr:row>
      <xdr:rowOff>99118</xdr:rowOff>
    </xdr:to>
    <xdr:sp>
      <xdr:nvSpPr>
        <xdr:cNvPr id="3" name="Shape 3"/>
        <xdr:cNvSpPr/>
      </xdr:nvSpPr>
      <xdr:spPr>
        <a:xfrm>
          <a:off x="-114580" y="13632899"/>
          <a:ext cx="6741922" cy="2344395"/>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0</xdr:col>
      <xdr:colOff>0</xdr:colOff>
      <xdr:row>0</xdr:row>
      <xdr:rowOff>0</xdr:rowOff>
    </xdr:from>
    <xdr:to>
      <xdr:col>9</xdr:col>
      <xdr:colOff>687220</xdr:colOff>
      <xdr:row>1</xdr:row>
      <xdr:rowOff>223942</xdr:rowOff>
    </xdr:to>
    <xdr:sp>
      <xdr:nvSpPr>
        <xdr:cNvPr id="4" name="Shape 4"/>
        <xdr:cNvSpPr txBox="1"/>
      </xdr:nvSpPr>
      <xdr:spPr>
        <a:xfrm>
          <a:off x="-139980" y="-639688"/>
          <a:ext cx="10428122" cy="6843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3500" u="none">
              <a:ln>
                <a:noFill/>
              </a:ln>
              <a:solidFill>
                <a:srgbClr val="000000"/>
              </a:solidFill>
              <a:uFillTx/>
              <a:latin typeface="Arial"/>
              <a:ea typeface="Arial"/>
              <a:cs typeface="Arial"/>
              <a:sym typeface="Arial"/>
            </a:defRPr>
          </a:pPr>
          <a:r>
            <a:rPr b="1" baseline="0" cap="none" i="0" spc="0" strike="noStrike" sz="3500" u="none">
              <a:ln>
                <a:noFill/>
              </a:ln>
              <a:solidFill>
                <a:srgbClr val="000000"/>
              </a:solidFill>
              <a:uFillTx/>
              <a:latin typeface="Arial"/>
              <a:ea typeface="Arial"/>
              <a:cs typeface="Arial"/>
              <a:sym typeface="Arial"/>
            </a:rPr>
            <a:t>Ejercicio 1 - Modelos de Lenguaje</a:t>
          </a:r>
        </a:p>
      </xdr:txBody>
    </xdr:sp>
    <xdr:clientData/>
  </xdr:twoCellAnchor>
  <xdr:twoCellAnchor>
    <xdr:from>
      <xdr:col>1</xdr:col>
      <xdr:colOff>129705</xdr:colOff>
      <xdr:row>70</xdr:row>
      <xdr:rowOff>57329</xdr:rowOff>
    </xdr:from>
    <xdr:to>
      <xdr:col>3</xdr:col>
      <xdr:colOff>1115419</xdr:colOff>
      <xdr:row>72</xdr:row>
      <xdr:rowOff>172548</xdr:rowOff>
    </xdr:to>
    <xdr:sp>
      <xdr:nvSpPr>
        <xdr:cNvPr id="5" name="Shape 5"/>
        <xdr:cNvSpPr txBox="1"/>
      </xdr:nvSpPr>
      <xdr:spPr>
        <a:xfrm>
          <a:off x="218605" y="13710464"/>
          <a:ext cx="3474915" cy="4860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1 - (“pais cultura”)</a:t>
          </a:r>
        </a:p>
      </xdr:txBody>
    </xdr:sp>
    <xdr:clientData/>
  </xdr:twoCellAnchor>
  <xdr:twoCellAnchor>
    <xdr:from>
      <xdr:col>0</xdr:col>
      <xdr:colOff>0</xdr:colOff>
      <xdr:row>84</xdr:row>
      <xdr:rowOff>184868</xdr:rowOff>
    </xdr:from>
    <xdr:to>
      <xdr:col>7</xdr:col>
      <xdr:colOff>262898</xdr:colOff>
      <xdr:row>96</xdr:row>
      <xdr:rowOff>71178</xdr:rowOff>
    </xdr:to>
    <xdr:sp>
      <xdr:nvSpPr>
        <xdr:cNvPr id="6" name="Shape 6"/>
        <xdr:cNvSpPr/>
      </xdr:nvSpPr>
      <xdr:spPr>
        <a:xfrm>
          <a:off x="-114580" y="16433883"/>
          <a:ext cx="7667000" cy="2344396"/>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xdr:col>
      <xdr:colOff>129705</xdr:colOff>
      <xdr:row>85</xdr:row>
      <xdr:rowOff>77012</xdr:rowOff>
    </xdr:from>
    <xdr:to>
      <xdr:col>4</xdr:col>
      <xdr:colOff>614686</xdr:colOff>
      <xdr:row>88</xdr:row>
      <xdr:rowOff>6810</xdr:rowOff>
    </xdr:to>
    <xdr:sp>
      <xdr:nvSpPr>
        <xdr:cNvPr id="7" name="Shape 7"/>
        <xdr:cNvSpPr txBox="1"/>
      </xdr:nvSpPr>
      <xdr:spPr>
        <a:xfrm>
          <a:off x="218605" y="16511447"/>
          <a:ext cx="4142582"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2 - (“pais libre cultura”)</a:t>
          </a:r>
        </a:p>
      </xdr:txBody>
    </xdr:sp>
    <xdr:clientData/>
  </xdr:twoCellAnchor>
  <xdr:twoCellAnchor>
    <xdr:from>
      <xdr:col>0</xdr:col>
      <xdr:colOff>0</xdr:colOff>
      <xdr:row>98</xdr:row>
      <xdr:rowOff>208621</xdr:rowOff>
    </xdr:from>
    <xdr:to>
      <xdr:col>7</xdr:col>
      <xdr:colOff>262898</xdr:colOff>
      <xdr:row>108</xdr:row>
      <xdr:rowOff>177480</xdr:rowOff>
    </xdr:to>
    <xdr:sp>
      <xdr:nvSpPr>
        <xdr:cNvPr id="8" name="Shape 8"/>
        <xdr:cNvSpPr/>
      </xdr:nvSpPr>
      <xdr:spPr>
        <a:xfrm>
          <a:off x="-114580" y="19353871"/>
          <a:ext cx="7667000" cy="2344395"/>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xdr:col>
      <xdr:colOff>129705</xdr:colOff>
      <xdr:row>98</xdr:row>
      <xdr:rowOff>286185</xdr:rowOff>
    </xdr:from>
    <xdr:to>
      <xdr:col>5</xdr:col>
      <xdr:colOff>998948</xdr:colOff>
      <xdr:row>101</xdr:row>
      <xdr:rowOff>50248</xdr:rowOff>
    </xdr:to>
    <xdr:sp>
      <xdr:nvSpPr>
        <xdr:cNvPr id="9" name="Shape 9"/>
        <xdr:cNvSpPr txBox="1"/>
      </xdr:nvSpPr>
      <xdr:spPr>
        <a:xfrm>
          <a:off x="218605" y="19431435"/>
          <a:ext cx="5695244"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3 - (“software propietario licencia”)</a:t>
          </a:r>
        </a:p>
      </xdr:txBody>
    </xdr:sp>
    <xdr:clientData/>
  </xdr:twoCellAnchor>
  <xdr:twoCellAnchor>
    <xdr:from>
      <xdr:col>8</xdr:col>
      <xdr:colOff>907253</xdr:colOff>
      <xdr:row>67</xdr:row>
      <xdr:rowOff>36924</xdr:rowOff>
    </xdr:from>
    <xdr:to>
      <xdr:col>14</xdr:col>
      <xdr:colOff>551971</xdr:colOff>
      <xdr:row>91</xdr:row>
      <xdr:rowOff>7651</xdr:rowOff>
    </xdr:to>
    <xdr:sp>
      <xdr:nvSpPr>
        <xdr:cNvPr id="10" name="Shape 10"/>
        <xdr:cNvSpPr txBox="1"/>
      </xdr:nvSpPr>
      <xdr:spPr>
        <a:xfrm>
          <a:off x="9479753" y="13133799"/>
          <a:ext cx="6197919" cy="44881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¿Qué problemas encuentra?</a:t>
          </a:r>
          <a:endParaRPr b="1"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endParaRPr b="0"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r>
            <a:rPr b="0" baseline="0" cap="none" i="0" spc="0" strike="noStrike" sz="2500" u="none">
              <a:ln>
                <a:noFill/>
              </a:ln>
              <a:solidFill>
                <a:srgbClr val="000000"/>
              </a:solidFill>
              <a:uFillTx/>
              <a:latin typeface="+mn-lt"/>
              <a:ea typeface="+mn-ea"/>
              <a:cs typeface="+mn-cs"/>
              <a:sym typeface="Helvetica Neue"/>
            </a:rPr>
            <a:t>El principal problema es que cuando un termino no aparece en el documento este hace que la probabilidad sea cero y por lo tanto termina haciendo cero a todo el producto. Por lo que no importa cuan buenos eran los términos restantes. Para ello se utilizan técnicas de smoothing que evitan que la probabilidad se cancele.</a:t>
          </a:r>
        </a:p>
      </xdr:txBody>
    </xdr:sp>
    <xdr:clientData/>
  </xdr:twoCellAnchor>
  <xdr:twoCellAnchor>
    <xdr:from>
      <xdr:col>15</xdr:col>
      <xdr:colOff>501326</xdr:colOff>
      <xdr:row>70</xdr:row>
      <xdr:rowOff>111246</xdr:rowOff>
    </xdr:from>
    <xdr:to>
      <xdr:col>22</xdr:col>
      <xdr:colOff>969447</xdr:colOff>
      <xdr:row>83</xdr:row>
      <xdr:rowOff>45180</xdr:rowOff>
    </xdr:to>
    <xdr:sp>
      <xdr:nvSpPr>
        <xdr:cNvPr id="11" name="Shape 11"/>
        <xdr:cNvSpPr/>
      </xdr:nvSpPr>
      <xdr:spPr>
        <a:xfrm>
          <a:off x="16782725" y="13764381"/>
          <a:ext cx="6741923" cy="2344395"/>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15</xdr:col>
      <xdr:colOff>834510</xdr:colOff>
      <xdr:row>71</xdr:row>
      <xdr:rowOff>3390</xdr:rowOff>
    </xdr:from>
    <xdr:to>
      <xdr:col>19</xdr:col>
      <xdr:colOff>537523</xdr:colOff>
      <xdr:row>73</xdr:row>
      <xdr:rowOff>118608</xdr:rowOff>
    </xdr:to>
    <xdr:sp>
      <xdr:nvSpPr>
        <xdr:cNvPr id="12" name="Shape 12"/>
        <xdr:cNvSpPr txBox="1"/>
      </xdr:nvSpPr>
      <xdr:spPr>
        <a:xfrm>
          <a:off x="17115910" y="13841945"/>
          <a:ext cx="3474914"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1 - (“pais cultura”)</a:t>
          </a:r>
        </a:p>
      </xdr:txBody>
    </xdr:sp>
    <xdr:clientData/>
  </xdr:twoCellAnchor>
  <xdr:twoCellAnchor>
    <xdr:from>
      <xdr:col>15</xdr:col>
      <xdr:colOff>501326</xdr:colOff>
      <xdr:row>85</xdr:row>
      <xdr:rowOff>130929</xdr:rowOff>
    </xdr:from>
    <xdr:to>
      <xdr:col>23</xdr:col>
      <xdr:colOff>434024</xdr:colOff>
      <xdr:row>97</xdr:row>
      <xdr:rowOff>199760</xdr:rowOff>
    </xdr:to>
    <xdr:sp>
      <xdr:nvSpPr>
        <xdr:cNvPr id="13" name="Shape 13"/>
        <xdr:cNvSpPr/>
      </xdr:nvSpPr>
      <xdr:spPr>
        <a:xfrm>
          <a:off x="16782725" y="16565364"/>
          <a:ext cx="7667000" cy="2526917"/>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15</xdr:col>
      <xdr:colOff>834510</xdr:colOff>
      <xdr:row>86</xdr:row>
      <xdr:rowOff>23074</xdr:rowOff>
    </xdr:from>
    <xdr:to>
      <xdr:col>20</xdr:col>
      <xdr:colOff>366991</xdr:colOff>
      <xdr:row>88</xdr:row>
      <xdr:rowOff>138292</xdr:rowOff>
    </xdr:to>
    <xdr:sp>
      <xdr:nvSpPr>
        <xdr:cNvPr id="14" name="Shape 14"/>
        <xdr:cNvSpPr txBox="1"/>
      </xdr:nvSpPr>
      <xdr:spPr>
        <a:xfrm>
          <a:off x="17115910" y="16642929"/>
          <a:ext cx="4142582"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2 - (“pais libre cultura”)</a:t>
          </a:r>
        </a:p>
      </xdr:txBody>
    </xdr:sp>
    <xdr:clientData/>
  </xdr:twoCellAnchor>
  <xdr:twoCellAnchor>
    <xdr:from>
      <xdr:col>15</xdr:col>
      <xdr:colOff>501326</xdr:colOff>
      <xdr:row>98</xdr:row>
      <xdr:rowOff>340101</xdr:rowOff>
    </xdr:from>
    <xdr:to>
      <xdr:col>23</xdr:col>
      <xdr:colOff>434024</xdr:colOff>
      <xdr:row>109</xdr:row>
      <xdr:rowOff>123541</xdr:rowOff>
    </xdr:to>
    <xdr:sp>
      <xdr:nvSpPr>
        <xdr:cNvPr id="15" name="Shape 15"/>
        <xdr:cNvSpPr/>
      </xdr:nvSpPr>
      <xdr:spPr>
        <a:xfrm>
          <a:off x="16782725" y="19485351"/>
          <a:ext cx="7667000" cy="2344396"/>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15</xdr:col>
      <xdr:colOff>834510</xdr:colOff>
      <xdr:row>99</xdr:row>
      <xdr:rowOff>66510</xdr:rowOff>
    </xdr:from>
    <xdr:to>
      <xdr:col>22</xdr:col>
      <xdr:colOff>255953</xdr:colOff>
      <xdr:row>101</xdr:row>
      <xdr:rowOff>181728</xdr:rowOff>
    </xdr:to>
    <xdr:sp>
      <xdr:nvSpPr>
        <xdr:cNvPr id="16" name="Shape 16"/>
        <xdr:cNvSpPr txBox="1"/>
      </xdr:nvSpPr>
      <xdr:spPr>
        <a:xfrm>
          <a:off x="17115910" y="19562915"/>
          <a:ext cx="5695244"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3 - (“software propietario licencia”)</a:t>
          </a:r>
        </a:p>
      </xdr:txBody>
    </xdr:sp>
    <xdr:clientData/>
  </xdr:twoCellAnchor>
  <xdr:twoCellAnchor>
    <xdr:from>
      <xdr:col>8</xdr:col>
      <xdr:colOff>847857</xdr:colOff>
      <xdr:row>95</xdr:row>
      <xdr:rowOff>166627</xdr:rowOff>
    </xdr:from>
    <xdr:to>
      <xdr:col>13</xdr:col>
      <xdr:colOff>232106</xdr:colOff>
      <xdr:row>105</xdr:row>
      <xdr:rowOff>108288</xdr:rowOff>
    </xdr:to>
    <xdr:sp>
      <xdr:nvSpPr>
        <xdr:cNvPr id="17" name="Shape 17"/>
        <xdr:cNvSpPr/>
      </xdr:nvSpPr>
      <xdr:spPr>
        <a:xfrm>
          <a:off x="9420357" y="18688307"/>
          <a:ext cx="5213550" cy="2096217"/>
        </a:xfrm>
        <a:prstGeom prst="rightArrow">
          <a:avLst>
            <a:gd name="adj1" fmla="val 57371"/>
            <a:gd name="adj2" fmla="val 56095"/>
          </a:avLst>
        </a:prstGeom>
        <a:solidFill>
          <a:schemeClr val="accent1">
            <a:alpha val="52238"/>
          </a:schemeClr>
        </a:solidFill>
        <a:ln w="12700" cap="flat">
          <a:noFill/>
          <a:miter lim="400000"/>
        </a:ln>
        <a:effectLst/>
      </xdr:spPr>
      <xdr:txBody>
        <a:bodyPr/>
        <a:lstStyle/>
        <a:p>
          <a:pPr/>
        </a:p>
      </xdr:txBody>
    </xdr:sp>
    <xdr:clientData/>
  </xdr:twoCellAnchor>
  <xdr:twoCellAnchor>
    <xdr:from>
      <xdr:col>0</xdr:col>
      <xdr:colOff>0</xdr:colOff>
      <xdr:row>60</xdr:row>
      <xdr:rowOff>52371</xdr:rowOff>
    </xdr:from>
    <xdr:to>
      <xdr:col>5</xdr:col>
      <xdr:colOff>400685</xdr:colOff>
      <xdr:row>65</xdr:row>
      <xdr:rowOff>108188</xdr:rowOff>
    </xdr:to>
    <xdr:sp>
      <xdr:nvSpPr>
        <xdr:cNvPr id="18" name="Shape 18"/>
        <xdr:cNvSpPr txBox="1"/>
      </xdr:nvSpPr>
      <xdr:spPr>
        <a:xfrm>
          <a:off x="-139980" y="11851306"/>
          <a:ext cx="5315586" cy="9829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Query-likelihood +  Sin Smoothing</a:t>
          </a:r>
          <a:endParaRPr b="1" baseline="0" cap="none" i="0" spc="0" strike="noStrike" sz="2500" u="none">
            <a:ln>
              <a:noFill/>
            </a:ln>
            <a:solidFill>
              <a:srgbClr val="000000"/>
            </a:solidFill>
            <a:uFillTx/>
            <a:latin typeface="+mn-lt"/>
            <a:ea typeface="+mn-ea"/>
            <a:cs typeface="+mn-cs"/>
            <a:sym typeface="Helvetica Neue"/>
          </a:endParaRPr>
        </a:p>
      </xdr:txBody>
    </xdr:sp>
    <xdr:clientData/>
  </xdr:twoCellAnchor>
  <xdr:twoCellAnchor>
    <xdr:from>
      <xdr:col>15</xdr:col>
      <xdr:colOff>475926</xdr:colOff>
      <xdr:row>63</xdr:row>
      <xdr:rowOff>112032</xdr:rowOff>
    </xdr:from>
    <xdr:to>
      <xdr:col>21</xdr:col>
      <xdr:colOff>413378</xdr:colOff>
      <xdr:row>66</xdr:row>
      <xdr:rowOff>100170</xdr:rowOff>
    </xdr:to>
    <xdr:sp>
      <xdr:nvSpPr>
        <xdr:cNvPr id="19" name="Shape 19"/>
        <xdr:cNvSpPr txBox="1"/>
      </xdr:nvSpPr>
      <xdr:spPr>
        <a:xfrm>
          <a:off x="16757325" y="12467227"/>
          <a:ext cx="5385754" cy="54439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Query-likelihood +  Jelinek-Mercer</a:t>
          </a:r>
        </a:p>
      </xdr:txBody>
    </xdr:sp>
    <xdr:clientData/>
  </xdr:twoCellAnchor>
  <xdr:twoCellAnchor>
    <xdr:from>
      <xdr:col>15</xdr:col>
      <xdr:colOff>497448</xdr:colOff>
      <xdr:row>111</xdr:row>
      <xdr:rowOff>177249</xdr:rowOff>
    </xdr:from>
    <xdr:to>
      <xdr:col>23</xdr:col>
      <xdr:colOff>480947</xdr:colOff>
      <xdr:row>135</xdr:row>
      <xdr:rowOff>325140</xdr:rowOff>
    </xdr:to>
    <xdr:sp>
      <xdr:nvSpPr>
        <xdr:cNvPr id="20" name="Shape 20"/>
        <xdr:cNvSpPr txBox="1"/>
      </xdr:nvSpPr>
      <xdr:spPr>
        <a:xfrm>
          <a:off x="16778848" y="22254294"/>
          <a:ext cx="7717800" cy="53644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Comparando ambos modelos</a:t>
          </a:r>
          <a:endParaRPr b="1"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endParaRPr b="0"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r>
            <a:rPr b="0" baseline="0" cap="none" i="0" spc="0" strike="noStrike" sz="2500" u="none">
              <a:ln>
                <a:noFill/>
              </a:ln>
              <a:solidFill>
                <a:srgbClr val="000000"/>
              </a:solidFill>
              <a:uFillTx/>
              <a:latin typeface="+mn-lt"/>
              <a:ea typeface="+mn-ea"/>
              <a:cs typeface="+mn-cs"/>
              <a:sym typeface="Helvetica Neue"/>
            </a:rPr>
            <a:t>Podemos observar que además de no cancelar los documentos que tienen términos con frecuencia 0 sobre alguno de los términos de la query observamos que aumenta el ranking de los documentos con valores más chicos. </a:t>
          </a:r>
          <a:endParaRPr b="0"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endParaRPr b="0"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r>
            <a:rPr b="0" baseline="0" cap="none" i="0" spc="0" strike="noStrike" sz="2500" u="none">
              <a:ln>
                <a:noFill/>
              </a:ln>
              <a:solidFill>
                <a:srgbClr val="000000"/>
              </a:solidFill>
              <a:uFillTx/>
              <a:latin typeface="+mn-lt"/>
              <a:ea typeface="+mn-ea"/>
              <a:cs typeface="+mn-cs"/>
              <a:sym typeface="Helvetica Neue"/>
            </a:rPr>
            <a:t>Aun así podemos observar que si se consulta por un termino que no esta en el corpus, esto resulta en cancelar todos los documentos candidatos. Lo que da como resultado ningún documento.</a:t>
          </a:r>
        </a:p>
      </xdr:txBody>
    </xdr:sp>
    <xdr:clientData/>
  </xdr:twoCellAnchor>
  <xdr:twoCellAnchor>
    <xdr:from>
      <xdr:col>0</xdr:col>
      <xdr:colOff>0</xdr:colOff>
      <xdr:row>130</xdr:row>
      <xdr:rowOff>88168</xdr:rowOff>
    </xdr:from>
    <xdr:to>
      <xdr:col>12</xdr:col>
      <xdr:colOff>833708</xdr:colOff>
      <xdr:row>141</xdr:row>
      <xdr:rowOff>153548</xdr:rowOff>
    </xdr:to>
    <xdr:sp>
      <xdr:nvSpPr>
        <xdr:cNvPr id="21" name="Shape 21"/>
        <xdr:cNvSpPr/>
      </xdr:nvSpPr>
      <xdr:spPr>
        <a:xfrm>
          <a:off x="-114580" y="26387328"/>
          <a:ext cx="14079810" cy="2344396"/>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xdr:col>
      <xdr:colOff>129705</xdr:colOff>
      <xdr:row>130</xdr:row>
      <xdr:rowOff>165734</xdr:rowOff>
    </xdr:from>
    <xdr:to>
      <xdr:col>3</xdr:col>
      <xdr:colOff>1115418</xdr:colOff>
      <xdr:row>133</xdr:row>
      <xdr:rowOff>95532</xdr:rowOff>
    </xdr:to>
    <xdr:sp>
      <xdr:nvSpPr>
        <xdr:cNvPr id="22" name="Shape 22"/>
        <xdr:cNvSpPr txBox="1"/>
      </xdr:nvSpPr>
      <xdr:spPr>
        <a:xfrm>
          <a:off x="218605" y="26464894"/>
          <a:ext cx="3474914"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1 - (“pais cultura”)</a:t>
          </a:r>
        </a:p>
      </xdr:txBody>
    </xdr:sp>
    <xdr:clientData/>
  </xdr:twoCellAnchor>
  <xdr:twoCellAnchor>
    <xdr:from>
      <xdr:col>0</xdr:col>
      <xdr:colOff>0</xdr:colOff>
      <xdr:row>142</xdr:row>
      <xdr:rowOff>262144</xdr:rowOff>
    </xdr:from>
    <xdr:to>
      <xdr:col>14</xdr:col>
      <xdr:colOff>660274</xdr:colOff>
      <xdr:row>154</xdr:row>
      <xdr:rowOff>165240</xdr:rowOff>
    </xdr:to>
    <xdr:sp>
      <xdr:nvSpPr>
        <xdr:cNvPr id="23" name="Shape 23"/>
        <xdr:cNvSpPr/>
      </xdr:nvSpPr>
      <xdr:spPr>
        <a:xfrm>
          <a:off x="-114580" y="29093048"/>
          <a:ext cx="15785976" cy="2526918"/>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xdr:col>
      <xdr:colOff>129705</xdr:colOff>
      <xdr:row>142</xdr:row>
      <xdr:rowOff>339709</xdr:rowOff>
    </xdr:from>
    <xdr:to>
      <xdr:col>4</xdr:col>
      <xdr:colOff>614686</xdr:colOff>
      <xdr:row>145</xdr:row>
      <xdr:rowOff>103772</xdr:rowOff>
    </xdr:to>
    <xdr:sp>
      <xdr:nvSpPr>
        <xdr:cNvPr id="24" name="Shape 24"/>
        <xdr:cNvSpPr txBox="1"/>
      </xdr:nvSpPr>
      <xdr:spPr>
        <a:xfrm>
          <a:off x="218605" y="29170614"/>
          <a:ext cx="4142582"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2 - (“pais libre cultura”)</a:t>
          </a:r>
        </a:p>
      </xdr:txBody>
    </xdr:sp>
    <xdr:clientData/>
  </xdr:twoCellAnchor>
  <xdr:twoCellAnchor>
    <xdr:from>
      <xdr:col>0</xdr:col>
      <xdr:colOff>0</xdr:colOff>
      <xdr:row>156</xdr:row>
      <xdr:rowOff>113813</xdr:rowOff>
    </xdr:from>
    <xdr:to>
      <xdr:col>14</xdr:col>
      <xdr:colOff>660274</xdr:colOff>
      <xdr:row>167</xdr:row>
      <xdr:rowOff>19807</xdr:rowOff>
    </xdr:to>
    <xdr:sp>
      <xdr:nvSpPr>
        <xdr:cNvPr id="25" name="Shape 25"/>
        <xdr:cNvSpPr/>
      </xdr:nvSpPr>
      <xdr:spPr>
        <a:xfrm>
          <a:off x="-114580" y="32013038"/>
          <a:ext cx="15785976" cy="2344395"/>
        </a:xfrm>
        <a:prstGeom prst="rect">
          <a:avLst/>
        </a:prstGeom>
        <a:solidFill>
          <a:schemeClr val="accent1">
            <a:lumOff val="16847"/>
            <a:alpha val="15913"/>
          </a:schemeClr>
        </a:solidFill>
        <a:ln w="12700" cap="flat">
          <a:solidFill>
            <a:srgbClr val="000000">
              <a:alpha val="15913"/>
            </a:srgbClr>
          </a:solidFill>
          <a:prstDash val="solid"/>
          <a:miter lim="400000"/>
        </a:ln>
        <a:effectLst/>
      </xdr:spPr>
      <xdr:txBody>
        <a:bodyPr/>
        <a:lstStyle/>
        <a:p>
          <a:pPr/>
        </a:p>
      </xdr:txBody>
    </xdr:sp>
    <xdr:clientData/>
  </xdr:twoCellAnchor>
  <xdr:twoCellAnchor>
    <xdr:from>
      <xdr:col>1</xdr:col>
      <xdr:colOff>129705</xdr:colOff>
      <xdr:row>156</xdr:row>
      <xdr:rowOff>191375</xdr:rowOff>
    </xdr:from>
    <xdr:to>
      <xdr:col>5</xdr:col>
      <xdr:colOff>998948</xdr:colOff>
      <xdr:row>158</xdr:row>
      <xdr:rowOff>140858</xdr:rowOff>
    </xdr:to>
    <xdr:sp>
      <xdr:nvSpPr>
        <xdr:cNvPr id="26" name="Shape 26"/>
        <xdr:cNvSpPr txBox="1"/>
      </xdr:nvSpPr>
      <xdr:spPr>
        <a:xfrm>
          <a:off x="218605" y="32090600"/>
          <a:ext cx="5695244" cy="4860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2200" u="none">
              <a:ln>
                <a:noFill/>
              </a:ln>
              <a:solidFill>
                <a:srgbClr val="000000"/>
              </a:solidFill>
              <a:uFillTx/>
              <a:latin typeface="Arial"/>
              <a:ea typeface="Arial"/>
              <a:cs typeface="Arial"/>
              <a:sym typeface="Arial"/>
            </a:defRPr>
          </a:pPr>
          <a:r>
            <a:rPr b="1" baseline="0" cap="none" i="0" spc="0" strike="noStrike" sz="2200" u="none">
              <a:ln>
                <a:noFill/>
              </a:ln>
              <a:solidFill>
                <a:srgbClr val="000000"/>
              </a:solidFill>
              <a:uFillTx/>
              <a:latin typeface="Arial"/>
              <a:ea typeface="Arial"/>
              <a:cs typeface="Arial"/>
              <a:sym typeface="Arial"/>
            </a:rPr>
            <a:t>Query 3 - (“software propietario licencia”)</a:t>
          </a:r>
        </a:p>
      </xdr:txBody>
    </xdr:sp>
    <xdr:clientData/>
  </xdr:twoCellAnchor>
  <xdr:twoCellAnchor>
    <xdr:from>
      <xdr:col>0</xdr:col>
      <xdr:colOff>0</xdr:colOff>
      <xdr:row>124</xdr:row>
      <xdr:rowOff>136581</xdr:rowOff>
    </xdr:from>
    <xdr:to>
      <xdr:col>4</xdr:col>
      <xdr:colOff>362902</xdr:colOff>
      <xdr:row>127</xdr:row>
      <xdr:rowOff>124719</xdr:rowOff>
    </xdr:to>
    <xdr:sp>
      <xdr:nvSpPr>
        <xdr:cNvPr id="27" name="Shape 27"/>
        <xdr:cNvSpPr txBox="1"/>
      </xdr:nvSpPr>
      <xdr:spPr>
        <a:xfrm>
          <a:off x="-139980" y="25090176"/>
          <a:ext cx="4109404" cy="54439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Kullback Leible + Dirichlet</a:t>
          </a:r>
        </a:p>
      </xdr:txBody>
    </xdr:sp>
    <xdr:clientData/>
  </xdr:twoCellAnchor>
  <xdr:twoCellAnchor>
    <xdr:from>
      <xdr:col>15</xdr:col>
      <xdr:colOff>475926</xdr:colOff>
      <xdr:row>149</xdr:row>
      <xdr:rowOff>176929</xdr:rowOff>
    </xdr:from>
    <xdr:to>
      <xdr:col>23</xdr:col>
      <xdr:colOff>459424</xdr:colOff>
      <xdr:row>165</xdr:row>
      <xdr:rowOff>183851</xdr:rowOff>
    </xdr:to>
    <xdr:sp>
      <xdr:nvSpPr>
        <xdr:cNvPr id="28" name="Shape 28"/>
        <xdr:cNvSpPr txBox="1"/>
      </xdr:nvSpPr>
      <xdr:spPr>
        <a:xfrm>
          <a:off x="16757325" y="30538819"/>
          <a:ext cx="7717800" cy="36118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1" baseline="0" cap="none" i="0" spc="0" strike="noStrike" sz="2500" u="none">
              <a:ln>
                <a:noFill/>
              </a:ln>
              <a:solidFill>
                <a:srgbClr val="000000"/>
              </a:solidFill>
              <a:uFillTx/>
              <a:latin typeface="+mn-lt"/>
              <a:ea typeface="+mn-ea"/>
              <a:cs typeface="+mn-cs"/>
              <a:sym typeface="Helvetica Neue"/>
            </a:defRPr>
          </a:pPr>
          <a:r>
            <a:rPr b="1" baseline="0" cap="none" i="0" spc="0" strike="noStrike" sz="2500" u="none">
              <a:ln>
                <a:noFill/>
              </a:ln>
              <a:solidFill>
                <a:srgbClr val="000000"/>
              </a:solidFill>
              <a:uFillTx/>
              <a:latin typeface="+mn-lt"/>
              <a:ea typeface="+mn-ea"/>
              <a:cs typeface="+mn-cs"/>
              <a:sym typeface="Helvetica Neue"/>
            </a:rPr>
            <a:t>Observaciones</a:t>
          </a:r>
          <a:endParaRPr b="1"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endParaRPr b="0" baseline="0" cap="none" i="0" spc="0" strike="noStrike" sz="2500" u="none">
            <a:ln>
              <a:noFill/>
            </a:ln>
            <a:solidFill>
              <a:srgbClr val="000000"/>
            </a:solidFill>
            <a:uFillTx/>
            <a:latin typeface="+mn-lt"/>
            <a:ea typeface="+mn-ea"/>
            <a:cs typeface="+mn-cs"/>
            <a:sym typeface="Helvetica Neue"/>
          </a:endParaRPr>
        </a:p>
        <a:p>
          <a:pPr marL="0" marR="0" indent="0" algn="l" defTabSz="457200" latinLnBrk="0">
            <a:lnSpc>
              <a:spcPct val="100000"/>
            </a:lnSpc>
            <a:spcBef>
              <a:spcPts val="0"/>
            </a:spcBef>
            <a:spcAft>
              <a:spcPts val="0"/>
            </a:spcAft>
            <a:buClrTx/>
            <a:buSzTx/>
            <a:buFontTx/>
            <a:buNone/>
            <a:tabLst/>
            <a:defRPr b="0" baseline="0" cap="none" i="0" spc="0" strike="noStrike" sz="2500" u="none">
              <a:ln>
                <a:noFill/>
              </a:ln>
              <a:solidFill>
                <a:srgbClr val="000000"/>
              </a:solidFill>
              <a:uFillTx/>
              <a:latin typeface="+mn-lt"/>
              <a:ea typeface="+mn-ea"/>
              <a:cs typeface="+mn-cs"/>
              <a:sym typeface="Helvetica Neue"/>
            </a:defRPr>
          </a:pPr>
          <a:r>
            <a:rPr b="0" baseline="0" cap="none" i="0" spc="0" strike="noStrike" sz="2500" u="none">
              <a:ln>
                <a:noFill/>
              </a:ln>
              <a:solidFill>
                <a:srgbClr val="000000"/>
              </a:solidFill>
              <a:uFillTx/>
              <a:latin typeface="+mn-lt"/>
              <a:ea typeface="+mn-ea"/>
              <a:cs typeface="+mn-cs"/>
              <a:sym typeface="Helvetica Neue"/>
            </a:rPr>
            <a:t>Podemos observar que la query #3 devolvió documentos. Por lo que ya no es un problema realizar una consulta por términos que no tengamos dentro del corpus. Esto se debe principalmente a que es una sumatoria y no una productoria la que se realiza en el ultimo paso.</a:t>
          </a:r>
        </a:p>
      </xdr:txBody>
    </xdr:sp>
    <xdr:clientData/>
  </xdr:twoCellAnchor>
  <xdr:twoCellAnchor>
    <xdr:from>
      <xdr:col>0</xdr:col>
      <xdr:colOff>0</xdr:colOff>
      <xdr:row>120</xdr:row>
      <xdr:rowOff>62830</xdr:rowOff>
    </xdr:from>
    <xdr:to>
      <xdr:col>9</xdr:col>
      <xdr:colOff>565429</xdr:colOff>
      <xdr:row>122</xdr:row>
      <xdr:rowOff>143262</xdr:rowOff>
    </xdr:to>
    <xdr:sp>
      <xdr:nvSpPr>
        <xdr:cNvPr id="29" name="Shape 29"/>
        <xdr:cNvSpPr txBox="1"/>
      </xdr:nvSpPr>
      <xdr:spPr>
        <a:xfrm>
          <a:off x="-139980" y="24041700"/>
          <a:ext cx="10306330" cy="6843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3500" u="none">
              <a:ln>
                <a:noFill/>
              </a:ln>
              <a:solidFill>
                <a:srgbClr val="000000"/>
              </a:solidFill>
              <a:uFillTx/>
              <a:latin typeface="Arial"/>
              <a:ea typeface="Arial"/>
              <a:cs typeface="Arial"/>
              <a:sym typeface="Arial"/>
            </a:defRPr>
          </a:pPr>
          <a:r>
            <a:rPr b="1" baseline="0" cap="none" i="0" spc="0" strike="noStrike" sz="3500" u="none">
              <a:ln>
                <a:noFill/>
              </a:ln>
              <a:solidFill>
                <a:srgbClr val="000000"/>
              </a:solidFill>
              <a:uFillTx/>
              <a:latin typeface="Arial"/>
              <a:ea typeface="Arial"/>
              <a:cs typeface="Arial"/>
              <a:sym typeface="Arial"/>
            </a:rPr>
            <a:t>Ejercicio 2 - Modelos de Lenguaje</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B3:CO267"/>
  <sheetViews>
    <sheetView workbookViewId="0" showGridLines="0" defaultGridColor="1"/>
  </sheetViews>
  <sheetFormatPr defaultColWidth="16.6667" defaultRowHeight="19.9" customHeight="1" outlineLevelRow="0" outlineLevelCol="0"/>
  <cols>
    <col min="1" max="1" width="1.17188" style="1" customWidth="1"/>
    <col min="2" max="2" width="17.2578" style="1" customWidth="1"/>
    <col min="3" max="6" width="15.2812" style="1" customWidth="1"/>
    <col min="7" max="7" width="17.2578" style="6" customWidth="1"/>
    <col min="8" max="12" width="15.2812" style="6" customWidth="1"/>
    <col min="13" max="13" width="15.1172" style="8" customWidth="1"/>
    <col min="14" max="14" width="9.55469" style="8" customWidth="1"/>
    <col min="15" max="15" width="15.1172" style="11" customWidth="1"/>
    <col min="16" max="16" width="18.1953" style="11" customWidth="1"/>
    <col min="17" max="17" width="6.57812" style="12" customWidth="1"/>
    <col min="18" max="18" width="9.78125" style="12" customWidth="1"/>
    <col min="19" max="19" width="15.0469" style="15" customWidth="1"/>
    <col min="20" max="21" width="10.9766" style="15" customWidth="1"/>
    <col min="22" max="22" width="10.8516" style="16" customWidth="1"/>
    <col min="23" max="23" width="19.1719" style="16" customWidth="1"/>
    <col min="24" max="24" width="15.0469" style="18" customWidth="1"/>
    <col min="25" max="26" width="10.9766" style="18" customWidth="1"/>
    <col min="27" max="27" width="10.8516" style="19" customWidth="1"/>
    <col min="28" max="28" width="19.1719" style="19" customWidth="1"/>
    <col min="29" max="29" width="15.0469" style="21" customWidth="1"/>
    <col min="30" max="32" width="10.9766" style="21" customWidth="1"/>
    <col min="33" max="33" width="10.8516" style="23" customWidth="1"/>
    <col min="34" max="34" width="19.1719" style="23" customWidth="1"/>
    <col min="35" max="35" width="15.0469" style="24" customWidth="1"/>
    <col min="36" max="38" width="10.9766" style="24" customWidth="1"/>
    <col min="39" max="39" width="10.8516" style="25" customWidth="1"/>
    <col min="40" max="40" width="19.1719" style="25" customWidth="1"/>
    <col min="41" max="41" width="15.0469" style="26" customWidth="1"/>
    <col min="42" max="44" width="10.9766" style="26" customWidth="1"/>
    <col min="45" max="45" width="10.8516" style="27" customWidth="1"/>
    <col min="46" max="46" width="19.1719" style="27" customWidth="1"/>
    <col min="47" max="47" width="15.0469" style="28" customWidth="1"/>
    <col min="48" max="50" width="10.9766" style="28" customWidth="1"/>
    <col min="51" max="51" width="10.8516" style="29" customWidth="1"/>
    <col min="52" max="52" width="19.1719" style="29" customWidth="1"/>
    <col min="53" max="53" width="6.57812" style="30" customWidth="1"/>
    <col min="54" max="54" width="14.9844" style="30" customWidth="1"/>
    <col min="55" max="55" width="10.8516" style="32" customWidth="1"/>
    <col min="56" max="56" width="19.1719" style="32" customWidth="1"/>
    <col min="57" max="57" width="15.0469" style="33" customWidth="1"/>
    <col min="58" max="59" width="10.9766" style="33" customWidth="1"/>
    <col min="60" max="60" width="15.0469" style="34" customWidth="1"/>
    <col min="61" max="62" width="10.9766" style="34" customWidth="1"/>
    <col min="63" max="63" width="15.0469" style="35" customWidth="1"/>
    <col min="64" max="65" width="10.9766" style="35" customWidth="1"/>
    <col min="66" max="66" width="15.0469" style="36" customWidth="1"/>
    <col min="67" max="69" width="10.9766" style="36" customWidth="1"/>
    <col min="70" max="70" width="15.0469" style="37" customWidth="1"/>
    <col min="71" max="73" width="10.9766" style="37" customWidth="1"/>
    <col min="74" max="74" width="15.0469" style="38" customWidth="1"/>
    <col min="75" max="77" width="10.9766" style="38" customWidth="1"/>
    <col min="78" max="78" width="10.8516" style="39" customWidth="1"/>
    <col min="79" max="79" width="19.1719" style="39" customWidth="1"/>
    <col min="80" max="80" width="15.0469" style="40" customWidth="1"/>
    <col min="81" max="83" width="10.9766" style="40" customWidth="1"/>
    <col min="84" max="84" width="15.0469" style="41" customWidth="1"/>
    <col min="85" max="87" width="10.9766" style="41" customWidth="1"/>
    <col min="88" max="88" width="15.0469" style="42" customWidth="1"/>
    <col min="89" max="91" width="10.9766" style="42" customWidth="1"/>
    <col min="92" max="92" width="10.8516" style="43" customWidth="1"/>
    <col min="93" max="93" width="19.1719" style="43" customWidth="1"/>
    <col min="94" max="256" width="16.6719" style="43" customWidth="1"/>
  </cols>
  <sheetData>
    <row r="1" ht="36.25" customHeight="1"/>
    <row r="2" ht="27.65" customHeight="1">
      <c r="B2" t="s" s="2">
        <v>0</v>
      </c>
      <c r="C2" s="2"/>
      <c r="D2" s="2"/>
      <c r="E2" s="2"/>
      <c r="F2" s="2"/>
    </row>
    <row r="3" ht="14.6" customHeight="1">
      <c r="B3" t="s" s="3">
        <v>1</v>
      </c>
      <c r="C3" t="s" s="3">
        <v>2</v>
      </c>
      <c r="D3" t="s" s="3">
        <v>3</v>
      </c>
      <c r="E3" t="s" s="3">
        <v>4</v>
      </c>
      <c r="F3" t="s" s="3">
        <v>5</v>
      </c>
    </row>
    <row r="4" ht="14.6" customHeight="1">
      <c r="B4" t="s" s="4">
        <v>6</v>
      </c>
      <c r="C4" s="5">
        <v>1</v>
      </c>
      <c r="D4" s="5">
        <v>0</v>
      </c>
      <c r="E4" s="5">
        <v>0</v>
      </c>
      <c r="F4" s="5">
        <v>0</v>
      </c>
    </row>
    <row r="5" ht="14.6" customHeight="1">
      <c r="B5" t="s" s="4">
        <v>7</v>
      </c>
      <c r="C5" s="5">
        <v>0</v>
      </c>
      <c r="D5" s="5">
        <v>0</v>
      </c>
      <c r="E5" s="5">
        <v>1</v>
      </c>
      <c r="F5" s="5">
        <v>0</v>
      </c>
    </row>
    <row r="6" ht="14.6" customHeight="1">
      <c r="B6" t="s" s="4">
        <v>8</v>
      </c>
      <c r="C6" s="5">
        <v>0</v>
      </c>
      <c r="D6" s="5">
        <v>0</v>
      </c>
      <c r="E6" s="5">
        <v>1</v>
      </c>
      <c r="F6" s="5">
        <v>0</v>
      </c>
    </row>
    <row r="7" ht="14.6" customHeight="1">
      <c r="B7" t="s" s="4">
        <v>9</v>
      </c>
      <c r="C7" s="5">
        <v>1</v>
      </c>
      <c r="D7" s="5">
        <v>0</v>
      </c>
      <c r="E7" s="5">
        <v>1</v>
      </c>
      <c r="F7" s="5">
        <v>0</v>
      </c>
    </row>
    <row r="8" ht="14.6" customHeight="1">
      <c r="B8" t="s" s="4">
        <v>10</v>
      </c>
      <c r="C8" s="5">
        <v>1</v>
      </c>
      <c r="D8" s="5">
        <v>0</v>
      </c>
      <c r="E8" s="5">
        <v>0</v>
      </c>
      <c r="F8" s="5">
        <v>1</v>
      </c>
    </row>
    <row r="9" ht="14.6" customHeight="1">
      <c r="B9" t="s" s="4">
        <v>11</v>
      </c>
      <c r="C9" s="5">
        <v>0</v>
      </c>
      <c r="D9" s="5">
        <v>1</v>
      </c>
      <c r="E9" s="5">
        <v>0</v>
      </c>
      <c r="F9" s="5">
        <v>1</v>
      </c>
    </row>
    <row r="10" ht="14.6" customHeight="1">
      <c r="B10" t="s" s="4">
        <v>12</v>
      </c>
      <c r="C10" s="5">
        <v>2</v>
      </c>
      <c r="D10" s="5">
        <v>0</v>
      </c>
      <c r="E10" s="5">
        <v>3</v>
      </c>
      <c r="F10" s="5">
        <v>0</v>
      </c>
    </row>
    <row r="11" ht="14.6" customHeight="1">
      <c r="B11" t="s" s="4">
        <v>13</v>
      </c>
      <c r="C11" s="5">
        <v>0</v>
      </c>
      <c r="D11" s="5">
        <v>0</v>
      </c>
      <c r="E11" s="5">
        <v>0</v>
      </c>
      <c r="F11" s="5">
        <v>1</v>
      </c>
    </row>
    <row r="12" ht="14.6" customHeight="1">
      <c r="B12" t="s" s="4">
        <v>14</v>
      </c>
      <c r="C12" s="5">
        <v>1</v>
      </c>
      <c r="D12" s="5">
        <v>0</v>
      </c>
      <c r="E12" s="5">
        <v>0</v>
      </c>
      <c r="F12" s="5">
        <v>0</v>
      </c>
    </row>
    <row r="13" ht="14.6" customHeight="1">
      <c r="B13" t="s" s="4">
        <v>15</v>
      </c>
      <c r="C13" s="5">
        <v>2</v>
      </c>
      <c r="D13" s="5">
        <v>0</v>
      </c>
      <c r="E13" s="5">
        <v>0</v>
      </c>
      <c r="F13" s="5">
        <v>1</v>
      </c>
    </row>
    <row r="14" ht="14.6" customHeight="1">
      <c r="B14" t="s" s="4">
        <v>16</v>
      </c>
      <c r="C14" s="5">
        <v>2</v>
      </c>
      <c r="D14" s="5">
        <v>0</v>
      </c>
      <c r="E14" s="5">
        <v>0</v>
      </c>
      <c r="F14" s="5">
        <v>2</v>
      </c>
    </row>
    <row r="15" ht="14.6" customHeight="1">
      <c r="B15" t="s" s="4">
        <v>17</v>
      </c>
      <c r="C15" s="5">
        <v>1</v>
      </c>
      <c r="D15" s="5">
        <v>0</v>
      </c>
      <c r="E15" s="5">
        <v>0</v>
      </c>
      <c r="F15" s="5">
        <v>0</v>
      </c>
    </row>
    <row r="16" ht="14.6" customHeight="1">
      <c r="B16" t="s" s="4">
        <v>18</v>
      </c>
      <c r="C16" s="5">
        <v>0</v>
      </c>
      <c r="D16" s="5">
        <v>1</v>
      </c>
      <c r="E16" s="5">
        <v>2</v>
      </c>
      <c r="F16" s="5">
        <v>1</v>
      </c>
    </row>
    <row r="17" ht="14.6" customHeight="1">
      <c r="B17" t="s" s="4">
        <v>19</v>
      </c>
      <c r="C17" s="5">
        <v>0</v>
      </c>
      <c r="D17" s="5">
        <v>1</v>
      </c>
      <c r="E17" s="5">
        <v>0</v>
      </c>
      <c r="F17" s="5">
        <v>0</v>
      </c>
    </row>
    <row r="18" ht="14.6" customHeight="1">
      <c r="B18" t="s" s="4">
        <v>20</v>
      </c>
      <c r="C18" s="5">
        <v>0</v>
      </c>
      <c r="D18" s="5">
        <v>0</v>
      </c>
      <c r="E18" s="5">
        <v>0</v>
      </c>
      <c r="F18" s="5">
        <v>1</v>
      </c>
    </row>
    <row r="19" ht="14.6" customHeight="1">
      <c r="B19" t="s" s="4">
        <v>21</v>
      </c>
      <c r="C19" s="5">
        <v>0</v>
      </c>
      <c r="D19" s="5">
        <v>0</v>
      </c>
      <c r="E19" s="5">
        <v>0</v>
      </c>
      <c r="F19" s="5">
        <v>1</v>
      </c>
    </row>
    <row r="20" ht="14.6" customHeight="1">
      <c r="B20" t="s" s="4">
        <v>22</v>
      </c>
      <c r="C20" s="5">
        <v>1</v>
      </c>
      <c r="D20" s="5">
        <v>0</v>
      </c>
      <c r="E20" s="5">
        <v>0</v>
      </c>
      <c r="F20" s="5">
        <v>0</v>
      </c>
    </row>
    <row r="21" ht="14.6" customHeight="1">
      <c r="B21" t="s" s="4">
        <v>23</v>
      </c>
      <c r="C21" s="5">
        <v>1</v>
      </c>
      <c r="D21" s="5">
        <v>0</v>
      </c>
      <c r="E21" s="5">
        <v>1</v>
      </c>
      <c r="F21" s="5">
        <v>1</v>
      </c>
    </row>
    <row r="22" ht="14.6" customHeight="1">
      <c r="B22" t="s" s="4">
        <v>24</v>
      </c>
      <c r="C22" s="5">
        <v>2</v>
      </c>
      <c r="D22" s="5">
        <v>0</v>
      </c>
      <c r="E22" s="5">
        <v>0</v>
      </c>
      <c r="F22" s="5">
        <v>0</v>
      </c>
    </row>
    <row r="23" ht="14.6" customHeight="1">
      <c r="B23" t="s" s="4">
        <v>25</v>
      </c>
      <c r="C23" s="5">
        <v>0</v>
      </c>
      <c r="D23" s="5">
        <v>1</v>
      </c>
      <c r="E23" s="5">
        <v>0</v>
      </c>
      <c r="F23" s="5">
        <v>0</v>
      </c>
    </row>
    <row r="24" ht="14.6" customHeight="1">
      <c r="B24" t="s" s="4">
        <v>26</v>
      </c>
      <c r="C24" s="5">
        <v>0</v>
      </c>
      <c r="D24" s="5">
        <v>0</v>
      </c>
      <c r="E24" s="5">
        <v>1</v>
      </c>
      <c r="F24" s="5">
        <v>0</v>
      </c>
    </row>
    <row r="25" ht="14.6" customHeight="1">
      <c r="B25" t="s" s="4">
        <v>27</v>
      </c>
      <c r="C25" s="5">
        <v>0</v>
      </c>
      <c r="D25" s="5">
        <v>0</v>
      </c>
      <c r="E25" s="5">
        <v>0</v>
      </c>
      <c r="F25" s="5">
        <v>1</v>
      </c>
    </row>
    <row r="26" ht="14.6" customHeight="1">
      <c r="B26" t="s" s="4">
        <v>28</v>
      </c>
      <c r="C26" s="5">
        <v>2</v>
      </c>
      <c r="D26" s="5">
        <v>0</v>
      </c>
      <c r="E26" s="5">
        <v>0</v>
      </c>
      <c r="F26" s="5">
        <v>0</v>
      </c>
    </row>
    <row r="27" ht="14.6" customHeight="1">
      <c r="B27" t="s" s="4">
        <v>29</v>
      </c>
      <c r="C27" s="5">
        <v>1</v>
      </c>
      <c r="D27" s="5">
        <v>2</v>
      </c>
      <c r="E27" s="5">
        <v>2</v>
      </c>
      <c r="F27" s="5">
        <v>1</v>
      </c>
    </row>
    <row r="28" ht="14.6" customHeight="1">
      <c r="B28" t="s" s="4">
        <v>30</v>
      </c>
      <c r="C28" s="5">
        <v>1</v>
      </c>
      <c r="D28" s="5">
        <v>1</v>
      </c>
      <c r="E28" s="5">
        <v>0</v>
      </c>
      <c r="F28" s="5">
        <v>2</v>
      </c>
    </row>
    <row r="29" ht="14.6" customHeight="1">
      <c r="B29" t="s" s="4">
        <v>31</v>
      </c>
      <c r="C29" s="5">
        <v>0</v>
      </c>
      <c r="D29" s="5">
        <v>1</v>
      </c>
      <c r="E29" s="5">
        <v>1</v>
      </c>
      <c r="F29" s="5">
        <v>0</v>
      </c>
    </row>
    <row r="30" ht="14.6" customHeight="1">
      <c r="B30" t="s" s="4">
        <v>32</v>
      </c>
      <c r="C30" s="5">
        <v>1</v>
      </c>
      <c r="D30" s="5">
        <v>0</v>
      </c>
      <c r="E30" s="5">
        <v>0</v>
      </c>
      <c r="F30" s="5">
        <v>0</v>
      </c>
    </row>
    <row r="31" ht="14.6" customHeight="1">
      <c r="B31" t="s" s="4">
        <v>33</v>
      </c>
      <c r="C31" s="5">
        <v>0</v>
      </c>
      <c r="D31" s="5">
        <v>0</v>
      </c>
      <c r="E31" s="5">
        <v>1</v>
      </c>
      <c r="F31" s="5">
        <v>0</v>
      </c>
    </row>
    <row r="32" ht="14.6" customHeight="1">
      <c r="B32" t="s" s="4">
        <v>34</v>
      </c>
      <c r="C32" s="5">
        <v>0</v>
      </c>
      <c r="D32" s="5">
        <v>1</v>
      </c>
      <c r="E32" s="5">
        <v>0</v>
      </c>
      <c r="F32" s="5">
        <v>0</v>
      </c>
    </row>
    <row r="33" ht="14.6" customHeight="1">
      <c r="B33" t="s" s="4">
        <v>35</v>
      </c>
      <c r="C33" s="5">
        <v>0</v>
      </c>
      <c r="D33" s="5">
        <v>0</v>
      </c>
      <c r="E33" s="5">
        <v>1</v>
      </c>
      <c r="F33" s="5">
        <v>1</v>
      </c>
    </row>
    <row r="34" ht="14.6" customHeight="1">
      <c r="B34" t="s" s="4">
        <v>36</v>
      </c>
      <c r="C34" s="5">
        <v>0</v>
      </c>
      <c r="D34" s="5">
        <v>1</v>
      </c>
      <c r="E34" s="5">
        <v>1</v>
      </c>
      <c r="F34" s="5">
        <v>1</v>
      </c>
    </row>
    <row r="35" ht="14.6" customHeight="1">
      <c r="B35" t="s" s="4">
        <v>37</v>
      </c>
      <c r="C35" s="5">
        <v>1</v>
      </c>
      <c r="D35" s="5">
        <v>0</v>
      </c>
      <c r="E35" s="5">
        <v>0</v>
      </c>
      <c r="F35" s="5">
        <v>0</v>
      </c>
    </row>
    <row r="36" ht="14.6" customHeight="1">
      <c r="B36" t="s" s="4">
        <v>38</v>
      </c>
      <c r="C36" s="5">
        <v>0</v>
      </c>
      <c r="D36" s="5">
        <v>0</v>
      </c>
      <c r="E36" s="5">
        <v>1</v>
      </c>
      <c r="F36" s="5">
        <v>0</v>
      </c>
    </row>
    <row r="37" ht="14.6" customHeight="1">
      <c r="B37" t="s" s="4">
        <v>39</v>
      </c>
      <c r="C37" s="5">
        <v>0</v>
      </c>
      <c r="D37" s="5">
        <v>0</v>
      </c>
      <c r="E37" s="5">
        <v>2</v>
      </c>
      <c r="F37" s="5">
        <v>0</v>
      </c>
    </row>
    <row r="38" ht="14.6" customHeight="1">
      <c r="B38" t="s" s="4">
        <v>40</v>
      </c>
      <c r="C38" s="5">
        <v>0</v>
      </c>
      <c r="D38" s="5">
        <v>1</v>
      </c>
      <c r="E38" s="5">
        <v>0</v>
      </c>
      <c r="F38" s="5">
        <v>1</v>
      </c>
    </row>
    <row r="39" ht="14.6" customHeight="1">
      <c r="B39" t="s" s="4">
        <v>41</v>
      </c>
      <c r="C39" s="5">
        <v>0</v>
      </c>
      <c r="D39" s="5">
        <v>1</v>
      </c>
      <c r="E39" s="5">
        <v>0</v>
      </c>
      <c r="F39" s="5">
        <v>0</v>
      </c>
    </row>
    <row r="40" ht="14.6" customHeight="1">
      <c r="B40" t="s" s="4">
        <v>42</v>
      </c>
      <c r="C40" s="5">
        <v>2</v>
      </c>
      <c r="D40" s="5">
        <v>0</v>
      </c>
      <c r="E40" s="5">
        <v>1</v>
      </c>
      <c r="F40" s="5">
        <v>2</v>
      </c>
    </row>
    <row r="41" ht="14.6" customHeight="1">
      <c r="B41" t="s" s="4">
        <v>43</v>
      </c>
      <c r="C41" s="5">
        <v>0</v>
      </c>
      <c r="D41" s="5">
        <v>0</v>
      </c>
      <c r="E41" s="5">
        <v>1</v>
      </c>
      <c r="F41" s="5">
        <v>0</v>
      </c>
    </row>
    <row r="42" ht="14.6" customHeight="1">
      <c r="B42" t="s" s="4">
        <v>44</v>
      </c>
      <c r="C42" s="5">
        <v>1</v>
      </c>
      <c r="D42" s="5">
        <v>0</v>
      </c>
      <c r="E42" s="5">
        <v>0</v>
      </c>
      <c r="F42" s="5">
        <v>0</v>
      </c>
    </row>
    <row r="43" ht="14.6" customHeight="1">
      <c r="B43" t="s" s="4">
        <v>45</v>
      </c>
      <c r="C43" s="5">
        <v>0</v>
      </c>
      <c r="D43" s="5">
        <v>1</v>
      </c>
      <c r="E43" s="5">
        <v>0</v>
      </c>
      <c r="F43" s="5">
        <v>0</v>
      </c>
    </row>
    <row r="44" ht="14.6" customHeight="1">
      <c r="B44" t="s" s="4">
        <v>46</v>
      </c>
      <c r="C44" s="5">
        <v>1</v>
      </c>
      <c r="D44" s="5">
        <v>1</v>
      </c>
      <c r="E44" s="5">
        <v>0</v>
      </c>
      <c r="F44" s="5">
        <v>0</v>
      </c>
    </row>
    <row r="45" ht="14.6" customHeight="1">
      <c r="B45" t="s" s="4">
        <v>47</v>
      </c>
      <c r="C45" s="5">
        <v>0</v>
      </c>
      <c r="D45" s="5">
        <v>0</v>
      </c>
      <c r="E45" s="5">
        <v>1</v>
      </c>
      <c r="F45" s="5">
        <v>0</v>
      </c>
    </row>
    <row r="47" ht="27.65" customHeight="1">
      <c r="G47" t="s" s="2">
        <v>48</v>
      </c>
      <c r="H47" s="2"/>
      <c r="I47" s="2"/>
      <c r="J47" s="2"/>
      <c r="K47" s="2"/>
      <c r="L47" s="2"/>
    </row>
    <row r="48" ht="14.6" customHeight="1">
      <c r="G48" t="s" s="3">
        <v>1</v>
      </c>
      <c r="H48" t="s" s="3">
        <v>2</v>
      </c>
      <c r="I48" t="s" s="3">
        <v>3</v>
      </c>
      <c r="J48" t="s" s="3">
        <v>4</v>
      </c>
      <c r="K48" t="s" s="3">
        <v>5</v>
      </c>
      <c r="L48" t="s" s="3">
        <v>49</v>
      </c>
    </row>
    <row r="49" ht="14.6" customHeight="1">
      <c r="G49" t="s" s="4">
        <v>6</v>
      </c>
      <c r="H49" s="7">
        <f>C4/$N$94</f>
        <v>0.04</v>
      </c>
      <c r="I49" s="7">
        <f>D4/$N$95</f>
        <v>0</v>
      </c>
      <c r="J49" s="7">
        <f>E4/$N$96</f>
        <v>0</v>
      </c>
      <c r="K49" s="7">
        <f>F4/$N$97</f>
        <v>0</v>
      </c>
      <c r="L49" s="7">
        <f>SUM(C4:F4)/SUM($N$94:$N$97)</f>
        <v>0.0125</v>
      </c>
    </row>
    <row r="50" ht="14.6" customHeight="1">
      <c r="G50" t="s" s="4">
        <v>7</v>
      </c>
      <c r="H50" s="7">
        <f>C5/$N$94</f>
        <v>0</v>
      </c>
      <c r="I50" s="7">
        <f>D5/$N$95</f>
        <v>0</v>
      </c>
      <c r="J50" s="7">
        <f>E5/$N$96</f>
        <v>0.04545454545454546</v>
      </c>
      <c r="K50" s="7">
        <f>F5/$N$97</f>
        <v>0</v>
      </c>
      <c r="L50" s="7">
        <f>SUM(C5:F5)/SUM($N$94:$N$97)</f>
        <v>0.0125</v>
      </c>
    </row>
    <row r="51" ht="14.6" customHeight="1">
      <c r="G51" t="s" s="4">
        <v>8</v>
      </c>
      <c r="H51" s="7">
        <f>C6/$N$94</f>
        <v>0</v>
      </c>
      <c r="I51" s="7">
        <f>D6/$N$95</f>
        <v>0</v>
      </c>
      <c r="J51" s="7">
        <f>E6/$N$96</f>
        <v>0.04545454545454546</v>
      </c>
      <c r="K51" s="7">
        <f>F6/$N$97</f>
        <v>0</v>
      </c>
      <c r="L51" s="7">
        <f>SUM(C6:F6)/SUM($N$94:$N$97)</f>
        <v>0.0125</v>
      </c>
    </row>
    <row r="52" ht="14.6" customHeight="1">
      <c r="G52" t="s" s="4">
        <v>9</v>
      </c>
      <c r="H52" s="7">
        <f>C7/$N$94</f>
        <v>0.04</v>
      </c>
      <c r="I52" s="7">
        <f>D7/$N$95</f>
        <v>0</v>
      </c>
      <c r="J52" s="7">
        <f>E7/$N$96</f>
        <v>0.04545454545454546</v>
      </c>
      <c r="K52" s="7">
        <f>F7/$N$97</f>
        <v>0</v>
      </c>
      <c r="L52" s="7">
        <f>SUM(C7:F7)/SUM($N$94:$N$97)</f>
        <v>0.025</v>
      </c>
    </row>
    <row r="53" ht="14.6" customHeight="1">
      <c r="G53" t="s" s="4">
        <v>10</v>
      </c>
      <c r="H53" s="7">
        <f>C8/$N$94</f>
        <v>0.04</v>
      </c>
      <c r="I53" s="7">
        <f>D8/$N$95</f>
        <v>0</v>
      </c>
      <c r="J53" s="7">
        <f>E8/$N$96</f>
        <v>0</v>
      </c>
      <c r="K53" s="7">
        <f>F8/$N$97</f>
        <v>0.05263157894736842</v>
      </c>
      <c r="L53" s="7">
        <f>SUM(C8:F8)/SUM($N$94:$N$97)</f>
        <v>0.025</v>
      </c>
    </row>
    <row r="54" ht="14.6" customHeight="1">
      <c r="G54" t="s" s="4">
        <v>11</v>
      </c>
      <c r="H54" s="7">
        <f>C9/$N$94</f>
        <v>0</v>
      </c>
      <c r="I54" s="7">
        <f>D9/$N$95</f>
        <v>0.07142857142857142</v>
      </c>
      <c r="J54" s="7">
        <f>E9/$N$96</f>
        <v>0</v>
      </c>
      <c r="K54" s="7">
        <f>F9/$N$97</f>
        <v>0.05263157894736842</v>
      </c>
      <c r="L54" s="7">
        <f>SUM(C9:F9)/SUM($N$94:$N$97)</f>
        <v>0.025</v>
      </c>
    </row>
    <row r="55" ht="14.6" customHeight="1">
      <c r="G55" t="s" s="4">
        <v>12</v>
      </c>
      <c r="H55" s="7">
        <f>C10/$N$94</f>
        <v>0.08</v>
      </c>
      <c r="I55" s="7">
        <f>D10/$N$95</f>
        <v>0</v>
      </c>
      <c r="J55" s="7">
        <f>E10/$N$96</f>
        <v>0.1363636363636364</v>
      </c>
      <c r="K55" s="7">
        <f>F10/$N$97</f>
        <v>0</v>
      </c>
      <c r="L55" s="7">
        <f>SUM(C10:F10)/SUM($N$94:$N$97)</f>
        <v>0.0625</v>
      </c>
    </row>
    <row r="56" ht="14.6" customHeight="1">
      <c r="G56" t="s" s="4">
        <v>13</v>
      </c>
      <c r="H56" s="7">
        <f>C11/$N$94</f>
        <v>0</v>
      </c>
      <c r="I56" s="7">
        <f>D11/$N$95</f>
        <v>0</v>
      </c>
      <c r="J56" s="7">
        <f>E11/$N$96</f>
        <v>0</v>
      </c>
      <c r="K56" s="7">
        <f>F11/$N$97</f>
        <v>0.05263157894736842</v>
      </c>
      <c r="L56" s="7">
        <f>SUM(C11:F11)/SUM($N$94:$N$97)</f>
        <v>0.0125</v>
      </c>
    </row>
    <row r="57" ht="14.6" customHeight="1">
      <c r="G57" t="s" s="4">
        <v>14</v>
      </c>
      <c r="H57" s="7">
        <f>C12/$N$94</f>
        <v>0.04</v>
      </c>
      <c r="I57" s="7">
        <f>D12/$N$95</f>
        <v>0</v>
      </c>
      <c r="J57" s="7">
        <f>E12/$N$96</f>
        <v>0</v>
      </c>
      <c r="K57" s="7">
        <f>F12/$N$97</f>
        <v>0</v>
      </c>
      <c r="L57" s="7">
        <f>SUM(C12:F12)/SUM($N$94:$N$97)</f>
        <v>0.0125</v>
      </c>
    </row>
    <row r="58" ht="14.6" customHeight="1">
      <c r="G58" t="s" s="4">
        <v>15</v>
      </c>
      <c r="H58" s="7">
        <f>C13/$N$94</f>
        <v>0.08</v>
      </c>
      <c r="I58" s="7">
        <f>D13/$N$95</f>
        <v>0</v>
      </c>
      <c r="J58" s="7">
        <f>E13/$N$96</f>
        <v>0</v>
      </c>
      <c r="K58" s="7">
        <f>F13/$N$97</f>
        <v>0.05263157894736842</v>
      </c>
      <c r="L58" s="7">
        <f>SUM(C13:F13)/SUM($N$94:$N$97)</f>
        <v>0.0375</v>
      </c>
    </row>
    <row r="59" ht="14.6" customHeight="1">
      <c r="G59" t="s" s="4">
        <v>16</v>
      </c>
      <c r="H59" s="7">
        <f>C14/$N$94</f>
        <v>0.08</v>
      </c>
      <c r="I59" s="7">
        <f>D14/$N$95</f>
        <v>0</v>
      </c>
      <c r="J59" s="7">
        <f>E14/$N$96</f>
        <v>0</v>
      </c>
      <c r="K59" s="7">
        <f>F14/$N$97</f>
        <v>0.1052631578947368</v>
      </c>
      <c r="L59" s="7">
        <f>SUM(C14:F14)/SUM($N$94:$N$97)</f>
        <v>0.05</v>
      </c>
    </row>
    <row r="60" ht="14.6" customHeight="1">
      <c r="G60" t="s" s="4">
        <v>17</v>
      </c>
      <c r="H60" s="7">
        <f>C15/$N$94</f>
        <v>0.04</v>
      </c>
      <c r="I60" s="7">
        <f>D15/$N$95</f>
        <v>0</v>
      </c>
      <c r="J60" s="7">
        <f>E15/$N$96</f>
        <v>0</v>
      </c>
      <c r="K60" s="7">
        <f>F15/$N$97</f>
        <v>0</v>
      </c>
      <c r="L60" s="7">
        <f>SUM(C15:F15)/SUM($N$94:$N$97)</f>
        <v>0.0125</v>
      </c>
    </row>
    <row r="61" ht="14.6" customHeight="1">
      <c r="G61" t="s" s="4">
        <v>18</v>
      </c>
      <c r="H61" s="7">
        <f>C16/$N$94</f>
        <v>0</v>
      </c>
      <c r="I61" s="7">
        <f>D16/$N$95</f>
        <v>0.07142857142857142</v>
      </c>
      <c r="J61" s="7">
        <f>E16/$N$96</f>
        <v>0.09090909090909091</v>
      </c>
      <c r="K61" s="7">
        <f>F16/$N$97</f>
        <v>0.05263157894736842</v>
      </c>
      <c r="L61" s="7">
        <f>SUM(C16:F16)/SUM($N$94:$N$97)</f>
        <v>0.05</v>
      </c>
    </row>
    <row r="62" ht="14.6" customHeight="1">
      <c r="G62" t="s" s="4">
        <v>19</v>
      </c>
      <c r="H62" s="7">
        <f>C17/$N$94</f>
        <v>0</v>
      </c>
      <c r="I62" s="7">
        <f>D17/$N$95</f>
        <v>0.07142857142857142</v>
      </c>
      <c r="J62" s="7">
        <f>E17/$N$96</f>
        <v>0</v>
      </c>
      <c r="K62" s="7">
        <f>F17/$N$97</f>
        <v>0</v>
      </c>
      <c r="L62" s="7">
        <f>SUM(C17:F17)/SUM($N$94:$N$97)</f>
        <v>0.0125</v>
      </c>
    </row>
    <row r="63" ht="14.6" customHeight="1">
      <c r="G63" t="s" s="4">
        <v>20</v>
      </c>
      <c r="H63" s="7">
        <f>C18/$N$94</f>
        <v>0</v>
      </c>
      <c r="I63" s="7">
        <f>D18/$N$95</f>
        <v>0</v>
      </c>
      <c r="J63" s="7">
        <f>E18/$N$96</f>
        <v>0</v>
      </c>
      <c r="K63" s="7">
        <f>F18/$N$97</f>
        <v>0.05263157894736842</v>
      </c>
      <c r="L63" s="7">
        <f>SUM(C18:F18)/SUM($N$94:$N$97)</f>
        <v>0.0125</v>
      </c>
    </row>
    <row r="64" ht="14.6" customHeight="1">
      <c r="G64" t="s" s="4">
        <v>21</v>
      </c>
      <c r="H64" s="7">
        <f>C19/$N$94</f>
        <v>0</v>
      </c>
      <c r="I64" s="7">
        <f>D19/$N$95</f>
        <v>0</v>
      </c>
      <c r="J64" s="7">
        <f>E19/$N$96</f>
        <v>0</v>
      </c>
      <c r="K64" s="7">
        <f>F19/$N$97</f>
        <v>0.05263157894736842</v>
      </c>
      <c r="L64" s="7">
        <f>SUM(C19:F19)/SUM($N$94:$N$97)</f>
        <v>0.0125</v>
      </c>
    </row>
    <row r="65" ht="14.6" customHeight="1">
      <c r="G65" t="s" s="4">
        <v>22</v>
      </c>
      <c r="H65" s="7">
        <f>C20/$N$94</f>
        <v>0.04</v>
      </c>
      <c r="I65" s="7">
        <f>D20/$N$95</f>
        <v>0</v>
      </c>
      <c r="J65" s="7">
        <f>E20/$N$96</f>
        <v>0</v>
      </c>
      <c r="K65" s="7">
        <f>F20/$N$97</f>
        <v>0</v>
      </c>
      <c r="L65" s="7">
        <f>SUM(C20:F20)/SUM($N$94:$N$97)</f>
        <v>0.0125</v>
      </c>
    </row>
    <row r="66" ht="14.6" customHeight="1">
      <c r="G66" t="s" s="4">
        <v>23</v>
      </c>
      <c r="H66" s="7">
        <f>C21/$N$94</f>
        <v>0.04</v>
      </c>
      <c r="I66" s="7">
        <f>D21/$N$95</f>
        <v>0</v>
      </c>
      <c r="J66" s="7">
        <f>E21/$N$96</f>
        <v>0.04545454545454546</v>
      </c>
      <c r="K66" s="7">
        <f>F21/$N$97</f>
        <v>0.05263157894736842</v>
      </c>
      <c r="L66" s="7">
        <f>SUM(C21:F21)/SUM($N$94:$N$97)</f>
        <v>0.0375</v>
      </c>
    </row>
    <row r="67" ht="14.6" customHeight="1">
      <c r="G67" t="s" s="4">
        <v>24</v>
      </c>
      <c r="H67" s="7">
        <f>C22/$N$94</f>
        <v>0.08</v>
      </c>
      <c r="I67" s="7">
        <f>D22/$N$95</f>
        <v>0</v>
      </c>
      <c r="J67" s="7">
        <f>E22/$N$96</f>
        <v>0</v>
      </c>
      <c r="K67" s="7">
        <f>F22/$N$97</f>
        <v>0</v>
      </c>
      <c r="L67" s="7">
        <f>SUM(C22:F22)/SUM($N$94:$N$97)</f>
        <v>0.025</v>
      </c>
    </row>
    <row r="68" ht="14.6" customHeight="1">
      <c r="G68" t="s" s="4">
        <v>25</v>
      </c>
      <c r="H68" s="7">
        <f>C23/$N$94</f>
        <v>0</v>
      </c>
      <c r="I68" s="7">
        <f>D23/$N$95</f>
        <v>0.07142857142857142</v>
      </c>
      <c r="J68" s="7">
        <f>E23/$N$96</f>
        <v>0</v>
      </c>
      <c r="K68" s="7">
        <f>F23/$N$97</f>
        <v>0</v>
      </c>
      <c r="L68" s="7">
        <f>SUM(C23:F23)/SUM($N$94:$N$97)</f>
        <v>0.0125</v>
      </c>
    </row>
    <row r="69" ht="14.6" customHeight="1">
      <c r="G69" t="s" s="4">
        <v>26</v>
      </c>
      <c r="H69" s="7">
        <f>C24/$N$94</f>
        <v>0</v>
      </c>
      <c r="I69" s="7">
        <f>D24/$N$95</f>
        <v>0</v>
      </c>
      <c r="J69" s="7">
        <f>E24/$N$96</f>
        <v>0.04545454545454546</v>
      </c>
      <c r="K69" s="7">
        <f>F24/$N$97</f>
        <v>0</v>
      </c>
      <c r="L69" s="7">
        <f>SUM(C24:F24)/SUM($N$94:$N$97)</f>
        <v>0.0125</v>
      </c>
    </row>
    <row r="70" ht="14.6" customHeight="1">
      <c r="G70" t="s" s="4">
        <v>27</v>
      </c>
      <c r="H70" s="7">
        <f>C25/$N$94</f>
        <v>0</v>
      </c>
      <c r="I70" s="7">
        <f>D25/$N$95</f>
        <v>0</v>
      </c>
      <c r="J70" s="7">
        <f>E25/$N$96</f>
        <v>0</v>
      </c>
      <c r="K70" s="7">
        <f>F25/$N$97</f>
        <v>0.05263157894736842</v>
      </c>
      <c r="L70" s="7">
        <f>SUM(C25:F25)/SUM($N$94:$N$97)</f>
        <v>0.0125</v>
      </c>
    </row>
    <row r="71" ht="14.6" customHeight="1">
      <c r="G71" t="s" s="4">
        <v>28</v>
      </c>
      <c r="H71" s="7">
        <f>C26/$N$94</f>
        <v>0.08</v>
      </c>
      <c r="I71" s="7">
        <f>D26/$N$95</f>
        <v>0</v>
      </c>
      <c r="J71" s="7">
        <f>E26/$N$96</f>
        <v>0</v>
      </c>
      <c r="K71" s="7">
        <f>F26/$N$97</f>
        <v>0</v>
      </c>
      <c r="L71" s="7">
        <f>SUM(C26:F26)/SUM($N$94:$N$97)</f>
        <v>0.025</v>
      </c>
    </row>
    <row r="72" ht="14.6" customHeight="1">
      <c r="G72" t="s" s="4">
        <v>29</v>
      </c>
      <c r="H72" s="7">
        <f>C27/$N$94</f>
        <v>0.04</v>
      </c>
      <c r="I72" s="7">
        <f>D27/$N$95</f>
        <v>0.1428571428571428</v>
      </c>
      <c r="J72" s="7">
        <f>E27/$N$96</f>
        <v>0.09090909090909091</v>
      </c>
      <c r="K72" s="7">
        <f>F27/$N$97</f>
        <v>0.05263157894736842</v>
      </c>
      <c r="L72" s="7">
        <f>SUM(C27:F27)/SUM($N$94:$N$97)</f>
        <v>0.075</v>
      </c>
    </row>
    <row r="73" ht="14.6" customHeight="1">
      <c r="G73" t="s" s="4">
        <v>30</v>
      </c>
      <c r="H73" s="7">
        <f>C28/$N$94</f>
        <v>0.04</v>
      </c>
      <c r="I73" s="7">
        <f>D28/$N$95</f>
        <v>0.07142857142857142</v>
      </c>
      <c r="J73" s="7">
        <f>E28/$N$96</f>
        <v>0</v>
      </c>
      <c r="K73" s="7">
        <f>F28/$N$97</f>
        <v>0.1052631578947368</v>
      </c>
      <c r="L73" s="7">
        <f>SUM(C28:F28)/SUM($N$94:$N$97)</f>
        <v>0.05</v>
      </c>
    </row>
    <row r="74" ht="14.6" customHeight="1">
      <c r="G74" t="s" s="4">
        <v>31</v>
      </c>
      <c r="H74" s="7">
        <f>C29/$N$94</f>
        <v>0</v>
      </c>
      <c r="I74" s="7">
        <f>D29/$N$95</f>
        <v>0.07142857142857142</v>
      </c>
      <c r="J74" s="7">
        <f>E29/$N$96</f>
        <v>0.04545454545454546</v>
      </c>
      <c r="K74" s="7">
        <f>F29/$N$97</f>
        <v>0</v>
      </c>
      <c r="L74" s="7">
        <f>SUM(C29:F29)/SUM($N$94:$N$97)</f>
        <v>0.025</v>
      </c>
    </row>
    <row r="75" ht="14.6" customHeight="1">
      <c r="G75" t="s" s="4">
        <v>32</v>
      </c>
      <c r="H75" s="7">
        <f>C30/$N$94</f>
        <v>0.04</v>
      </c>
      <c r="I75" s="7">
        <f>D30/$N$95</f>
        <v>0</v>
      </c>
      <c r="J75" s="7">
        <f>E30/$N$96</f>
        <v>0</v>
      </c>
      <c r="K75" s="7">
        <f>F30/$N$97</f>
        <v>0</v>
      </c>
      <c r="L75" s="7">
        <f>SUM(C30:F30)/SUM($N$94:$N$97)</f>
        <v>0.0125</v>
      </c>
    </row>
    <row r="76" ht="14.6" customHeight="1">
      <c r="G76" t="s" s="4">
        <v>33</v>
      </c>
      <c r="H76" s="7">
        <f>C31/$N$94</f>
        <v>0</v>
      </c>
      <c r="I76" s="7">
        <f>D31/$N$95</f>
        <v>0</v>
      </c>
      <c r="J76" s="7">
        <f>E31/$N$96</f>
        <v>0.04545454545454546</v>
      </c>
      <c r="K76" s="7">
        <f>F31/$N$97</f>
        <v>0</v>
      </c>
      <c r="L76" s="7">
        <f>SUM(C31:F31)/SUM($N$94:$N$97)</f>
        <v>0.0125</v>
      </c>
    </row>
    <row r="77" ht="14.6" customHeight="1">
      <c r="G77" t="s" s="4">
        <v>34</v>
      </c>
      <c r="H77" s="7">
        <f>C32/$N$94</f>
        <v>0</v>
      </c>
      <c r="I77" s="7">
        <f>D32/$N$95</f>
        <v>0.07142857142857142</v>
      </c>
      <c r="J77" s="7">
        <f>E32/$N$96</f>
        <v>0</v>
      </c>
      <c r="K77" s="7">
        <f>F32/$N$97</f>
        <v>0</v>
      </c>
      <c r="L77" s="7">
        <f>SUM(C32:F32)/SUM($N$94:$N$97)</f>
        <v>0.0125</v>
      </c>
    </row>
    <row r="78" ht="14.6" customHeight="1">
      <c r="G78" t="s" s="4">
        <v>35</v>
      </c>
      <c r="H78" s="7">
        <f>C33/$N$94</f>
        <v>0</v>
      </c>
      <c r="I78" s="7">
        <f>D33/$N$95</f>
        <v>0</v>
      </c>
      <c r="J78" s="7">
        <f>E33/$N$96</f>
        <v>0.04545454545454546</v>
      </c>
      <c r="K78" s="7">
        <f>F33/$N$97</f>
        <v>0.05263157894736842</v>
      </c>
      <c r="L78" s="7">
        <f>SUM(C33:F33)/SUM($N$94:$N$97)</f>
        <v>0.025</v>
      </c>
    </row>
    <row r="79" ht="14.6" customHeight="1">
      <c r="G79" t="s" s="4">
        <v>36</v>
      </c>
      <c r="H79" s="7">
        <f>C34/$N$94</f>
        <v>0</v>
      </c>
      <c r="I79" s="7">
        <f>D34/$N$95</f>
        <v>0.07142857142857142</v>
      </c>
      <c r="J79" s="7">
        <f>E34/$N$96</f>
        <v>0.04545454545454546</v>
      </c>
      <c r="K79" s="7">
        <f>F34/$N$97</f>
        <v>0.05263157894736842</v>
      </c>
      <c r="L79" s="7">
        <f>SUM(C34:F34)/SUM($N$94:$N$97)</f>
        <v>0.0375</v>
      </c>
    </row>
    <row r="80" ht="14.6" customHeight="1">
      <c r="G80" t="s" s="4">
        <v>37</v>
      </c>
      <c r="H80" s="7">
        <f>C35/$N$94</f>
        <v>0.04</v>
      </c>
      <c r="I80" s="7">
        <f>D35/$N$95</f>
        <v>0</v>
      </c>
      <c r="J80" s="7">
        <f>E35/$N$96</f>
        <v>0</v>
      </c>
      <c r="K80" s="7">
        <f>F35/$N$97</f>
        <v>0</v>
      </c>
      <c r="L80" s="7">
        <f>SUM(C35:F35)/SUM($N$94:$N$97)</f>
        <v>0.0125</v>
      </c>
    </row>
    <row r="81" ht="14.6" customHeight="1">
      <c r="G81" t="s" s="4">
        <v>38</v>
      </c>
      <c r="H81" s="7">
        <f>C36/$N$94</f>
        <v>0</v>
      </c>
      <c r="I81" s="7">
        <f>D36/$N$95</f>
        <v>0</v>
      </c>
      <c r="J81" s="7">
        <f>E36/$N$96</f>
        <v>0.04545454545454546</v>
      </c>
      <c r="K81" s="7">
        <f>F36/$N$97</f>
        <v>0</v>
      </c>
      <c r="L81" s="7">
        <f>SUM(C36:F36)/SUM($N$94:$N$97)</f>
        <v>0.0125</v>
      </c>
    </row>
    <row r="82" ht="14.6" customHeight="1">
      <c r="G82" t="s" s="4">
        <v>39</v>
      </c>
      <c r="H82" s="7">
        <f>C37/$N$94</f>
        <v>0</v>
      </c>
      <c r="I82" s="7">
        <f>D37/$N$95</f>
        <v>0</v>
      </c>
      <c r="J82" s="7">
        <f>E37/$N$96</f>
        <v>0.09090909090909091</v>
      </c>
      <c r="K82" s="7">
        <f>F37/$N$97</f>
        <v>0</v>
      </c>
      <c r="L82" s="7">
        <f>SUM(C37:F37)/SUM($N$94:$N$97)</f>
        <v>0.025</v>
      </c>
    </row>
    <row r="83" ht="14.6" customHeight="1">
      <c r="G83" t="s" s="4">
        <v>40</v>
      </c>
      <c r="H83" s="7">
        <f>C38/$N$94</f>
        <v>0</v>
      </c>
      <c r="I83" s="7">
        <f>D38/$N$95</f>
        <v>0.07142857142857142</v>
      </c>
      <c r="J83" s="7">
        <f>E38/$N$96</f>
        <v>0</v>
      </c>
      <c r="K83" s="7">
        <f>F38/$N$97</f>
        <v>0.05263157894736842</v>
      </c>
      <c r="L83" s="7">
        <f>SUM(C38:F38)/SUM($N$94:$N$97)</f>
        <v>0.025</v>
      </c>
    </row>
    <row r="84" ht="14.6" customHeight="1">
      <c r="G84" t="s" s="4">
        <v>41</v>
      </c>
      <c r="H84" s="7">
        <f>C39/$N$94</f>
        <v>0</v>
      </c>
      <c r="I84" s="7">
        <f>D39/$N$95</f>
        <v>0.07142857142857142</v>
      </c>
      <c r="J84" s="7">
        <f>E39/$N$96</f>
        <v>0</v>
      </c>
      <c r="K84" s="7">
        <f>F39/$N$97</f>
        <v>0</v>
      </c>
      <c r="L84" s="7">
        <f>SUM(C39:F39)/SUM($N$94:$N$97)</f>
        <v>0.0125</v>
      </c>
    </row>
    <row r="85" ht="14.6" customHeight="1">
      <c r="G85" t="s" s="4">
        <v>42</v>
      </c>
      <c r="H85" s="7">
        <f>C40/$N$94</f>
        <v>0.08</v>
      </c>
      <c r="I85" s="7">
        <f>D40/$N$95</f>
        <v>0</v>
      </c>
      <c r="J85" s="7">
        <f>E40/$N$96</f>
        <v>0.04545454545454546</v>
      </c>
      <c r="K85" s="7">
        <f>F40/$N$97</f>
        <v>0.1052631578947368</v>
      </c>
      <c r="L85" s="7">
        <f>SUM(C40:F40)/SUM($N$94:$N$97)</f>
        <v>0.0625</v>
      </c>
    </row>
    <row r="86" ht="14.6" customHeight="1">
      <c r="G86" t="s" s="4">
        <v>43</v>
      </c>
      <c r="H86" s="7">
        <f>C41/$N$94</f>
        <v>0</v>
      </c>
      <c r="I86" s="7">
        <f>D41/$N$95</f>
        <v>0</v>
      </c>
      <c r="J86" s="7">
        <f>E41/$N$96</f>
        <v>0.04545454545454546</v>
      </c>
      <c r="K86" s="7">
        <f>F41/$N$97</f>
        <v>0</v>
      </c>
      <c r="L86" s="7">
        <f>SUM(C41:F41)/SUM($N$94:$N$97)</f>
        <v>0.0125</v>
      </c>
    </row>
    <row r="87" ht="14.6" customHeight="1">
      <c r="G87" t="s" s="4">
        <v>44</v>
      </c>
      <c r="H87" s="7">
        <f>C42/$N$94</f>
        <v>0.04</v>
      </c>
      <c r="I87" s="7">
        <f>D42/$N$95</f>
        <v>0</v>
      </c>
      <c r="J87" s="7">
        <f>E42/$N$96</f>
        <v>0</v>
      </c>
      <c r="K87" s="7">
        <f>F42/$N$97</f>
        <v>0</v>
      </c>
      <c r="L87" s="7">
        <f>SUM(C42:F42)/SUM($N$94:$N$97)</f>
        <v>0.0125</v>
      </c>
    </row>
    <row r="88" ht="14.6" customHeight="1">
      <c r="G88" t="s" s="4">
        <v>45</v>
      </c>
      <c r="H88" s="7">
        <f>C43/$N$94</f>
        <v>0</v>
      </c>
      <c r="I88" s="7">
        <f>D43/$N$95</f>
        <v>0.07142857142857142</v>
      </c>
      <c r="J88" s="7">
        <f>E43/$N$96</f>
        <v>0</v>
      </c>
      <c r="K88" s="7">
        <f>F43/$N$97</f>
        <v>0</v>
      </c>
      <c r="L88" s="7">
        <f>SUM(C43:F43)/SUM($N$94:$N$97)</f>
        <v>0.0125</v>
      </c>
    </row>
    <row r="89" ht="14.6" customHeight="1">
      <c r="G89" t="s" s="4">
        <v>46</v>
      </c>
      <c r="H89" s="7">
        <f>C44/$N$94</f>
        <v>0.04</v>
      </c>
      <c r="I89" s="7">
        <f>D44/$N$95</f>
        <v>0.07142857142857142</v>
      </c>
      <c r="J89" s="7">
        <f>E44/$N$96</f>
        <v>0</v>
      </c>
      <c r="K89" s="7">
        <f>F44/$N$97</f>
        <v>0</v>
      </c>
      <c r="L89" s="7">
        <f>SUM(C44:F44)/SUM($N$94:$N$97)</f>
        <v>0.025</v>
      </c>
    </row>
    <row r="90" ht="14.6" customHeight="1">
      <c r="G90" t="s" s="4">
        <v>47</v>
      </c>
      <c r="H90" s="7">
        <f>C45/$N$94</f>
        <v>0</v>
      </c>
      <c r="I90" s="7">
        <f>D45/$N$95</f>
        <v>0</v>
      </c>
      <c r="J90" s="7">
        <f>E45/$N$96</f>
        <v>0.04545454545454546</v>
      </c>
      <c r="K90" s="7">
        <f>F45/$N$97</f>
        <v>0</v>
      </c>
      <c r="L90" s="7">
        <f>SUM(C45:F45)/SUM($N$94:$N$97)</f>
        <v>0.0125</v>
      </c>
    </row>
    <row r="92" ht="27.65" customHeight="1">
      <c r="M92" t="s" s="2">
        <v>50</v>
      </c>
      <c r="N92" s="2"/>
    </row>
    <row r="93" ht="14.6" customHeight="1">
      <c r="M93" t="s" s="9">
        <v>51</v>
      </c>
      <c r="N93" t="s" s="9">
        <v>52</v>
      </c>
    </row>
    <row r="94" ht="14.6" customHeight="1">
      <c r="M94" s="10">
        <v>1</v>
      </c>
      <c r="N94" s="5">
        <f>SUM(C4:C45)</f>
        <v>25</v>
      </c>
    </row>
    <row r="95" ht="14.6" customHeight="1">
      <c r="M95" s="10">
        <v>2</v>
      </c>
      <c r="N95" s="5">
        <f>SUM(D4:D45)</f>
        <v>14</v>
      </c>
    </row>
    <row r="96" ht="14.6" customHeight="1">
      <c r="M96" s="10">
        <v>3</v>
      </c>
      <c r="N96" s="5">
        <f>SUM(E4:E45)</f>
        <v>22</v>
      </c>
    </row>
    <row r="97" ht="14.6" customHeight="1">
      <c r="M97" s="10">
        <v>4</v>
      </c>
      <c r="N97" s="5">
        <f>SUM(F4:F45)</f>
        <v>19</v>
      </c>
    </row>
    <row r="99" ht="27.65" customHeight="1">
      <c r="O99" t="s" s="2">
        <v>53</v>
      </c>
      <c r="P99" s="2"/>
    </row>
    <row r="100" ht="14.6" customHeight="1">
      <c r="O100" t="s" s="9">
        <v>51</v>
      </c>
      <c r="P100" t="s" s="9">
        <v>53</v>
      </c>
    </row>
    <row r="101" ht="14.6" customHeight="1">
      <c r="O101" s="10">
        <v>1</v>
      </c>
      <c r="P101" s="5">
        <f>COUNTIF(C4:C45,"&gt;0")</f>
        <v>19</v>
      </c>
    </row>
    <row r="102" ht="14.6" customHeight="1">
      <c r="O102" s="10">
        <v>2</v>
      </c>
      <c r="P102" s="5">
        <f>COUNTIF(D4:D45,"&gt;0")</f>
        <v>13</v>
      </c>
    </row>
    <row r="103" ht="14.6" customHeight="1">
      <c r="O103" s="10">
        <v>3</v>
      </c>
      <c r="P103" s="5">
        <f>COUNTIF(E4:E45,"&gt;0")</f>
        <v>17</v>
      </c>
    </row>
    <row r="104" ht="14.6" customHeight="1">
      <c r="O104" s="10">
        <v>4</v>
      </c>
      <c r="P104" s="5">
        <f>COUNTIF(F4:F45,"&gt;0")</f>
        <v>16</v>
      </c>
    </row>
    <row r="106" ht="18.95" customHeight="1">
      <c r="Q106" t="s" s="13">
        <v>54</v>
      </c>
      <c r="R106" s="14">
        <v>0.1</v>
      </c>
    </row>
    <row r="108" ht="27.65" customHeight="1">
      <c r="S108" t="s" s="2">
        <v>55</v>
      </c>
      <c r="T108" s="2"/>
      <c r="U108" s="2"/>
    </row>
    <row r="109" ht="14.6" customHeight="1">
      <c r="S109" t="s" s="9">
        <v>56</v>
      </c>
      <c r="T109" t="s" s="9">
        <v>36</v>
      </c>
      <c r="U109" t="s" s="9">
        <v>11</v>
      </c>
    </row>
    <row r="110" ht="14.6" customHeight="1">
      <c r="S110" s="10">
        <v>1</v>
      </c>
      <c r="T110" s="5">
        <f>H79</f>
        <v>0</v>
      </c>
      <c r="U110" s="5">
        <f>H54</f>
        <v>0</v>
      </c>
    </row>
    <row r="111" ht="14.6" customHeight="1">
      <c r="S111" s="10">
        <v>2</v>
      </c>
      <c r="T111" s="5">
        <f>I79</f>
        <v>0.07142857142857142</v>
      </c>
      <c r="U111" s="5">
        <f>I54</f>
        <v>0.07142857142857142</v>
      </c>
    </row>
    <row r="112" ht="14.6" customHeight="1">
      <c r="S112" s="10">
        <v>3</v>
      </c>
      <c r="T112" s="5">
        <f>J79</f>
        <v>0.04545454545454546</v>
      </c>
      <c r="U112" s="5">
        <f>J54</f>
        <v>0</v>
      </c>
    </row>
    <row r="113" ht="14.6" customHeight="1">
      <c r="S113" s="10">
        <v>4</v>
      </c>
      <c r="T113" s="5">
        <f>K79</f>
        <v>0.05263157894736842</v>
      </c>
      <c r="U113" s="5">
        <f>K54</f>
        <v>0.05263157894736842</v>
      </c>
    </row>
    <row r="115" ht="27.65" customHeight="1">
      <c r="V115" t="s" s="2">
        <v>57</v>
      </c>
      <c r="W115" s="2"/>
    </row>
    <row r="116" ht="14.6" customHeight="1">
      <c r="V116" t="s" s="9">
        <v>51</v>
      </c>
      <c r="W116" t="s" s="9">
        <v>58</v>
      </c>
    </row>
    <row r="117" ht="14.6" customHeight="1">
      <c r="V117" s="10">
        <v>1</v>
      </c>
      <c r="W117" s="17">
        <f>PRODUCT(T110:U110)</f>
        <v>0</v>
      </c>
    </row>
    <row r="118" ht="14.6" customHeight="1">
      <c r="V118" s="10">
        <v>2</v>
      </c>
      <c r="W118" s="17">
        <f>PRODUCT(T111:U111)</f>
        <v>0.00510204081632653</v>
      </c>
    </row>
    <row r="119" ht="14.6" customHeight="1">
      <c r="V119" s="10">
        <v>3</v>
      </c>
      <c r="W119" s="17">
        <f>PRODUCT(T112:U112)</f>
        <v>0</v>
      </c>
    </row>
    <row r="120" ht="14.6" customHeight="1">
      <c r="V120" s="10">
        <v>4</v>
      </c>
      <c r="W120" s="17">
        <f>PRODUCT(T113:U113)</f>
        <v>0.002770083102493074</v>
      </c>
    </row>
    <row r="122" ht="27.65" customHeight="1">
      <c r="X122" t="s" s="2">
        <v>59</v>
      </c>
      <c r="Y122" s="2"/>
      <c r="Z122" s="2"/>
    </row>
    <row r="123" ht="14.6" customHeight="1">
      <c r="X123" t="s" s="9">
        <v>56</v>
      </c>
      <c r="Y123" t="s" s="9">
        <v>36</v>
      </c>
      <c r="Z123" t="s" s="9">
        <v>11</v>
      </c>
    </row>
    <row r="124" ht="14.6" customHeight="1">
      <c r="X124" s="10">
        <v>1</v>
      </c>
      <c r="Y124" s="17">
        <f>(1-$R$106)*H79+$R$106*$L$79</f>
        <v>0.00375</v>
      </c>
      <c r="Z124" s="17">
        <f>(1-$R$106)*H54+$R$106*$L$54</f>
        <v>0.0025</v>
      </c>
    </row>
    <row r="125" ht="14.6" customHeight="1">
      <c r="X125" s="10">
        <v>2</v>
      </c>
      <c r="Y125" s="17">
        <f>(1-$R$106)*I79+$R$106*$L$79</f>
        <v>0.06803571428571428</v>
      </c>
      <c r="Z125" s="17">
        <f>(1-$R$106)*I54+$R$106*$L$54</f>
        <v>0.06678571428571428</v>
      </c>
    </row>
    <row r="126" ht="14.6" customHeight="1">
      <c r="X126" s="10">
        <v>3</v>
      </c>
      <c r="Y126" s="17">
        <f>(1-$R$106)*J79+$R$106*$L$79</f>
        <v>0.04465909090909091</v>
      </c>
      <c r="Z126" s="17">
        <f>(1-$R$106)*J54+$R$106*$L$54</f>
        <v>0.0025</v>
      </c>
    </row>
    <row r="127" ht="14.6" customHeight="1">
      <c r="X127" s="10">
        <v>4</v>
      </c>
      <c r="Y127" s="17">
        <f>(1-$R$106)*K79+$R$106*$L$79</f>
        <v>0.05111842105263158</v>
      </c>
      <c r="Z127" s="17">
        <f>(1-$R$106)*K54+$R$106*$L$54</f>
        <v>0.04986842105263158</v>
      </c>
    </row>
    <row r="129" ht="27.65" customHeight="1">
      <c r="AA129" t="s" s="2">
        <v>60</v>
      </c>
      <c r="AB129" s="2"/>
    </row>
    <row r="130" ht="14.6" customHeight="1">
      <c r="AA130" t="s" s="9">
        <v>51</v>
      </c>
      <c r="AB130" t="s" s="9">
        <v>58</v>
      </c>
    </row>
    <row r="131" ht="14.6" customHeight="1">
      <c r="AA131" s="10">
        <v>1</v>
      </c>
      <c r="AB131" s="20">
        <f>PRODUCT(Y124:Z124)</f>
        <v>9.375000000000001e-06</v>
      </c>
    </row>
    <row r="132" ht="14.6" customHeight="1">
      <c r="AA132" s="10">
        <v>2</v>
      </c>
      <c r="AB132" s="20">
        <f>PRODUCT(Y125:Z125)</f>
        <v>0.004543813775510204</v>
      </c>
    </row>
    <row r="133" ht="14.6" customHeight="1">
      <c r="AA133" s="10">
        <v>3</v>
      </c>
      <c r="AB133" s="20">
        <f>PRODUCT(Y126:Z126)</f>
        <v>0.0001116477272727273</v>
      </c>
    </row>
    <row r="134" ht="14.6" customHeight="1">
      <c r="AA134" s="10">
        <v>4</v>
      </c>
      <c r="AB134" s="20">
        <f>PRODUCT(Y127:Z127)</f>
        <v>0.002549194944598338</v>
      </c>
    </row>
    <row r="136" ht="27.65" customHeight="1">
      <c r="AC136" t="s" s="2">
        <v>61</v>
      </c>
      <c r="AD136" s="2"/>
      <c r="AE136" s="2"/>
      <c r="AF136" s="2"/>
    </row>
    <row r="137" ht="14.6" customHeight="1">
      <c r="AC137" t="s" s="9">
        <v>56</v>
      </c>
      <c r="AD137" t="s" s="9">
        <v>36</v>
      </c>
      <c r="AE137" t="s" s="9">
        <v>30</v>
      </c>
      <c r="AF137" t="s" s="9">
        <v>11</v>
      </c>
    </row>
    <row r="138" ht="14.6" customHeight="1">
      <c r="AC138" s="10">
        <v>1</v>
      </c>
      <c r="AD138" s="5">
        <f>H79</f>
        <v>0</v>
      </c>
      <c r="AE138" s="5">
        <f>H73</f>
        <v>0.04</v>
      </c>
      <c r="AF138" s="5">
        <f>H54</f>
        <v>0</v>
      </c>
    </row>
    <row r="139" ht="14.6" customHeight="1">
      <c r="AC139" s="10">
        <v>2</v>
      </c>
      <c r="AD139" s="5">
        <f>I79</f>
        <v>0.07142857142857142</v>
      </c>
      <c r="AE139" s="22">
        <f>I73</f>
        <v>0.07142857142857142</v>
      </c>
      <c r="AF139" s="5">
        <f>I54</f>
        <v>0.07142857142857142</v>
      </c>
    </row>
    <row r="140" ht="14.6" customHeight="1">
      <c r="AC140" s="10">
        <v>3</v>
      </c>
      <c r="AD140" s="5">
        <f>J79</f>
        <v>0.04545454545454546</v>
      </c>
      <c r="AE140" s="22">
        <f>J73</f>
        <v>0</v>
      </c>
      <c r="AF140" s="5">
        <f>J54</f>
        <v>0</v>
      </c>
    </row>
    <row r="141" ht="15.1" customHeight="1">
      <c r="AC141" s="10">
        <v>4</v>
      </c>
      <c r="AD141" s="5">
        <f>K79</f>
        <v>0.05263157894736842</v>
      </c>
      <c r="AE141" s="22">
        <f>K73</f>
        <v>0.1052631578947368</v>
      </c>
      <c r="AF141" s="5">
        <f>K54</f>
        <v>0.05263157894736842</v>
      </c>
    </row>
    <row r="143" ht="27.65" customHeight="1">
      <c r="AG143" t="s" s="2">
        <v>62</v>
      </c>
      <c r="AH143" s="2"/>
    </row>
    <row r="144" ht="14.6" customHeight="1">
      <c r="AG144" t="s" s="9">
        <v>51</v>
      </c>
      <c r="AH144" t="s" s="9">
        <v>58</v>
      </c>
    </row>
    <row r="145" ht="14.6" customHeight="1">
      <c r="AG145" s="10">
        <v>1</v>
      </c>
      <c r="AH145" s="17">
        <f>PRODUCT(AD138:AF138)</f>
        <v>0</v>
      </c>
    </row>
    <row r="146" ht="14.6" customHeight="1">
      <c r="AG146" s="10">
        <v>2</v>
      </c>
      <c r="AH146" s="17">
        <f>PRODUCT(AD139:AF139)</f>
        <v>0.0003644314868804664</v>
      </c>
    </row>
    <row r="147" ht="14.6" customHeight="1">
      <c r="AG147" s="10">
        <v>3</v>
      </c>
      <c r="AH147" s="17">
        <f>PRODUCT(AD140:AF140)</f>
        <v>0</v>
      </c>
    </row>
    <row r="148" ht="14.6" customHeight="1">
      <c r="AG148" s="10">
        <v>4</v>
      </c>
      <c r="AH148" s="17">
        <f>PRODUCT(AD141:AF141)</f>
        <v>0.000291587694999271</v>
      </c>
    </row>
    <row r="150" ht="27.65" customHeight="1">
      <c r="AI150" t="s" s="2">
        <v>63</v>
      </c>
      <c r="AJ150" s="2"/>
      <c r="AK150" s="2"/>
      <c r="AL150" s="2"/>
    </row>
    <row r="151" ht="14.6" customHeight="1">
      <c r="AI151" t="s" s="9">
        <v>56</v>
      </c>
      <c r="AJ151" t="s" s="9">
        <v>36</v>
      </c>
      <c r="AK151" t="s" s="9">
        <v>30</v>
      </c>
      <c r="AL151" t="s" s="9">
        <v>11</v>
      </c>
    </row>
    <row r="152" ht="14.6" customHeight="1">
      <c r="AI152" s="10">
        <v>1</v>
      </c>
      <c r="AJ152" s="17">
        <f>(1-$R$106)*H79+$R$106*$L$79</f>
        <v>0.00375</v>
      </c>
      <c r="AK152" s="17">
        <f>(1-$R$106)*H73+$R$106*$L$73</f>
        <v>0.04100000000000001</v>
      </c>
      <c r="AL152" s="17">
        <f>(1-$R$106)*I54+$R$106*$L$54</f>
        <v>0.06678571428571428</v>
      </c>
    </row>
    <row r="153" ht="14.6" customHeight="1">
      <c r="AI153" s="10">
        <v>2</v>
      </c>
      <c r="AJ153" s="17">
        <f>(1-$R$106)*I79+$R$106*$L$79</f>
        <v>0.06803571428571428</v>
      </c>
      <c r="AK153" s="17">
        <f>(1-$R$106)*I73+$R$106*$L$73</f>
        <v>0.06928571428571428</v>
      </c>
      <c r="AL153" s="17">
        <f>(1-$R$106)*J54+$R$106*$L$54</f>
        <v>0.0025</v>
      </c>
    </row>
    <row r="154" ht="14.6" customHeight="1">
      <c r="AI154" s="10">
        <v>3</v>
      </c>
      <c r="AJ154" s="17">
        <f>(1-$R$106)*J79+$R$106*$L$79</f>
        <v>0.04465909090909091</v>
      </c>
      <c r="AK154" s="17">
        <f>(1-$R$106)*J73+$R$106*$L$73</f>
        <v>0.005000000000000001</v>
      </c>
      <c r="AL154" s="17">
        <f>(1-$R$106)*K54+$R$106*$L$54</f>
        <v>0.04986842105263158</v>
      </c>
    </row>
    <row r="155" ht="15.1" customHeight="1">
      <c r="AI155" s="10">
        <v>4</v>
      </c>
      <c r="AJ155" s="17">
        <f>(1-$R$106)*K79+$R$106*$L$79</f>
        <v>0.05111842105263158</v>
      </c>
      <c r="AK155" s="17">
        <f>(1-$R$106)*K73+$R$106*$L$73</f>
        <v>0.09973684210526317</v>
      </c>
      <c r="AL155" s="17">
        <f>(1-$R$106)*L54+$R$106*$L$54</f>
        <v>0.025</v>
      </c>
    </row>
    <row r="157" ht="27.65" customHeight="1">
      <c r="AM157" t="s" s="2">
        <v>64</v>
      </c>
      <c r="AN157" s="2"/>
    </row>
    <row r="158" ht="14.6" customHeight="1">
      <c r="AM158" t="s" s="9">
        <v>51</v>
      </c>
      <c r="AN158" t="s" s="9">
        <v>58</v>
      </c>
    </row>
    <row r="159" ht="14.6" customHeight="1">
      <c r="AM159" s="10">
        <v>1</v>
      </c>
      <c r="AN159" s="20">
        <f>PRODUCT(AJ152:AL152)</f>
        <v>1.026830357142857e-05</v>
      </c>
    </row>
    <row r="160" ht="14.6" customHeight="1">
      <c r="AM160" s="10">
        <v>2</v>
      </c>
      <c r="AN160" s="20">
        <f>PRODUCT(AJ153:AL153)</f>
        <v>1.178475765306123e-05</v>
      </c>
    </row>
    <row r="161" ht="14.6" customHeight="1">
      <c r="AM161" s="10">
        <v>3</v>
      </c>
      <c r="AN161" s="20">
        <f>PRODUCT(AJ154:AL154)</f>
        <v>1.113539174641149e-05</v>
      </c>
    </row>
    <row r="162" ht="14.6" customHeight="1">
      <c r="AM162" s="10">
        <v>4</v>
      </c>
      <c r="AN162" s="20">
        <f>PRODUCT(AJ155:AL155)</f>
        <v>0.0001274597472299169</v>
      </c>
    </row>
    <row r="164" ht="27.65" customHeight="1">
      <c r="AO164" t="s" s="2">
        <v>65</v>
      </c>
      <c r="AP164" s="2"/>
      <c r="AQ164" s="2"/>
      <c r="AR164" s="2"/>
    </row>
    <row r="165" ht="14.6" customHeight="1">
      <c r="AO165" t="s" s="9">
        <v>56</v>
      </c>
      <c r="AP165" t="s" s="9">
        <v>42</v>
      </c>
      <c r="AQ165" t="s" s="9">
        <v>66</v>
      </c>
      <c r="AR165" t="s" s="9">
        <v>67</v>
      </c>
    </row>
    <row r="166" ht="14.6" customHeight="1">
      <c r="AO166" s="10">
        <v>1</v>
      </c>
      <c r="AP166" s="5">
        <f>H85</f>
        <v>0.08</v>
      </c>
      <c r="AQ166" s="5">
        <v>0</v>
      </c>
      <c r="AR166" s="5">
        <v>0</v>
      </c>
    </row>
    <row r="167" ht="14.6" customHeight="1">
      <c r="AO167" s="10">
        <v>2</v>
      </c>
      <c r="AP167" s="5">
        <f>I85</f>
        <v>0</v>
      </c>
      <c r="AQ167" s="5">
        <v>0</v>
      </c>
      <c r="AR167" s="5">
        <v>0</v>
      </c>
    </row>
    <row r="168" ht="14.6" customHeight="1">
      <c r="AO168" s="10">
        <v>3</v>
      </c>
      <c r="AP168" s="5">
        <f>J85</f>
        <v>0.04545454545454546</v>
      </c>
      <c r="AQ168" s="5">
        <v>0</v>
      </c>
      <c r="AR168" s="5">
        <v>0</v>
      </c>
    </row>
    <row r="169" ht="14.6" customHeight="1">
      <c r="AO169" s="10">
        <v>4</v>
      </c>
      <c r="AP169" s="5">
        <f>K85</f>
        <v>0.1052631578947368</v>
      </c>
      <c r="AQ169" s="5">
        <v>0</v>
      </c>
      <c r="AR169" s="5">
        <v>0</v>
      </c>
    </row>
    <row r="171" ht="27.65" customHeight="1">
      <c r="AS171" t="s" s="2">
        <v>68</v>
      </c>
      <c r="AT171" s="2"/>
    </row>
    <row r="172" ht="14.6" customHeight="1">
      <c r="AS172" t="s" s="9">
        <v>51</v>
      </c>
      <c r="AT172" t="s" s="9">
        <v>58</v>
      </c>
    </row>
    <row r="173" ht="14.6" customHeight="1">
      <c r="AS173" s="10">
        <v>1</v>
      </c>
      <c r="AT173" s="17">
        <f>PRODUCT(AP166:AR166)</f>
        <v>0</v>
      </c>
    </row>
    <row r="174" ht="14.6" customHeight="1">
      <c r="AS174" s="10">
        <v>2</v>
      </c>
      <c r="AT174" s="17">
        <f>PRODUCT(AP167:AR167)</f>
        <v>0</v>
      </c>
    </row>
    <row r="175" ht="14.6" customHeight="1">
      <c r="AS175" s="10">
        <v>3</v>
      </c>
      <c r="AT175" s="17">
        <f>PRODUCT(AP168:AR168)</f>
        <v>0</v>
      </c>
    </row>
    <row r="176" ht="14.6" customHeight="1">
      <c r="AS176" s="10">
        <v>4</v>
      </c>
      <c r="AT176" s="17">
        <f>PRODUCT(AP169:AR169)</f>
        <v>0</v>
      </c>
    </row>
    <row r="178" ht="27.65" customHeight="1">
      <c r="AU178" t="s" s="2">
        <v>69</v>
      </c>
      <c r="AV178" s="2"/>
      <c r="AW178" s="2"/>
      <c r="AX178" s="2"/>
    </row>
    <row r="179" ht="14.6" customHeight="1">
      <c r="AU179" t="s" s="9">
        <v>56</v>
      </c>
      <c r="AV179" t="s" s="9">
        <v>42</v>
      </c>
      <c r="AW179" t="s" s="9">
        <v>66</v>
      </c>
      <c r="AX179" t="s" s="9">
        <v>67</v>
      </c>
    </row>
    <row r="180" ht="14.6" customHeight="1">
      <c r="AU180" s="10">
        <v>1</v>
      </c>
      <c r="AV180" s="17">
        <f>(1-$R$106)*H85+$R$106*$L$85</f>
        <v>0.07825000000000001</v>
      </c>
      <c r="AW180" s="5">
        <v>0</v>
      </c>
      <c r="AX180" s="5">
        <v>0</v>
      </c>
    </row>
    <row r="181" ht="14.6" customHeight="1">
      <c r="AU181" s="10">
        <v>2</v>
      </c>
      <c r="AV181" s="17">
        <f>(1-$R$106)*I85+$R$106*$L$85</f>
        <v>0.00625</v>
      </c>
      <c r="AW181" s="5">
        <v>0</v>
      </c>
      <c r="AX181" s="5">
        <v>0</v>
      </c>
    </row>
    <row r="182" ht="14.6" customHeight="1">
      <c r="AU182" s="10">
        <v>3</v>
      </c>
      <c r="AV182" s="17">
        <f>(1-$R$106)*J85+$R$106*$L$85</f>
        <v>0.04715909090909091</v>
      </c>
      <c r="AW182" s="5">
        <v>0</v>
      </c>
      <c r="AX182" s="5">
        <v>0</v>
      </c>
    </row>
    <row r="183" ht="14.6" customHeight="1">
      <c r="AU183" s="10">
        <v>4</v>
      </c>
      <c r="AV183" s="17">
        <f>(1-$R$106)*K85+$R$106*$L$85</f>
        <v>0.1009868421052632</v>
      </c>
      <c r="AW183" s="5">
        <v>0</v>
      </c>
      <c r="AX183" s="5">
        <v>0</v>
      </c>
    </row>
    <row r="185" ht="27.65" customHeight="1">
      <c r="AY185" t="s" s="2">
        <v>70</v>
      </c>
      <c r="AZ185" s="2"/>
    </row>
    <row r="186" ht="14.6" customHeight="1">
      <c r="AY186" t="s" s="9">
        <v>51</v>
      </c>
      <c r="AZ186" t="s" s="9">
        <v>58</v>
      </c>
    </row>
    <row r="187" ht="14.6" customHeight="1">
      <c r="AY187" s="10">
        <v>1</v>
      </c>
      <c r="AZ187" s="17">
        <f>PRODUCT(AV180:AX180)</f>
        <v>0</v>
      </c>
    </row>
    <row r="188" ht="14.6" customHeight="1">
      <c r="AY188" s="10">
        <v>2</v>
      </c>
      <c r="AZ188" s="17">
        <f>PRODUCT(AV181:AX181)</f>
        <v>0</v>
      </c>
    </row>
    <row r="189" ht="14.6" customHeight="1">
      <c r="AY189" s="10">
        <v>3</v>
      </c>
      <c r="AZ189" s="17">
        <f>PRODUCT(AV182:AX182)</f>
        <v>0</v>
      </c>
    </row>
    <row r="190" ht="14.6" customHeight="1">
      <c r="AY190" s="10">
        <v>4</v>
      </c>
      <c r="AZ190" s="17">
        <f>PRODUCT(AV183:AX183)</f>
        <v>0</v>
      </c>
    </row>
    <row r="192" ht="18.95" customHeight="1">
      <c r="BA192" t="s" s="13">
        <v>71</v>
      </c>
      <c r="BB192" s="31">
        <v>2000</v>
      </c>
    </row>
    <row r="194" ht="27.65" customHeight="1">
      <c r="BC194" t="s" s="2">
        <v>72</v>
      </c>
      <c r="BD194" s="2"/>
    </row>
    <row r="195" ht="14.6" customHeight="1">
      <c r="BC195" t="s" s="9">
        <v>51</v>
      </c>
      <c r="BD195" t="s" s="9">
        <v>58</v>
      </c>
    </row>
    <row r="196" ht="14.6" customHeight="1">
      <c r="BC196" s="10">
        <v>1</v>
      </c>
      <c r="BD196" s="20">
        <f>SUM(BL214:BM214)</f>
        <v>4.04308775519617</v>
      </c>
    </row>
    <row r="197" ht="14.6" customHeight="1">
      <c r="BC197" s="10">
        <v>2</v>
      </c>
      <c r="BD197" s="20">
        <f>SUM(BL215:BM215)</f>
        <v>4.014955029213799</v>
      </c>
    </row>
    <row r="198" ht="14.6" customHeight="1">
      <c r="BC198" s="10">
        <v>3</v>
      </c>
      <c r="BD198" s="20">
        <f>SUM(BL216:BM216)</f>
        <v>4.032103517003806</v>
      </c>
    </row>
    <row r="199" ht="14.6" customHeight="1">
      <c r="BC199" s="10">
        <v>4</v>
      </c>
      <c r="BD199" s="20">
        <f>SUM(BL217:BM217)</f>
        <v>4.031388071890762</v>
      </c>
    </row>
    <row r="201" ht="27.65" customHeight="1">
      <c r="BE201" t="s" s="2">
        <v>73</v>
      </c>
      <c r="BF201" s="2"/>
      <c r="BG201" s="2"/>
    </row>
    <row r="202" ht="14.6" customHeight="1">
      <c r="BE202" t="s" s="9">
        <v>56</v>
      </c>
      <c r="BF202" t="s" s="9">
        <v>36</v>
      </c>
      <c r="BG202" t="s" s="9">
        <v>11</v>
      </c>
    </row>
    <row r="203" ht="14.6" customHeight="1">
      <c r="BE203" s="10">
        <v>1</v>
      </c>
      <c r="BF203" s="17">
        <f>(C34+$BB$192*$L$79)/($BB$192+P101)</f>
        <v>0.03714710252600297</v>
      </c>
      <c r="BG203" s="17">
        <f>(D8+$BB$192*$L$54)/($BB$192+P101)</f>
        <v>0.02476473501733531</v>
      </c>
    </row>
    <row r="204" ht="14.6" customHeight="1">
      <c r="BE204" s="10">
        <v>2</v>
      </c>
      <c r="BF204" s="17">
        <f>(D34+$BB$192*$L$79)/($BB$192+P102)</f>
        <v>0.03775459513164432</v>
      </c>
      <c r="BG204" s="17">
        <f>(D9+$BB$192*$L$54)/($BB$192+P102)</f>
        <v>0.02533532041728763</v>
      </c>
    </row>
    <row r="205" ht="14.6" customHeight="1">
      <c r="BE205" s="10">
        <v>3</v>
      </c>
      <c r="BF205" s="17">
        <f>(E34+$BB$192*$L$79)/($BB$192+P103)</f>
        <v>0.03767972235994051</v>
      </c>
      <c r="BG205" s="17">
        <f>(D10+$BB$192*$L$54)/($BB$192+P103)</f>
        <v>0.02478929102627665</v>
      </c>
    </row>
    <row r="206" ht="14.6" customHeight="1">
      <c r="BE206" s="10">
        <v>4</v>
      </c>
      <c r="BF206" s="17">
        <f>(F34+$BB$192*$L$79)/($BB$192+P104)</f>
        <v>0.0376984126984127</v>
      </c>
      <c r="BG206" s="17">
        <f>(D11+$BB$192*$L$54)/($BB$192+P104)</f>
        <v>0.0248015873015873</v>
      </c>
    </row>
    <row r="208" ht="27.65" customHeight="1">
      <c r="BH208" t="s" s="2">
        <v>74</v>
      </c>
      <c r="BI208" s="2"/>
      <c r="BJ208" s="2"/>
    </row>
    <row r="209" ht="14.6" customHeight="1">
      <c r="BH209" t="s" s="9">
        <v>56</v>
      </c>
      <c r="BI209" t="s" s="9">
        <v>36</v>
      </c>
      <c r="BJ209" t="s" s="9">
        <v>11</v>
      </c>
    </row>
    <row r="210" ht="14.6" customHeight="1">
      <c r="BH210" s="10">
        <v>1</v>
      </c>
      <c r="BI210" s="17">
        <f t="shared" si="302" ref="BI210:BJ210">(1+$BB$192*1/2)/($BB$192+2)</f>
        <v>0.5</v>
      </c>
      <c r="BJ210" s="17">
        <f t="shared" si="302"/>
        <v>0.5</v>
      </c>
    </row>
    <row r="212" ht="27.65" customHeight="1">
      <c r="BK212" t="s" s="2">
        <v>75</v>
      </c>
      <c r="BL212" s="2"/>
      <c r="BM212" s="2"/>
    </row>
    <row r="213" ht="14.6" customHeight="1">
      <c r="BK213" t="s" s="9">
        <v>56</v>
      </c>
      <c r="BL213" t="s" s="9">
        <v>36</v>
      </c>
      <c r="BM213" t="s" s="9">
        <v>11</v>
      </c>
    </row>
    <row r="214" ht="14.6" customHeight="1">
      <c r="BK214" s="10">
        <v>1</v>
      </c>
      <c r="BL214" s="17">
        <f>$BI$210*LOG($BI$210/BF203,2)</f>
        <v>1.875303252417796</v>
      </c>
      <c r="BM214" s="17">
        <f>$BJ$210*LOG($BJ$210/BG203,2)</f>
        <v>2.167784502778374</v>
      </c>
    </row>
    <row r="215" ht="14.6" customHeight="1">
      <c r="BK215" s="10">
        <v>2</v>
      </c>
      <c r="BL215" s="17">
        <f>$BI$210*LOG($BI$210/BF204,2)</f>
        <v>1.863601971738877</v>
      </c>
      <c r="BM215" s="17">
        <f>$BJ$210*LOG($BJ$210/BG204,2)</f>
        <v>2.151353057474922</v>
      </c>
    </row>
    <row r="216" ht="14.6" customHeight="1">
      <c r="BK216" s="10">
        <v>3</v>
      </c>
      <c r="BL216" s="17">
        <f>$BI$210*LOG($BI$210/BF205,2)</f>
        <v>1.865033927584688</v>
      </c>
      <c r="BM216" s="17">
        <f>$BJ$210*LOG($BJ$210/BG205,2)</f>
        <v>2.167069589419118</v>
      </c>
    </row>
    <row r="217" ht="14.6" customHeight="1">
      <c r="BK217" s="10">
        <v>4</v>
      </c>
      <c r="BL217" s="17">
        <f>$BI$210*LOG($BI$210/BF206,2)</f>
        <v>1.864676205028165</v>
      </c>
      <c r="BM217" s="17">
        <f>$BJ$210*LOG($BJ$210/BG206,2)</f>
        <v>2.166711866862596</v>
      </c>
    </row>
    <row r="219" ht="27.65" customHeight="1">
      <c r="BN219" t="s" s="2">
        <v>76</v>
      </c>
      <c r="BO219" s="2"/>
      <c r="BP219" s="2"/>
      <c r="BQ219" s="2"/>
    </row>
    <row r="220" ht="14.6" customHeight="1">
      <c r="BN220" t="s" s="9">
        <v>56</v>
      </c>
      <c r="BO220" t="s" s="9">
        <v>36</v>
      </c>
      <c r="BP220" t="s" s="9">
        <v>30</v>
      </c>
      <c r="BQ220" t="s" s="9">
        <v>11</v>
      </c>
    </row>
    <row r="221" ht="14.6" customHeight="1">
      <c r="BN221" s="10">
        <v>1</v>
      </c>
      <c r="BO221" s="17">
        <f>(C34+$BB$192*$L$79)/($BB$192+P101)</f>
        <v>0.03714710252600297</v>
      </c>
      <c r="BP221" s="17">
        <f>(C28+$BB$192*$L$73)/($BB$192+P101)</f>
        <v>0.05002476473501734</v>
      </c>
      <c r="BQ221" s="17">
        <f>(D8+$BB$192*$L$54)/($BB$192+P101)</f>
        <v>0.02476473501733531</v>
      </c>
    </row>
    <row r="222" ht="14.6" customHeight="1">
      <c r="BN222" s="10">
        <v>2</v>
      </c>
      <c r="BO222" s="17">
        <f>(D34+$BB$192*$L$79)/($BB$192+P102)</f>
        <v>0.03775459513164432</v>
      </c>
      <c r="BP222" s="17">
        <f>(D28+$BB$192*$L$73)/($BB$192+P102)</f>
        <v>0.05017386984600099</v>
      </c>
      <c r="BQ222" s="17">
        <f>(D9+$BB$192*$L$54)/($BB$192+P102)</f>
        <v>0.02533532041728763</v>
      </c>
    </row>
    <row r="223" ht="14.6" customHeight="1">
      <c r="BN223" s="10">
        <v>3</v>
      </c>
      <c r="BO223" s="17">
        <f>(E34+$BB$192*$L$79)/($BB$192+P103)</f>
        <v>0.03767972235994051</v>
      </c>
      <c r="BP223" s="17">
        <f>(E28+$BB$192*$L$73)/($BB$192+P103)</f>
        <v>0.0495785820525533</v>
      </c>
      <c r="BQ223" s="17">
        <f>(D10+$BB$192*$L$54)/($BB$192+P103)</f>
        <v>0.02478929102627665</v>
      </c>
    </row>
    <row r="224" ht="15.1" customHeight="1">
      <c r="BN224" s="10">
        <v>4</v>
      </c>
      <c r="BO224" s="17">
        <f>(F34+$BB$192*$L$79)/($BB$192+P104)</f>
        <v>0.0376984126984127</v>
      </c>
      <c r="BP224" s="17">
        <f>(F28+$BB$192*$L$73)/($BB$192+P104)</f>
        <v>0.0505952380952381</v>
      </c>
      <c r="BQ224" s="17">
        <f>(D11+$BB$192*$L$54)/($BB$192+P104)</f>
        <v>0.0248015873015873</v>
      </c>
    </row>
    <row r="226" ht="27.65" customHeight="1">
      <c r="BR226" t="s" s="2">
        <v>77</v>
      </c>
      <c r="BS226" s="2"/>
      <c r="BT226" s="2"/>
      <c r="BU226" s="2"/>
    </row>
    <row r="227" ht="14.6" customHeight="1">
      <c r="BR227" t="s" s="9">
        <v>56</v>
      </c>
      <c r="BS227" t="s" s="9">
        <v>36</v>
      </c>
      <c r="BT227" t="s" s="9">
        <v>30</v>
      </c>
      <c r="BU227" t="s" s="9">
        <v>11</v>
      </c>
    </row>
    <row r="228" ht="14.6" customHeight="1">
      <c r="BR228" s="10">
        <v>1</v>
      </c>
      <c r="BS228" s="17">
        <f t="shared" si="324" ref="BS228:BU228">(1+$BB$192*1/3)/($BB$192+3)</f>
        <v>0.3333333333333333</v>
      </c>
      <c r="BT228" s="17">
        <f t="shared" si="324"/>
        <v>0.3333333333333333</v>
      </c>
      <c r="BU228" s="17">
        <f t="shared" si="324"/>
        <v>0.3333333333333333</v>
      </c>
    </row>
    <row r="230" ht="27.65" customHeight="1">
      <c r="BV230" t="s" s="2">
        <v>78</v>
      </c>
      <c r="BW230" s="2"/>
      <c r="BX230" s="2"/>
      <c r="BY230" s="2"/>
    </row>
    <row r="231" ht="14.6" customHeight="1">
      <c r="BV231" t="s" s="9">
        <v>56</v>
      </c>
      <c r="BW231" t="s" s="9">
        <v>36</v>
      </c>
      <c r="BX231" t="s" s="9">
        <v>30</v>
      </c>
      <c r="BY231" t="s" s="9">
        <v>11</v>
      </c>
    </row>
    <row r="232" ht="14.6" customHeight="1">
      <c r="BV232" s="10">
        <v>1</v>
      </c>
      <c r="BW232" s="17">
        <f>$BS$228*LOG($BS$228/BO221,2)</f>
        <v>1.055214668038145</v>
      </c>
      <c r="BX232" s="17">
        <f>$BT$228*LOG($BT$228/BP221,2)</f>
        <v>0.9120837372861741</v>
      </c>
      <c r="BY232" s="17">
        <f>$BU$228*LOG($BU$228/BQ221,2)</f>
        <v>1.250202168278531</v>
      </c>
    </row>
    <row r="233" ht="14.6" customHeight="1">
      <c r="BV233" s="10">
        <v>2</v>
      </c>
      <c r="BW233" s="17">
        <f>$BS$228*LOG($BS$228/BO222,2)</f>
        <v>1.047413814252199</v>
      </c>
      <c r="BX233" s="17">
        <f>$BT$228*LOG($BT$228/BP222,2)</f>
        <v>0.9106524911494629</v>
      </c>
      <c r="BY233" s="17">
        <f>$BU$228*LOG($BU$228/BQ222,2)</f>
        <v>1.239247871409562</v>
      </c>
    </row>
    <row r="234" ht="14.6" customHeight="1">
      <c r="BV234" s="10">
        <v>3</v>
      </c>
      <c r="BW234" s="17">
        <f>$BS$228*LOG($BS$228/BO223,2)</f>
        <v>1.04836845148274</v>
      </c>
      <c r="BX234" s="17">
        <f>$BT$228*LOG($BT$228/BP223,2)</f>
        <v>0.9163922260390268</v>
      </c>
      <c r="BY234" s="17">
        <f>$BU$228*LOG($BU$228/BQ223,2)</f>
        <v>1.24972555937236</v>
      </c>
    </row>
    <row r="235" ht="15.1" customHeight="1">
      <c r="BV235" s="10">
        <v>4</v>
      </c>
      <c r="BW235" s="17">
        <f>$BS$228*LOG($BS$228/BO224,2)</f>
        <v>1.048129969778392</v>
      </c>
      <c r="BX235" s="17">
        <f>$BT$228*LOG($BT$228/BP224,2)</f>
        <v>0.9066306936024215</v>
      </c>
      <c r="BY235" s="17">
        <f>$BU$228*LOG($BU$228/BQ224,2)</f>
        <v>1.249487077668012</v>
      </c>
    </row>
    <row r="237" ht="27.65" customHeight="1">
      <c r="BZ237" t="s" s="2">
        <v>79</v>
      </c>
      <c r="CA237" s="2"/>
    </row>
    <row r="238" ht="14.6" customHeight="1">
      <c r="BZ238" t="s" s="9">
        <v>51</v>
      </c>
      <c r="CA238" t="s" s="9">
        <v>58</v>
      </c>
    </row>
    <row r="239" ht="14.6" customHeight="1">
      <c r="BZ239" s="10">
        <v>1</v>
      </c>
      <c r="CA239" s="20">
        <f>SUM(BW232:BY232)</f>
        <v>3.21750057360285</v>
      </c>
    </row>
    <row r="240" ht="14.6" customHeight="1">
      <c r="BZ240" s="10">
        <v>2</v>
      </c>
      <c r="CA240" s="20">
        <f>SUM(BW233:BY233)</f>
        <v>3.197314176811225</v>
      </c>
    </row>
    <row r="241" ht="14.6" customHeight="1">
      <c r="BZ241" s="10">
        <v>3</v>
      </c>
      <c r="CA241" s="20">
        <f>SUM(BW234:BY234)</f>
        <v>3.214486236894127</v>
      </c>
    </row>
    <row r="242" ht="14.6" customHeight="1">
      <c r="BZ242" s="10">
        <v>4</v>
      </c>
      <c r="CA242" s="20">
        <f>SUM(BW235:BY235)</f>
        <v>3.204247741048825</v>
      </c>
    </row>
    <row r="244" ht="27.65" customHeight="1">
      <c r="CB244" t="s" s="2">
        <v>80</v>
      </c>
      <c r="CC244" s="2"/>
      <c r="CD244" s="2"/>
      <c r="CE244" s="2"/>
    </row>
    <row r="245" ht="14.6" customHeight="1">
      <c r="CB245" t="s" s="9">
        <v>56</v>
      </c>
      <c r="CC245" t="s" s="9">
        <v>42</v>
      </c>
      <c r="CD245" t="s" s="9">
        <v>66</v>
      </c>
      <c r="CE245" t="s" s="9">
        <v>67</v>
      </c>
    </row>
    <row r="246" ht="14.6" customHeight="1">
      <c r="CB246" s="10">
        <v>1</v>
      </c>
      <c r="CC246" s="17">
        <f>(C40+$BB$192*$L$85)/($BB$192+P101)</f>
        <v>0.0629024269440317</v>
      </c>
      <c r="CD246" s="5">
        <v>0</v>
      </c>
      <c r="CE246" s="5">
        <v>0</v>
      </c>
    </row>
    <row r="247" ht="14.6" customHeight="1">
      <c r="CB247" s="10">
        <v>2</v>
      </c>
      <c r="CC247" s="17">
        <f>(D40+$BB$192*$L$85)/($BB$192+P102)</f>
        <v>0.06209637357178341</v>
      </c>
      <c r="CD247" s="5">
        <v>0</v>
      </c>
      <c r="CE247" s="5">
        <v>0</v>
      </c>
    </row>
    <row r="248" ht="14.6" customHeight="1">
      <c r="CB248" s="10">
        <v>3</v>
      </c>
      <c r="CC248" s="17">
        <f>(E40+$BB$192*$L$85)/($BB$192+P103)</f>
        <v>0.06246901338621715</v>
      </c>
      <c r="CD248" s="5">
        <v>0</v>
      </c>
      <c r="CE248" s="5">
        <v>0</v>
      </c>
    </row>
    <row r="249" ht="14.6" customHeight="1">
      <c r="CB249" s="10">
        <v>4</v>
      </c>
      <c r="CC249" s="17">
        <f>(F40+$BB$192*$L$85)/($BB$192+P104)</f>
        <v>0.06299603174603174</v>
      </c>
      <c r="CD249" s="5">
        <v>0</v>
      </c>
      <c r="CE249" s="5">
        <v>0</v>
      </c>
    </row>
    <row r="251" ht="27.65" customHeight="1">
      <c r="CF251" t="s" s="2">
        <v>81</v>
      </c>
      <c r="CG251" s="2"/>
      <c r="CH251" s="2"/>
      <c r="CI251" s="2"/>
    </row>
    <row r="252" ht="14.6" customHeight="1">
      <c r="CF252" t="s" s="9">
        <v>56</v>
      </c>
      <c r="CG252" t="s" s="9">
        <v>42</v>
      </c>
      <c r="CH252" t="s" s="9">
        <v>66</v>
      </c>
      <c r="CI252" t="s" s="9">
        <v>67</v>
      </c>
    </row>
    <row r="253" ht="14.6" customHeight="1">
      <c r="CF253" s="10">
        <v>1</v>
      </c>
      <c r="CG253" s="17">
        <f t="shared" si="347" ref="CG253:CI253">(1+$BB$192*1/3)/($BB$192+3)</f>
        <v>0.3333333333333333</v>
      </c>
      <c r="CH253" s="17">
        <f t="shared" si="347"/>
        <v>0.3333333333333333</v>
      </c>
      <c r="CI253" s="17">
        <f t="shared" si="347"/>
        <v>0.3333333333333333</v>
      </c>
    </row>
    <row r="255" ht="27.65" customHeight="1">
      <c r="CJ255" t="s" s="2">
        <v>82</v>
      </c>
      <c r="CK255" s="2"/>
      <c r="CL255" s="2"/>
      <c r="CM255" s="2"/>
    </row>
    <row r="256" ht="14.6" customHeight="1">
      <c r="CJ256" t="s" s="9">
        <v>56</v>
      </c>
      <c r="CK256" t="s" s="9">
        <v>42</v>
      </c>
      <c r="CL256" t="s" s="9">
        <v>66</v>
      </c>
      <c r="CM256" t="s" s="9">
        <v>67</v>
      </c>
    </row>
    <row r="257" ht="14.6" customHeight="1">
      <c r="CJ257" s="10">
        <v>1</v>
      </c>
      <c r="CK257" s="17">
        <f>$CG$253*LOG($CG$253/CC246,2)</f>
        <v>0.8019260026127171</v>
      </c>
      <c r="CL257" s="5">
        <v>0</v>
      </c>
      <c r="CM257" s="5">
        <v>0</v>
      </c>
    </row>
    <row r="258" ht="14.6" customHeight="1">
      <c r="CJ258" s="10">
        <v>2</v>
      </c>
      <c r="CK258" s="17">
        <f>$CG$253*LOG($CG$253/CC247,2)</f>
        <v>0.8081282238460321</v>
      </c>
      <c r="CL258" s="5">
        <v>0</v>
      </c>
      <c r="CM258" s="5">
        <v>0</v>
      </c>
    </row>
    <row r="259" ht="14.6" customHeight="1">
      <c r="CJ259" s="10">
        <v>3</v>
      </c>
      <c r="CK259" s="17">
        <f>$CG$253*LOG($CG$253/CC248,2)</f>
        <v>0.805250981463963</v>
      </c>
      <c r="CL259" s="5">
        <v>0</v>
      </c>
      <c r="CM259" s="5">
        <v>0</v>
      </c>
    </row>
    <row r="260" ht="14.6" customHeight="1">
      <c r="CJ260" s="10">
        <v>4</v>
      </c>
      <c r="CK260" s="17">
        <f>$CG$253*LOG($CG$253/CC249,2)</f>
        <v>0.8012109120021981</v>
      </c>
      <c r="CL260" s="5">
        <v>0</v>
      </c>
      <c r="CM260" s="5">
        <v>0</v>
      </c>
    </row>
    <row r="262" ht="27.65" customHeight="1">
      <c r="CN262" t="s" s="2">
        <v>83</v>
      </c>
      <c r="CO262" s="2"/>
    </row>
    <row r="263" ht="14.6" customHeight="1">
      <c r="CN263" t="s" s="9">
        <v>51</v>
      </c>
      <c r="CO263" t="s" s="9">
        <v>58</v>
      </c>
    </row>
    <row r="264" ht="14.6" customHeight="1">
      <c r="CN264" s="10">
        <v>1</v>
      </c>
      <c r="CO264" s="20">
        <f>SUM(CK257:CM257)</f>
        <v>0.8019260026127171</v>
      </c>
    </row>
    <row r="265" ht="14.6" customHeight="1">
      <c r="CN265" s="10">
        <v>2</v>
      </c>
      <c r="CO265" s="20">
        <f>SUM(CK258:CM258)</f>
        <v>0.8081282238460321</v>
      </c>
    </row>
    <row r="266" ht="14.6" customHeight="1">
      <c r="CN266" s="10">
        <v>3</v>
      </c>
      <c r="CO266" s="20">
        <f>SUM(CK259:CM259)</f>
        <v>0.805250981463963</v>
      </c>
    </row>
    <row r="267" ht="14.6" customHeight="1">
      <c r="CN267" s="10">
        <v>4</v>
      </c>
      <c r="CO267" s="20">
        <f>SUM(CK260:CM260)</f>
        <v>0.8012109120021981</v>
      </c>
    </row>
  </sheetData>
  <mergeCells count="28">
    <mergeCell ref="B2:F2"/>
    <mergeCell ref="G47:L47"/>
    <mergeCell ref="M92:N92"/>
    <mergeCell ref="O99:P99"/>
    <mergeCell ref="S108:U108"/>
    <mergeCell ref="V115:W115"/>
    <mergeCell ref="X122:Z122"/>
    <mergeCell ref="AA129:AB129"/>
    <mergeCell ref="AC136:AF136"/>
    <mergeCell ref="AG143:AH143"/>
    <mergeCell ref="AI150:AL150"/>
    <mergeCell ref="AM157:AN157"/>
    <mergeCell ref="AO164:AR164"/>
    <mergeCell ref="AS171:AT171"/>
    <mergeCell ref="AU178:AX178"/>
    <mergeCell ref="AY185:AZ185"/>
    <mergeCell ref="BC194:BD194"/>
    <mergeCell ref="BE201:BG201"/>
    <mergeCell ref="BH208:BJ208"/>
    <mergeCell ref="BK212:BM212"/>
    <mergeCell ref="BN219:BQ219"/>
    <mergeCell ref="BR226:BU226"/>
    <mergeCell ref="BV230:BY230"/>
    <mergeCell ref="BZ237:CA237"/>
    <mergeCell ref="CB244:CE244"/>
    <mergeCell ref="CF251:CI251"/>
    <mergeCell ref="CJ255:CM255"/>
    <mergeCell ref="CN262:CO26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