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jercicio 3 - Matriz TD (wij)" sheetId="1" r:id="rId4"/>
    <sheet name="Ejercicio 3 - Matriz TD (TF-IDF" sheetId="2" r:id="rId5"/>
  </sheets>
</workbook>
</file>

<file path=xl/sharedStrings.xml><?xml version="1.0" encoding="utf-8"?>
<sst xmlns="http://schemas.openxmlformats.org/spreadsheetml/2006/main" uniqueCount="40">
  <si>
    <t>matriz termino-documento</t>
  </si>
  <si>
    <t>Term \ Doc</t>
  </si>
  <si>
    <t>D1</t>
  </si>
  <si>
    <t>D2</t>
  </si>
  <si>
    <t>D3</t>
  </si>
  <si>
    <t>D4</t>
  </si>
  <si>
    <t>comunicacion</t>
  </si>
  <si>
    <t>crecimiento</t>
  </si>
  <si>
    <t>cultura</t>
  </si>
  <si>
    <t>desarrolladores</t>
  </si>
  <si>
    <t>estado</t>
  </si>
  <si>
    <t>fundamental</t>
  </si>
  <si>
    <t>hardware</t>
  </si>
  <si>
    <t>internet</t>
  </si>
  <si>
    <t>libre</t>
  </si>
  <si>
    <t>mayor</t>
  </si>
  <si>
    <t>pais</t>
  </si>
  <si>
    <t>papel</t>
  </si>
  <si>
    <t>produccion</t>
  </si>
  <si>
    <t>riqueza</t>
  </si>
  <si>
    <t>software</t>
  </si>
  <si>
    <t>tecnologia</t>
  </si>
  <si>
    <t>Tabla Documentos - Query 1</t>
  </si>
  <si>
    <t>Doc \ Term</t>
  </si>
  <si>
    <t>Tabla de Query 1</t>
  </si>
  <si>
    <t>Query \ Term</t>
  </si>
  <si>
    <t>Ranking de documentos - Query 1</t>
  </si>
  <si>
    <t>Doc</t>
  </si>
  <si>
    <t>Rank (Prod Escalar)</t>
  </si>
  <si>
    <t>Rank (Coseno)</t>
  </si>
  <si>
    <t>Ranking de documentos - Query 2</t>
  </si>
  <si>
    <t>Tabla Documentos - Query  2</t>
  </si>
  <si>
    <t>Tabla de Query 2</t>
  </si>
  <si>
    <t>Tamaño Docs</t>
  </si>
  <si>
    <t>Terminos</t>
  </si>
  <si>
    <t>Ranking de documentos - Query 3</t>
  </si>
  <si>
    <t>Tabla Documentos - Query  3</t>
  </si>
  <si>
    <t>producción</t>
  </si>
  <si>
    <t>Tabla de Query 3</t>
  </si>
  <si>
    <t>IDF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</si>
</sst>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Arial"/>
    </font>
    <font>
      <sz val="12"/>
      <color indexed="8"/>
      <name val="Arial"/>
    </font>
    <font>
      <b val="1"/>
      <sz val="22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bottom" wrapText="1" readingOrder="1"/>
    </xf>
    <xf numFmtId="49" fontId="3" fillId="3" borderId="1" applyNumberFormat="1" applyFont="1" applyFill="1" applyBorder="1" applyAlignment="1" applyProtection="0">
      <alignment horizontal="center" vertical="bottom" wrapText="1" readingOrder="1"/>
    </xf>
    <xf numFmtId="0" fontId="0" fillId="4" borderId="1" applyNumberFormat="1" applyFont="1" applyFill="1" applyBorder="1" applyAlignment="1" applyProtection="0">
      <alignment horizontal="center" vertical="bottom" wrapText="1"/>
    </xf>
    <xf numFmtId="0" fontId="0" applyNumberFormat="1" applyFont="1" applyFill="0" applyBorder="0" applyAlignment="1" applyProtection="0">
      <alignment vertical="top" wrapText="1"/>
    </xf>
    <xf numFmtId="0" fontId="3" fillId="3" borderId="1" applyNumberFormat="1" applyFont="1" applyFill="1" applyBorder="1" applyAlignment="1" applyProtection="0">
      <alignment horizontal="center" vertical="bottom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2" borderId="2" applyNumberFormat="1" applyFont="1" applyFill="1" applyBorder="1" applyAlignment="1" applyProtection="0">
      <alignment horizontal="center" vertical="bottom" wrapText="1" readingOrder="1"/>
    </xf>
    <xf numFmtId="0" fontId="3" fillId="3" borderId="3" applyNumberFormat="1" applyFont="1" applyFill="1" applyBorder="1" applyAlignment="1" applyProtection="0">
      <alignment vertical="bottom" wrapText="1" readingOrder="1"/>
    </xf>
    <xf numFmtId="0" fontId="0" fillId="4" borderId="3" applyNumberFormat="1" applyFont="1" applyFill="1" applyBorder="1" applyAlignment="1" applyProtection="0">
      <alignment horizontal="center" vertical="bottom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ccc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</xdr:col>
      <xdr:colOff>140518</xdr:colOff>
      <xdr:row>1</xdr:row>
      <xdr:rowOff>25683</xdr:rowOff>
    </xdr:to>
    <xdr:sp>
      <xdr:nvSpPr>
        <xdr:cNvPr id="2" name="Shape 2"/>
        <xdr:cNvSpPr txBox="1"/>
      </xdr:nvSpPr>
      <xdr:spPr>
        <a:xfrm>
          <a:off x="-139980" y="-454359"/>
          <a:ext cx="1550220" cy="48605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2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1" baseline="0" cap="none" i="0" spc="0" strike="noStrike" sz="22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Ejercicio 3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0</xdr:col>
      <xdr:colOff>1550218</xdr:colOff>
      <xdr:row>0</xdr:row>
      <xdr:rowOff>486058</xdr:rowOff>
    </xdr:to>
    <xdr:sp>
      <xdr:nvSpPr>
        <xdr:cNvPr id="4" name="Shape 4"/>
        <xdr:cNvSpPr txBox="1"/>
      </xdr:nvSpPr>
      <xdr:spPr>
        <a:xfrm>
          <a:off x="-139980" y="-454359"/>
          <a:ext cx="1550220" cy="48605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2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defRPr>
          </a:pPr>
          <a:r>
            <a:rPr b="1" baseline="0" cap="none" i="0" spc="0" strike="noStrike" sz="2200" u="none">
              <a:ln>
                <a:noFill/>
              </a:ln>
              <a:solidFill>
                <a:srgbClr val="000000"/>
              </a:solidFill>
              <a:uFillTx/>
              <a:latin typeface="Arial"/>
              <a:ea typeface="Arial"/>
              <a:cs typeface="Arial"/>
              <a:sym typeface="Arial"/>
            </a:rPr>
            <a:t>Ejercicio 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3:AI80"/>
  <sheetViews>
    <sheetView workbookViewId="0" showGridLines="0" defaultGridColor="1"/>
  </sheetViews>
  <sheetFormatPr defaultColWidth="16.6667" defaultRowHeight="19.9" customHeight="1" outlineLevelRow="0" outlineLevelCol="0"/>
  <cols>
    <col min="1" max="1" width="1.17188" style="1" customWidth="1"/>
    <col min="2" max="2" width="17.2578" style="1" customWidth="1"/>
    <col min="3" max="6" width="15.2812" style="1" customWidth="1"/>
    <col min="7" max="7" width="15.0469" style="6" customWidth="1"/>
    <col min="8" max="8" width="10.9766" style="6" customWidth="1"/>
    <col min="9" max="9" width="14.9922" style="8" customWidth="1"/>
    <col min="10" max="10" width="10.875" style="8" customWidth="1"/>
    <col min="11" max="11" width="10.8516" style="12" customWidth="1"/>
    <col min="12" max="12" width="20.7422" style="12" customWidth="1"/>
    <col min="13" max="13" width="19.1719" style="12" customWidth="1"/>
    <col min="14" max="14" width="10.8516" style="13" customWidth="1"/>
    <col min="15" max="15" width="20.7422" style="13" customWidth="1"/>
    <col min="16" max="16" width="19.1719" style="13" customWidth="1"/>
    <col min="17" max="17" width="15.0469" style="14" customWidth="1"/>
    <col min="18" max="18" width="13.9766" style="14" customWidth="1"/>
    <col min="19" max="19" width="12.2578" style="14" customWidth="1"/>
    <col min="20" max="20" width="14.9922" style="15" customWidth="1"/>
    <col min="21" max="22" width="10.875" style="15" customWidth="1"/>
    <col min="23" max="23" width="15.1172" style="16" customWidth="1"/>
    <col min="24" max="24" width="9.55469" style="16" customWidth="1"/>
    <col min="25" max="25" width="10.8516" style="17" customWidth="1"/>
    <col min="26" max="26" width="20.7422" style="17" customWidth="1"/>
    <col min="27" max="27" width="19.1719" style="17" customWidth="1"/>
    <col min="28" max="28" width="15.0469" style="18" customWidth="1"/>
    <col min="29" max="30" width="12.2578" style="18" customWidth="1"/>
    <col min="31" max="31" width="13.9766" style="18" customWidth="1"/>
    <col min="32" max="32" width="14.9922" style="19" customWidth="1"/>
    <col min="33" max="35" width="10.875" style="19" customWidth="1"/>
    <col min="36" max="256" width="16.6719" style="19" customWidth="1"/>
  </cols>
  <sheetData>
    <row r="1" ht="36.25" customHeight="1"/>
    <row r="2" ht="27.65" customHeight="1">
      <c r="B2" t="s" s="2">
        <v>0</v>
      </c>
      <c r="C2" s="2"/>
      <c r="D2" s="2"/>
      <c r="E2" s="2"/>
      <c r="F2" s="2"/>
    </row>
    <row r="3" ht="14.6" customHeight="1">
      <c r="B3" t="s" s="3">
        <v>1</v>
      </c>
      <c r="C3" t="s" s="3">
        <v>2</v>
      </c>
      <c r="D3" t="s" s="3">
        <v>3</v>
      </c>
      <c r="E3" t="s" s="3">
        <v>4</v>
      </c>
      <c r="F3" t="s" s="3">
        <v>5</v>
      </c>
    </row>
    <row r="4" ht="14.6" customHeight="1">
      <c r="B4" t="s" s="4">
        <v>6</v>
      </c>
      <c r="C4" s="5">
        <v>1</v>
      </c>
      <c r="D4" s="5">
        <v>0</v>
      </c>
      <c r="E4" s="5">
        <v>1</v>
      </c>
      <c r="F4" s="5">
        <v>0</v>
      </c>
    </row>
    <row r="5" ht="14.6" customHeight="1">
      <c r="B5" t="s" s="4">
        <v>7</v>
      </c>
      <c r="C5" s="5">
        <v>1</v>
      </c>
      <c r="D5" s="5">
        <v>0</v>
      </c>
      <c r="E5" s="5">
        <v>0</v>
      </c>
      <c r="F5" s="5">
        <v>1</v>
      </c>
    </row>
    <row r="6" ht="14.6" customHeight="1">
      <c r="B6" t="s" s="4">
        <v>8</v>
      </c>
      <c r="C6" s="5">
        <v>0</v>
      </c>
      <c r="D6" s="5">
        <v>1</v>
      </c>
      <c r="E6" s="5">
        <v>0</v>
      </c>
      <c r="F6" s="5">
        <v>1</v>
      </c>
    </row>
    <row r="7" ht="14.6" customHeight="1">
      <c r="B7" t="s" s="4">
        <v>9</v>
      </c>
      <c r="C7" s="5">
        <v>1</v>
      </c>
      <c r="D7" s="5">
        <v>0</v>
      </c>
      <c r="E7" s="5">
        <v>0</v>
      </c>
      <c r="F7" s="5">
        <v>0</v>
      </c>
    </row>
    <row r="8" ht="14.6" customHeight="1">
      <c r="B8" t="s" s="4">
        <v>10</v>
      </c>
      <c r="C8" s="5">
        <v>0</v>
      </c>
      <c r="D8" s="5">
        <v>0</v>
      </c>
      <c r="E8" s="5">
        <v>0</v>
      </c>
      <c r="F8" s="5">
        <v>1</v>
      </c>
    </row>
    <row r="9" ht="14.6" customHeight="1">
      <c r="B9" t="s" s="4">
        <v>11</v>
      </c>
      <c r="C9" s="5">
        <v>1</v>
      </c>
      <c r="D9" s="5">
        <v>0</v>
      </c>
      <c r="E9" s="5">
        <v>1</v>
      </c>
      <c r="F9" s="5">
        <v>1</v>
      </c>
    </row>
    <row r="10" ht="14.6" customHeight="1">
      <c r="B10" t="s" s="4">
        <v>12</v>
      </c>
      <c r="C10" s="5">
        <v>0</v>
      </c>
      <c r="D10" s="5">
        <v>0</v>
      </c>
      <c r="E10" s="5">
        <v>1</v>
      </c>
      <c r="F10" s="5">
        <v>0</v>
      </c>
    </row>
    <row r="11" ht="14.6" customHeight="1">
      <c r="B11" t="s" s="4">
        <v>13</v>
      </c>
      <c r="C11" s="5">
        <v>2</v>
      </c>
      <c r="D11" s="5">
        <v>0</v>
      </c>
      <c r="E11" s="5">
        <v>0</v>
      </c>
      <c r="F11" s="5">
        <v>0</v>
      </c>
    </row>
    <row r="12" ht="14.6" customHeight="1">
      <c r="B12" t="s" s="4">
        <v>14</v>
      </c>
      <c r="C12" s="5">
        <v>1</v>
      </c>
      <c r="D12" s="5">
        <v>1</v>
      </c>
      <c r="E12" s="5">
        <v>0</v>
      </c>
      <c r="F12" s="5">
        <v>2</v>
      </c>
    </row>
    <row r="13" ht="14.6" customHeight="1">
      <c r="B13" t="s" s="4">
        <v>15</v>
      </c>
      <c r="C13" s="5">
        <v>0</v>
      </c>
      <c r="D13" s="5">
        <v>1</v>
      </c>
      <c r="E13" s="5">
        <v>0</v>
      </c>
      <c r="F13" s="5">
        <v>0</v>
      </c>
    </row>
    <row r="14" ht="14.6" customHeight="1">
      <c r="B14" t="s" s="4">
        <v>16</v>
      </c>
      <c r="C14" s="5">
        <v>0</v>
      </c>
      <c r="D14" s="5">
        <v>1</v>
      </c>
      <c r="E14" s="5">
        <v>1</v>
      </c>
      <c r="F14" s="5">
        <v>1</v>
      </c>
    </row>
    <row r="15" ht="14.6" customHeight="1">
      <c r="B15" t="s" s="4">
        <v>17</v>
      </c>
      <c r="C15" s="5">
        <v>1</v>
      </c>
      <c r="D15" s="5">
        <v>0</v>
      </c>
      <c r="E15" s="5">
        <v>0</v>
      </c>
      <c r="F15" s="5">
        <v>0</v>
      </c>
    </row>
    <row r="16" ht="14.6" customHeight="1">
      <c r="B16" t="s" s="4">
        <v>18</v>
      </c>
      <c r="C16" s="5">
        <v>0</v>
      </c>
      <c r="D16" s="5">
        <v>0</v>
      </c>
      <c r="E16" s="5">
        <v>2</v>
      </c>
      <c r="F16" s="5">
        <v>0</v>
      </c>
    </row>
    <row r="17" ht="14.6" customHeight="1">
      <c r="B17" t="s" s="4">
        <v>19</v>
      </c>
      <c r="C17" s="5">
        <v>0</v>
      </c>
      <c r="D17" s="5">
        <v>1</v>
      </c>
      <c r="E17" s="5">
        <v>0</v>
      </c>
      <c r="F17" s="5">
        <v>0</v>
      </c>
    </row>
    <row r="18" ht="14.6" customHeight="1">
      <c r="B18" t="s" s="4">
        <v>20</v>
      </c>
      <c r="C18" s="5">
        <v>2</v>
      </c>
      <c r="D18" s="5">
        <v>0</v>
      </c>
      <c r="E18" s="5">
        <v>1</v>
      </c>
      <c r="F18" s="5">
        <v>2</v>
      </c>
    </row>
    <row r="19" ht="14.6" customHeight="1">
      <c r="B19" t="s" s="4">
        <v>21</v>
      </c>
      <c r="C19" s="5">
        <v>0</v>
      </c>
      <c r="D19" s="5">
        <v>0</v>
      </c>
      <c r="E19" s="5">
        <v>1</v>
      </c>
      <c r="F19" s="5">
        <v>0</v>
      </c>
    </row>
    <row r="21" ht="27.65" customHeight="1">
      <c r="G21" t="s" s="2">
        <v>22</v>
      </c>
      <c r="H21" s="2"/>
    </row>
    <row r="22" ht="14.6" customHeight="1">
      <c r="G22" t="s" s="3">
        <v>23</v>
      </c>
      <c r="H22" t="s" s="3">
        <v>20</v>
      </c>
    </row>
    <row r="23" ht="14.6" customHeight="1">
      <c r="G23" s="7">
        <v>1</v>
      </c>
      <c r="H23" s="5">
        <f>ROUND(C$18/X59,2)</f>
        <v>0.2</v>
      </c>
    </row>
    <row r="24" ht="14.6" customHeight="1">
      <c r="G24" s="7">
        <v>2</v>
      </c>
      <c r="H24" s="5">
        <f>ROUND(D$18/X60,2)</f>
        <v>0</v>
      </c>
    </row>
    <row r="25" ht="14.6" customHeight="1">
      <c r="G25" s="7">
        <v>3</v>
      </c>
      <c r="H25" s="5">
        <f>ROUND(E$18/X61,2)</f>
        <v>0.13</v>
      </c>
    </row>
    <row r="26" ht="14.6" customHeight="1">
      <c r="G26" s="7">
        <v>4</v>
      </c>
      <c r="H26" s="5">
        <f>ROUND(F$18/X62,2)</f>
        <v>0.22</v>
      </c>
    </row>
    <row r="28" ht="27.65" customHeight="1">
      <c r="I28" t="s" s="2">
        <v>24</v>
      </c>
      <c r="J28" s="2"/>
    </row>
    <row r="29" ht="15.1" customHeight="1">
      <c r="I29" t="s" s="9">
        <v>25</v>
      </c>
      <c r="J29" t="s" s="9">
        <v>20</v>
      </c>
    </row>
    <row r="30" ht="15.1" customHeight="1">
      <c r="I30" s="10">
        <v>1</v>
      </c>
      <c r="J30" s="11">
        <f>1</f>
        <v>1</v>
      </c>
    </row>
    <row r="32" ht="27.65" customHeight="1">
      <c r="K32" t="s" s="2">
        <v>26</v>
      </c>
      <c r="L32" s="2"/>
      <c r="M32" s="2"/>
    </row>
    <row r="33" ht="14.6" customHeight="1">
      <c r="K33" t="s" s="3">
        <v>27</v>
      </c>
      <c r="L33" t="s" s="3">
        <v>28</v>
      </c>
      <c r="M33" t="s" s="3">
        <v>29</v>
      </c>
    </row>
    <row r="34" ht="14.6" customHeight="1">
      <c r="K34" s="7">
        <v>1</v>
      </c>
      <c r="L34" s="5">
        <f>ROUND(SUM(H23*$J$30),2)</f>
        <v>0.2</v>
      </c>
      <c r="M34" s="5">
        <f>ROUND(SUM(H23*$J$30)/(SQRT(SUM(H23*H23))*SQRT(SUM($J$30*$J$30))),2)</f>
        <v>1</v>
      </c>
    </row>
    <row r="35" ht="14.6" customHeight="1">
      <c r="K35" s="7">
        <v>2</v>
      </c>
      <c r="L35" s="5">
        <f>ROUND(SUM(H24*$J$30),2)</f>
        <v>0</v>
      </c>
      <c r="M35" s="5">
        <v>0</v>
      </c>
    </row>
    <row r="36" ht="14.6" customHeight="1">
      <c r="K36" s="7">
        <v>3</v>
      </c>
      <c r="L36" s="5">
        <f>ROUND(SUM(H25*$J$30),2)</f>
        <v>0.13</v>
      </c>
      <c r="M36" s="5">
        <f>ROUND(SUM(H25*$J$30)/(SQRT(SUM(H25*H25))*SQRT(SUM($J$30*$J$30))),2)</f>
        <v>1</v>
      </c>
    </row>
    <row r="37" ht="14.6" customHeight="1">
      <c r="K37" s="7">
        <v>4</v>
      </c>
      <c r="L37" s="5">
        <f>ROUND(SUM(H26*$J$30),2)</f>
        <v>0.22</v>
      </c>
      <c r="M37" s="5">
        <f>ROUND(SUM(H26*$J$30)/(SQRT(SUM(H26*H26))*SQRT(SUM($J$30*$J$30))),2)</f>
        <v>1</v>
      </c>
    </row>
    <row r="39" ht="27.65" customHeight="1">
      <c r="N39" t="s" s="2">
        <v>30</v>
      </c>
      <c r="O39" s="2"/>
      <c r="P39" s="2"/>
    </row>
    <row r="40" ht="14.6" customHeight="1">
      <c r="N40" t="s" s="3">
        <v>27</v>
      </c>
      <c r="O40" t="s" s="3">
        <v>28</v>
      </c>
      <c r="P40" t="s" s="3">
        <v>29</v>
      </c>
    </row>
    <row r="41" ht="14.6" customHeight="1">
      <c r="N41" s="7">
        <v>1</v>
      </c>
      <c r="O41" s="5">
        <f>ROUND(SUM(R48*$U$55,S48*$V$55),2)</f>
        <v>0.05</v>
      </c>
      <c r="P41" s="5">
        <f>ROUND(SUM(R48*$U$55,S48*$V$55)/(SQRT(SUM(R48*R48,S48*S48))*SQRT(SUM($U$55*$U$55,$V$55*$V$55))),2)</f>
        <v>0.71</v>
      </c>
    </row>
    <row r="42" ht="14.6" customHeight="1">
      <c r="N42" s="7">
        <v>2</v>
      </c>
      <c r="O42" s="5">
        <f>ROUND(SUM(R49*$U$55,S49*$V$55),2)</f>
        <v>0.2</v>
      </c>
      <c r="P42" s="5">
        <f>ROUND(SUM(R49*$U$55,S49*$V$55)/(SQRT(SUM(R49*R49,S49*S49))*SQRT(SUM($U$55*$U$55,$V$55*$V$55))),2)</f>
        <v>1</v>
      </c>
    </row>
    <row r="43" ht="14.6" customHeight="1">
      <c r="N43" s="7">
        <v>3</v>
      </c>
      <c r="O43" s="5">
        <f>ROUND(SUM(R50*$U$55,S50*$V$55),2)</f>
        <v>0.06999999999999999</v>
      </c>
      <c r="P43" s="5">
        <f>ROUND(SUM(R50*$U$55,S50*$V$55)/(SQRT(SUM(R50*R50,S50*S50))*SQRT(SUM($U$55*$U$55,$V$55*$V$55))),2)</f>
        <v>0.71</v>
      </c>
    </row>
    <row r="44" ht="14.6" customHeight="1">
      <c r="N44" s="7">
        <v>4</v>
      </c>
      <c r="O44" s="5">
        <f>ROUND(SUM(R51*$U$55,S51*$V$55),2)</f>
        <v>0.17</v>
      </c>
      <c r="P44" s="5">
        <f>ROUND(SUM(R51*$U$55,S51*$V$55)/(SQRT(SUM(R51*R51,S51*S51))*SQRT(SUM($U$55*$U$55,$V$55*$V$55))),2)</f>
        <v>0.95</v>
      </c>
    </row>
    <row r="46" ht="27.65" customHeight="1">
      <c r="Q46" t="s" s="2">
        <v>31</v>
      </c>
      <c r="R46" s="2"/>
      <c r="S46" s="2"/>
    </row>
    <row r="47" ht="14.6" customHeight="1">
      <c r="Q47" t="s" s="3">
        <v>23</v>
      </c>
      <c r="R47" t="s" s="3">
        <v>16</v>
      </c>
      <c r="S47" t="s" s="3">
        <v>14</v>
      </c>
    </row>
    <row r="48" ht="14.6" customHeight="1">
      <c r="Q48" s="7">
        <v>1</v>
      </c>
      <c r="R48" s="5">
        <f>ROUND(C14/$X$59,2)</f>
        <v>0</v>
      </c>
      <c r="S48" s="5">
        <f>ROUND(C12/$X$59,2)</f>
        <v>0.1</v>
      </c>
    </row>
    <row r="49" ht="14.6" customHeight="1">
      <c r="Q49" s="7">
        <v>2</v>
      </c>
      <c r="R49" s="5">
        <f>ROUND(D14/X60,2)</f>
        <v>0.2</v>
      </c>
      <c r="S49" s="5">
        <f>ROUND(D12/X60,2)</f>
        <v>0.2</v>
      </c>
    </row>
    <row r="50" ht="14.6" customHeight="1">
      <c r="Q50" s="7">
        <v>3</v>
      </c>
      <c r="R50" s="5">
        <f>ROUND(E14/X61,2)</f>
        <v>0.13</v>
      </c>
      <c r="S50" s="5">
        <f>ROUND(E12/X61,2)</f>
        <v>0</v>
      </c>
    </row>
    <row r="51" ht="14.6" customHeight="1">
      <c r="Q51" s="7">
        <v>4</v>
      </c>
      <c r="R51" s="5">
        <f>ROUND(F14/X62,2)</f>
        <v>0.11</v>
      </c>
      <c r="S51" s="5">
        <f>ROUND(F12/X62,2)</f>
        <v>0.22</v>
      </c>
    </row>
    <row r="53" ht="27.65" customHeight="1">
      <c r="T53" t="s" s="2">
        <v>32</v>
      </c>
      <c r="U53" s="2"/>
      <c r="V53" s="2"/>
    </row>
    <row r="54" ht="15.1" customHeight="1">
      <c r="T54" t="s" s="9">
        <v>25</v>
      </c>
      <c r="U54" t="s" s="9">
        <v>16</v>
      </c>
      <c r="V54" t="s" s="9">
        <v>14</v>
      </c>
    </row>
    <row r="55" ht="15.1" customHeight="1">
      <c r="T55" s="10">
        <v>2</v>
      </c>
      <c r="U55" s="11">
        <f t="shared" si="28" ref="U55:V55">1/2</f>
        <v>0.5</v>
      </c>
      <c r="V55" s="11">
        <f t="shared" si="28"/>
        <v>0.5</v>
      </c>
    </row>
    <row r="57" ht="27.65" customHeight="1">
      <c r="W57" t="s" s="2">
        <v>33</v>
      </c>
      <c r="X57" s="2"/>
    </row>
    <row r="58" ht="14.6" customHeight="1">
      <c r="W58" t="s" s="3">
        <v>27</v>
      </c>
      <c r="X58" t="s" s="3">
        <v>34</v>
      </c>
    </row>
    <row r="59" ht="14.6" customHeight="1">
      <c r="W59" s="7">
        <v>1</v>
      </c>
      <c r="X59" s="5">
        <f>SUM(C3:C19)</f>
        <v>10</v>
      </c>
    </row>
    <row r="60" ht="14.6" customHeight="1">
      <c r="W60" s="7">
        <v>2</v>
      </c>
      <c r="X60" s="5">
        <f>SUM(D4:D19)</f>
        <v>5</v>
      </c>
    </row>
    <row r="61" ht="14.6" customHeight="1">
      <c r="W61" s="7">
        <v>3</v>
      </c>
      <c r="X61" s="5">
        <f>SUM(E3:E19)</f>
        <v>8</v>
      </c>
    </row>
    <row r="62" ht="14.6" customHeight="1">
      <c r="W62" s="7">
        <v>4</v>
      </c>
      <c r="X62" s="5">
        <f>SUM(F3:F19)</f>
        <v>9</v>
      </c>
    </row>
    <row r="64" ht="27.65" customHeight="1">
      <c r="Y64" t="s" s="2">
        <v>35</v>
      </c>
      <c r="Z64" s="2"/>
      <c r="AA64" s="2"/>
    </row>
    <row r="65" ht="14.6" customHeight="1">
      <c r="Y65" t="s" s="3">
        <v>27</v>
      </c>
      <c r="Z65" t="s" s="3">
        <v>28</v>
      </c>
      <c r="AA65" t="s" s="3">
        <v>29</v>
      </c>
    </row>
    <row r="66" ht="14.6" customHeight="1">
      <c r="Y66" s="7">
        <v>1</v>
      </c>
      <c r="Z66" s="5">
        <f>ROUND(SUM(AC73*$AG$80,$AH$80*AD73,$AI$80*AE73),2)</f>
        <v>0.06999999999999999</v>
      </c>
      <c r="AA66" s="5">
        <f>ROUND(SUM(AC73*$AG$80,AD73*$AH$80,AE73*$AI$80)/(SQRT(SUM(AC73*AC73,AD73*AD73,AE73*AE73))*SQRT(SUM($AG$80*$AG$80,$AH$80*$AH$80,$AI$80*$AI$80))),2)</f>
        <v>0.58</v>
      </c>
    </row>
    <row r="67" ht="14.6" customHeight="1">
      <c r="Y67" s="7">
        <v>2</v>
      </c>
      <c r="Z67" s="5">
        <f>ROUND(SUM(AC74*$AG$80,$AH$80*AD74,$AI$80*AE74),2)</f>
        <v>0.06999999999999999</v>
      </c>
      <c r="AA67" s="5">
        <f>ROUND(SUM(AC74*$AG$80,AD74*$AH$80,AE74*$AI$80)/(SQRT(SUM(AC74*AC74,AD74*AD74,AE74*AE74))*SQRT(SUM($AG$80*$AG$80,$AH$80*$AH$80,$AI$80*$AI$80))),2)</f>
        <v>0.58</v>
      </c>
    </row>
    <row r="68" ht="14.6" customHeight="1">
      <c r="Y68" s="7">
        <v>3</v>
      </c>
      <c r="Z68" s="5">
        <f>ROUND(SUM(AC75*$AG$80,$AH$80*AD75,$AI$80*AE75),2)</f>
        <v>0.17</v>
      </c>
      <c r="AA68" s="5">
        <f>ROUND(SUM(AC75*$AG$80,AD75*$AH$80,AE75*$AI$80)/(SQRT(SUM(AC75*AC75,AD75*AD75,AE75*AE75))*SQRT(SUM($AG$80*$AG$80,$AH$80*$AH$80,$AI$80*$AI$80))),2)</f>
        <v>0.95</v>
      </c>
    </row>
    <row r="69" ht="14.6" customHeight="1">
      <c r="Y69" s="7">
        <v>4</v>
      </c>
      <c r="Z69" s="5">
        <f>ROUND(SUM(AC76*$AG$80,$AH$80*AD76,$AI$80*AE76),2)</f>
        <v>0.11</v>
      </c>
      <c r="AA69" s="5">
        <f>ROUND(SUM(AC76*$AG$80,AD76*$AH$80,AE76*$AI$80)/(SQRT(SUM(AC76*AC76,AD76*AD76,AE76*AE76))*SQRT(SUM($AG$80*$AG$80,$AH$80*$AH$80,$AI$80*$AI$80))),2)</f>
        <v>0.77</v>
      </c>
    </row>
    <row r="71" ht="27.65" customHeight="1">
      <c r="AB71" t="s" s="2">
        <v>36</v>
      </c>
      <c r="AC71" s="2"/>
      <c r="AD71" s="2"/>
      <c r="AE71" s="2"/>
    </row>
    <row r="72" ht="14.6" customHeight="1">
      <c r="AB72" t="s" s="3">
        <v>23</v>
      </c>
      <c r="AC72" t="s" s="3">
        <v>37</v>
      </c>
      <c r="AD72" t="s" s="3">
        <v>20</v>
      </c>
      <c r="AE72" t="s" s="3">
        <v>16</v>
      </c>
    </row>
    <row r="73" ht="14.6" customHeight="1">
      <c r="AB73" s="7">
        <v>1</v>
      </c>
      <c r="AC73" s="5">
        <f>ROUND(C16/X59,2)</f>
        <v>0</v>
      </c>
      <c r="AD73" s="5">
        <f>ROUND(C$18/$X$59,2)</f>
        <v>0.2</v>
      </c>
      <c r="AE73" s="5">
        <f>ROUND(C14/$X$59,2)</f>
        <v>0</v>
      </c>
    </row>
    <row r="74" ht="14.6" customHeight="1">
      <c r="AB74" s="7">
        <v>2</v>
      </c>
      <c r="AC74" s="5">
        <f>ROUND(D16/X60,2)</f>
        <v>0</v>
      </c>
      <c r="AD74" s="5">
        <f>ROUND(D18/X60,2)</f>
        <v>0</v>
      </c>
      <c r="AE74" s="5">
        <f>ROUND(D14/X60,2)</f>
        <v>0.2</v>
      </c>
    </row>
    <row r="75" ht="14.6" customHeight="1">
      <c r="AB75" s="7">
        <v>3</v>
      </c>
      <c r="AC75" s="5">
        <f>ROUND(E16/X61,2)</f>
        <v>0.25</v>
      </c>
      <c r="AD75" s="5">
        <f>ROUND(E18/X61,2)</f>
        <v>0.13</v>
      </c>
      <c r="AE75" s="5">
        <f>ROUND(E14/X61,2)</f>
        <v>0.13</v>
      </c>
    </row>
    <row r="76" ht="14.6" customHeight="1">
      <c r="AB76" s="7">
        <v>4</v>
      </c>
      <c r="AC76" s="5">
        <f>ROUND(F16/X62,2)</f>
        <v>0</v>
      </c>
      <c r="AD76" s="5">
        <f>ROUND(F18/X62,2)</f>
        <v>0.22</v>
      </c>
      <c r="AE76" s="5">
        <f>ROUND(F14/X62,2)</f>
        <v>0.11</v>
      </c>
    </row>
    <row r="78" ht="27.65" customHeight="1">
      <c r="AF78" t="s" s="2">
        <v>38</v>
      </c>
      <c r="AG78" s="2"/>
      <c r="AH78" s="2"/>
      <c r="AI78" s="2"/>
    </row>
    <row r="79" ht="15.1" customHeight="1">
      <c r="AF79" t="s" s="9">
        <v>25</v>
      </c>
      <c r="AG79" t="s" s="3">
        <v>37</v>
      </c>
      <c r="AH79" t="s" s="9">
        <v>16</v>
      </c>
      <c r="AI79" t="s" s="9">
        <v>14</v>
      </c>
    </row>
    <row r="80" ht="15.1" customHeight="1">
      <c r="AF80" s="10">
        <v>2</v>
      </c>
      <c r="AG80" s="5">
        <f t="shared" si="54" ref="AG80:AI80">ROUND(1/3,2)</f>
        <v>0.33</v>
      </c>
      <c r="AH80" s="11">
        <f t="shared" si="54"/>
        <v>0.33</v>
      </c>
      <c r="AI80" s="11">
        <f t="shared" si="54"/>
        <v>0.33</v>
      </c>
    </row>
  </sheetData>
  <mergeCells count="11">
    <mergeCell ref="B2:F2"/>
    <mergeCell ref="G21:H21"/>
    <mergeCell ref="I28:J28"/>
    <mergeCell ref="K32:M32"/>
    <mergeCell ref="N39:P39"/>
    <mergeCell ref="Q46:S46"/>
    <mergeCell ref="T53:V53"/>
    <mergeCell ref="W57:X57"/>
    <mergeCell ref="Y64:AA64"/>
    <mergeCell ref="AB71:AE71"/>
    <mergeCell ref="AF78:AI78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3:AH73"/>
  <sheetViews>
    <sheetView workbookViewId="0" showGridLines="0" defaultGridColor="1"/>
  </sheetViews>
  <sheetFormatPr defaultColWidth="16.6667" defaultRowHeight="19.9" customHeight="1" outlineLevelRow="0" outlineLevelCol="0"/>
  <cols>
    <col min="1" max="1" width="107.438" style="20" customWidth="1"/>
    <col min="2" max="2" width="15.0469" style="20" customWidth="1"/>
    <col min="3" max="3" width="10.9766" style="20" customWidth="1"/>
    <col min="4" max="4" width="14.9922" style="21" customWidth="1"/>
    <col min="5" max="5" width="10.875" style="21" customWidth="1"/>
    <col min="6" max="6" width="17.2578" style="22" customWidth="1"/>
    <col min="7" max="10" width="15.2812" style="22" customWidth="1"/>
    <col min="11" max="11" width="15.1875" style="22" customWidth="1"/>
    <col min="12" max="12" width="10.8516" style="23" customWidth="1"/>
    <col min="13" max="13" width="20.7422" style="23" customWidth="1"/>
    <col min="14" max="14" width="19.1719" style="23" customWidth="1"/>
    <col min="15" max="15" width="10.8516" style="24" customWidth="1"/>
    <col min="16" max="16" width="20.7422" style="24" customWidth="1"/>
    <col min="17" max="17" width="19.1719" style="24" customWidth="1"/>
    <col min="18" max="18" width="15.0469" style="25" customWidth="1"/>
    <col min="19" max="19" width="13.9766" style="25" customWidth="1"/>
    <col min="20" max="20" width="12.2578" style="25" customWidth="1"/>
    <col min="21" max="21" width="14.9922" style="26" customWidth="1"/>
    <col min="22" max="23" width="10.875" style="26" customWidth="1"/>
    <col min="24" max="24" width="10.8516" style="27" customWidth="1"/>
    <col min="25" max="25" width="20.7422" style="27" customWidth="1"/>
    <col min="26" max="26" width="19.1719" style="27" customWidth="1"/>
    <col min="27" max="27" width="15.0469" style="28" customWidth="1"/>
    <col min="28" max="29" width="12.2578" style="28" customWidth="1"/>
    <col min="30" max="30" width="13.9766" style="28" customWidth="1"/>
    <col min="31" max="31" width="14.9922" style="29" customWidth="1"/>
    <col min="32" max="34" width="10.875" style="29" customWidth="1"/>
    <col min="35" max="256" width="16.6719" style="29" customWidth="1"/>
  </cols>
  <sheetData>
    <row r="1" ht="50.05" customHeight="1"/>
    <row r="2" ht="27.65" customHeight="1">
      <c r="B2" t="s" s="2">
        <v>22</v>
      </c>
      <c r="C2" s="2"/>
    </row>
    <row r="3" ht="14.6" customHeight="1">
      <c r="B3" t="s" s="3">
        <v>23</v>
      </c>
      <c r="C3" t="s" s="3">
        <v>20</v>
      </c>
    </row>
    <row r="4" ht="14.6" customHeight="1">
      <c r="B4" s="7">
        <v>1</v>
      </c>
      <c r="C4" s="5">
        <f>ROUND(1+LOG(G$29,2)*$K$29,3)</f>
        <v>1.42</v>
      </c>
    </row>
    <row r="5" ht="14.6" customHeight="1">
      <c r="B5" s="7">
        <v>2</v>
      </c>
      <c r="C5" s="5">
        <f>IF(H$29=0,0,ROUND(1+LOG(H$29,2)*$K$29,3))</f>
        <v>0</v>
      </c>
    </row>
    <row r="6" ht="14.6" customHeight="1">
      <c r="B6" s="7">
        <v>3</v>
      </c>
      <c r="C6" s="5">
        <f>IF(I$29=0,0,ROUND(1+LOG(I$29,2)*$K$29,3))</f>
        <v>1</v>
      </c>
    </row>
    <row r="7" ht="14.6" customHeight="1">
      <c r="B7" s="7">
        <v>4</v>
      </c>
      <c r="C7" s="5">
        <f>IF(J$29=0,0,ROUND(1+LOG(J$29,2)*$K$29,3))</f>
        <v>1.42</v>
      </c>
    </row>
    <row r="9" ht="27.65" customHeight="1">
      <c r="D9" t="s" s="2">
        <v>24</v>
      </c>
      <c r="E9" s="2"/>
    </row>
    <row r="10" ht="15.1" customHeight="1">
      <c r="D10" t="s" s="9">
        <v>25</v>
      </c>
      <c r="E10" t="s" s="9">
        <v>20</v>
      </c>
    </row>
    <row r="11" ht="15.1" customHeight="1">
      <c r="D11" s="10">
        <v>1</v>
      </c>
      <c r="E11" s="11">
        <f>ROUND((1+LOG(1,2))*$K$29,3)</f>
        <v>0.42</v>
      </c>
    </row>
    <row r="13" ht="27.65" customHeight="1">
      <c r="F13" t="s" s="2">
        <v>0</v>
      </c>
      <c r="G13" s="2"/>
      <c r="H13" s="2"/>
      <c r="I13" s="2"/>
      <c r="J13" s="2"/>
      <c r="K13" s="2"/>
    </row>
    <row r="14" ht="14.6" customHeight="1">
      <c r="F14" t="s" s="3">
        <v>1</v>
      </c>
      <c r="G14" t="s" s="3">
        <v>2</v>
      </c>
      <c r="H14" t="s" s="3">
        <v>3</v>
      </c>
      <c r="I14" t="s" s="3">
        <v>4</v>
      </c>
      <c r="J14" t="s" s="3">
        <v>5</v>
      </c>
      <c r="K14" t="s" s="3">
        <v>39</v>
      </c>
    </row>
    <row r="15" ht="14.6" customHeight="1">
      <c r="F15" t="s" s="4">
        <v>6</v>
      </c>
      <c r="G15" s="5">
        <v>1</v>
      </c>
      <c r="H15" s="5">
        <v>0</v>
      </c>
      <c r="I15" s="5">
        <v>1</v>
      </c>
      <c r="J15" s="5">
        <v>0</v>
      </c>
      <c r="K15" s="5">
        <f>ROUND(LOG(COUNT(G15:J15)/COUNTIF(G15:J15,"&gt;0"),2),2)</f>
        <v>1</v>
      </c>
    </row>
    <row r="16" ht="14.6" customHeight="1">
      <c r="F16" t="s" s="4">
        <v>7</v>
      </c>
      <c r="G16" s="5">
        <v>1</v>
      </c>
      <c r="H16" s="5">
        <v>0</v>
      </c>
      <c r="I16" s="5">
        <v>0</v>
      </c>
      <c r="J16" s="5">
        <v>1</v>
      </c>
      <c r="K16" s="5">
        <f>ROUND(LOG(COUNT(G16:J16)/COUNTIF(G16:J16,"&gt;0"),2),2)</f>
        <v>1</v>
      </c>
    </row>
    <row r="17" ht="14.6" customHeight="1">
      <c r="F17" t="s" s="4">
        <v>8</v>
      </c>
      <c r="G17" s="5">
        <v>0</v>
      </c>
      <c r="H17" s="5">
        <v>1</v>
      </c>
      <c r="I17" s="5">
        <v>0</v>
      </c>
      <c r="J17" s="5">
        <v>1</v>
      </c>
      <c r="K17" s="5">
        <f>ROUND(LOG(COUNT(G17:J17)/COUNTIF(G17:J17,"&gt;0"),2),2)</f>
        <v>1</v>
      </c>
    </row>
    <row r="18" ht="14.6" customHeight="1">
      <c r="F18" t="s" s="4">
        <v>9</v>
      </c>
      <c r="G18" s="5">
        <v>1</v>
      </c>
      <c r="H18" s="5">
        <v>0</v>
      </c>
      <c r="I18" s="5">
        <v>0</v>
      </c>
      <c r="J18" s="5">
        <v>0</v>
      </c>
      <c r="K18" s="5">
        <f>ROUND(LOG(COUNT(G18:J18)/COUNTIF(G18:J18,"&gt;0"),2),2)</f>
        <v>2</v>
      </c>
    </row>
    <row r="19" ht="14.6" customHeight="1">
      <c r="F19" t="s" s="4">
        <v>10</v>
      </c>
      <c r="G19" s="5">
        <v>0</v>
      </c>
      <c r="H19" s="5">
        <v>0</v>
      </c>
      <c r="I19" s="5">
        <v>0</v>
      </c>
      <c r="J19" s="5">
        <v>1</v>
      </c>
      <c r="K19" s="5">
        <f>ROUND(LOG(COUNT(G19:J19)/COUNTIF(G19:J19,"&gt;0"),2),2)</f>
        <v>2</v>
      </c>
    </row>
    <row r="20" ht="14.6" customHeight="1">
      <c r="F20" t="s" s="4">
        <v>11</v>
      </c>
      <c r="G20" s="5">
        <v>1</v>
      </c>
      <c r="H20" s="5">
        <v>0</v>
      </c>
      <c r="I20" s="5">
        <v>1</v>
      </c>
      <c r="J20" s="5">
        <v>1</v>
      </c>
      <c r="K20" s="5">
        <f>ROUND(LOG(COUNT(G20:J20)/COUNTIF(G20:J20,"&gt;0"),2),2)</f>
        <v>0.42</v>
      </c>
    </row>
    <row r="21" ht="14.6" customHeight="1">
      <c r="F21" t="s" s="4">
        <v>12</v>
      </c>
      <c r="G21" s="5">
        <v>0</v>
      </c>
      <c r="H21" s="5">
        <v>0</v>
      </c>
      <c r="I21" s="5">
        <v>1</v>
      </c>
      <c r="J21" s="5">
        <v>0</v>
      </c>
      <c r="K21" s="5">
        <f>ROUND(LOG(COUNT(G21:J21)/COUNTIF(G21:J21,"&gt;0"),2),2)</f>
        <v>2</v>
      </c>
    </row>
    <row r="22" ht="14.6" customHeight="1">
      <c r="F22" t="s" s="4">
        <v>13</v>
      </c>
      <c r="G22" s="5">
        <v>2</v>
      </c>
      <c r="H22" s="5">
        <v>0</v>
      </c>
      <c r="I22" s="5">
        <v>0</v>
      </c>
      <c r="J22" s="5">
        <v>0</v>
      </c>
      <c r="K22" s="5">
        <f>ROUND(LOG(COUNT(G22:J22)/COUNTIF(G22:J22,"&gt;0"),2),2)</f>
        <v>2</v>
      </c>
    </row>
    <row r="23" ht="14.6" customHeight="1">
      <c r="F23" t="s" s="4">
        <v>14</v>
      </c>
      <c r="G23" s="5">
        <v>1</v>
      </c>
      <c r="H23" s="5">
        <v>1</v>
      </c>
      <c r="I23" s="5">
        <v>0</v>
      </c>
      <c r="J23" s="5">
        <v>2</v>
      </c>
      <c r="K23" s="5">
        <f>ROUND(LOG(COUNT(G23:J23)/COUNTIF(G23:J23,"&gt;0"),2),2)</f>
        <v>0.42</v>
      </c>
    </row>
    <row r="24" ht="14.6" customHeight="1">
      <c r="F24" t="s" s="4">
        <v>15</v>
      </c>
      <c r="G24" s="5">
        <v>0</v>
      </c>
      <c r="H24" s="5">
        <v>1</v>
      </c>
      <c r="I24" s="5">
        <v>0</v>
      </c>
      <c r="J24" s="5">
        <v>0</v>
      </c>
      <c r="K24" s="5">
        <f>ROUND(LOG(COUNT(G24:J24)/COUNTIF(G24:J24,"&gt;0"),2),2)</f>
        <v>2</v>
      </c>
    </row>
    <row r="25" ht="14.6" customHeight="1">
      <c r="F25" t="s" s="4">
        <v>16</v>
      </c>
      <c r="G25" s="5">
        <v>0</v>
      </c>
      <c r="H25" s="5">
        <v>1</v>
      </c>
      <c r="I25" s="5">
        <v>1</v>
      </c>
      <c r="J25" s="5">
        <v>1</v>
      </c>
      <c r="K25" s="5">
        <f>ROUND(LOG(COUNT(G25:J25)/COUNTIF(G25:J25,"&gt;0"),2),2)</f>
        <v>0.42</v>
      </c>
    </row>
    <row r="26" ht="14.6" customHeight="1">
      <c r="F26" t="s" s="4">
        <v>17</v>
      </c>
      <c r="G26" s="5">
        <v>1</v>
      </c>
      <c r="H26" s="5">
        <v>0</v>
      </c>
      <c r="I26" s="5">
        <v>0</v>
      </c>
      <c r="J26" s="5">
        <v>0</v>
      </c>
      <c r="K26" s="5">
        <f>ROUND(LOG(COUNT(G26:J26)/COUNTIF(G26:J26,"&gt;0"),2),2)</f>
        <v>2</v>
      </c>
    </row>
    <row r="27" ht="14.6" customHeight="1">
      <c r="F27" t="s" s="4">
        <v>18</v>
      </c>
      <c r="G27" s="5">
        <v>0</v>
      </c>
      <c r="H27" s="5">
        <v>0</v>
      </c>
      <c r="I27" s="5">
        <v>2</v>
      </c>
      <c r="J27" s="5">
        <v>0</v>
      </c>
      <c r="K27" s="5">
        <f>ROUND(LOG(COUNT(G27:J27)/COUNTIF(G27:J27,"&gt;0"),2),2)</f>
        <v>2</v>
      </c>
    </row>
    <row r="28" ht="14.6" customHeight="1">
      <c r="F28" t="s" s="4">
        <v>19</v>
      </c>
      <c r="G28" s="5">
        <v>0</v>
      </c>
      <c r="H28" s="5">
        <v>1</v>
      </c>
      <c r="I28" s="5">
        <v>0</v>
      </c>
      <c r="J28" s="5">
        <v>0</v>
      </c>
      <c r="K28" s="5">
        <f>ROUND(LOG(COUNT(G28:J28)/COUNTIF(G28:J28,"&gt;0"),2),2)</f>
        <v>2</v>
      </c>
    </row>
    <row r="29" ht="14.6" customHeight="1">
      <c r="F29" t="s" s="4">
        <v>20</v>
      </c>
      <c r="G29" s="5">
        <v>2</v>
      </c>
      <c r="H29" s="5">
        <v>0</v>
      </c>
      <c r="I29" s="5">
        <v>1</v>
      </c>
      <c r="J29" s="5">
        <v>2</v>
      </c>
      <c r="K29" s="5">
        <f>ROUND(LOG(COUNT(G29:J29)/COUNTIF(G29:J29,"&gt;0"),2),2)</f>
        <v>0.42</v>
      </c>
    </row>
    <row r="30" ht="14.6" customHeight="1">
      <c r="F30" t="s" s="4">
        <v>21</v>
      </c>
      <c r="G30" s="5">
        <v>0</v>
      </c>
      <c r="H30" s="5">
        <v>0</v>
      </c>
      <c r="I30" s="5">
        <v>1</v>
      </c>
      <c r="J30" s="5">
        <v>0</v>
      </c>
      <c r="K30" s="5">
        <f>ROUND(LOG(COUNT(G30:J30)/COUNTIF(G30:J30,"&gt;0"),2),2)</f>
        <v>2</v>
      </c>
    </row>
    <row r="32" ht="27.65" customHeight="1">
      <c r="L32" t="s" s="2">
        <v>26</v>
      </c>
      <c r="M32" s="2"/>
      <c r="N32" s="2"/>
    </row>
    <row r="33" ht="14.6" customHeight="1">
      <c r="L33" t="s" s="3">
        <v>27</v>
      </c>
      <c r="M33" t="s" s="3">
        <v>28</v>
      </c>
      <c r="N33" t="s" s="3">
        <v>29</v>
      </c>
    </row>
    <row r="34" ht="14.6" customHeight="1">
      <c r="L34" s="7">
        <v>1</v>
      </c>
      <c r="M34" s="5">
        <f>ROUND(SUM(C4*$E$11),2)</f>
        <v>0.6</v>
      </c>
      <c r="N34" s="5">
        <f>ROUND(SUM(C4*$E$11)/(SQRT(SUM(C4*C4))*SQRT(SUM($E$11*$E$11))),2)</f>
        <v>1</v>
      </c>
    </row>
    <row r="35" ht="14.6" customHeight="1">
      <c r="L35" s="7">
        <v>2</v>
      </c>
      <c r="M35" s="5">
        <f>ROUND(SUM(C5*$E$11),2)</f>
        <v>0</v>
      </c>
      <c r="N35" s="5">
        <v>0</v>
      </c>
    </row>
    <row r="36" ht="14.6" customHeight="1">
      <c r="L36" s="7">
        <v>3</v>
      </c>
      <c r="M36" s="5">
        <f>ROUND(SUM(C6*$E$11),2)</f>
        <v>0.42</v>
      </c>
      <c r="N36" s="5">
        <f>ROUND(SUM(C6*$E$11)/(SQRT(SUM(C6*C6))*SQRT(SUM($E$11*$E$11))),2)</f>
        <v>1</v>
      </c>
    </row>
    <row r="37" ht="14.6" customHeight="1">
      <c r="L37" s="7">
        <v>4</v>
      </c>
      <c r="M37" s="5">
        <f>ROUND(SUM(C7*$E$11),2)</f>
        <v>0.6</v>
      </c>
      <c r="N37" s="5">
        <f>ROUND(SUM(C7*$E$11)/(SQRT(SUM(C7*C7))*SQRT(SUM($E$11*$E$11))),2)</f>
        <v>1</v>
      </c>
    </row>
    <row r="39" ht="27.65" customHeight="1">
      <c r="O39" t="s" s="2">
        <v>30</v>
      </c>
      <c r="P39" s="2"/>
      <c r="Q39" s="2"/>
    </row>
    <row r="40" ht="14.6" customHeight="1">
      <c r="O40" t="s" s="3">
        <v>27</v>
      </c>
      <c r="P40" t="s" s="3">
        <v>28</v>
      </c>
      <c r="Q40" t="s" s="3">
        <v>29</v>
      </c>
    </row>
    <row r="41" ht="14.6" customHeight="1">
      <c r="O41" s="7">
        <v>1</v>
      </c>
      <c r="P41" s="5">
        <f>ROUND(SUM(S48*$V$55,T48*$W$55),2)</f>
        <v>0.42</v>
      </c>
      <c r="Q41" s="5">
        <f>ROUND(SUM(S48*$V$55,T48*$W$55)/(SQRT(SUM(S48*S48,T48*T48))*SQRT(SUM($V$55*$V$55,$W$55*$W$55))),2)</f>
        <v>0.71</v>
      </c>
    </row>
    <row r="42" ht="14.6" customHeight="1">
      <c r="O42" s="7">
        <v>2</v>
      </c>
      <c r="P42" s="5">
        <f>ROUND(SUM(S49*$V$55,T49*$W$55),2)</f>
        <v>0.84</v>
      </c>
      <c r="Q42" s="5">
        <f>ROUND(SUM(S49*$V$55,T49*$W$55)/(SQRT(SUM(S49*S49,T49*T49))*SQRT(SUM($V$55*$V$55,$W$55*$W$55))),2)</f>
        <v>1</v>
      </c>
    </row>
    <row r="43" ht="14.6" customHeight="1">
      <c r="O43" s="7">
        <v>3</v>
      </c>
      <c r="P43" s="5">
        <f>ROUND(SUM(S50*$V$55,T50*$W$55),2)</f>
        <v>0.42</v>
      </c>
      <c r="Q43" s="5">
        <f>ROUND(SUM(S50*$V$55,T50*$W$55)/(SQRT(SUM(S50*S50,T50*T50))*SQRT(SUM($V$55*$V$55,$W$55*$W$55))),2)</f>
        <v>0.71</v>
      </c>
    </row>
    <row r="44" ht="14.6" customHeight="1">
      <c r="O44" s="7">
        <v>4</v>
      </c>
      <c r="P44" s="5">
        <f>ROUND(SUM(S51*$V$55,T51*$W$55),2)</f>
        <v>1.02</v>
      </c>
      <c r="Q44" s="5">
        <f>ROUND(SUM(S51*$V$55,T51*$W$55)/(SQRT(SUM(S51*S51,T51*T51))*SQRT(SUM($V$55*$V$55,$W$55*$W$55))),2)</f>
        <v>0.99</v>
      </c>
    </row>
    <row r="46" ht="27.65" customHeight="1">
      <c r="R46" t="s" s="2">
        <v>31</v>
      </c>
      <c r="S46" s="2"/>
      <c r="T46" s="2"/>
    </row>
    <row r="47" ht="14.6" customHeight="1">
      <c r="R47" t="s" s="3">
        <v>23</v>
      </c>
      <c r="S47" t="s" s="3">
        <v>16</v>
      </c>
      <c r="T47" t="s" s="3">
        <v>14</v>
      </c>
    </row>
    <row r="48" ht="14.6" customHeight="1">
      <c r="R48" s="7">
        <v>1</v>
      </c>
      <c r="S48" s="5">
        <f>IF(G$25=0,0,ROUND(1+LOG(G$25,2)*$K$25,3))</f>
        <v>0</v>
      </c>
      <c r="T48" s="5">
        <f>IF(G23=0,0,ROUND(1+LOG(G23,2)*$K$23,3))</f>
        <v>1</v>
      </c>
    </row>
    <row r="49" ht="14.6" customHeight="1">
      <c r="R49" s="7">
        <v>2</v>
      </c>
      <c r="S49" s="5">
        <f>IF(H$25=0,0,ROUND(1+LOG(H$25,2)*$K$25,3))</f>
        <v>1</v>
      </c>
      <c r="T49" s="5">
        <f>IF(H23=0,0,ROUND(1+LOG(H23,2)*$K$23,3))</f>
        <v>1</v>
      </c>
    </row>
    <row r="50" ht="14.6" customHeight="1">
      <c r="R50" s="7">
        <v>3</v>
      </c>
      <c r="S50" s="5">
        <f>IF(I$25=0,0,ROUND(1+LOG(I$25,2)*$K$25,3))</f>
        <v>1</v>
      </c>
      <c r="T50" s="5">
        <f>IF(I23=0,0,ROUND(1+LOG(I23,2)*$K$23,3))</f>
        <v>0</v>
      </c>
    </row>
    <row r="51" ht="14.6" customHeight="1">
      <c r="R51" s="7">
        <v>4</v>
      </c>
      <c r="S51" s="5">
        <f>IF(J25=0,0,ROUND(1+LOG(J25,2)*$K$25,3))</f>
        <v>1</v>
      </c>
      <c r="T51" s="5">
        <f>IF(J23=0,0,ROUND(1+LOG(J23,2)*$K$23,3))</f>
        <v>1.42</v>
      </c>
    </row>
    <row r="53" ht="27.65" customHeight="1">
      <c r="U53" t="s" s="2">
        <v>32</v>
      </c>
      <c r="V53" s="2"/>
      <c r="W53" s="2"/>
    </row>
    <row r="54" ht="15.1" customHeight="1">
      <c r="U54" t="s" s="9">
        <v>25</v>
      </c>
      <c r="V54" t="s" s="9">
        <v>16</v>
      </c>
      <c r="W54" t="s" s="9">
        <v>14</v>
      </c>
    </row>
    <row r="55" ht="15.1" customHeight="1">
      <c r="U55" s="10">
        <v>2</v>
      </c>
      <c r="V55" s="11">
        <f>ROUND((1+LOG(1,2))*$K$25,3)</f>
        <v>0.42</v>
      </c>
      <c r="W55" s="11">
        <f>ROUND((1+LOG(1,2))*$K$23,3)</f>
        <v>0.42</v>
      </c>
    </row>
    <row r="57" ht="27.65" customHeight="1">
      <c r="X57" t="s" s="2">
        <v>35</v>
      </c>
      <c r="Y57" s="2"/>
      <c r="Z57" s="2"/>
    </row>
    <row r="58" ht="14.6" customHeight="1">
      <c r="X58" t="s" s="3">
        <v>27</v>
      </c>
      <c r="Y58" t="s" s="3">
        <v>28</v>
      </c>
      <c r="Z58" t="s" s="3">
        <v>29</v>
      </c>
    </row>
    <row r="59" ht="14.6" customHeight="1">
      <c r="X59" s="7">
        <v>1</v>
      </c>
      <c r="Y59" s="5">
        <f>ROUND(SUM(AB66*$AF$73,$AG$73*AC66,$AH$73*AD66),2)</f>
        <v>1.02</v>
      </c>
      <c r="Z59" s="5">
        <f>ROUND(SUM(AB66*$AF$73,AC66*$AG$73,AD66*$AH$73)/(SQRT(SUM(AB66*AB66,AC66*AC66,AD66*AD66))*SQRT(SUM($AF$73*$AF$73,$AG$73*$AG$73,$AH$73*$AH$73))),2)</f>
        <v>0.28</v>
      </c>
    </row>
    <row r="60" ht="14.6" customHeight="1">
      <c r="X60" s="7">
        <v>2</v>
      </c>
      <c r="Y60" s="5">
        <f>ROUND(SUM(AB67*$AF$73,$AG$73*AC67,$AH$73*AD67),2)</f>
        <v>0.42</v>
      </c>
      <c r="Z60" s="5">
        <f>ROUND(SUM(AB67*$AF$73,AC67*$AG$73,AD67*$AH$73)/(SQRT(SUM(AB67*AB67,AC67*AC67,AD67*AD67))*SQRT(SUM($AF$73*$AF$73,$AG$73*$AG$73,$AH$73*$AH$73))),2)</f>
        <v>0.2</v>
      </c>
    </row>
    <row r="61" ht="14.6" customHeight="1">
      <c r="X61" s="7">
        <v>3</v>
      </c>
      <c r="Y61" s="5">
        <f>ROUND(SUM(AB68*$AF$73,$AG$73*AC68,$AH$73*AD68),2)</f>
        <v>6.42</v>
      </c>
      <c r="Z61" s="5">
        <f>ROUND(SUM(AB68*$AF$73,AC68*$AG$73,AD68*$AH$73)/(SQRT(SUM(AB68*AB68,AC68*AC68,AD68*AD68))*SQRT(SUM($AF$73*$AF$73,$AG$73*$AG$73,$AH$73*$AH$73))),2)</f>
        <v>0.97</v>
      </c>
    </row>
    <row r="62" ht="14.6" customHeight="1">
      <c r="X62" s="7">
        <v>4</v>
      </c>
      <c r="Y62" s="5">
        <f>ROUND(SUM(AB69*$AF$73,$AG$73*AC69,$AH$73*AD69),2)</f>
        <v>1.19</v>
      </c>
      <c r="Z62" s="5">
        <f>ROUND(SUM(AB69*$AF$73,AC69*$AG$73,AD69*$AH$73)/(SQRT(SUM(AB69*AB69,AC69*AC69,AD69*AD69))*SQRT(SUM($AF$73*$AF$73,$AG$73*$AG$73,$AH$73*$AH$73))),2)</f>
        <v>0.28</v>
      </c>
    </row>
    <row r="64" ht="27.65" customHeight="1">
      <c r="AA64" t="s" s="2">
        <v>36</v>
      </c>
      <c r="AB64" s="2"/>
      <c r="AC64" s="2"/>
      <c r="AD64" s="2"/>
    </row>
    <row r="65" ht="14.6" customHeight="1">
      <c r="AA65" t="s" s="3">
        <v>23</v>
      </c>
      <c r="AB65" t="s" s="3">
        <v>37</v>
      </c>
      <c r="AC65" t="s" s="3">
        <v>20</v>
      </c>
      <c r="AD65" t="s" s="3">
        <v>14</v>
      </c>
    </row>
    <row r="66" ht="14.6" customHeight="1">
      <c r="AA66" s="7">
        <v>1</v>
      </c>
      <c r="AB66" s="5">
        <f>IF(G27=0,0,ROUND(1+LOG(G27,2)*$K$27,3))</f>
        <v>0</v>
      </c>
      <c r="AC66" s="5">
        <f>ROUND(1+LOG(G$29,2)*$K$29,3)</f>
        <v>1.42</v>
      </c>
      <c r="AD66" s="5">
        <f>IF(G23=0,0,ROUND(1+LOG(G23,2)*$K$23,3))</f>
        <v>1</v>
      </c>
    </row>
    <row r="67" ht="14.6" customHeight="1">
      <c r="AA67" s="7">
        <v>2</v>
      </c>
      <c r="AB67" s="5">
        <f>IF(H27=0,0,ROUND(1+LOG(H27,2)*$K$27,3))</f>
        <v>0</v>
      </c>
      <c r="AC67" s="5">
        <f>IF(H$29=0,0,ROUND(1+LOG(H$29,2)*$K$29,3))</f>
        <v>0</v>
      </c>
      <c r="AD67" s="5">
        <f>IF(H23=0,0,ROUND(1+LOG(H23,2)*$K$23,3))</f>
        <v>1</v>
      </c>
    </row>
    <row r="68" ht="14.6" customHeight="1">
      <c r="AA68" s="7">
        <v>3</v>
      </c>
      <c r="AB68" s="5">
        <f>IF(I27=0,0,ROUND(1+LOG(I27,2)*$K$27,3))</f>
        <v>3</v>
      </c>
      <c r="AC68" s="5">
        <f>IF(I$29=0,0,ROUND(1+LOG(I$29,2)*$K$29,3))</f>
        <v>1</v>
      </c>
      <c r="AD68" s="5">
        <f>IF(I23=0,0,ROUND(1+LOG(I23,2)*$K$23,3))</f>
        <v>0</v>
      </c>
    </row>
    <row r="69" ht="14.6" customHeight="1">
      <c r="AA69" s="7">
        <v>4</v>
      </c>
      <c r="AB69" s="5">
        <f>IF(J27=0,0,ROUND(1+LOG(J27,2)*$K$27,3))</f>
        <v>0</v>
      </c>
      <c r="AC69" s="5">
        <f>IF(J$29=0,0,ROUND(1+LOG(J$29,2)*$K$29,3))</f>
        <v>1.42</v>
      </c>
      <c r="AD69" s="5">
        <f>IF(J23=0,0,ROUND(1+LOG(J23,2)*$K$23,3))</f>
        <v>1.42</v>
      </c>
    </row>
    <row r="71" ht="27.65" customHeight="1">
      <c r="AE71" t="s" s="2">
        <v>38</v>
      </c>
      <c r="AF71" s="2"/>
      <c r="AG71" s="2"/>
      <c r="AH71" s="2"/>
    </row>
    <row r="72" ht="15.1" customHeight="1">
      <c r="AE72" t="s" s="9">
        <v>25</v>
      </c>
      <c r="AF72" t="s" s="9">
        <v>37</v>
      </c>
      <c r="AG72" t="s" s="9">
        <v>16</v>
      </c>
      <c r="AH72" t="s" s="9">
        <v>14</v>
      </c>
    </row>
    <row r="73" ht="15.1" customHeight="1">
      <c r="AE73" s="10">
        <v>2</v>
      </c>
      <c r="AF73" s="11">
        <f>ROUND((1+LOG(1,2))*K27,3)</f>
        <v>2</v>
      </c>
      <c r="AG73" s="11">
        <f>ROUND((1+LOG(1,2))*$K$25,3)</f>
        <v>0.42</v>
      </c>
      <c r="AH73" s="11">
        <f>ROUND((1+LOG(1,2))*$K$23,3)</f>
        <v>0.42</v>
      </c>
    </row>
  </sheetData>
  <mergeCells count="10">
    <mergeCell ref="B2:C2"/>
    <mergeCell ref="D9:E9"/>
    <mergeCell ref="F13:K13"/>
    <mergeCell ref="L32:N32"/>
    <mergeCell ref="O39:Q39"/>
    <mergeCell ref="R46:T46"/>
    <mergeCell ref="U53:W53"/>
    <mergeCell ref="X57:Z57"/>
    <mergeCell ref="AA64:AD64"/>
    <mergeCell ref="AE71:AH7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