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Kuijpers\Documents\GitHub\A2B-Project\Docs\"/>
    </mc:Choice>
  </mc:AlternateContent>
  <bookViews>
    <workbookView xWindow="480" yWindow="105" windowWidth="27795" windowHeight="12600" activeTab="1"/>
  </bookViews>
  <sheets>
    <sheet name="Drivers" sheetId="1" r:id="rId1"/>
    <sheet name="Car Upgrades" sheetId="2" r:id="rId2"/>
    <sheet name="Race Time Calculation" sheetId="3" r:id="rId3"/>
    <sheet name="Chart1" sheetId="4" r:id="rId4"/>
  </sheets>
  <definedNames>
    <definedName name="_xlnm._FilterDatabase" localSheetId="0" hidden="1">Drivers!$B$2:$H$32</definedName>
  </definedNames>
  <calcPr calcId="171027"/>
</workbook>
</file>

<file path=xl/calcChain.xml><?xml version="1.0" encoding="utf-8"?>
<calcChain xmlns="http://schemas.openxmlformats.org/spreadsheetml/2006/main">
  <c r="F9" i="2" l="1"/>
  <c r="G4" i="1" l="1"/>
  <c r="C16" i="3" l="1"/>
  <c r="C17" i="3"/>
  <c r="C18" i="3"/>
  <c r="C19" i="3"/>
  <c r="C15" i="3"/>
  <c r="G3" i="1"/>
  <c r="F34" i="2" l="1"/>
  <c r="F35" i="2" s="1"/>
  <c r="F36" i="2" s="1"/>
  <c r="F37" i="2" s="1"/>
  <c r="F29" i="2"/>
  <c r="F30" i="2" s="1"/>
  <c r="F31" i="2" s="1"/>
  <c r="F32" i="2" s="1"/>
  <c r="F24" i="2"/>
  <c r="F25" i="2" s="1"/>
  <c r="F26" i="2" s="1"/>
  <c r="F27" i="2" s="1"/>
  <c r="F19" i="2"/>
  <c r="F20" i="2" s="1"/>
  <c r="F21" i="2" s="1"/>
  <c r="F22" i="2" s="1"/>
  <c r="F14" i="2"/>
  <c r="F15" i="2" s="1"/>
  <c r="F16" i="2" s="1"/>
  <c r="F17" i="2" s="1"/>
  <c r="F10" i="2"/>
  <c r="F11" i="2" s="1"/>
  <c r="F12" i="2" s="1"/>
  <c r="F4" i="2"/>
  <c r="F5" i="2" s="1"/>
  <c r="F6" i="2" s="1"/>
  <c r="F7" i="2" s="1"/>
  <c r="H4" i="1" l="1"/>
  <c r="G6" i="1"/>
  <c r="H6" i="1" s="1"/>
  <c r="G8" i="1"/>
  <c r="H8" i="1" s="1"/>
  <c r="G15" i="1"/>
  <c r="H15" i="1" s="1"/>
  <c r="G11" i="1"/>
  <c r="H11" i="1" s="1"/>
  <c r="G7" i="1"/>
  <c r="H7" i="1" s="1"/>
  <c r="H3" i="1"/>
  <c r="G12" i="1"/>
  <c r="H12" i="1" s="1"/>
  <c r="G9" i="1"/>
  <c r="H9" i="1" s="1"/>
  <c r="G14" i="1"/>
  <c r="H14" i="1" s="1"/>
  <c r="G22" i="1"/>
  <c r="H22" i="1" s="1"/>
  <c r="G21" i="1"/>
  <c r="H21" i="1" s="1"/>
  <c r="G13" i="1"/>
  <c r="H13" i="1" s="1"/>
  <c r="G20" i="1"/>
  <c r="H20" i="1" s="1"/>
  <c r="G17" i="1"/>
  <c r="H17" i="1" s="1"/>
  <c r="G10" i="1"/>
  <c r="H10" i="1" s="1"/>
  <c r="G16" i="1"/>
  <c r="H16" i="1" s="1"/>
  <c r="G19" i="1"/>
  <c r="H19" i="1" s="1"/>
  <c r="G23" i="1"/>
  <c r="H23" i="1" s="1"/>
  <c r="G18" i="1"/>
  <c r="H18" i="1" s="1"/>
  <c r="G24" i="1"/>
  <c r="H24" i="1" s="1"/>
  <c r="G5" i="1"/>
  <c r="H5" i="1" s="1"/>
</calcChain>
</file>

<file path=xl/sharedStrings.xml><?xml version="1.0" encoding="utf-8"?>
<sst xmlns="http://schemas.openxmlformats.org/spreadsheetml/2006/main" count="234" uniqueCount="169">
  <si>
    <t>Name</t>
  </si>
  <si>
    <t>Lewis Hamilton</t>
  </si>
  <si>
    <t>Nico Rosberg</t>
  </si>
  <si>
    <t>Sebastian Vettel</t>
  </si>
  <si>
    <t>Kimi Raikkonnen</t>
  </si>
  <si>
    <t>Felipe Massa</t>
  </si>
  <si>
    <t>Valtteri Bottas</t>
  </si>
  <si>
    <t>Daniel Ricciardo</t>
  </si>
  <si>
    <t>Max Verstappen</t>
  </si>
  <si>
    <t>Nicolas Hulkenberg</t>
  </si>
  <si>
    <t>Kevin Magnussen</t>
  </si>
  <si>
    <t>Jolyon Palmer</t>
  </si>
  <si>
    <t>Daniil Kvyat</t>
  </si>
  <si>
    <t>Carloz Sainz Junior</t>
  </si>
  <si>
    <t>Marcus Ericsson</t>
  </si>
  <si>
    <t>Fernando Alonso</t>
  </si>
  <si>
    <t>Jensen Button</t>
  </si>
  <si>
    <t>Pascal Wehrlein</t>
  </si>
  <si>
    <t>Romain Grosjean</t>
  </si>
  <si>
    <t>Esteban Gutierrez</t>
  </si>
  <si>
    <t>Speed</t>
  </si>
  <si>
    <t>Acceleration</t>
  </si>
  <si>
    <t>Turning</t>
  </si>
  <si>
    <t>Number</t>
  </si>
  <si>
    <t>Felipe Nasr</t>
  </si>
  <si>
    <t>Average Performance</t>
  </si>
  <si>
    <t>Salary (millions)</t>
  </si>
  <si>
    <t>Upgrades</t>
  </si>
  <si>
    <t>Down-Force</t>
  </si>
  <si>
    <t>Aerodynamics</t>
  </si>
  <si>
    <t>Gearbox</t>
  </si>
  <si>
    <t>Engine</t>
  </si>
  <si>
    <t>Suspension</t>
  </si>
  <si>
    <t>Tires</t>
  </si>
  <si>
    <t>Level 1</t>
  </si>
  <si>
    <t>Stats</t>
  </si>
  <si>
    <t>#</t>
  </si>
  <si>
    <t>Level 2</t>
  </si>
  <si>
    <t>Level 3</t>
  </si>
  <si>
    <t>Level 4</t>
  </si>
  <si>
    <t>Level 5</t>
  </si>
  <si>
    <t>Stats Positive</t>
  </si>
  <si>
    <t>Stats Negative</t>
  </si>
  <si>
    <t>N/A</t>
  </si>
  <si>
    <t>Acceleration +1</t>
  </si>
  <si>
    <t>Acceleration +2</t>
  </si>
  <si>
    <t>Acceleration +3</t>
  </si>
  <si>
    <t>Acceleration +4</t>
  </si>
  <si>
    <t>Acceleration +5</t>
  </si>
  <si>
    <t>Standard Car</t>
  </si>
  <si>
    <t>Part</t>
  </si>
  <si>
    <t>Handling</t>
  </si>
  <si>
    <t>Braking</t>
  </si>
  <si>
    <t>Weight</t>
  </si>
  <si>
    <t>Weight Reduction</t>
  </si>
  <si>
    <t>Weight +2kg</t>
  </si>
  <si>
    <t>Speed -1, Weight +2kg</t>
  </si>
  <si>
    <t>Speed -2, Weight +2kg</t>
  </si>
  <si>
    <t>Weight +1kg</t>
  </si>
  <si>
    <t>750kg</t>
  </si>
  <si>
    <t>Speed +1</t>
  </si>
  <si>
    <t>Speed +2</t>
  </si>
  <si>
    <t>Speed +3</t>
  </si>
  <si>
    <t>Speed +4</t>
  </si>
  <si>
    <t>Speed +5</t>
  </si>
  <si>
    <t>50/100</t>
  </si>
  <si>
    <t>Speed +1, Acceleration +1</t>
  </si>
  <si>
    <t>Speed +2, Acceleration +2</t>
  </si>
  <si>
    <t>Speed +3, Acceleration +3</t>
  </si>
  <si>
    <t>Speed +4, Acceleration +4</t>
  </si>
  <si>
    <t>Speed +5, Acceleration +5</t>
  </si>
  <si>
    <t>Weight +5kg</t>
  </si>
  <si>
    <t>Braking +9, Acceleration +4</t>
  </si>
  <si>
    <t>Handling -1</t>
  </si>
  <si>
    <t>Weight -10kg, Speed +1</t>
  </si>
  <si>
    <t>90/100</t>
  </si>
  <si>
    <t>Handling -2</t>
  </si>
  <si>
    <t>Handling -3</t>
  </si>
  <si>
    <t>Handling -4</t>
  </si>
  <si>
    <t>Everything Level 5</t>
  </si>
  <si>
    <t>89/100</t>
  </si>
  <si>
    <t>Handling +1, Acceleration +1</t>
  </si>
  <si>
    <t>Handling +2, Acceleration +1</t>
  </si>
  <si>
    <t>Handling +3, Acceleration +1</t>
  </si>
  <si>
    <t>Handling +5, Acceleration +1</t>
  </si>
  <si>
    <t>Handling +6, Acceleration +2</t>
  </si>
  <si>
    <t>Acceleration -1</t>
  </si>
  <si>
    <t>Weight +2kg, Acceleration -2</t>
  </si>
  <si>
    <t>93/100</t>
  </si>
  <si>
    <t>Handling +2, Braking +2</t>
  </si>
  <si>
    <t>Handling +3, Braking +2</t>
  </si>
  <si>
    <t>Handling +4, Braking +3</t>
  </si>
  <si>
    <t>Handling +6, Braking +3</t>
  </si>
  <si>
    <t>Braking +5, Acceleration +2</t>
  </si>
  <si>
    <t>Braking +6, Acceleration +2</t>
  </si>
  <si>
    <t>Braking +7, Acceleration +3</t>
  </si>
  <si>
    <t>Braking +8, Acceleration +3</t>
  </si>
  <si>
    <t>Handling +7, Braking +5</t>
  </si>
  <si>
    <t>Braking -1</t>
  </si>
  <si>
    <t>Braking -2</t>
  </si>
  <si>
    <t>Weight -15kg, Speed +2</t>
  </si>
  <si>
    <t>Weight -20kg, Speed +4</t>
  </si>
  <si>
    <t>Weight -12kg, Speed +1</t>
  </si>
  <si>
    <t>Weight -18kg, Speed +2</t>
  </si>
  <si>
    <t>724kg</t>
  </si>
  <si>
    <t>Price (millions)</t>
  </si>
  <si>
    <t>Pirelli Race Tires</t>
  </si>
  <si>
    <t>Michelin Race Tires</t>
  </si>
  <si>
    <t>GoodYear Race Tires</t>
  </si>
  <si>
    <t>Continental Race Tires</t>
  </si>
  <si>
    <t>Bridestone Race Tires</t>
  </si>
  <si>
    <t>Light Body Panels</t>
  </si>
  <si>
    <t>Lightweight Engine</t>
  </si>
  <si>
    <t>Weight Reduced Tires</t>
  </si>
  <si>
    <t>Aluminum Chassis</t>
  </si>
  <si>
    <t>Race Suspension</t>
  </si>
  <si>
    <t>Street Suspension</t>
  </si>
  <si>
    <t>Leaf Spring</t>
  </si>
  <si>
    <t>Coil Spring</t>
  </si>
  <si>
    <t>Torsion Beam Suspension</t>
  </si>
  <si>
    <t>Short Stroke Engine</t>
  </si>
  <si>
    <t>CarbonG6:G37 Car Frame</t>
  </si>
  <si>
    <t>V8 Engine</t>
  </si>
  <si>
    <t>V6 Engine</t>
  </si>
  <si>
    <t>External Combustion Engine</t>
  </si>
  <si>
    <t>Internal Combustion Engine</t>
  </si>
  <si>
    <t>CTV Transmission</t>
  </si>
  <si>
    <t>Manual Transmission</t>
  </si>
  <si>
    <t>Semi-Automatic Transmission</t>
  </si>
  <si>
    <t>Gear Selection Transmission</t>
  </si>
  <si>
    <t>Reduced Frontal Pressure</t>
  </si>
  <si>
    <t>Computer Generated Airflow</t>
  </si>
  <si>
    <t>Reduced Turbulence</t>
  </si>
  <si>
    <t>Bodywork Conversion</t>
  </si>
  <si>
    <t>Rear Vacuum Reduction</t>
  </si>
  <si>
    <t>Dual Airfoil Wing</t>
  </si>
  <si>
    <t>Single Airfoil Wing</t>
  </si>
  <si>
    <t>Retractable Spoiler</t>
  </si>
  <si>
    <t>Carbon Fiber Spoiler</t>
  </si>
  <si>
    <t>Frontal Wing Upgrade</t>
  </si>
  <si>
    <t>Sequential manual transmission</t>
  </si>
  <si>
    <t>Track Name</t>
  </si>
  <si>
    <t>Amount of turns</t>
  </si>
  <si>
    <t>Track total length</t>
  </si>
  <si>
    <t>In Kilometers</t>
  </si>
  <si>
    <t>Track max height difference</t>
  </si>
  <si>
    <t>In Meters</t>
  </si>
  <si>
    <t>Spa-Francorchamps, Belgium</t>
  </si>
  <si>
    <t>Silverstone, United Kingdom</t>
  </si>
  <si>
    <t>Monza, Italy</t>
  </si>
  <si>
    <t>Longest straight track</t>
  </si>
  <si>
    <t>Monte Carlo, Monaco</t>
  </si>
  <si>
    <t>Independent of turn size</t>
  </si>
  <si>
    <t>Baku City Circuit, Azerbaijan</t>
  </si>
  <si>
    <t>Car's with better handling and acceleration have better performance on track's with more turns</t>
  </si>
  <si>
    <t>Longer track lengths will cause longer racing times</t>
  </si>
  <si>
    <t>Track's with better down force and more weight will have less problems with height difference</t>
  </si>
  <si>
    <t>Track's with more speed will be faster on track's with longer straight tracks</t>
  </si>
  <si>
    <t>Laps</t>
  </si>
  <si>
    <t>Standard amount</t>
  </si>
  <si>
    <t>In meters</t>
  </si>
  <si>
    <t>Track difficulty = 500/(Total Length / Amount of Turns)+(Max height diff / 100)+(1 / Longest straight)                      Scale of 1 to 5</t>
  </si>
  <si>
    <t>Rio Haryanto</t>
  </si>
  <si>
    <t>Sergio Perez</t>
  </si>
  <si>
    <t>Speed -2, Weight +1kg</t>
  </si>
  <si>
    <t>Speed -3, Weight +1kg</t>
  </si>
  <si>
    <t>Speed -4, Weight +1kg</t>
  </si>
  <si>
    <t>Speed -5, Weight +1kg</t>
  </si>
  <si>
    <t>Speed -1, Weight +1kg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</si>
</sst>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€-2]\ * #,##0.00_-;\-[$€-2]\ * #,##0.00_-;_-[$€-2]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1" fillId="0" borderId="12" xfId="0" applyFont="1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/>
    <xf numFmtId="0" fontId="0" fillId="0" borderId="16" xfId="0" applyBorder="1"/>
    <xf numFmtId="0" fontId="0" fillId="0" borderId="17" xfId="0" applyBorder="1"/>
    <xf numFmtId="0" fontId="1" fillId="0" borderId="12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7" xfId="0" applyFont="1" applyBorder="1"/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/>
    <xf numFmtId="0" fontId="3" fillId="0" borderId="0" xfId="0" applyFont="1" applyFill="1" applyBorder="1" applyAlignment="1">
      <alignment horizontal="left"/>
    </xf>
    <xf numFmtId="0" fontId="1" fillId="0" borderId="2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0" xfId="0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795968"/>
        <c:axId val="215801856"/>
      </c:barChart>
      <c:catAx>
        <c:axId val="215795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5801856"/>
        <c:crosses val="autoZero"/>
        <c:auto val="1"/>
        <c:lblAlgn val="ctr"/>
        <c:lblOffset val="100"/>
        <c:noMultiLvlLbl val="0"/>
      </c:catAx>
      <c:valAx>
        <c:axId val="21580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579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D42C97-3EA1-4707-94E5-704BAB9AF3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n.wikipedia.org/wiki/Sequential_manual_transmiss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2"/>
  <sheetViews>
    <sheetView zoomScale="85" zoomScaleNormal="85" workbookViewId="0">
      <selection activeCell="B10" sqref="B10"/>
    </sheetView>
  </sheetViews>
  <sheetFormatPr defaultRowHeight="15" x14ac:dyDescent="0.25"/>
  <cols>
    <col min="2" max="2" width="27.42578125" customWidth="1"/>
    <col min="3" max="3" width="12.85546875" bestFit="1" customWidth="1"/>
    <col min="4" max="4" width="11.140625" bestFit="1" customWidth="1"/>
    <col min="5" max="5" width="16.7109375" bestFit="1" customWidth="1"/>
    <col min="6" max="6" width="12.28515625" bestFit="1" customWidth="1"/>
    <col min="7" max="7" width="25" bestFit="1" customWidth="1"/>
    <col min="8" max="8" width="20" bestFit="1" customWidth="1"/>
  </cols>
  <sheetData>
    <row r="2" spans="2:8" x14ac:dyDescent="0.25">
      <c r="B2" s="2" t="s">
        <v>0</v>
      </c>
      <c r="C2" s="3" t="s">
        <v>23</v>
      </c>
      <c r="D2" s="3" t="s">
        <v>20</v>
      </c>
      <c r="E2" s="3" t="s">
        <v>21</v>
      </c>
      <c r="F2" s="3" t="s">
        <v>22</v>
      </c>
      <c r="G2" s="3" t="s">
        <v>25</v>
      </c>
      <c r="H2" s="3" t="s">
        <v>26</v>
      </c>
    </row>
    <row r="3" spans="2:8" x14ac:dyDescent="0.25">
      <c r="B3" s="1" t="s">
        <v>8</v>
      </c>
      <c r="C3" s="5">
        <v>33</v>
      </c>
      <c r="D3" s="4">
        <v>96</v>
      </c>
      <c r="E3" s="4">
        <v>96</v>
      </c>
      <c r="F3" s="4">
        <v>96</v>
      </c>
      <c r="G3" s="4">
        <f>ROUND(AVERAGE(D3:F3),1)</f>
        <v>96</v>
      </c>
      <c r="H3" s="4">
        <f>(ROUND((G3/1.5)*1200000*1.1,-5))/1000000</f>
        <v>84.5</v>
      </c>
    </row>
    <row r="4" spans="2:8" x14ac:dyDescent="0.25">
      <c r="B4" s="1" t="s">
        <v>2</v>
      </c>
      <c r="C4" s="5">
        <v>6</v>
      </c>
      <c r="D4" s="4">
        <v>97</v>
      </c>
      <c r="E4" s="4">
        <v>95</v>
      </c>
      <c r="F4" s="4">
        <v>93</v>
      </c>
      <c r="G4" s="4">
        <f>ROUND(AVERAGE(D4:F4),1)</f>
        <v>95</v>
      </c>
      <c r="H4" s="4">
        <f t="shared" ref="H4:H24" si="0">(ROUND((G4/1.5)*1200000*1.1,-5))/1000000</f>
        <v>83.6</v>
      </c>
    </row>
    <row r="5" spans="2:8" x14ac:dyDescent="0.25">
      <c r="B5" s="1" t="s">
        <v>1</v>
      </c>
      <c r="C5" s="5">
        <v>44</v>
      </c>
      <c r="D5" s="4">
        <v>94</v>
      </c>
      <c r="E5" s="4">
        <v>95</v>
      </c>
      <c r="F5" s="4">
        <v>95</v>
      </c>
      <c r="G5" s="4">
        <f t="shared" ref="G5:G24" si="1">ROUND(AVERAGE(D5:F5),1)</f>
        <v>94.7</v>
      </c>
      <c r="H5" s="4">
        <f t="shared" si="0"/>
        <v>83.3</v>
      </c>
    </row>
    <row r="6" spans="2:8" x14ac:dyDescent="0.25">
      <c r="B6" s="1" t="s">
        <v>3</v>
      </c>
      <c r="C6" s="5">
        <v>5</v>
      </c>
      <c r="D6" s="4">
        <v>94</v>
      </c>
      <c r="E6" s="4">
        <v>94</v>
      </c>
      <c r="F6" s="4">
        <v>94</v>
      </c>
      <c r="G6" s="4">
        <f t="shared" si="1"/>
        <v>94</v>
      </c>
      <c r="H6" s="4">
        <f t="shared" si="0"/>
        <v>82.7</v>
      </c>
    </row>
    <row r="7" spans="2:8" x14ac:dyDescent="0.25">
      <c r="B7" s="1" t="s">
        <v>7</v>
      </c>
      <c r="C7" s="5">
        <v>3</v>
      </c>
      <c r="D7" s="4">
        <v>93</v>
      </c>
      <c r="E7" s="4">
        <v>94</v>
      </c>
      <c r="F7" s="4">
        <v>90</v>
      </c>
      <c r="G7" s="4">
        <f t="shared" si="1"/>
        <v>92.3</v>
      </c>
      <c r="H7" s="4">
        <f t="shared" si="0"/>
        <v>81.2</v>
      </c>
    </row>
    <row r="8" spans="2:8" x14ac:dyDescent="0.25">
      <c r="B8" s="1" t="s">
        <v>4</v>
      </c>
      <c r="C8" s="5">
        <v>7</v>
      </c>
      <c r="D8" s="4">
        <v>92</v>
      </c>
      <c r="E8" s="4">
        <v>90</v>
      </c>
      <c r="F8" s="4">
        <v>90</v>
      </c>
      <c r="G8" s="4">
        <f t="shared" si="1"/>
        <v>90.7</v>
      </c>
      <c r="H8" s="4">
        <f t="shared" si="0"/>
        <v>79.8</v>
      </c>
    </row>
    <row r="9" spans="2:8" x14ac:dyDescent="0.25">
      <c r="B9" s="1" t="s">
        <v>163</v>
      </c>
      <c r="C9" s="5">
        <v>11</v>
      </c>
      <c r="D9" s="4">
        <v>86</v>
      </c>
      <c r="E9" s="4">
        <v>86</v>
      </c>
      <c r="F9" s="4">
        <v>85</v>
      </c>
      <c r="G9" s="4">
        <f t="shared" si="1"/>
        <v>85.7</v>
      </c>
      <c r="H9" s="4">
        <f t="shared" si="0"/>
        <v>75.400000000000006</v>
      </c>
    </row>
    <row r="10" spans="2:8" x14ac:dyDescent="0.25">
      <c r="B10" s="1" t="s">
        <v>15</v>
      </c>
      <c r="C10" s="5">
        <v>14</v>
      </c>
      <c r="D10" s="4">
        <v>85</v>
      </c>
      <c r="E10" s="4">
        <v>85</v>
      </c>
      <c r="F10" s="4">
        <v>82</v>
      </c>
      <c r="G10" s="4">
        <f t="shared" si="1"/>
        <v>84</v>
      </c>
      <c r="H10" s="4">
        <f t="shared" si="0"/>
        <v>73.900000000000006</v>
      </c>
    </row>
    <row r="11" spans="2:8" x14ac:dyDescent="0.25">
      <c r="B11" s="1" t="s">
        <v>6</v>
      </c>
      <c r="C11" s="5">
        <v>77</v>
      </c>
      <c r="D11" s="4">
        <v>80</v>
      </c>
      <c r="E11" s="4">
        <v>84</v>
      </c>
      <c r="F11" s="4">
        <v>83</v>
      </c>
      <c r="G11" s="4">
        <f t="shared" si="1"/>
        <v>82.3</v>
      </c>
      <c r="H11" s="4">
        <f t="shared" si="0"/>
        <v>72.400000000000006</v>
      </c>
    </row>
    <row r="12" spans="2:8" x14ac:dyDescent="0.25">
      <c r="B12" s="1" t="s">
        <v>9</v>
      </c>
      <c r="C12" s="5">
        <v>27</v>
      </c>
      <c r="D12" s="4">
        <v>82</v>
      </c>
      <c r="E12" s="4">
        <v>75</v>
      </c>
      <c r="F12" s="4">
        <v>82</v>
      </c>
      <c r="G12" s="4">
        <f t="shared" si="1"/>
        <v>79.7</v>
      </c>
      <c r="H12" s="4">
        <f t="shared" si="0"/>
        <v>70.099999999999994</v>
      </c>
    </row>
    <row r="13" spans="2:8" x14ac:dyDescent="0.25">
      <c r="B13" s="1" t="s">
        <v>13</v>
      </c>
      <c r="C13" s="5">
        <v>55</v>
      </c>
      <c r="D13" s="4">
        <v>81</v>
      </c>
      <c r="E13" s="4">
        <v>74</v>
      </c>
      <c r="F13" s="4">
        <v>82</v>
      </c>
      <c r="G13" s="4">
        <f t="shared" si="1"/>
        <v>79</v>
      </c>
      <c r="H13" s="4">
        <f t="shared" si="0"/>
        <v>69.5</v>
      </c>
    </row>
    <row r="14" spans="2:8" x14ac:dyDescent="0.25">
      <c r="B14" s="1" t="s">
        <v>10</v>
      </c>
      <c r="C14" s="5">
        <v>20</v>
      </c>
      <c r="D14" s="4">
        <v>76</v>
      </c>
      <c r="E14" s="4">
        <v>82</v>
      </c>
      <c r="F14" s="4">
        <v>78</v>
      </c>
      <c r="G14" s="4">
        <f t="shared" si="1"/>
        <v>78.7</v>
      </c>
      <c r="H14" s="4">
        <f t="shared" si="0"/>
        <v>69.3</v>
      </c>
    </row>
    <row r="15" spans="2:8" x14ac:dyDescent="0.25">
      <c r="B15" s="1" t="s">
        <v>5</v>
      </c>
      <c r="C15" s="5">
        <v>19</v>
      </c>
      <c r="D15" s="4">
        <v>80</v>
      </c>
      <c r="E15" s="4">
        <v>78</v>
      </c>
      <c r="F15" s="4">
        <v>75</v>
      </c>
      <c r="G15" s="4">
        <f t="shared" si="1"/>
        <v>77.7</v>
      </c>
      <c r="H15" s="4">
        <f t="shared" si="0"/>
        <v>68.400000000000006</v>
      </c>
    </row>
    <row r="16" spans="2:8" x14ac:dyDescent="0.25">
      <c r="B16" s="1" t="s">
        <v>16</v>
      </c>
      <c r="C16" s="5">
        <v>22</v>
      </c>
      <c r="D16" s="4">
        <v>78</v>
      </c>
      <c r="E16" s="4">
        <v>74</v>
      </c>
      <c r="F16" s="4">
        <v>80</v>
      </c>
      <c r="G16" s="4">
        <f t="shared" si="1"/>
        <v>77.3</v>
      </c>
      <c r="H16" s="4">
        <f t="shared" si="0"/>
        <v>68</v>
      </c>
    </row>
    <row r="17" spans="2:8" x14ac:dyDescent="0.25">
      <c r="B17" s="1" t="s">
        <v>24</v>
      </c>
      <c r="C17" s="5">
        <v>12</v>
      </c>
      <c r="D17" s="4">
        <v>76</v>
      </c>
      <c r="E17" s="4">
        <v>76</v>
      </c>
      <c r="F17" s="4">
        <v>79</v>
      </c>
      <c r="G17" s="4">
        <f t="shared" si="1"/>
        <v>77</v>
      </c>
      <c r="H17" s="4">
        <f t="shared" si="0"/>
        <v>67.8</v>
      </c>
    </row>
    <row r="18" spans="2:8" x14ac:dyDescent="0.25">
      <c r="B18" s="1" t="s">
        <v>18</v>
      </c>
      <c r="C18" s="5">
        <v>8</v>
      </c>
      <c r="D18" s="4">
        <v>79</v>
      </c>
      <c r="E18" s="4">
        <v>76</v>
      </c>
      <c r="F18" s="4">
        <v>75</v>
      </c>
      <c r="G18" s="4">
        <f t="shared" si="1"/>
        <v>76.7</v>
      </c>
      <c r="H18" s="4">
        <f t="shared" si="0"/>
        <v>67.5</v>
      </c>
    </row>
    <row r="19" spans="2:8" x14ac:dyDescent="0.25">
      <c r="B19" s="1" t="s">
        <v>17</v>
      </c>
      <c r="C19" s="5">
        <v>94</v>
      </c>
      <c r="D19" s="4">
        <v>74</v>
      </c>
      <c r="E19" s="4">
        <v>78</v>
      </c>
      <c r="F19" s="4">
        <v>74</v>
      </c>
      <c r="G19" s="4">
        <f t="shared" si="1"/>
        <v>75.3</v>
      </c>
      <c r="H19" s="4">
        <f t="shared" si="0"/>
        <v>66.3</v>
      </c>
    </row>
    <row r="20" spans="2:8" x14ac:dyDescent="0.25">
      <c r="B20" s="1" t="s">
        <v>14</v>
      </c>
      <c r="C20" s="5">
        <v>9</v>
      </c>
      <c r="D20" s="4">
        <v>72</v>
      </c>
      <c r="E20" s="4">
        <v>82</v>
      </c>
      <c r="F20" s="4">
        <v>71</v>
      </c>
      <c r="G20" s="4">
        <f t="shared" si="1"/>
        <v>75</v>
      </c>
      <c r="H20" s="4">
        <f t="shared" si="0"/>
        <v>66</v>
      </c>
    </row>
    <row r="21" spans="2:8" x14ac:dyDescent="0.25">
      <c r="B21" s="1" t="s">
        <v>12</v>
      </c>
      <c r="C21" s="5">
        <v>26</v>
      </c>
      <c r="D21" s="4">
        <v>78</v>
      </c>
      <c r="E21" s="4">
        <v>70</v>
      </c>
      <c r="F21" s="4">
        <v>74</v>
      </c>
      <c r="G21" s="4">
        <f t="shared" si="1"/>
        <v>74</v>
      </c>
      <c r="H21" s="4">
        <f t="shared" si="0"/>
        <v>65.099999999999994</v>
      </c>
    </row>
    <row r="22" spans="2:8" x14ac:dyDescent="0.25">
      <c r="B22" s="1" t="s">
        <v>11</v>
      </c>
      <c r="C22" s="5">
        <v>30</v>
      </c>
      <c r="D22" s="4">
        <v>73</v>
      </c>
      <c r="E22" s="4">
        <v>72</v>
      </c>
      <c r="F22" s="4">
        <v>71</v>
      </c>
      <c r="G22" s="4">
        <f t="shared" si="1"/>
        <v>72</v>
      </c>
      <c r="H22" s="4">
        <f t="shared" si="0"/>
        <v>63.4</v>
      </c>
    </row>
    <row r="23" spans="2:8" x14ac:dyDescent="0.25">
      <c r="B23" s="1" t="s">
        <v>162</v>
      </c>
      <c r="C23" s="5">
        <v>34</v>
      </c>
      <c r="D23" s="4">
        <v>71</v>
      </c>
      <c r="E23" s="4">
        <v>70</v>
      </c>
      <c r="F23" s="4">
        <v>72</v>
      </c>
      <c r="G23" s="4">
        <f t="shared" si="1"/>
        <v>71</v>
      </c>
      <c r="H23" s="4">
        <f t="shared" si="0"/>
        <v>62.5</v>
      </c>
    </row>
    <row r="24" spans="2:8" x14ac:dyDescent="0.25">
      <c r="B24" s="1" t="s">
        <v>19</v>
      </c>
      <c r="C24" s="5">
        <v>21</v>
      </c>
      <c r="D24" s="4">
        <v>72</v>
      </c>
      <c r="E24" s="4">
        <v>69</v>
      </c>
      <c r="F24" s="4">
        <v>69</v>
      </c>
      <c r="G24" s="4">
        <f t="shared" si="1"/>
        <v>70</v>
      </c>
      <c r="H24" s="4">
        <f t="shared" si="0"/>
        <v>61.6</v>
      </c>
    </row>
    <row r="25" spans="2:8" x14ac:dyDescent="0.25">
      <c r="B25" s="59"/>
      <c r="C25" s="5"/>
      <c r="D25" s="7"/>
      <c r="E25" s="7"/>
      <c r="F25" s="7"/>
      <c r="G25" s="7"/>
      <c r="H25" s="7"/>
    </row>
    <row r="26" spans="2:8" x14ac:dyDescent="0.25">
      <c r="B26" s="59"/>
      <c r="C26" s="5"/>
      <c r="D26" s="7"/>
      <c r="E26" s="7"/>
      <c r="F26" s="7"/>
      <c r="G26" s="7"/>
      <c r="H26" s="7"/>
    </row>
    <row r="27" spans="2:8" x14ac:dyDescent="0.25">
      <c r="B27" s="59"/>
      <c r="C27" s="5"/>
      <c r="D27" s="7"/>
      <c r="E27" s="7"/>
      <c r="F27" s="7"/>
      <c r="G27" s="7"/>
      <c r="H27" s="7"/>
    </row>
    <row r="28" spans="2:8" x14ac:dyDescent="0.25">
      <c r="B28" s="59"/>
      <c r="C28" s="5"/>
      <c r="D28" s="7"/>
      <c r="E28" s="7"/>
      <c r="F28" s="7"/>
      <c r="G28" s="7"/>
      <c r="H28" s="7"/>
    </row>
    <row r="29" spans="2:8" x14ac:dyDescent="0.25">
      <c r="B29" s="59"/>
      <c r="C29" s="5"/>
      <c r="D29" s="7"/>
      <c r="E29" s="7"/>
      <c r="F29" s="7"/>
      <c r="G29" s="7"/>
      <c r="H29" s="7"/>
    </row>
    <row r="30" spans="2:8" x14ac:dyDescent="0.25">
      <c r="B30" s="59"/>
      <c r="C30" s="5"/>
      <c r="D30" s="7"/>
      <c r="E30" s="7"/>
      <c r="F30" s="7"/>
      <c r="G30" s="7"/>
      <c r="H30" s="7"/>
    </row>
    <row r="31" spans="2:8" x14ac:dyDescent="0.25">
      <c r="B31" s="59"/>
      <c r="C31" s="5"/>
      <c r="D31" s="7"/>
      <c r="E31" s="7"/>
      <c r="F31" s="7"/>
      <c r="G31" s="7"/>
      <c r="H31" s="7"/>
    </row>
    <row r="32" spans="2:8" x14ac:dyDescent="0.25">
      <c r="B32" s="59"/>
      <c r="C32" s="5"/>
      <c r="D32" s="7"/>
      <c r="E32" s="7"/>
      <c r="F32" s="7"/>
      <c r="G32" s="7"/>
      <c r="H32" s="7"/>
    </row>
  </sheetData>
  <autoFilter ref="B2:H32">
    <sortState ref="B3:H32">
      <sortCondition descending="1" ref="G2:G32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7"/>
  <sheetViews>
    <sheetView tabSelected="1" topLeftCell="A13" zoomScale="85" zoomScaleNormal="85" workbookViewId="0">
      <selection activeCell="G37" sqref="G37"/>
    </sheetView>
  </sheetViews>
  <sheetFormatPr defaultRowHeight="15" x14ac:dyDescent="0.25"/>
  <cols>
    <col min="2" max="2" width="18.28515625" customWidth="1"/>
    <col min="3" max="3" width="8.5703125" customWidth="1"/>
    <col min="4" max="4" width="31.28515625" customWidth="1"/>
    <col min="5" max="5" width="31.42578125" customWidth="1"/>
    <col min="6" max="6" width="18.28515625" customWidth="1"/>
    <col min="7" max="7" width="32.85546875" customWidth="1"/>
    <col min="8" max="8" width="12.42578125" customWidth="1"/>
    <col min="9" max="10" width="18.28515625" customWidth="1"/>
  </cols>
  <sheetData>
    <row r="1" spans="2:11" ht="15.75" thickBot="1" x14ac:dyDescent="0.3"/>
    <row r="2" spans="2:11" x14ac:dyDescent="0.25">
      <c r="B2" s="21" t="s">
        <v>27</v>
      </c>
      <c r="C2" s="27" t="s">
        <v>36</v>
      </c>
      <c r="D2" s="22" t="s">
        <v>41</v>
      </c>
      <c r="E2" s="35" t="s">
        <v>42</v>
      </c>
      <c r="F2" s="22" t="s">
        <v>105</v>
      </c>
      <c r="G2" s="27" t="s">
        <v>0</v>
      </c>
      <c r="H2" s="6"/>
      <c r="I2" s="13" t="s">
        <v>49</v>
      </c>
      <c r="J2" s="14" t="s">
        <v>50</v>
      </c>
      <c r="K2" s="15" t="s">
        <v>35</v>
      </c>
    </row>
    <row r="3" spans="2:11" x14ac:dyDescent="0.25">
      <c r="B3" s="23" t="s">
        <v>28</v>
      </c>
      <c r="C3" s="28" t="s">
        <v>34</v>
      </c>
      <c r="D3" s="16" t="s">
        <v>89</v>
      </c>
      <c r="E3" s="28" t="s">
        <v>55</v>
      </c>
      <c r="F3" s="17">
        <v>6</v>
      </c>
      <c r="G3" s="28" t="s">
        <v>137</v>
      </c>
      <c r="I3" s="11"/>
      <c r="J3" s="7" t="s">
        <v>20</v>
      </c>
      <c r="K3" s="8" t="s">
        <v>65</v>
      </c>
    </row>
    <row r="4" spans="2:11" x14ac:dyDescent="0.25">
      <c r="B4" s="24"/>
      <c r="C4" s="29" t="s">
        <v>37</v>
      </c>
      <c r="D4" s="7" t="s">
        <v>90</v>
      </c>
      <c r="E4" s="29" t="s">
        <v>56</v>
      </c>
      <c r="F4" s="18">
        <f>POWER(F3,1.15)</f>
        <v>7.8500773842522964</v>
      </c>
      <c r="G4" s="29" t="s">
        <v>138</v>
      </c>
      <c r="I4" s="11"/>
      <c r="J4" s="7" t="s">
        <v>21</v>
      </c>
      <c r="K4" s="8" t="s">
        <v>65</v>
      </c>
    </row>
    <row r="5" spans="2:11" x14ac:dyDescent="0.25">
      <c r="B5" s="24"/>
      <c r="C5" s="29" t="s">
        <v>38</v>
      </c>
      <c r="D5" s="7" t="s">
        <v>91</v>
      </c>
      <c r="E5" s="29" t="s">
        <v>56</v>
      </c>
      <c r="F5" s="18">
        <f t="shared" ref="F5:F7" si="0">POWER(F4,1.15)</f>
        <v>10.693134479003202</v>
      </c>
      <c r="G5" s="33" t="s">
        <v>139</v>
      </c>
      <c r="I5" s="11"/>
      <c r="J5" s="7" t="s">
        <v>51</v>
      </c>
      <c r="K5" s="8" t="s">
        <v>65</v>
      </c>
    </row>
    <row r="6" spans="2:11" x14ac:dyDescent="0.25">
      <c r="B6" s="24"/>
      <c r="C6" s="29" t="s">
        <v>39</v>
      </c>
      <c r="D6" s="7" t="s">
        <v>92</v>
      </c>
      <c r="E6" s="29" t="s">
        <v>57</v>
      </c>
      <c r="F6" s="18">
        <f t="shared" si="0"/>
        <v>15.257057498113838</v>
      </c>
      <c r="G6" s="29" t="s">
        <v>136</v>
      </c>
      <c r="I6" s="11"/>
      <c r="J6" s="7" t="s">
        <v>52</v>
      </c>
      <c r="K6" s="8" t="s">
        <v>65</v>
      </c>
    </row>
    <row r="7" spans="2:11" ht="15.75" thickBot="1" x14ac:dyDescent="0.3">
      <c r="B7" s="31"/>
      <c r="C7" s="30" t="s">
        <v>40</v>
      </c>
      <c r="D7" s="19" t="s">
        <v>97</v>
      </c>
      <c r="E7" s="30" t="s">
        <v>57</v>
      </c>
      <c r="F7" s="20">
        <f t="shared" si="0"/>
        <v>22.961031816314314</v>
      </c>
      <c r="G7" s="30" t="s">
        <v>135</v>
      </c>
      <c r="I7" s="12"/>
      <c r="J7" s="9" t="s">
        <v>53</v>
      </c>
      <c r="K7" s="10" t="s">
        <v>59</v>
      </c>
    </row>
    <row r="8" spans="2:11" ht="15.75" thickBot="1" x14ac:dyDescent="0.3">
      <c r="B8" s="24" t="s">
        <v>29</v>
      </c>
      <c r="C8" s="28" t="s">
        <v>34</v>
      </c>
      <c r="D8" s="16" t="s">
        <v>60</v>
      </c>
      <c r="E8" s="28" t="s">
        <v>86</v>
      </c>
      <c r="F8" s="17">
        <v>5</v>
      </c>
      <c r="G8" s="28" t="s">
        <v>130</v>
      </c>
      <c r="I8" s="4"/>
      <c r="J8" s="4"/>
    </row>
    <row r="9" spans="2:11" x14ac:dyDescent="0.25">
      <c r="B9" s="24"/>
      <c r="C9" s="29" t="s">
        <v>37</v>
      </c>
      <c r="D9" s="7" t="s">
        <v>61</v>
      </c>
      <c r="E9" s="29" t="s">
        <v>86</v>
      </c>
      <c r="F9" s="18">
        <f>POWER(F8,1.17)</f>
        <v>6.5734733273769663</v>
      </c>
      <c r="G9" s="33" t="s">
        <v>134</v>
      </c>
      <c r="I9" s="13" t="s">
        <v>79</v>
      </c>
      <c r="J9" s="14" t="s">
        <v>50</v>
      </c>
      <c r="K9" s="15" t="s">
        <v>35</v>
      </c>
    </row>
    <row r="10" spans="2:11" x14ac:dyDescent="0.25">
      <c r="B10" s="24"/>
      <c r="C10" s="29" t="s">
        <v>38</v>
      </c>
      <c r="D10" s="7" t="s">
        <v>62</v>
      </c>
      <c r="E10" s="29" t="s">
        <v>86</v>
      </c>
      <c r="F10" s="18">
        <f t="shared" ref="F10:F12" si="1">POWER(F9,1.17)</f>
        <v>9.0535736509971976</v>
      </c>
      <c r="G10" s="29" t="s">
        <v>132</v>
      </c>
      <c r="I10" s="11"/>
      <c r="J10" s="7" t="s">
        <v>20</v>
      </c>
      <c r="K10" s="8" t="s">
        <v>80</v>
      </c>
    </row>
    <row r="11" spans="2:11" x14ac:dyDescent="0.25">
      <c r="B11" s="24"/>
      <c r="C11" s="29" t="s">
        <v>39</v>
      </c>
      <c r="D11" s="7" t="s">
        <v>63</v>
      </c>
      <c r="E11" s="29" t="s">
        <v>87</v>
      </c>
      <c r="F11" s="18">
        <f t="shared" si="1"/>
        <v>13.166775950563464</v>
      </c>
      <c r="G11" s="29" t="s">
        <v>133</v>
      </c>
      <c r="I11" s="11"/>
      <c r="J11" s="7" t="s">
        <v>21</v>
      </c>
      <c r="K11" s="8" t="s">
        <v>88</v>
      </c>
    </row>
    <row r="12" spans="2:11" x14ac:dyDescent="0.25">
      <c r="B12" s="24"/>
      <c r="C12" s="30" t="s">
        <v>40</v>
      </c>
      <c r="D12" s="19" t="s">
        <v>64</v>
      </c>
      <c r="E12" s="30" t="s">
        <v>87</v>
      </c>
      <c r="F12" s="20">
        <f t="shared" si="1"/>
        <v>20.407553856606096</v>
      </c>
      <c r="G12" s="30" t="s">
        <v>131</v>
      </c>
      <c r="I12" s="11"/>
      <c r="J12" s="7" t="s">
        <v>51</v>
      </c>
      <c r="K12" s="8" t="s">
        <v>75</v>
      </c>
    </row>
    <row r="13" spans="2:11" x14ac:dyDescent="0.25">
      <c r="B13" s="23" t="s">
        <v>30</v>
      </c>
      <c r="C13" s="28" t="s">
        <v>34</v>
      </c>
      <c r="D13" s="16" t="s">
        <v>44</v>
      </c>
      <c r="E13" s="28" t="s">
        <v>58</v>
      </c>
      <c r="F13" s="17">
        <v>5</v>
      </c>
      <c r="G13" s="28" t="s">
        <v>129</v>
      </c>
      <c r="I13" s="11"/>
      <c r="J13" s="7" t="s">
        <v>52</v>
      </c>
      <c r="K13" s="8" t="s">
        <v>88</v>
      </c>
    </row>
    <row r="14" spans="2:11" ht="15.75" thickBot="1" x14ac:dyDescent="0.3">
      <c r="B14" s="24"/>
      <c r="C14" s="29" t="s">
        <v>37</v>
      </c>
      <c r="D14" s="7" t="s">
        <v>45</v>
      </c>
      <c r="E14" s="29" t="s">
        <v>58</v>
      </c>
      <c r="F14" s="18">
        <f>POWER(F13,1.12)</f>
        <v>6.0652178558631524</v>
      </c>
      <c r="G14" s="29" t="s">
        <v>128</v>
      </c>
      <c r="I14" s="12"/>
      <c r="J14" s="9" t="s">
        <v>53</v>
      </c>
      <c r="K14" s="10" t="s">
        <v>104</v>
      </c>
    </row>
    <row r="15" spans="2:11" x14ac:dyDescent="0.25">
      <c r="B15" s="24"/>
      <c r="C15" s="29" t="s">
        <v>38</v>
      </c>
      <c r="D15" s="7" t="s">
        <v>46</v>
      </c>
      <c r="E15" s="29" t="s">
        <v>58</v>
      </c>
      <c r="F15" s="18">
        <f t="shared" ref="F15:F17" si="2">POWER(F14,1.12)</f>
        <v>7.529878583836755</v>
      </c>
      <c r="G15" s="29" t="s">
        <v>127</v>
      </c>
    </row>
    <row r="16" spans="2:11" x14ac:dyDescent="0.25">
      <c r="B16" s="24"/>
      <c r="C16" s="29" t="s">
        <v>39</v>
      </c>
      <c r="D16" s="7" t="s">
        <v>47</v>
      </c>
      <c r="E16" s="29" t="s">
        <v>58</v>
      </c>
      <c r="F16" s="18">
        <f t="shared" si="2"/>
        <v>9.5940622111548404</v>
      </c>
      <c r="G16" s="29" t="s">
        <v>126</v>
      </c>
    </row>
    <row r="17" spans="2:7" x14ac:dyDescent="0.25">
      <c r="B17" s="31"/>
      <c r="C17" s="30" t="s">
        <v>40</v>
      </c>
      <c r="D17" s="19" t="s">
        <v>48</v>
      </c>
      <c r="E17" s="30" t="s">
        <v>58</v>
      </c>
      <c r="F17" s="20">
        <f t="shared" si="2"/>
        <v>12.584699037675147</v>
      </c>
      <c r="G17" s="30" t="s">
        <v>140</v>
      </c>
    </row>
    <row r="18" spans="2:7" x14ac:dyDescent="0.25">
      <c r="B18" s="24" t="s">
        <v>31</v>
      </c>
      <c r="C18" s="28" t="s">
        <v>34</v>
      </c>
      <c r="D18" s="16" t="s">
        <v>66</v>
      </c>
      <c r="E18" s="28" t="s">
        <v>71</v>
      </c>
      <c r="F18" s="17">
        <v>8</v>
      </c>
      <c r="G18" s="28" t="s">
        <v>124</v>
      </c>
    </row>
    <row r="19" spans="2:7" x14ac:dyDescent="0.25">
      <c r="B19" s="24"/>
      <c r="C19" s="29" t="s">
        <v>37</v>
      </c>
      <c r="D19" s="7" t="s">
        <v>67</v>
      </c>
      <c r="E19" s="29" t="s">
        <v>71</v>
      </c>
      <c r="F19" s="18">
        <f>POWER(F18,1.19)</f>
        <v>11.876188565032388</v>
      </c>
      <c r="G19" s="29" t="s">
        <v>125</v>
      </c>
    </row>
    <row r="20" spans="2:7" x14ac:dyDescent="0.25">
      <c r="B20" s="24"/>
      <c r="C20" s="29" t="s">
        <v>38</v>
      </c>
      <c r="D20" s="7" t="s">
        <v>68</v>
      </c>
      <c r="E20" s="29" t="s">
        <v>71</v>
      </c>
      <c r="F20" s="18">
        <f t="shared" ref="F20:F22" si="3">POWER(F19,1.19)</f>
        <v>19.004906205455562</v>
      </c>
      <c r="G20" s="29" t="s">
        <v>123</v>
      </c>
    </row>
    <row r="21" spans="2:7" x14ac:dyDescent="0.25">
      <c r="B21" s="24"/>
      <c r="C21" s="29" t="s">
        <v>39</v>
      </c>
      <c r="D21" s="7" t="s">
        <v>69</v>
      </c>
      <c r="E21" s="29" t="s">
        <v>71</v>
      </c>
      <c r="F21" s="18">
        <f t="shared" si="3"/>
        <v>33.254484458357737</v>
      </c>
      <c r="G21" s="29" t="s">
        <v>122</v>
      </c>
    </row>
    <row r="22" spans="2:7" x14ac:dyDescent="0.25">
      <c r="B22" s="24"/>
      <c r="C22" s="30" t="s">
        <v>40</v>
      </c>
      <c r="D22" s="19" t="s">
        <v>70</v>
      </c>
      <c r="E22" s="30" t="s">
        <v>71</v>
      </c>
      <c r="F22" s="20">
        <f t="shared" si="3"/>
        <v>64.714523993093408</v>
      </c>
      <c r="G22" s="30" t="s">
        <v>120</v>
      </c>
    </row>
    <row r="23" spans="2:7" x14ac:dyDescent="0.25">
      <c r="B23" s="23" t="s">
        <v>32</v>
      </c>
      <c r="C23" s="28" t="s">
        <v>34</v>
      </c>
      <c r="D23" s="16" t="s">
        <v>81</v>
      </c>
      <c r="E23" s="28" t="s">
        <v>98</v>
      </c>
      <c r="F23" s="17">
        <v>4</v>
      </c>
      <c r="G23" s="32" t="s">
        <v>117</v>
      </c>
    </row>
    <row r="24" spans="2:7" x14ac:dyDescent="0.25">
      <c r="B24" s="24"/>
      <c r="C24" s="29" t="s">
        <v>37</v>
      </c>
      <c r="D24" s="7" t="s">
        <v>82</v>
      </c>
      <c r="E24" s="29" t="s">
        <v>98</v>
      </c>
      <c r="F24" s="18">
        <f>POWER(F23,1.25)</f>
        <v>5.6568542494923806</v>
      </c>
      <c r="G24" s="33" t="s">
        <v>119</v>
      </c>
    </row>
    <row r="25" spans="2:7" x14ac:dyDescent="0.25">
      <c r="B25" s="24"/>
      <c r="C25" s="29" t="s">
        <v>38</v>
      </c>
      <c r="D25" s="7" t="s">
        <v>83</v>
      </c>
      <c r="E25" s="29" t="s">
        <v>98</v>
      </c>
      <c r="F25" s="18">
        <f t="shared" ref="F25:F27" si="4">POWER(F24,1.25)</f>
        <v>8.7240618613220615</v>
      </c>
      <c r="G25" s="33" t="s">
        <v>116</v>
      </c>
    </row>
    <row r="26" spans="2:7" x14ac:dyDescent="0.25">
      <c r="B26" s="24"/>
      <c r="C26" s="29" t="s">
        <v>39</v>
      </c>
      <c r="D26" s="7" t="s">
        <v>84</v>
      </c>
      <c r="E26" s="29" t="s">
        <v>99</v>
      </c>
      <c r="F26" s="18">
        <f t="shared" si="4"/>
        <v>14.993341072882401</v>
      </c>
      <c r="G26" s="33" t="s">
        <v>118</v>
      </c>
    </row>
    <row r="27" spans="2:7" x14ac:dyDescent="0.25">
      <c r="B27" s="31"/>
      <c r="C27" s="30" t="s">
        <v>40</v>
      </c>
      <c r="D27" s="19" t="s">
        <v>85</v>
      </c>
      <c r="E27" s="30" t="s">
        <v>99</v>
      </c>
      <c r="F27" s="20">
        <f t="shared" si="4"/>
        <v>29.503465103338023</v>
      </c>
      <c r="G27" s="34" t="s">
        <v>115</v>
      </c>
    </row>
    <row r="28" spans="2:7" x14ac:dyDescent="0.25">
      <c r="B28" s="24" t="s">
        <v>33</v>
      </c>
      <c r="C28" s="28" t="s">
        <v>34</v>
      </c>
      <c r="D28" s="16" t="s">
        <v>93</v>
      </c>
      <c r="E28" s="28" t="s">
        <v>168</v>
      </c>
      <c r="F28" s="17">
        <v>10</v>
      </c>
      <c r="G28" s="32" t="s">
        <v>110</v>
      </c>
    </row>
    <row r="29" spans="2:7" x14ac:dyDescent="0.25">
      <c r="B29" s="24"/>
      <c r="C29" s="29" t="s">
        <v>37</v>
      </c>
      <c r="D29" s="7" t="s">
        <v>94</v>
      </c>
      <c r="E29" s="29" t="s">
        <v>164</v>
      </c>
      <c r="F29" s="18">
        <f>POWER(F28,1.1)</f>
        <v>12.58925411794168</v>
      </c>
      <c r="G29" s="33" t="s">
        <v>109</v>
      </c>
    </row>
    <row r="30" spans="2:7" x14ac:dyDescent="0.25">
      <c r="B30" s="25"/>
      <c r="C30" s="29" t="s">
        <v>38</v>
      </c>
      <c r="D30" s="7" t="s">
        <v>95</v>
      </c>
      <c r="E30" s="29" t="s">
        <v>165</v>
      </c>
      <c r="F30" s="18">
        <f t="shared" ref="F30:F32" si="5">POWER(F29,1.1)</f>
        <v>16.218100973589316</v>
      </c>
      <c r="G30" s="33" t="s">
        <v>108</v>
      </c>
    </row>
    <row r="31" spans="2:7" x14ac:dyDescent="0.25">
      <c r="B31" s="25"/>
      <c r="C31" s="29" t="s">
        <v>39</v>
      </c>
      <c r="D31" s="7" t="s">
        <v>96</v>
      </c>
      <c r="E31" s="29" t="s">
        <v>166</v>
      </c>
      <c r="F31" s="18">
        <f t="shared" si="5"/>
        <v>21.428906011200613</v>
      </c>
      <c r="G31" s="33" t="s">
        <v>107</v>
      </c>
    </row>
    <row r="32" spans="2:7" x14ac:dyDescent="0.25">
      <c r="B32" s="25"/>
      <c r="C32" s="30" t="s">
        <v>40</v>
      </c>
      <c r="D32" s="19" t="s">
        <v>72</v>
      </c>
      <c r="E32" s="30" t="s">
        <v>167</v>
      </c>
      <c r="F32" s="20">
        <f t="shared" si="5"/>
        <v>29.113874126187596</v>
      </c>
      <c r="G32" s="34" t="s">
        <v>106</v>
      </c>
    </row>
    <row r="33" spans="2:7" x14ac:dyDescent="0.25">
      <c r="B33" s="23" t="s">
        <v>54</v>
      </c>
      <c r="C33" s="28" t="s">
        <v>34</v>
      </c>
      <c r="D33" s="16" t="s">
        <v>74</v>
      </c>
      <c r="E33" s="28" t="s">
        <v>43</v>
      </c>
      <c r="F33" s="17">
        <v>20</v>
      </c>
      <c r="G33" s="32" t="s">
        <v>111</v>
      </c>
    </row>
    <row r="34" spans="2:7" x14ac:dyDescent="0.25">
      <c r="B34" s="25"/>
      <c r="C34" s="29" t="s">
        <v>37</v>
      </c>
      <c r="D34" s="7" t="s">
        <v>102</v>
      </c>
      <c r="E34" s="29" t="s">
        <v>73</v>
      </c>
      <c r="F34" s="18">
        <f>POWER(F33,1.05)</f>
        <v>23.231726992830843</v>
      </c>
      <c r="G34" s="33" t="s">
        <v>114</v>
      </c>
    </row>
    <row r="35" spans="2:7" x14ac:dyDescent="0.25">
      <c r="B35" s="25"/>
      <c r="C35" s="29" t="s">
        <v>38</v>
      </c>
      <c r="D35" s="7" t="s">
        <v>100</v>
      </c>
      <c r="E35" s="29" t="s">
        <v>76</v>
      </c>
      <c r="F35" s="18">
        <f t="shared" ref="F35:F37" si="6">POWER(F34,1.05)</f>
        <v>27.188520168752266</v>
      </c>
      <c r="G35" s="33" t="s">
        <v>113</v>
      </c>
    </row>
    <row r="36" spans="2:7" x14ac:dyDescent="0.25">
      <c r="B36" s="25"/>
      <c r="C36" s="29" t="s">
        <v>39</v>
      </c>
      <c r="D36" s="7" t="s">
        <v>103</v>
      </c>
      <c r="E36" s="29" t="s">
        <v>77</v>
      </c>
      <c r="F36" s="18">
        <f t="shared" si="6"/>
        <v>32.070434855082958</v>
      </c>
      <c r="G36" s="33" t="s">
        <v>112</v>
      </c>
    </row>
    <row r="37" spans="2:7" x14ac:dyDescent="0.25">
      <c r="B37" s="26"/>
      <c r="C37" s="30" t="s">
        <v>40</v>
      </c>
      <c r="D37" s="19" t="s">
        <v>101</v>
      </c>
      <c r="E37" s="30" t="s">
        <v>78</v>
      </c>
      <c r="F37" s="20">
        <f t="shared" si="6"/>
        <v>38.142582228695794</v>
      </c>
      <c r="G37" s="34" t="s">
        <v>121</v>
      </c>
    </row>
  </sheetData>
  <hyperlinks>
    <hyperlink ref="G17" r:id="rId1" display="https://en.wikipedia.org/wiki/Sequential_manual_transmission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"/>
  <sheetViews>
    <sheetView workbookViewId="0">
      <selection activeCell="C25" sqref="C25"/>
    </sheetView>
  </sheetViews>
  <sheetFormatPr defaultRowHeight="15" x14ac:dyDescent="0.25"/>
  <cols>
    <col min="2" max="6" width="27.42578125" customWidth="1"/>
    <col min="7" max="7" width="17" customWidth="1"/>
    <col min="8" max="9" width="9.140625" customWidth="1"/>
  </cols>
  <sheetData>
    <row r="1" spans="2:9" ht="15.75" thickBot="1" x14ac:dyDescent="0.3"/>
    <row r="2" spans="2:9" x14ac:dyDescent="0.25">
      <c r="B2" s="37" t="s">
        <v>141</v>
      </c>
      <c r="C2" s="41" t="s">
        <v>142</v>
      </c>
      <c r="D2" s="38" t="s">
        <v>143</v>
      </c>
      <c r="E2" s="41" t="s">
        <v>145</v>
      </c>
      <c r="F2" s="38" t="s">
        <v>150</v>
      </c>
      <c r="G2" s="46" t="s">
        <v>158</v>
      </c>
      <c r="I2" s="44"/>
    </row>
    <row r="3" spans="2:9" x14ac:dyDescent="0.25">
      <c r="B3" s="39"/>
      <c r="C3" s="40" t="s">
        <v>152</v>
      </c>
      <c r="D3" s="36" t="s">
        <v>160</v>
      </c>
      <c r="E3" s="40" t="s">
        <v>146</v>
      </c>
      <c r="F3" s="36" t="s">
        <v>144</v>
      </c>
      <c r="G3" s="47" t="s">
        <v>159</v>
      </c>
      <c r="I3" s="45"/>
    </row>
    <row r="4" spans="2:9" ht="30" customHeight="1" x14ac:dyDescent="0.25">
      <c r="B4" s="48" t="s">
        <v>153</v>
      </c>
      <c r="C4" s="49">
        <v>20</v>
      </c>
      <c r="D4" s="50">
        <v>6003</v>
      </c>
      <c r="E4" s="49">
        <v>26.8</v>
      </c>
      <c r="F4" s="50">
        <v>2.2000000000000002</v>
      </c>
      <c r="G4" s="51">
        <v>51</v>
      </c>
      <c r="I4" s="56"/>
    </row>
    <row r="5" spans="2:9" ht="30" customHeight="1" x14ac:dyDescent="0.25">
      <c r="B5" s="48" t="s">
        <v>147</v>
      </c>
      <c r="C5" s="49">
        <v>20</v>
      </c>
      <c r="D5" s="50">
        <v>7004</v>
      </c>
      <c r="E5" s="49">
        <v>102.2</v>
      </c>
      <c r="F5" s="50">
        <v>2.4</v>
      </c>
      <c r="G5" s="51">
        <v>44</v>
      </c>
      <c r="I5" s="58"/>
    </row>
    <row r="6" spans="2:9" ht="30" customHeight="1" x14ac:dyDescent="0.25">
      <c r="B6" s="48" t="s">
        <v>148</v>
      </c>
      <c r="C6" s="49">
        <v>18</v>
      </c>
      <c r="D6" s="50">
        <v>5891</v>
      </c>
      <c r="E6" s="49">
        <v>11.3</v>
      </c>
      <c r="F6" s="50">
        <v>1</v>
      </c>
      <c r="G6" s="51">
        <v>52</v>
      </c>
      <c r="I6" s="58"/>
    </row>
    <row r="7" spans="2:9" ht="30.75" customHeight="1" x14ac:dyDescent="0.25">
      <c r="B7" s="48" t="s">
        <v>149</v>
      </c>
      <c r="C7" s="49">
        <v>11</v>
      </c>
      <c r="D7" s="50">
        <v>5793</v>
      </c>
      <c r="E7" s="49">
        <v>12.8</v>
      </c>
      <c r="F7" s="50">
        <v>1.1000000000000001</v>
      </c>
      <c r="G7" s="51">
        <v>53</v>
      </c>
      <c r="I7" s="58"/>
    </row>
    <row r="8" spans="2:9" ht="30.75" customHeight="1" thickBot="1" x14ac:dyDescent="0.3">
      <c r="B8" s="52" t="s">
        <v>151</v>
      </c>
      <c r="C8" s="53">
        <v>19</v>
      </c>
      <c r="D8" s="54">
        <v>3337</v>
      </c>
      <c r="E8" s="53">
        <v>42</v>
      </c>
      <c r="F8" s="54">
        <v>0.7</v>
      </c>
      <c r="G8" s="55">
        <v>78</v>
      </c>
      <c r="I8" s="58"/>
    </row>
    <row r="10" spans="2:9" ht="67.5" customHeight="1" x14ac:dyDescent="0.25">
      <c r="C10" s="42" t="s">
        <v>154</v>
      </c>
      <c r="D10" s="42" t="s">
        <v>155</v>
      </c>
      <c r="E10" s="43" t="s">
        <v>156</v>
      </c>
      <c r="F10" s="43" t="s">
        <v>157</v>
      </c>
      <c r="I10" s="57"/>
    </row>
    <row r="12" spans="2:9" x14ac:dyDescent="0.25">
      <c r="B12" s="44"/>
    </row>
    <row r="14" spans="2:9" x14ac:dyDescent="0.25">
      <c r="B14" s="44" t="s">
        <v>161</v>
      </c>
    </row>
    <row r="15" spans="2:9" x14ac:dyDescent="0.25">
      <c r="B15" s="50" t="s">
        <v>153</v>
      </c>
      <c r="C15">
        <f>ROUND((500*(C4/D4)+(E4/100)+(1/F4)),1)</f>
        <v>2.4</v>
      </c>
    </row>
    <row r="16" spans="2:9" x14ac:dyDescent="0.25">
      <c r="B16" s="50" t="s">
        <v>147</v>
      </c>
      <c r="C16">
        <f t="shared" ref="C16:C19" si="0">ROUND((500*(C5/D5)+(E5/100)+(1/F5)),1)</f>
        <v>2.9</v>
      </c>
    </row>
    <row r="17" spans="2:3" x14ac:dyDescent="0.25">
      <c r="B17" s="50" t="s">
        <v>148</v>
      </c>
      <c r="C17">
        <f t="shared" si="0"/>
        <v>2.6</v>
      </c>
    </row>
    <row r="18" spans="2:3" x14ac:dyDescent="0.25">
      <c r="B18" s="50" t="s">
        <v>149</v>
      </c>
      <c r="C18">
        <f t="shared" si="0"/>
        <v>2</v>
      </c>
    </row>
    <row r="19" spans="2:3" x14ac:dyDescent="0.25">
      <c r="B19" s="50" t="s">
        <v>151</v>
      </c>
      <c r="C19">
        <f t="shared" si="0"/>
        <v>4.7</v>
      </c>
    </row>
    <row r="20" spans="2:3" x14ac:dyDescent="0.25">
      <c r="B20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Grafieken</vt:lpstr>
      </vt:variant>
      <vt:variant>
        <vt:i4>1</vt:i4>
      </vt:variant>
    </vt:vector>
  </HeadingPairs>
  <TitlesOfParts>
    <vt:vector size="4" baseType="lpstr">
      <vt:lpstr>Drivers</vt:lpstr>
      <vt:lpstr>Car Upgrades</vt:lpstr>
      <vt:lpstr>Race Time Calculation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Thijmen Langendam</dc:creator>
  <cp:lastModifiedBy>Mika</cp:lastModifiedBy>
  <dcterms:created xsi:type="dcterms:W3CDTF">2016-11-24T14:06:41Z</dcterms:created>
  <dcterms:modified xsi:type="dcterms:W3CDTF">2016-12-17T15:41:18Z</dcterms:modified>
</cp:coreProperties>
</file>