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720" windowHeight="17540" activeTab="1"/>
  </bookViews>
  <sheets>
    <sheet name="State" sheetId="1" r:id="rId1"/>
    <sheet name="CashFlow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7" i="1"/>
  <c r="I8" i="1"/>
  <c r="D13" i="1"/>
  <c r="D14" i="1"/>
  <c r="C2" i="2"/>
  <c r="C4" i="2"/>
  <c r="D5" i="2"/>
  <c r="C5" i="2"/>
  <c r="D6" i="2"/>
  <c r="C6" i="2"/>
  <c r="D7" i="2"/>
  <c r="C7" i="2"/>
  <c r="D8" i="2"/>
  <c r="C8" i="2"/>
  <c r="D9" i="2"/>
  <c r="C9" i="2"/>
  <c r="D10" i="2"/>
  <c r="C10" i="2"/>
  <c r="D11" i="2"/>
  <c r="C11" i="2"/>
  <c r="D12" i="2"/>
  <c r="C12" i="2"/>
  <c r="D13" i="2"/>
  <c r="C13" i="2"/>
  <c r="D14" i="2"/>
  <c r="C14" i="2"/>
  <c r="D15" i="2"/>
  <c r="C15" i="2"/>
  <c r="D16" i="2"/>
  <c r="F16" i="2"/>
  <c r="C16" i="2"/>
  <c r="D17" i="2"/>
  <c r="C17" i="2"/>
  <c r="D18" i="2"/>
  <c r="C18" i="2"/>
  <c r="D19" i="2"/>
  <c r="C19" i="2"/>
  <c r="D20" i="2"/>
  <c r="C20" i="2"/>
  <c r="D21" i="2"/>
  <c r="C21" i="2"/>
  <c r="D22" i="2"/>
  <c r="C22" i="2"/>
  <c r="D23" i="2"/>
  <c r="C23" i="2"/>
  <c r="D24" i="2"/>
  <c r="C24" i="2"/>
  <c r="D25" i="2"/>
  <c r="C25" i="2"/>
  <c r="D26" i="2"/>
  <c r="C26" i="2"/>
  <c r="D27" i="2"/>
  <c r="C27" i="2"/>
  <c r="D28" i="2"/>
  <c r="F28" i="2"/>
  <c r="C28" i="2"/>
  <c r="F40" i="2"/>
  <c r="P13" i="2"/>
  <c r="E2" i="2"/>
  <c r="E5" i="2"/>
  <c r="I2" i="2"/>
  <c r="I4" i="2"/>
  <c r="K5" i="2"/>
  <c r="P4" i="2"/>
  <c r="D29" i="2"/>
  <c r="C29" i="2"/>
  <c r="D30" i="2"/>
  <c r="C30" i="2"/>
  <c r="D31" i="2"/>
  <c r="C31" i="2"/>
  <c r="D32" i="2"/>
  <c r="C32" i="2"/>
  <c r="D33" i="2"/>
  <c r="C33" i="2"/>
  <c r="D34" i="2"/>
  <c r="C34" i="2"/>
  <c r="D35" i="2"/>
  <c r="C35" i="2"/>
  <c r="D36" i="2"/>
  <c r="C36" i="2"/>
  <c r="D37" i="2"/>
  <c r="C37" i="2"/>
  <c r="D38" i="2"/>
  <c r="C38" i="2"/>
  <c r="D39" i="2"/>
  <c r="C39" i="2"/>
  <c r="D40" i="2"/>
  <c r="C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E364" i="2"/>
  <c r="G364" i="2"/>
  <c r="M364" i="2"/>
  <c r="E363" i="2"/>
  <c r="G363" i="2"/>
  <c r="M363" i="2"/>
  <c r="E362" i="2"/>
  <c r="G362" i="2"/>
  <c r="M362" i="2"/>
  <c r="E361" i="2"/>
  <c r="G361" i="2"/>
  <c r="M361" i="2"/>
  <c r="E360" i="2"/>
  <c r="G360" i="2"/>
  <c r="M360" i="2"/>
  <c r="E359" i="2"/>
  <c r="G359" i="2"/>
  <c r="M359" i="2"/>
  <c r="E358" i="2"/>
  <c r="G358" i="2"/>
  <c r="M358" i="2"/>
  <c r="E357" i="2"/>
  <c r="G357" i="2"/>
  <c r="M357" i="2"/>
  <c r="E356" i="2"/>
  <c r="G356" i="2"/>
  <c r="M356" i="2"/>
  <c r="E355" i="2"/>
  <c r="G355" i="2"/>
  <c r="M355" i="2"/>
  <c r="E354" i="2"/>
  <c r="G354" i="2"/>
  <c r="M354" i="2"/>
  <c r="E353" i="2"/>
  <c r="G353" i="2"/>
  <c r="M353" i="2"/>
  <c r="E352" i="2"/>
  <c r="G352" i="2"/>
  <c r="M352" i="2"/>
  <c r="E351" i="2"/>
  <c r="G351" i="2"/>
  <c r="M351" i="2"/>
  <c r="E350" i="2"/>
  <c r="G350" i="2"/>
  <c r="M350" i="2"/>
  <c r="E349" i="2"/>
  <c r="G349" i="2"/>
  <c r="M349" i="2"/>
  <c r="E348" i="2"/>
  <c r="G348" i="2"/>
  <c r="M348" i="2"/>
  <c r="E347" i="2"/>
  <c r="G347" i="2"/>
  <c r="M347" i="2"/>
  <c r="E346" i="2"/>
  <c r="G346" i="2"/>
  <c r="M346" i="2"/>
  <c r="E345" i="2"/>
  <c r="G345" i="2"/>
  <c r="M345" i="2"/>
  <c r="E344" i="2"/>
  <c r="G344" i="2"/>
  <c r="M344" i="2"/>
  <c r="E343" i="2"/>
  <c r="G343" i="2"/>
  <c r="M343" i="2"/>
  <c r="E342" i="2"/>
  <c r="G342" i="2"/>
  <c r="M342" i="2"/>
  <c r="E341" i="2"/>
  <c r="G341" i="2"/>
  <c r="M341" i="2"/>
  <c r="E340" i="2"/>
  <c r="G340" i="2"/>
  <c r="M340" i="2"/>
  <c r="E339" i="2"/>
  <c r="G339" i="2"/>
  <c r="M339" i="2"/>
  <c r="E338" i="2"/>
  <c r="G338" i="2"/>
  <c r="M338" i="2"/>
  <c r="E337" i="2"/>
  <c r="G337" i="2"/>
  <c r="M337" i="2"/>
  <c r="E336" i="2"/>
  <c r="G336" i="2"/>
  <c r="M336" i="2"/>
  <c r="E335" i="2"/>
  <c r="G335" i="2"/>
  <c r="M335" i="2"/>
  <c r="E334" i="2"/>
  <c r="G334" i="2"/>
  <c r="M334" i="2"/>
  <c r="E333" i="2"/>
  <c r="G333" i="2"/>
  <c r="M333" i="2"/>
  <c r="E332" i="2"/>
  <c r="G332" i="2"/>
  <c r="M332" i="2"/>
  <c r="E331" i="2"/>
  <c r="G331" i="2"/>
  <c r="M331" i="2"/>
  <c r="E330" i="2"/>
  <c r="G330" i="2"/>
  <c r="M330" i="2"/>
  <c r="E329" i="2"/>
  <c r="G329" i="2"/>
  <c r="M329" i="2"/>
  <c r="E328" i="2"/>
  <c r="G328" i="2"/>
  <c r="M328" i="2"/>
  <c r="E327" i="2"/>
  <c r="G327" i="2"/>
  <c r="M327" i="2"/>
  <c r="E326" i="2"/>
  <c r="G326" i="2"/>
  <c r="M326" i="2"/>
  <c r="E325" i="2"/>
  <c r="G325" i="2"/>
  <c r="M325" i="2"/>
  <c r="E324" i="2"/>
  <c r="G324" i="2"/>
  <c r="M324" i="2"/>
  <c r="E323" i="2"/>
  <c r="G323" i="2"/>
  <c r="M323" i="2"/>
  <c r="E322" i="2"/>
  <c r="G322" i="2"/>
  <c r="M322" i="2"/>
  <c r="E321" i="2"/>
  <c r="G321" i="2"/>
  <c r="M321" i="2"/>
  <c r="E320" i="2"/>
  <c r="G320" i="2"/>
  <c r="M320" i="2"/>
  <c r="E319" i="2"/>
  <c r="G319" i="2"/>
  <c r="M319" i="2"/>
  <c r="E318" i="2"/>
  <c r="G318" i="2"/>
  <c r="M318" i="2"/>
  <c r="E317" i="2"/>
  <c r="G317" i="2"/>
  <c r="M317" i="2"/>
  <c r="E316" i="2"/>
  <c r="G316" i="2"/>
  <c r="M316" i="2"/>
  <c r="E315" i="2"/>
  <c r="G315" i="2"/>
  <c r="M315" i="2"/>
  <c r="E314" i="2"/>
  <c r="G314" i="2"/>
  <c r="M314" i="2"/>
  <c r="E313" i="2"/>
  <c r="G313" i="2"/>
  <c r="M313" i="2"/>
  <c r="E312" i="2"/>
  <c r="G312" i="2"/>
  <c r="M312" i="2"/>
  <c r="E311" i="2"/>
  <c r="G311" i="2"/>
  <c r="M311" i="2"/>
  <c r="E310" i="2"/>
  <c r="G310" i="2"/>
  <c r="M310" i="2"/>
  <c r="E309" i="2"/>
  <c r="G309" i="2"/>
  <c r="M309" i="2"/>
  <c r="E308" i="2"/>
  <c r="G308" i="2"/>
  <c r="M308" i="2"/>
  <c r="E307" i="2"/>
  <c r="G307" i="2"/>
  <c r="M307" i="2"/>
  <c r="E306" i="2"/>
  <c r="G306" i="2"/>
  <c r="M306" i="2"/>
  <c r="E305" i="2"/>
  <c r="G305" i="2"/>
  <c r="M305" i="2"/>
  <c r="E304" i="2"/>
  <c r="G304" i="2"/>
  <c r="M304" i="2"/>
  <c r="E303" i="2"/>
  <c r="G303" i="2"/>
  <c r="M303" i="2"/>
  <c r="E302" i="2"/>
  <c r="G302" i="2"/>
  <c r="M302" i="2"/>
  <c r="E301" i="2"/>
  <c r="G301" i="2"/>
  <c r="M301" i="2"/>
  <c r="E300" i="2"/>
  <c r="G300" i="2"/>
  <c r="M300" i="2"/>
  <c r="E299" i="2"/>
  <c r="G299" i="2"/>
  <c r="M299" i="2"/>
  <c r="E298" i="2"/>
  <c r="G298" i="2"/>
  <c r="M298" i="2"/>
  <c r="E297" i="2"/>
  <c r="G297" i="2"/>
  <c r="M297" i="2"/>
  <c r="E296" i="2"/>
  <c r="G296" i="2"/>
  <c r="M296" i="2"/>
  <c r="E295" i="2"/>
  <c r="G295" i="2"/>
  <c r="M295" i="2"/>
  <c r="E294" i="2"/>
  <c r="G294" i="2"/>
  <c r="M294" i="2"/>
  <c r="E293" i="2"/>
  <c r="G293" i="2"/>
  <c r="M293" i="2"/>
  <c r="E292" i="2"/>
  <c r="G292" i="2"/>
  <c r="M292" i="2"/>
  <c r="E291" i="2"/>
  <c r="G291" i="2"/>
  <c r="M291" i="2"/>
  <c r="E290" i="2"/>
  <c r="G290" i="2"/>
  <c r="M290" i="2"/>
  <c r="E289" i="2"/>
  <c r="G289" i="2"/>
  <c r="M289" i="2"/>
  <c r="E288" i="2"/>
  <c r="G288" i="2"/>
  <c r="M288" i="2"/>
  <c r="E287" i="2"/>
  <c r="G287" i="2"/>
  <c r="M287" i="2"/>
  <c r="E286" i="2"/>
  <c r="G286" i="2"/>
  <c r="M286" i="2"/>
  <c r="E285" i="2"/>
  <c r="G285" i="2"/>
  <c r="M285" i="2"/>
  <c r="E284" i="2"/>
  <c r="G284" i="2"/>
  <c r="M284" i="2"/>
  <c r="E283" i="2"/>
  <c r="G283" i="2"/>
  <c r="M283" i="2"/>
  <c r="E282" i="2"/>
  <c r="G282" i="2"/>
  <c r="M282" i="2"/>
  <c r="E281" i="2"/>
  <c r="G281" i="2"/>
  <c r="M281" i="2"/>
  <c r="E280" i="2"/>
  <c r="G280" i="2"/>
  <c r="M280" i="2"/>
  <c r="E279" i="2"/>
  <c r="G279" i="2"/>
  <c r="M279" i="2"/>
  <c r="E278" i="2"/>
  <c r="G278" i="2"/>
  <c r="M278" i="2"/>
  <c r="E277" i="2"/>
  <c r="G277" i="2"/>
  <c r="M277" i="2"/>
  <c r="E276" i="2"/>
  <c r="G276" i="2"/>
  <c r="M276" i="2"/>
  <c r="E275" i="2"/>
  <c r="G275" i="2"/>
  <c r="M275" i="2"/>
  <c r="E274" i="2"/>
  <c r="G274" i="2"/>
  <c r="M274" i="2"/>
  <c r="E273" i="2"/>
  <c r="G273" i="2"/>
  <c r="M273" i="2"/>
  <c r="E272" i="2"/>
  <c r="G272" i="2"/>
  <c r="M272" i="2"/>
  <c r="E271" i="2"/>
  <c r="G271" i="2"/>
  <c r="M271" i="2"/>
  <c r="E270" i="2"/>
  <c r="G270" i="2"/>
  <c r="M270" i="2"/>
  <c r="E269" i="2"/>
  <c r="G269" i="2"/>
  <c r="M269" i="2"/>
  <c r="E268" i="2"/>
  <c r="G268" i="2"/>
  <c r="M268" i="2"/>
  <c r="E267" i="2"/>
  <c r="G267" i="2"/>
  <c r="M267" i="2"/>
  <c r="E266" i="2"/>
  <c r="G266" i="2"/>
  <c r="M266" i="2"/>
  <c r="E265" i="2"/>
  <c r="G265" i="2"/>
  <c r="M265" i="2"/>
  <c r="E264" i="2"/>
  <c r="G264" i="2"/>
  <c r="M264" i="2"/>
  <c r="E263" i="2"/>
  <c r="G263" i="2"/>
  <c r="M263" i="2"/>
  <c r="E262" i="2"/>
  <c r="G262" i="2"/>
  <c r="M262" i="2"/>
  <c r="E261" i="2"/>
  <c r="G261" i="2"/>
  <c r="M261" i="2"/>
  <c r="E260" i="2"/>
  <c r="G260" i="2"/>
  <c r="M260" i="2"/>
  <c r="E259" i="2"/>
  <c r="G259" i="2"/>
  <c r="M259" i="2"/>
  <c r="E258" i="2"/>
  <c r="G258" i="2"/>
  <c r="M258" i="2"/>
  <c r="E257" i="2"/>
  <c r="G257" i="2"/>
  <c r="M257" i="2"/>
  <c r="E256" i="2"/>
  <c r="G256" i="2"/>
  <c r="M256" i="2"/>
  <c r="E255" i="2"/>
  <c r="G255" i="2"/>
  <c r="M255" i="2"/>
  <c r="E254" i="2"/>
  <c r="G254" i="2"/>
  <c r="M254" i="2"/>
  <c r="E253" i="2"/>
  <c r="G253" i="2"/>
  <c r="M253" i="2"/>
  <c r="E252" i="2"/>
  <c r="G252" i="2"/>
  <c r="M252" i="2"/>
  <c r="E251" i="2"/>
  <c r="G251" i="2"/>
  <c r="M251" i="2"/>
  <c r="E250" i="2"/>
  <c r="G250" i="2"/>
  <c r="M250" i="2"/>
  <c r="E249" i="2"/>
  <c r="G249" i="2"/>
  <c r="M249" i="2"/>
  <c r="E248" i="2"/>
  <c r="G248" i="2"/>
  <c r="M248" i="2"/>
  <c r="E247" i="2"/>
  <c r="G247" i="2"/>
  <c r="M247" i="2"/>
  <c r="E246" i="2"/>
  <c r="G246" i="2"/>
  <c r="M246" i="2"/>
  <c r="E245" i="2"/>
  <c r="G245" i="2"/>
  <c r="M245" i="2"/>
  <c r="E244" i="2"/>
  <c r="G244" i="2"/>
  <c r="M244" i="2"/>
  <c r="E243" i="2"/>
  <c r="G243" i="2"/>
  <c r="M243" i="2"/>
  <c r="E242" i="2"/>
  <c r="G242" i="2"/>
  <c r="M242" i="2"/>
  <c r="E241" i="2"/>
  <c r="G241" i="2"/>
  <c r="M241" i="2"/>
  <c r="E240" i="2"/>
  <c r="G240" i="2"/>
  <c r="M240" i="2"/>
  <c r="E239" i="2"/>
  <c r="G239" i="2"/>
  <c r="M239" i="2"/>
  <c r="E238" i="2"/>
  <c r="G238" i="2"/>
  <c r="M238" i="2"/>
  <c r="E237" i="2"/>
  <c r="G237" i="2"/>
  <c r="M237" i="2"/>
  <c r="E236" i="2"/>
  <c r="G236" i="2"/>
  <c r="M236" i="2"/>
  <c r="E235" i="2"/>
  <c r="G235" i="2"/>
  <c r="M235" i="2"/>
  <c r="E234" i="2"/>
  <c r="G234" i="2"/>
  <c r="M234" i="2"/>
  <c r="E233" i="2"/>
  <c r="G233" i="2"/>
  <c r="M233" i="2"/>
  <c r="E232" i="2"/>
  <c r="G232" i="2"/>
  <c r="M232" i="2"/>
  <c r="E231" i="2"/>
  <c r="G231" i="2"/>
  <c r="M231" i="2"/>
  <c r="E230" i="2"/>
  <c r="G230" i="2"/>
  <c r="M230" i="2"/>
  <c r="E229" i="2"/>
  <c r="G229" i="2"/>
  <c r="M229" i="2"/>
  <c r="E228" i="2"/>
  <c r="G228" i="2"/>
  <c r="M228" i="2"/>
  <c r="E227" i="2"/>
  <c r="G227" i="2"/>
  <c r="M227" i="2"/>
  <c r="E226" i="2"/>
  <c r="G226" i="2"/>
  <c r="M226" i="2"/>
  <c r="E225" i="2"/>
  <c r="G225" i="2"/>
  <c r="M225" i="2"/>
  <c r="E224" i="2"/>
  <c r="G224" i="2"/>
  <c r="M224" i="2"/>
  <c r="E223" i="2"/>
  <c r="G223" i="2"/>
  <c r="M223" i="2"/>
  <c r="E222" i="2"/>
  <c r="G222" i="2"/>
  <c r="M222" i="2"/>
  <c r="E221" i="2"/>
  <c r="G221" i="2"/>
  <c r="M221" i="2"/>
  <c r="E220" i="2"/>
  <c r="G220" i="2"/>
  <c r="M220" i="2"/>
  <c r="E219" i="2"/>
  <c r="G219" i="2"/>
  <c r="M219" i="2"/>
  <c r="E218" i="2"/>
  <c r="G218" i="2"/>
  <c r="M218" i="2"/>
  <c r="E217" i="2"/>
  <c r="G217" i="2"/>
  <c r="M217" i="2"/>
  <c r="E216" i="2"/>
  <c r="G216" i="2"/>
  <c r="M216" i="2"/>
  <c r="E215" i="2"/>
  <c r="G215" i="2"/>
  <c r="M215" i="2"/>
  <c r="E214" i="2"/>
  <c r="G214" i="2"/>
  <c r="M214" i="2"/>
  <c r="E213" i="2"/>
  <c r="G213" i="2"/>
  <c r="M213" i="2"/>
  <c r="E212" i="2"/>
  <c r="G212" i="2"/>
  <c r="M212" i="2"/>
  <c r="E211" i="2"/>
  <c r="G211" i="2"/>
  <c r="M211" i="2"/>
  <c r="E210" i="2"/>
  <c r="G210" i="2"/>
  <c r="M210" i="2"/>
  <c r="E209" i="2"/>
  <c r="G209" i="2"/>
  <c r="M209" i="2"/>
  <c r="E208" i="2"/>
  <c r="G208" i="2"/>
  <c r="M208" i="2"/>
  <c r="E207" i="2"/>
  <c r="G207" i="2"/>
  <c r="M207" i="2"/>
  <c r="E206" i="2"/>
  <c r="G206" i="2"/>
  <c r="M206" i="2"/>
  <c r="E205" i="2"/>
  <c r="G205" i="2"/>
  <c r="M205" i="2"/>
  <c r="E204" i="2"/>
  <c r="G204" i="2"/>
  <c r="M204" i="2"/>
  <c r="E203" i="2"/>
  <c r="G203" i="2"/>
  <c r="M203" i="2"/>
  <c r="E202" i="2"/>
  <c r="G202" i="2"/>
  <c r="M202" i="2"/>
  <c r="E201" i="2"/>
  <c r="G201" i="2"/>
  <c r="M201" i="2"/>
  <c r="E200" i="2"/>
  <c r="G200" i="2"/>
  <c r="M200" i="2"/>
  <c r="E199" i="2"/>
  <c r="G199" i="2"/>
  <c r="M199" i="2"/>
  <c r="E198" i="2"/>
  <c r="G198" i="2"/>
  <c r="M198" i="2"/>
  <c r="E197" i="2"/>
  <c r="G197" i="2"/>
  <c r="M197" i="2"/>
  <c r="E196" i="2"/>
  <c r="G196" i="2"/>
  <c r="M196" i="2"/>
  <c r="E195" i="2"/>
  <c r="G195" i="2"/>
  <c r="M195" i="2"/>
  <c r="E194" i="2"/>
  <c r="G194" i="2"/>
  <c r="M194" i="2"/>
  <c r="E193" i="2"/>
  <c r="G193" i="2"/>
  <c r="M193" i="2"/>
  <c r="E192" i="2"/>
  <c r="G192" i="2"/>
  <c r="M192" i="2"/>
  <c r="E191" i="2"/>
  <c r="G191" i="2"/>
  <c r="M191" i="2"/>
  <c r="E190" i="2"/>
  <c r="G190" i="2"/>
  <c r="M190" i="2"/>
  <c r="E189" i="2"/>
  <c r="G189" i="2"/>
  <c r="M189" i="2"/>
  <c r="E188" i="2"/>
  <c r="G188" i="2"/>
  <c r="M188" i="2"/>
  <c r="E187" i="2"/>
  <c r="G187" i="2"/>
  <c r="M187" i="2"/>
  <c r="E186" i="2"/>
  <c r="G186" i="2"/>
  <c r="M186" i="2"/>
  <c r="E185" i="2"/>
  <c r="G185" i="2"/>
  <c r="M185" i="2"/>
  <c r="E184" i="2"/>
  <c r="G184" i="2"/>
  <c r="M184" i="2"/>
  <c r="E183" i="2"/>
  <c r="G183" i="2"/>
  <c r="M183" i="2"/>
  <c r="E182" i="2"/>
  <c r="G182" i="2"/>
  <c r="M182" i="2"/>
  <c r="E181" i="2"/>
  <c r="G181" i="2"/>
  <c r="M181" i="2"/>
  <c r="E180" i="2"/>
  <c r="G180" i="2"/>
  <c r="M180" i="2"/>
  <c r="E179" i="2"/>
  <c r="G179" i="2"/>
  <c r="M179" i="2"/>
  <c r="E178" i="2"/>
  <c r="G178" i="2"/>
  <c r="M178" i="2"/>
  <c r="E177" i="2"/>
  <c r="G177" i="2"/>
  <c r="M177" i="2"/>
  <c r="E176" i="2"/>
  <c r="G176" i="2"/>
  <c r="M176" i="2"/>
  <c r="E175" i="2"/>
  <c r="G175" i="2"/>
  <c r="M175" i="2"/>
  <c r="E174" i="2"/>
  <c r="G174" i="2"/>
  <c r="M174" i="2"/>
  <c r="E173" i="2"/>
  <c r="G173" i="2"/>
  <c r="M173" i="2"/>
  <c r="E172" i="2"/>
  <c r="G172" i="2"/>
  <c r="M172" i="2"/>
  <c r="E171" i="2"/>
  <c r="G171" i="2"/>
  <c r="M171" i="2"/>
  <c r="E170" i="2"/>
  <c r="G170" i="2"/>
  <c r="M170" i="2"/>
  <c r="E169" i="2"/>
  <c r="G169" i="2"/>
  <c r="M169" i="2"/>
  <c r="E168" i="2"/>
  <c r="G168" i="2"/>
  <c r="M168" i="2"/>
  <c r="E167" i="2"/>
  <c r="G167" i="2"/>
  <c r="M167" i="2"/>
  <c r="E166" i="2"/>
  <c r="G166" i="2"/>
  <c r="M166" i="2"/>
  <c r="E165" i="2"/>
  <c r="G165" i="2"/>
  <c r="M165" i="2"/>
  <c r="E164" i="2"/>
  <c r="G164" i="2"/>
  <c r="M164" i="2"/>
  <c r="E163" i="2"/>
  <c r="G163" i="2"/>
  <c r="M163" i="2"/>
  <c r="E162" i="2"/>
  <c r="G162" i="2"/>
  <c r="M162" i="2"/>
  <c r="E161" i="2"/>
  <c r="G161" i="2"/>
  <c r="M161" i="2"/>
  <c r="E160" i="2"/>
  <c r="G160" i="2"/>
  <c r="M160" i="2"/>
  <c r="E159" i="2"/>
  <c r="G159" i="2"/>
  <c r="M159" i="2"/>
  <c r="E158" i="2"/>
  <c r="G158" i="2"/>
  <c r="M158" i="2"/>
  <c r="E157" i="2"/>
  <c r="G157" i="2"/>
  <c r="M157" i="2"/>
  <c r="E156" i="2"/>
  <c r="G156" i="2"/>
  <c r="M156" i="2"/>
  <c r="E155" i="2"/>
  <c r="G155" i="2"/>
  <c r="M155" i="2"/>
  <c r="E154" i="2"/>
  <c r="G154" i="2"/>
  <c r="M154" i="2"/>
  <c r="E153" i="2"/>
  <c r="G153" i="2"/>
  <c r="M153" i="2"/>
  <c r="E152" i="2"/>
  <c r="G152" i="2"/>
  <c r="M152" i="2"/>
  <c r="E151" i="2"/>
  <c r="G151" i="2"/>
  <c r="M151" i="2"/>
  <c r="E150" i="2"/>
  <c r="G150" i="2"/>
  <c r="M150" i="2"/>
  <c r="E149" i="2"/>
  <c r="G149" i="2"/>
  <c r="M149" i="2"/>
  <c r="E6" i="2"/>
  <c r="G6" i="2"/>
  <c r="I5" i="2"/>
  <c r="K6" i="2"/>
  <c r="L6" i="2"/>
  <c r="M6" i="2"/>
  <c r="E7" i="2"/>
  <c r="G7" i="2"/>
  <c r="I6" i="2"/>
  <c r="K7" i="2"/>
  <c r="L7" i="2"/>
  <c r="M7" i="2"/>
  <c r="E8" i="2"/>
  <c r="G8" i="2"/>
  <c r="I7" i="2"/>
  <c r="K8" i="2"/>
  <c r="L8" i="2"/>
  <c r="M8" i="2"/>
  <c r="E9" i="2"/>
  <c r="G9" i="2"/>
  <c r="I8" i="2"/>
  <c r="K9" i="2"/>
  <c r="L9" i="2"/>
  <c r="M9" i="2"/>
  <c r="E10" i="2"/>
  <c r="G10" i="2"/>
  <c r="I9" i="2"/>
  <c r="K10" i="2"/>
  <c r="L10" i="2"/>
  <c r="M10" i="2"/>
  <c r="E11" i="2"/>
  <c r="G11" i="2"/>
  <c r="I10" i="2"/>
  <c r="K11" i="2"/>
  <c r="L11" i="2"/>
  <c r="M11" i="2"/>
  <c r="E12" i="2"/>
  <c r="G12" i="2"/>
  <c r="I11" i="2"/>
  <c r="K12" i="2"/>
  <c r="L12" i="2"/>
  <c r="M12" i="2"/>
  <c r="E13" i="2"/>
  <c r="G13" i="2"/>
  <c r="I12" i="2"/>
  <c r="K13" i="2"/>
  <c r="L13" i="2"/>
  <c r="M13" i="2"/>
  <c r="E14" i="2"/>
  <c r="G14" i="2"/>
  <c r="I13" i="2"/>
  <c r="K14" i="2"/>
  <c r="L14" i="2"/>
  <c r="M14" i="2"/>
  <c r="E15" i="2"/>
  <c r="G15" i="2"/>
  <c r="I14" i="2"/>
  <c r="K15" i="2"/>
  <c r="L15" i="2"/>
  <c r="M15" i="2"/>
  <c r="E16" i="2"/>
  <c r="G16" i="2"/>
  <c r="I15" i="2"/>
  <c r="K16" i="2"/>
  <c r="L16" i="2"/>
  <c r="M16" i="2"/>
  <c r="E17" i="2"/>
  <c r="G17" i="2"/>
  <c r="I16" i="2"/>
  <c r="K17" i="2"/>
  <c r="L17" i="2"/>
  <c r="M17" i="2"/>
  <c r="E18" i="2"/>
  <c r="G18" i="2"/>
  <c r="I17" i="2"/>
  <c r="K18" i="2"/>
  <c r="L18" i="2"/>
  <c r="M18" i="2"/>
  <c r="E19" i="2"/>
  <c r="G19" i="2"/>
  <c r="I18" i="2"/>
  <c r="K19" i="2"/>
  <c r="L19" i="2"/>
  <c r="M19" i="2"/>
  <c r="E20" i="2"/>
  <c r="G20" i="2"/>
  <c r="I19" i="2"/>
  <c r="K20" i="2"/>
  <c r="L20" i="2"/>
  <c r="M20" i="2"/>
  <c r="E21" i="2"/>
  <c r="G21" i="2"/>
  <c r="I20" i="2"/>
  <c r="K21" i="2"/>
  <c r="L21" i="2"/>
  <c r="M21" i="2"/>
  <c r="E22" i="2"/>
  <c r="G22" i="2"/>
  <c r="I21" i="2"/>
  <c r="K22" i="2"/>
  <c r="L22" i="2"/>
  <c r="M22" i="2"/>
  <c r="E23" i="2"/>
  <c r="G23" i="2"/>
  <c r="I22" i="2"/>
  <c r="K23" i="2"/>
  <c r="L23" i="2"/>
  <c r="M23" i="2"/>
  <c r="E24" i="2"/>
  <c r="G24" i="2"/>
  <c r="I23" i="2"/>
  <c r="K24" i="2"/>
  <c r="L24" i="2"/>
  <c r="M24" i="2"/>
  <c r="E25" i="2"/>
  <c r="G25" i="2"/>
  <c r="I24" i="2"/>
  <c r="K25" i="2"/>
  <c r="L25" i="2"/>
  <c r="M25" i="2"/>
  <c r="E26" i="2"/>
  <c r="G26" i="2"/>
  <c r="I25" i="2"/>
  <c r="K26" i="2"/>
  <c r="L26" i="2"/>
  <c r="M26" i="2"/>
  <c r="E27" i="2"/>
  <c r="G27" i="2"/>
  <c r="I26" i="2"/>
  <c r="K27" i="2"/>
  <c r="L27" i="2"/>
  <c r="M27" i="2"/>
  <c r="E28" i="2"/>
  <c r="G28" i="2"/>
  <c r="I27" i="2"/>
  <c r="K28" i="2"/>
  <c r="L28" i="2"/>
  <c r="M28" i="2"/>
  <c r="E29" i="2"/>
  <c r="G29" i="2"/>
  <c r="I28" i="2"/>
  <c r="J29" i="2"/>
  <c r="K29" i="2"/>
  <c r="L29" i="2"/>
  <c r="M29" i="2"/>
  <c r="E30" i="2"/>
  <c r="G30" i="2"/>
  <c r="J30" i="2"/>
  <c r="I29" i="2"/>
  <c r="K30" i="2"/>
  <c r="L30" i="2"/>
  <c r="M30" i="2"/>
  <c r="E31" i="2"/>
  <c r="G31" i="2"/>
  <c r="J31" i="2"/>
  <c r="I30" i="2"/>
  <c r="K31" i="2"/>
  <c r="L31" i="2"/>
  <c r="M31" i="2"/>
  <c r="E32" i="2"/>
  <c r="G32" i="2"/>
  <c r="J32" i="2"/>
  <c r="I31" i="2"/>
  <c r="K32" i="2"/>
  <c r="L32" i="2"/>
  <c r="M32" i="2"/>
  <c r="E33" i="2"/>
  <c r="G33" i="2"/>
  <c r="J33" i="2"/>
  <c r="I32" i="2"/>
  <c r="K33" i="2"/>
  <c r="L33" i="2"/>
  <c r="M33" i="2"/>
  <c r="E34" i="2"/>
  <c r="G34" i="2"/>
  <c r="J34" i="2"/>
  <c r="I33" i="2"/>
  <c r="K34" i="2"/>
  <c r="L34" i="2"/>
  <c r="M34" i="2"/>
  <c r="E35" i="2"/>
  <c r="G35" i="2"/>
  <c r="J35" i="2"/>
  <c r="I34" i="2"/>
  <c r="K35" i="2"/>
  <c r="L35" i="2"/>
  <c r="M35" i="2"/>
  <c r="E36" i="2"/>
  <c r="G36" i="2"/>
  <c r="J36" i="2"/>
  <c r="I35" i="2"/>
  <c r="K36" i="2"/>
  <c r="L36" i="2"/>
  <c r="M36" i="2"/>
  <c r="E37" i="2"/>
  <c r="G37" i="2"/>
  <c r="J37" i="2"/>
  <c r="I36" i="2"/>
  <c r="K37" i="2"/>
  <c r="L37" i="2"/>
  <c r="M37" i="2"/>
  <c r="E38" i="2"/>
  <c r="G38" i="2"/>
  <c r="J38" i="2"/>
  <c r="I37" i="2"/>
  <c r="K38" i="2"/>
  <c r="L38" i="2"/>
  <c r="M38" i="2"/>
  <c r="E39" i="2"/>
  <c r="G39" i="2"/>
  <c r="J39" i="2"/>
  <c r="I38" i="2"/>
  <c r="K39" i="2"/>
  <c r="L39" i="2"/>
  <c r="M39" i="2"/>
  <c r="E40" i="2"/>
  <c r="G40" i="2"/>
  <c r="J40" i="2"/>
  <c r="I39" i="2"/>
  <c r="K40" i="2"/>
  <c r="L40" i="2"/>
  <c r="M40" i="2"/>
  <c r="E41" i="2"/>
  <c r="G41" i="2"/>
  <c r="J41" i="2"/>
  <c r="I40" i="2"/>
  <c r="K41" i="2"/>
  <c r="L41" i="2"/>
  <c r="M41" i="2"/>
  <c r="E42" i="2"/>
  <c r="G42" i="2"/>
  <c r="J42" i="2"/>
  <c r="I41" i="2"/>
  <c r="K42" i="2"/>
  <c r="L42" i="2"/>
  <c r="M42" i="2"/>
  <c r="E43" i="2"/>
  <c r="G43" i="2"/>
  <c r="J43" i="2"/>
  <c r="I42" i="2"/>
  <c r="K43" i="2"/>
  <c r="L43" i="2"/>
  <c r="M43" i="2"/>
  <c r="E44" i="2"/>
  <c r="G44" i="2"/>
  <c r="J44" i="2"/>
  <c r="I43" i="2"/>
  <c r="K44" i="2"/>
  <c r="L44" i="2"/>
  <c r="M44" i="2"/>
  <c r="E45" i="2"/>
  <c r="G45" i="2"/>
  <c r="J45" i="2"/>
  <c r="I44" i="2"/>
  <c r="K45" i="2"/>
  <c r="L45" i="2"/>
  <c r="M45" i="2"/>
  <c r="E46" i="2"/>
  <c r="G46" i="2"/>
  <c r="J46" i="2"/>
  <c r="I45" i="2"/>
  <c r="K46" i="2"/>
  <c r="L46" i="2"/>
  <c r="M46" i="2"/>
  <c r="E47" i="2"/>
  <c r="G47" i="2"/>
  <c r="J47" i="2"/>
  <c r="I46" i="2"/>
  <c r="K47" i="2"/>
  <c r="L47" i="2"/>
  <c r="M47" i="2"/>
  <c r="E48" i="2"/>
  <c r="G48" i="2"/>
  <c r="J48" i="2"/>
  <c r="I47" i="2"/>
  <c r="K48" i="2"/>
  <c r="L48" i="2"/>
  <c r="M48" i="2"/>
  <c r="E49" i="2"/>
  <c r="G49" i="2"/>
  <c r="J49" i="2"/>
  <c r="I48" i="2"/>
  <c r="K49" i="2"/>
  <c r="L49" i="2"/>
  <c r="M49" i="2"/>
  <c r="E50" i="2"/>
  <c r="G50" i="2"/>
  <c r="J50" i="2"/>
  <c r="I49" i="2"/>
  <c r="K50" i="2"/>
  <c r="L50" i="2"/>
  <c r="M50" i="2"/>
  <c r="E51" i="2"/>
  <c r="G51" i="2"/>
  <c r="J51" i="2"/>
  <c r="I50" i="2"/>
  <c r="K51" i="2"/>
  <c r="L51" i="2"/>
  <c r="M51" i="2"/>
  <c r="E52" i="2"/>
  <c r="G52" i="2"/>
  <c r="J52" i="2"/>
  <c r="I51" i="2"/>
  <c r="K52" i="2"/>
  <c r="L52" i="2"/>
  <c r="M52" i="2"/>
  <c r="E53" i="2"/>
  <c r="G53" i="2"/>
  <c r="J53" i="2"/>
  <c r="I52" i="2"/>
  <c r="K53" i="2"/>
  <c r="L53" i="2"/>
  <c r="M53" i="2"/>
  <c r="E54" i="2"/>
  <c r="G54" i="2"/>
  <c r="J54" i="2"/>
  <c r="I53" i="2"/>
  <c r="K54" i="2"/>
  <c r="L54" i="2"/>
  <c r="M54" i="2"/>
  <c r="E55" i="2"/>
  <c r="G55" i="2"/>
  <c r="J55" i="2"/>
  <c r="I54" i="2"/>
  <c r="K55" i="2"/>
  <c r="L55" i="2"/>
  <c r="M55" i="2"/>
  <c r="E56" i="2"/>
  <c r="G56" i="2"/>
  <c r="J56" i="2"/>
  <c r="I55" i="2"/>
  <c r="K56" i="2"/>
  <c r="L56" i="2"/>
  <c r="M56" i="2"/>
  <c r="E57" i="2"/>
  <c r="G57" i="2"/>
  <c r="J57" i="2"/>
  <c r="I56" i="2"/>
  <c r="K57" i="2"/>
  <c r="L57" i="2"/>
  <c r="M57" i="2"/>
  <c r="E58" i="2"/>
  <c r="G58" i="2"/>
  <c r="J58" i="2"/>
  <c r="I57" i="2"/>
  <c r="K58" i="2"/>
  <c r="L58" i="2"/>
  <c r="M58" i="2"/>
  <c r="E59" i="2"/>
  <c r="G59" i="2"/>
  <c r="J59" i="2"/>
  <c r="I58" i="2"/>
  <c r="K59" i="2"/>
  <c r="L59" i="2"/>
  <c r="M59" i="2"/>
  <c r="E60" i="2"/>
  <c r="G60" i="2"/>
  <c r="J60" i="2"/>
  <c r="I59" i="2"/>
  <c r="K60" i="2"/>
  <c r="L60" i="2"/>
  <c r="M60" i="2"/>
  <c r="E61" i="2"/>
  <c r="G61" i="2"/>
  <c r="J61" i="2"/>
  <c r="I60" i="2"/>
  <c r="K61" i="2"/>
  <c r="L61" i="2"/>
  <c r="M61" i="2"/>
  <c r="E62" i="2"/>
  <c r="G62" i="2"/>
  <c r="J62" i="2"/>
  <c r="I61" i="2"/>
  <c r="K62" i="2"/>
  <c r="L62" i="2"/>
  <c r="M62" i="2"/>
  <c r="E63" i="2"/>
  <c r="G63" i="2"/>
  <c r="J63" i="2"/>
  <c r="I62" i="2"/>
  <c r="K63" i="2"/>
  <c r="L63" i="2"/>
  <c r="M63" i="2"/>
  <c r="E64" i="2"/>
  <c r="G64" i="2"/>
  <c r="J64" i="2"/>
  <c r="I63" i="2"/>
  <c r="K64" i="2"/>
  <c r="L64" i="2"/>
  <c r="M64" i="2"/>
  <c r="E65" i="2"/>
  <c r="G65" i="2"/>
  <c r="J65" i="2"/>
  <c r="I64" i="2"/>
  <c r="K65" i="2"/>
  <c r="L65" i="2"/>
  <c r="M65" i="2"/>
  <c r="E66" i="2"/>
  <c r="G66" i="2"/>
  <c r="J66" i="2"/>
  <c r="I65" i="2"/>
  <c r="K66" i="2"/>
  <c r="L66" i="2"/>
  <c r="M66" i="2"/>
  <c r="E67" i="2"/>
  <c r="G67" i="2"/>
  <c r="J67" i="2"/>
  <c r="I66" i="2"/>
  <c r="K67" i="2"/>
  <c r="L67" i="2"/>
  <c r="M67" i="2"/>
  <c r="E68" i="2"/>
  <c r="G68" i="2"/>
  <c r="J68" i="2"/>
  <c r="I67" i="2"/>
  <c r="K68" i="2"/>
  <c r="L68" i="2"/>
  <c r="M68" i="2"/>
  <c r="E69" i="2"/>
  <c r="G69" i="2"/>
  <c r="J69" i="2"/>
  <c r="I68" i="2"/>
  <c r="K69" i="2"/>
  <c r="L69" i="2"/>
  <c r="M69" i="2"/>
  <c r="E70" i="2"/>
  <c r="G70" i="2"/>
  <c r="J70" i="2"/>
  <c r="I69" i="2"/>
  <c r="K70" i="2"/>
  <c r="L70" i="2"/>
  <c r="M70" i="2"/>
  <c r="E71" i="2"/>
  <c r="G71" i="2"/>
  <c r="J71" i="2"/>
  <c r="I70" i="2"/>
  <c r="K71" i="2"/>
  <c r="L71" i="2"/>
  <c r="M71" i="2"/>
  <c r="E72" i="2"/>
  <c r="G72" i="2"/>
  <c r="J72" i="2"/>
  <c r="I71" i="2"/>
  <c r="K72" i="2"/>
  <c r="L72" i="2"/>
  <c r="M72" i="2"/>
  <c r="E73" i="2"/>
  <c r="G73" i="2"/>
  <c r="J73" i="2"/>
  <c r="I72" i="2"/>
  <c r="K73" i="2"/>
  <c r="L73" i="2"/>
  <c r="M73" i="2"/>
  <c r="E74" i="2"/>
  <c r="G74" i="2"/>
  <c r="J74" i="2"/>
  <c r="I73" i="2"/>
  <c r="K74" i="2"/>
  <c r="L74" i="2"/>
  <c r="M74" i="2"/>
  <c r="E75" i="2"/>
  <c r="G75" i="2"/>
  <c r="J75" i="2"/>
  <c r="I74" i="2"/>
  <c r="K75" i="2"/>
  <c r="L75" i="2"/>
  <c r="M75" i="2"/>
  <c r="E76" i="2"/>
  <c r="G76" i="2"/>
  <c r="J76" i="2"/>
  <c r="I75" i="2"/>
  <c r="K76" i="2"/>
  <c r="L76" i="2"/>
  <c r="M76" i="2"/>
  <c r="E77" i="2"/>
  <c r="G77" i="2"/>
  <c r="J77" i="2"/>
  <c r="I76" i="2"/>
  <c r="K77" i="2"/>
  <c r="L77" i="2"/>
  <c r="M77" i="2"/>
  <c r="E78" i="2"/>
  <c r="G78" i="2"/>
  <c r="J78" i="2"/>
  <c r="I77" i="2"/>
  <c r="K78" i="2"/>
  <c r="L78" i="2"/>
  <c r="M78" i="2"/>
  <c r="E79" i="2"/>
  <c r="G79" i="2"/>
  <c r="J79" i="2"/>
  <c r="I78" i="2"/>
  <c r="K79" i="2"/>
  <c r="L79" i="2"/>
  <c r="M79" i="2"/>
  <c r="E80" i="2"/>
  <c r="G80" i="2"/>
  <c r="J80" i="2"/>
  <c r="I79" i="2"/>
  <c r="K80" i="2"/>
  <c r="L80" i="2"/>
  <c r="M80" i="2"/>
  <c r="E81" i="2"/>
  <c r="G81" i="2"/>
  <c r="J81" i="2"/>
  <c r="I80" i="2"/>
  <c r="K81" i="2"/>
  <c r="L81" i="2"/>
  <c r="M81" i="2"/>
  <c r="E82" i="2"/>
  <c r="G82" i="2"/>
  <c r="J82" i="2"/>
  <c r="I81" i="2"/>
  <c r="K82" i="2"/>
  <c r="L82" i="2"/>
  <c r="M82" i="2"/>
  <c r="E83" i="2"/>
  <c r="G83" i="2"/>
  <c r="J83" i="2"/>
  <c r="I82" i="2"/>
  <c r="K83" i="2"/>
  <c r="L83" i="2"/>
  <c r="M83" i="2"/>
  <c r="E84" i="2"/>
  <c r="G84" i="2"/>
  <c r="J84" i="2"/>
  <c r="I83" i="2"/>
  <c r="K84" i="2"/>
  <c r="L84" i="2"/>
  <c r="M84" i="2"/>
  <c r="E85" i="2"/>
  <c r="G85" i="2"/>
  <c r="J85" i="2"/>
  <c r="I84" i="2"/>
  <c r="K85" i="2"/>
  <c r="L85" i="2"/>
  <c r="M85" i="2"/>
  <c r="E86" i="2"/>
  <c r="G86" i="2"/>
  <c r="J86" i="2"/>
  <c r="I85" i="2"/>
  <c r="K86" i="2"/>
  <c r="L86" i="2"/>
  <c r="M86" i="2"/>
  <c r="E87" i="2"/>
  <c r="G87" i="2"/>
  <c r="J87" i="2"/>
  <c r="I86" i="2"/>
  <c r="K87" i="2"/>
  <c r="L87" i="2"/>
  <c r="M87" i="2"/>
  <c r="E88" i="2"/>
  <c r="G88" i="2"/>
  <c r="J88" i="2"/>
  <c r="I87" i="2"/>
  <c r="K88" i="2"/>
  <c r="L88" i="2"/>
  <c r="M88" i="2"/>
  <c r="E89" i="2"/>
  <c r="G89" i="2"/>
  <c r="J89" i="2"/>
  <c r="I88" i="2"/>
  <c r="K89" i="2"/>
  <c r="L89" i="2"/>
  <c r="M89" i="2"/>
  <c r="E90" i="2"/>
  <c r="G90" i="2"/>
  <c r="J90" i="2"/>
  <c r="I89" i="2"/>
  <c r="K90" i="2"/>
  <c r="L90" i="2"/>
  <c r="M90" i="2"/>
  <c r="E91" i="2"/>
  <c r="G91" i="2"/>
  <c r="J91" i="2"/>
  <c r="I90" i="2"/>
  <c r="K91" i="2"/>
  <c r="L91" i="2"/>
  <c r="M91" i="2"/>
  <c r="E92" i="2"/>
  <c r="G92" i="2"/>
  <c r="J92" i="2"/>
  <c r="I91" i="2"/>
  <c r="K92" i="2"/>
  <c r="L92" i="2"/>
  <c r="M92" i="2"/>
  <c r="E93" i="2"/>
  <c r="G93" i="2"/>
  <c r="J93" i="2"/>
  <c r="I92" i="2"/>
  <c r="K93" i="2"/>
  <c r="L93" i="2"/>
  <c r="M93" i="2"/>
  <c r="E94" i="2"/>
  <c r="G94" i="2"/>
  <c r="J94" i="2"/>
  <c r="I93" i="2"/>
  <c r="K94" i="2"/>
  <c r="L94" i="2"/>
  <c r="M94" i="2"/>
  <c r="E95" i="2"/>
  <c r="G95" i="2"/>
  <c r="J95" i="2"/>
  <c r="I94" i="2"/>
  <c r="K95" i="2"/>
  <c r="L95" i="2"/>
  <c r="M95" i="2"/>
  <c r="E96" i="2"/>
  <c r="G96" i="2"/>
  <c r="J96" i="2"/>
  <c r="I95" i="2"/>
  <c r="K96" i="2"/>
  <c r="L96" i="2"/>
  <c r="M96" i="2"/>
  <c r="E97" i="2"/>
  <c r="G97" i="2"/>
  <c r="J97" i="2"/>
  <c r="I96" i="2"/>
  <c r="K97" i="2"/>
  <c r="L97" i="2"/>
  <c r="M97" i="2"/>
  <c r="E98" i="2"/>
  <c r="G98" i="2"/>
  <c r="J98" i="2"/>
  <c r="I97" i="2"/>
  <c r="K98" i="2"/>
  <c r="L98" i="2"/>
  <c r="M98" i="2"/>
  <c r="E99" i="2"/>
  <c r="G99" i="2"/>
  <c r="J99" i="2"/>
  <c r="I98" i="2"/>
  <c r="K99" i="2"/>
  <c r="L99" i="2"/>
  <c r="M99" i="2"/>
  <c r="E100" i="2"/>
  <c r="G100" i="2"/>
  <c r="J100" i="2"/>
  <c r="I99" i="2"/>
  <c r="K100" i="2"/>
  <c r="L100" i="2"/>
  <c r="M100" i="2"/>
  <c r="E101" i="2"/>
  <c r="G101" i="2"/>
  <c r="J101" i="2"/>
  <c r="I100" i="2"/>
  <c r="K101" i="2"/>
  <c r="L101" i="2"/>
  <c r="M101" i="2"/>
  <c r="E102" i="2"/>
  <c r="G102" i="2"/>
  <c r="J102" i="2"/>
  <c r="I101" i="2"/>
  <c r="K102" i="2"/>
  <c r="L102" i="2"/>
  <c r="M102" i="2"/>
  <c r="E103" i="2"/>
  <c r="G103" i="2"/>
  <c r="J103" i="2"/>
  <c r="I102" i="2"/>
  <c r="K103" i="2"/>
  <c r="L103" i="2"/>
  <c r="M103" i="2"/>
  <c r="E104" i="2"/>
  <c r="G104" i="2"/>
  <c r="J104" i="2"/>
  <c r="I103" i="2"/>
  <c r="K104" i="2"/>
  <c r="L104" i="2"/>
  <c r="M104" i="2"/>
  <c r="E105" i="2"/>
  <c r="G105" i="2"/>
  <c r="J105" i="2"/>
  <c r="I104" i="2"/>
  <c r="K105" i="2"/>
  <c r="L105" i="2"/>
  <c r="M105" i="2"/>
  <c r="E106" i="2"/>
  <c r="G106" i="2"/>
  <c r="J106" i="2"/>
  <c r="I105" i="2"/>
  <c r="K106" i="2"/>
  <c r="L106" i="2"/>
  <c r="M106" i="2"/>
  <c r="E107" i="2"/>
  <c r="G107" i="2"/>
  <c r="J107" i="2"/>
  <c r="I106" i="2"/>
  <c r="K107" i="2"/>
  <c r="L107" i="2"/>
  <c r="M107" i="2"/>
  <c r="E108" i="2"/>
  <c r="G108" i="2"/>
  <c r="J108" i="2"/>
  <c r="I107" i="2"/>
  <c r="K108" i="2"/>
  <c r="L108" i="2"/>
  <c r="M108" i="2"/>
  <c r="E109" i="2"/>
  <c r="G109" i="2"/>
  <c r="J109" i="2"/>
  <c r="I108" i="2"/>
  <c r="K109" i="2"/>
  <c r="L109" i="2"/>
  <c r="M109" i="2"/>
  <c r="E110" i="2"/>
  <c r="G110" i="2"/>
  <c r="J110" i="2"/>
  <c r="I109" i="2"/>
  <c r="K110" i="2"/>
  <c r="L110" i="2"/>
  <c r="M110" i="2"/>
  <c r="E111" i="2"/>
  <c r="G111" i="2"/>
  <c r="J111" i="2"/>
  <c r="I110" i="2"/>
  <c r="K111" i="2"/>
  <c r="L111" i="2"/>
  <c r="M111" i="2"/>
  <c r="E112" i="2"/>
  <c r="G112" i="2"/>
  <c r="J112" i="2"/>
  <c r="I111" i="2"/>
  <c r="K112" i="2"/>
  <c r="L112" i="2"/>
  <c r="M112" i="2"/>
  <c r="E113" i="2"/>
  <c r="G113" i="2"/>
  <c r="J113" i="2"/>
  <c r="I112" i="2"/>
  <c r="K113" i="2"/>
  <c r="L113" i="2"/>
  <c r="M113" i="2"/>
  <c r="E114" i="2"/>
  <c r="G114" i="2"/>
  <c r="J114" i="2"/>
  <c r="I113" i="2"/>
  <c r="K114" i="2"/>
  <c r="L114" i="2"/>
  <c r="M114" i="2"/>
  <c r="E115" i="2"/>
  <c r="G115" i="2"/>
  <c r="J115" i="2"/>
  <c r="I114" i="2"/>
  <c r="K115" i="2"/>
  <c r="L115" i="2"/>
  <c r="M115" i="2"/>
  <c r="E116" i="2"/>
  <c r="G116" i="2"/>
  <c r="J116" i="2"/>
  <c r="I115" i="2"/>
  <c r="K116" i="2"/>
  <c r="L116" i="2"/>
  <c r="M116" i="2"/>
  <c r="E117" i="2"/>
  <c r="G117" i="2"/>
  <c r="J117" i="2"/>
  <c r="I116" i="2"/>
  <c r="K117" i="2"/>
  <c r="L117" i="2"/>
  <c r="M117" i="2"/>
  <c r="E118" i="2"/>
  <c r="G118" i="2"/>
  <c r="J118" i="2"/>
  <c r="I117" i="2"/>
  <c r="K118" i="2"/>
  <c r="L118" i="2"/>
  <c r="M118" i="2"/>
  <c r="E119" i="2"/>
  <c r="G119" i="2"/>
  <c r="J119" i="2"/>
  <c r="I118" i="2"/>
  <c r="K119" i="2"/>
  <c r="L119" i="2"/>
  <c r="M119" i="2"/>
  <c r="E120" i="2"/>
  <c r="G120" i="2"/>
  <c r="J120" i="2"/>
  <c r="I119" i="2"/>
  <c r="K120" i="2"/>
  <c r="L120" i="2"/>
  <c r="M120" i="2"/>
  <c r="E121" i="2"/>
  <c r="G121" i="2"/>
  <c r="J121" i="2"/>
  <c r="I120" i="2"/>
  <c r="K121" i="2"/>
  <c r="L121" i="2"/>
  <c r="M121" i="2"/>
  <c r="E122" i="2"/>
  <c r="G122" i="2"/>
  <c r="J122" i="2"/>
  <c r="I121" i="2"/>
  <c r="K122" i="2"/>
  <c r="L122" i="2"/>
  <c r="M122" i="2"/>
  <c r="E123" i="2"/>
  <c r="G123" i="2"/>
  <c r="J123" i="2"/>
  <c r="I122" i="2"/>
  <c r="K123" i="2"/>
  <c r="L123" i="2"/>
  <c r="M123" i="2"/>
  <c r="E124" i="2"/>
  <c r="G124" i="2"/>
  <c r="J124" i="2"/>
  <c r="I123" i="2"/>
  <c r="K124" i="2"/>
  <c r="L124" i="2"/>
  <c r="M124" i="2"/>
  <c r="E125" i="2"/>
  <c r="G125" i="2"/>
  <c r="J125" i="2"/>
  <c r="I124" i="2"/>
  <c r="K125" i="2"/>
  <c r="L125" i="2"/>
  <c r="M125" i="2"/>
  <c r="E126" i="2"/>
  <c r="G126" i="2"/>
  <c r="J126" i="2"/>
  <c r="I125" i="2"/>
  <c r="K126" i="2"/>
  <c r="L126" i="2"/>
  <c r="M126" i="2"/>
  <c r="E127" i="2"/>
  <c r="G127" i="2"/>
  <c r="J127" i="2"/>
  <c r="I126" i="2"/>
  <c r="K127" i="2"/>
  <c r="L127" i="2"/>
  <c r="M127" i="2"/>
  <c r="E128" i="2"/>
  <c r="G128" i="2"/>
  <c r="J128" i="2"/>
  <c r="I127" i="2"/>
  <c r="K128" i="2"/>
  <c r="L128" i="2"/>
  <c r="M128" i="2"/>
  <c r="E129" i="2"/>
  <c r="G129" i="2"/>
  <c r="J129" i="2"/>
  <c r="I128" i="2"/>
  <c r="K129" i="2"/>
  <c r="L129" i="2"/>
  <c r="M129" i="2"/>
  <c r="E130" i="2"/>
  <c r="G130" i="2"/>
  <c r="J130" i="2"/>
  <c r="I129" i="2"/>
  <c r="K130" i="2"/>
  <c r="L130" i="2"/>
  <c r="M130" i="2"/>
  <c r="E131" i="2"/>
  <c r="G131" i="2"/>
  <c r="J131" i="2"/>
  <c r="I130" i="2"/>
  <c r="K131" i="2"/>
  <c r="L131" i="2"/>
  <c r="M131" i="2"/>
  <c r="E132" i="2"/>
  <c r="G132" i="2"/>
  <c r="J132" i="2"/>
  <c r="I131" i="2"/>
  <c r="K132" i="2"/>
  <c r="L132" i="2"/>
  <c r="M132" i="2"/>
  <c r="E133" i="2"/>
  <c r="G133" i="2"/>
  <c r="J133" i="2"/>
  <c r="I132" i="2"/>
  <c r="K133" i="2"/>
  <c r="L133" i="2"/>
  <c r="M133" i="2"/>
  <c r="E134" i="2"/>
  <c r="G134" i="2"/>
  <c r="J134" i="2"/>
  <c r="I133" i="2"/>
  <c r="K134" i="2"/>
  <c r="L134" i="2"/>
  <c r="M134" i="2"/>
  <c r="E135" i="2"/>
  <c r="G135" i="2"/>
  <c r="J135" i="2"/>
  <c r="I134" i="2"/>
  <c r="K135" i="2"/>
  <c r="L135" i="2"/>
  <c r="M135" i="2"/>
  <c r="E136" i="2"/>
  <c r="G136" i="2"/>
  <c r="J136" i="2"/>
  <c r="I135" i="2"/>
  <c r="K136" i="2"/>
  <c r="L136" i="2"/>
  <c r="M136" i="2"/>
  <c r="E137" i="2"/>
  <c r="G137" i="2"/>
  <c r="J137" i="2"/>
  <c r="I136" i="2"/>
  <c r="K137" i="2"/>
  <c r="L137" i="2"/>
  <c r="M137" i="2"/>
  <c r="E138" i="2"/>
  <c r="G138" i="2"/>
  <c r="J138" i="2"/>
  <c r="I137" i="2"/>
  <c r="K138" i="2"/>
  <c r="L138" i="2"/>
  <c r="M138" i="2"/>
  <c r="E139" i="2"/>
  <c r="G139" i="2"/>
  <c r="J139" i="2"/>
  <c r="I138" i="2"/>
  <c r="K139" i="2"/>
  <c r="L139" i="2"/>
  <c r="M139" i="2"/>
  <c r="E140" i="2"/>
  <c r="G140" i="2"/>
  <c r="J140" i="2"/>
  <c r="I139" i="2"/>
  <c r="K140" i="2"/>
  <c r="L140" i="2"/>
  <c r="M140" i="2"/>
  <c r="E141" i="2"/>
  <c r="G141" i="2"/>
  <c r="J141" i="2"/>
  <c r="I140" i="2"/>
  <c r="K141" i="2"/>
  <c r="L141" i="2"/>
  <c r="M141" i="2"/>
  <c r="E142" i="2"/>
  <c r="G142" i="2"/>
  <c r="J142" i="2"/>
  <c r="I141" i="2"/>
  <c r="K142" i="2"/>
  <c r="L142" i="2"/>
  <c r="M142" i="2"/>
  <c r="E143" i="2"/>
  <c r="G143" i="2"/>
  <c r="J143" i="2"/>
  <c r="I142" i="2"/>
  <c r="K143" i="2"/>
  <c r="L143" i="2"/>
  <c r="M143" i="2"/>
  <c r="E144" i="2"/>
  <c r="G144" i="2"/>
  <c r="J144" i="2"/>
  <c r="I143" i="2"/>
  <c r="K144" i="2"/>
  <c r="L144" i="2"/>
  <c r="M144" i="2"/>
  <c r="E145" i="2"/>
  <c r="G145" i="2"/>
  <c r="J145" i="2"/>
  <c r="I144" i="2"/>
  <c r="K145" i="2"/>
  <c r="L145" i="2"/>
  <c r="M145" i="2"/>
  <c r="E146" i="2"/>
  <c r="G146" i="2"/>
  <c r="J146" i="2"/>
  <c r="I145" i="2"/>
  <c r="K146" i="2"/>
  <c r="L146" i="2"/>
  <c r="M146" i="2"/>
  <c r="E147" i="2"/>
  <c r="G147" i="2"/>
  <c r="J147" i="2"/>
  <c r="I146" i="2"/>
  <c r="K147" i="2"/>
  <c r="L147" i="2"/>
  <c r="M147" i="2"/>
  <c r="E148" i="2"/>
  <c r="G148" i="2"/>
  <c r="J148" i="2"/>
  <c r="I147" i="2"/>
  <c r="K148" i="2"/>
  <c r="L148" i="2"/>
  <c r="M148" i="2"/>
  <c r="G5" i="2"/>
  <c r="L5" i="2"/>
  <c r="M5" i="2"/>
  <c r="I148" i="2"/>
  <c r="L9" i="1"/>
  <c r="M9" i="1"/>
  <c r="L8" i="1"/>
  <c r="M8" i="1"/>
  <c r="M2" i="1"/>
  <c r="K2" i="2"/>
  <c r="L4" i="1"/>
  <c r="M4" i="1"/>
  <c r="D17" i="1"/>
  <c r="S7" i="2"/>
  <c r="D5" i="1"/>
  <c r="D7" i="1"/>
  <c r="D10" i="1"/>
  <c r="D18" i="1"/>
  <c r="D28" i="1"/>
  <c r="F7" i="1"/>
  <c r="D3" i="1"/>
  <c r="D8" i="1"/>
  <c r="P10" i="2"/>
  <c r="P21" i="2"/>
  <c r="C36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D34" i="1"/>
  <c r="F26" i="1"/>
  <c r="F20" i="1"/>
  <c r="F21" i="1"/>
  <c r="F27" i="1"/>
  <c r="D11" i="1"/>
  <c r="F18" i="1"/>
  <c r="D15" i="1"/>
  <c r="D19" i="1"/>
</calcChain>
</file>

<file path=xl/sharedStrings.xml><?xml version="1.0" encoding="utf-8"?>
<sst xmlns="http://schemas.openxmlformats.org/spreadsheetml/2006/main" count="90" uniqueCount="69">
  <si>
    <t>입금</t>
    <phoneticPr fontId="3" type="noConversion"/>
  </si>
  <si>
    <t>출금</t>
    <phoneticPr fontId="3" type="noConversion"/>
  </si>
  <si>
    <t>현재</t>
    <phoneticPr fontId="3" type="noConversion"/>
  </si>
  <si>
    <t>9월</t>
    <phoneticPr fontId="3" type="noConversion"/>
  </si>
  <si>
    <t>총합</t>
    <phoneticPr fontId="3" type="noConversion"/>
  </si>
  <si>
    <t>취득세</t>
    <phoneticPr fontId="3" type="noConversion"/>
  </si>
  <si>
    <t>부동산비</t>
    <phoneticPr fontId="3" type="noConversion"/>
  </si>
  <si>
    <t>집기</t>
    <phoneticPr fontId="3" type="noConversion"/>
  </si>
  <si>
    <t>이사비</t>
    <phoneticPr fontId="3" type="noConversion"/>
  </si>
  <si>
    <t>삼송 호반</t>
    <phoneticPr fontId="3" type="noConversion"/>
  </si>
  <si>
    <t>이문 현대</t>
    <phoneticPr fontId="3" type="noConversion"/>
  </si>
  <si>
    <t>매도가</t>
    <phoneticPr fontId="3" type="noConversion"/>
  </si>
  <si>
    <t>부동산비</t>
    <phoneticPr fontId="3" type="noConversion"/>
  </si>
  <si>
    <t>차액</t>
    <phoneticPr fontId="3" type="noConversion"/>
  </si>
  <si>
    <t>반차액</t>
    <phoneticPr fontId="3" type="noConversion"/>
  </si>
  <si>
    <t>최종금액</t>
    <phoneticPr fontId="3" type="noConversion"/>
  </si>
  <si>
    <t>전세추가금</t>
    <phoneticPr fontId="3" type="noConversion"/>
  </si>
  <si>
    <t>남편</t>
    <phoneticPr fontId="3" type="noConversion"/>
  </si>
  <si>
    <t>와이프</t>
    <phoneticPr fontId="3" type="noConversion"/>
  </si>
  <si>
    <t>계약금</t>
    <phoneticPr fontId="3" type="noConversion"/>
  </si>
  <si>
    <t>대출</t>
    <phoneticPr fontId="3" type="noConversion"/>
  </si>
  <si>
    <t>잔금</t>
    <phoneticPr fontId="3" type="noConversion"/>
  </si>
  <si>
    <t>SUM</t>
    <phoneticPr fontId="3" type="noConversion"/>
  </si>
  <si>
    <r>
      <t>8</t>
    </r>
    <r>
      <rPr>
        <b/>
        <sz val="11"/>
        <color theme="1"/>
        <rFont val="굴림"/>
        <family val="3"/>
        <charset val="129"/>
      </rPr>
      <t>월</t>
    </r>
  </si>
  <si>
    <t>처형</t>
  </si>
  <si>
    <t>증여</t>
  </si>
  <si>
    <t>7월</t>
  </si>
  <si>
    <t>회사</t>
  </si>
  <si>
    <t>등기비</t>
  </si>
  <si>
    <t>도배비</t>
  </si>
  <si>
    <t>김치냉장고</t>
  </si>
  <si>
    <t>스타일러</t>
  </si>
  <si>
    <t>TV</t>
  </si>
  <si>
    <t>집기</t>
  </si>
  <si>
    <t>원금</t>
  </si>
  <si>
    <t>기간(월)</t>
  </si>
  <si>
    <t>금리</t>
  </si>
  <si>
    <t>중도상환</t>
  </si>
  <si>
    <t>월급</t>
  </si>
  <si>
    <t>주택이자</t>
  </si>
  <si>
    <t>학자금이자</t>
  </si>
  <si>
    <t>메트라이프보험</t>
  </si>
  <si>
    <t>메리츠보험</t>
  </si>
  <si>
    <t>미래에셋연금</t>
  </si>
  <si>
    <t>삼성보험</t>
  </si>
  <si>
    <t>장애인야학</t>
  </si>
  <si>
    <t>KB생명</t>
  </si>
  <si>
    <t>한들장학회</t>
  </si>
  <si>
    <t>관리비</t>
  </si>
  <si>
    <t>침대</t>
  </si>
  <si>
    <t>은행</t>
  </si>
  <si>
    <t>이자</t>
  </si>
  <si>
    <t>입주청소</t>
  </si>
  <si>
    <t>나</t>
  </si>
  <si>
    <t>와이프</t>
  </si>
  <si>
    <t>핸드폰</t>
  </si>
  <si>
    <t>인터넷</t>
  </si>
  <si>
    <t>집값</t>
  </si>
  <si>
    <t>부대비용</t>
  </si>
  <si>
    <t>언니</t>
  </si>
  <si>
    <t>아빠</t>
  </si>
  <si>
    <t>현금</t>
  </si>
  <si>
    <t>보증보험</t>
  </si>
  <si>
    <t>보험비</t>
  </si>
  <si>
    <t>기간</t>
  </si>
  <si>
    <t>합계</t>
  </si>
  <si>
    <t>기타비용</t>
  </si>
  <si>
    <t>퇴직금</t>
  </si>
  <si>
    <t>청약통장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</si>
</sst>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yyyy&quot;년&quot;\ m&quot;월&quot;\ d&quot;일&quot;;@"/>
    <numFmt numFmtId="165" formatCode="_-* #,##0_-;\-* #,##0_-;_-* &quot;-&quot;??_-;_-@_-"/>
    <numFmt numFmtId="166" formatCode="yyyy&quot;/&quot;m&quot;/&quot;d;@"/>
  </numFmts>
  <fonts count="13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b/>
      <sz val="11"/>
      <color rgb="FF0070C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b/>
      <sz val="11"/>
      <color theme="1"/>
      <name val="굴림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name val="Calibri"/>
      <scheme val="minor"/>
    </font>
    <font>
      <sz val="11"/>
      <color theme="0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2" fillId="0" borderId="1" xfId="1" applyFont="1" applyBorder="1">
      <alignment vertical="center"/>
    </xf>
    <xf numFmtId="41" fontId="0" fillId="0" borderId="1" xfId="1" applyFont="1" applyBorder="1">
      <alignment vertical="center"/>
    </xf>
    <xf numFmtId="41" fontId="4" fillId="0" borderId="1" xfId="1" applyFont="1" applyBorder="1">
      <alignment vertical="center"/>
    </xf>
    <xf numFmtId="41" fontId="5" fillId="0" borderId="1" xfId="1" applyFont="1" applyBorder="1">
      <alignment vertical="center"/>
    </xf>
    <xf numFmtId="41" fontId="6" fillId="0" borderId="1" xfId="1" applyFont="1" applyBorder="1">
      <alignment vertical="center"/>
    </xf>
    <xf numFmtId="0" fontId="0" fillId="2" borderId="1" xfId="0" applyFill="1" applyBorder="1">
      <alignment vertical="center"/>
    </xf>
    <xf numFmtId="41" fontId="0" fillId="2" borderId="1" xfId="1" applyFont="1" applyFill="1" applyBorder="1">
      <alignment vertical="center"/>
    </xf>
    <xf numFmtId="0" fontId="7" fillId="0" borderId="1" xfId="0" applyFont="1" applyBorder="1">
      <alignment vertical="center"/>
    </xf>
    <xf numFmtId="41" fontId="0" fillId="0" borderId="0" xfId="0" applyNumberForma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41" fontId="0" fillId="0" borderId="0" xfId="1" applyFont="1">
      <alignment vertical="center"/>
    </xf>
    <xf numFmtId="164" fontId="7" fillId="0" borderId="0" xfId="0" applyNumberFormat="1" applyFont="1">
      <alignment vertical="center"/>
    </xf>
    <xf numFmtId="41" fontId="7" fillId="0" borderId="0" xfId="1" applyFont="1">
      <alignment vertical="center"/>
    </xf>
    <xf numFmtId="41" fontId="0" fillId="2" borderId="0" xfId="1" applyFont="1" applyFill="1">
      <alignment vertical="center"/>
    </xf>
    <xf numFmtId="0" fontId="0" fillId="3" borderId="1" xfId="0" applyFill="1" applyBorder="1">
      <alignment vertical="center"/>
    </xf>
    <xf numFmtId="41" fontId="0" fillId="3" borderId="1" xfId="1" applyFont="1" applyFill="1" applyBorder="1">
      <alignment vertical="center"/>
    </xf>
    <xf numFmtId="0" fontId="7" fillId="3" borderId="1" xfId="0" applyFont="1" applyFill="1" applyBorder="1">
      <alignment vertical="center"/>
    </xf>
    <xf numFmtId="10" fontId="0" fillId="0" borderId="1" xfId="3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41" fontId="0" fillId="0" borderId="1" xfId="0" applyNumberFormat="1" applyBorder="1">
      <alignment vertical="center"/>
    </xf>
    <xf numFmtId="41" fontId="2" fillId="0" borderId="0" xfId="1" applyFont="1">
      <alignment vertical="center"/>
    </xf>
    <xf numFmtId="0" fontId="2" fillId="0" borderId="1" xfId="0" applyFont="1" applyBorder="1">
      <alignment vertical="center"/>
    </xf>
    <xf numFmtId="0" fontId="7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0" fontId="0" fillId="2" borderId="1" xfId="30" applyNumberFormat="1" applyFont="1" applyFill="1" applyBorder="1" applyAlignment="1">
      <alignment vertical="center"/>
    </xf>
    <xf numFmtId="1" fontId="0" fillId="0" borderId="1" xfId="30" applyNumberFormat="1" applyFont="1" applyFill="1" applyBorder="1" applyAlignment="1">
      <alignment vertical="center"/>
    </xf>
    <xf numFmtId="1" fontId="0" fillId="0" borderId="1" xfId="0" applyNumberFormat="1" applyBorder="1">
      <alignment vertical="center"/>
    </xf>
    <xf numFmtId="166" fontId="0" fillId="0" borderId="0" xfId="0" applyNumberFormat="1">
      <alignment vertical="center"/>
    </xf>
    <xf numFmtId="166" fontId="0" fillId="0" borderId="1" xfId="0" applyNumberFormat="1" applyBorder="1">
      <alignment vertical="center"/>
    </xf>
    <xf numFmtId="41" fontId="2" fillId="0" borderId="1" xfId="1" applyNumberFormat="1" applyFont="1" applyBorder="1">
      <alignment vertical="center"/>
    </xf>
    <xf numFmtId="41" fontId="0" fillId="0" borderId="1" xfId="1" applyNumberFormat="1" applyFont="1" applyBorder="1">
      <alignment vertical="center"/>
    </xf>
    <xf numFmtId="166" fontId="0" fillId="2" borderId="1" xfId="0" applyNumberFormat="1" applyFill="1" applyBorder="1">
      <alignment vertical="center"/>
    </xf>
    <xf numFmtId="41" fontId="0" fillId="2" borderId="1" xfId="1" applyNumberFormat="1" applyFont="1" applyFill="1" applyBorder="1">
      <alignment vertical="center"/>
    </xf>
    <xf numFmtId="41" fontId="0" fillId="2" borderId="1" xfId="0" applyNumberFormat="1" applyFill="1" applyBorder="1">
      <alignment vertical="center"/>
    </xf>
    <xf numFmtId="165" fontId="2" fillId="0" borderId="1" xfId="1" applyNumberFormat="1" applyFont="1" applyBorder="1">
      <alignment vertical="center"/>
    </xf>
    <xf numFmtId="0" fontId="0" fillId="0" borderId="1" xfId="0" applyFill="1" applyBorder="1">
      <alignment vertical="center"/>
    </xf>
    <xf numFmtId="166" fontId="0" fillId="0" borderId="1" xfId="0" applyNumberFormat="1" applyFill="1" applyBorder="1">
      <alignment vertical="center"/>
    </xf>
    <xf numFmtId="41" fontId="0" fillId="0" borderId="1" xfId="0" applyNumberFormat="1" applyFill="1" applyBorder="1">
      <alignment vertical="center"/>
    </xf>
    <xf numFmtId="41" fontId="0" fillId="0" borderId="1" xfId="1" applyFont="1" applyFill="1" applyBorder="1">
      <alignment vertical="center"/>
    </xf>
    <xf numFmtId="41" fontId="0" fillId="0" borderId="1" xfId="1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1" fontId="0" fillId="0" borderId="0" xfId="30" applyNumberFormat="1" applyFont="1" applyFill="1" applyBorder="1" applyAlignment="1">
      <alignment vertical="center"/>
    </xf>
    <xf numFmtId="41" fontId="11" fillId="0" borderId="1" xfId="1" applyFont="1" applyBorder="1">
      <alignment vertical="center"/>
    </xf>
    <xf numFmtId="41" fontId="12" fillId="5" borderId="1" xfId="1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31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  <cellStyle name="Percent" xfId="3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workbookViewId="0">
      <selection activeCell="M10" sqref="M10"/>
    </sheetView>
  </sheetViews>
  <sheetFormatPr baseColWidth="10" defaultColWidth="8.83203125" defaultRowHeight="14" x14ac:dyDescent="0"/>
  <cols>
    <col min="3" max="3" width="11" bestFit="1" customWidth="1"/>
    <col min="4" max="4" width="9.33203125" bestFit="1" customWidth="1"/>
    <col min="6" max="6" width="9.33203125" bestFit="1" customWidth="1"/>
    <col min="8" max="8" width="11" bestFit="1" customWidth="1"/>
  </cols>
  <sheetData>
    <row r="1" spans="2:13">
      <c r="B1" s="63" t="s">
        <v>9</v>
      </c>
      <c r="C1" s="63"/>
      <c r="D1" s="63"/>
      <c r="E1" s="63"/>
      <c r="F1" s="63"/>
      <c r="H1" s="63" t="s">
        <v>10</v>
      </c>
      <c r="I1" s="63"/>
      <c r="K1" s="61" t="s">
        <v>51</v>
      </c>
      <c r="L1" s="62"/>
      <c r="M1" s="62"/>
    </row>
    <row r="2" spans="2:13">
      <c r="B2" s="2"/>
      <c r="C2" s="63" t="s">
        <v>0</v>
      </c>
      <c r="D2" s="63"/>
      <c r="E2" s="63" t="s">
        <v>1</v>
      </c>
      <c r="F2" s="63"/>
      <c r="H2" s="2" t="s">
        <v>11</v>
      </c>
      <c r="I2" s="6">
        <v>37900</v>
      </c>
      <c r="K2" s="29" t="s">
        <v>27</v>
      </c>
      <c r="L2" s="30">
        <v>6000</v>
      </c>
      <c r="M2" s="16">
        <f>M8</f>
        <v>2.4761904761904763E-2</v>
      </c>
    </row>
    <row r="3" spans="2:13">
      <c r="B3" s="57" t="s">
        <v>2</v>
      </c>
      <c r="C3" s="2"/>
      <c r="D3" s="8">
        <f>D7-F7</f>
        <v>7500</v>
      </c>
      <c r="E3" s="2"/>
      <c r="F3" s="6"/>
      <c r="H3" s="2" t="s">
        <v>12</v>
      </c>
      <c r="I3" s="6">
        <f>I2*0.44%</f>
        <v>166.76000000000002</v>
      </c>
      <c r="K3" s="29" t="s">
        <v>50</v>
      </c>
      <c r="L3" s="30">
        <v>7000</v>
      </c>
      <c r="M3" s="16">
        <v>3.5000000000000003E-2</v>
      </c>
    </row>
    <row r="4" spans="2:13">
      <c r="B4" s="58"/>
      <c r="C4" s="2" t="s">
        <v>17</v>
      </c>
      <c r="D4" s="6">
        <v>6000</v>
      </c>
      <c r="E4" s="2"/>
      <c r="F4" s="6"/>
      <c r="H4" s="2" t="s">
        <v>13</v>
      </c>
      <c r="I4" s="6">
        <f>I2-I3</f>
        <v>37733.24</v>
      </c>
      <c r="K4" s="2"/>
      <c r="L4" s="2">
        <f>L2+L3</f>
        <v>13000</v>
      </c>
      <c r="M4" s="24">
        <f>(L2*M2+L3*M3)/L4</f>
        <v>3.027472527472528E-2</v>
      </c>
    </row>
    <row r="5" spans="2:13">
      <c r="B5" s="58"/>
      <c r="C5" s="2" t="s">
        <v>18</v>
      </c>
      <c r="D5" s="6">
        <f>2000</f>
        <v>2000</v>
      </c>
      <c r="H5" s="2" t="s">
        <v>14</v>
      </c>
      <c r="I5" s="6">
        <f>I4/2</f>
        <v>18866.62</v>
      </c>
    </row>
    <row r="6" spans="2:13">
      <c r="B6" s="58"/>
      <c r="C6" s="12" t="s">
        <v>25</v>
      </c>
      <c r="D6" s="6">
        <v>5000</v>
      </c>
      <c r="E6" s="2" t="s">
        <v>19</v>
      </c>
      <c r="F6" s="6">
        <v>5500</v>
      </c>
      <c r="H6" s="2" t="s">
        <v>16</v>
      </c>
      <c r="I6" s="6">
        <v>8000</v>
      </c>
      <c r="K6" s="61" t="s">
        <v>27</v>
      </c>
      <c r="L6" s="2">
        <v>5000</v>
      </c>
      <c r="M6" s="16">
        <v>0.02</v>
      </c>
    </row>
    <row r="7" spans="2:13">
      <c r="B7" s="59"/>
      <c r="C7" s="3" t="s">
        <v>22</v>
      </c>
      <c r="D7" s="7">
        <f>D4+D5+D6</f>
        <v>13000</v>
      </c>
      <c r="E7" s="3" t="s">
        <v>22</v>
      </c>
      <c r="F7" s="7">
        <f>F6</f>
        <v>5500</v>
      </c>
      <c r="H7" s="2"/>
      <c r="I7" s="6">
        <f>I5+I6</f>
        <v>26866.62</v>
      </c>
      <c r="K7" s="62"/>
      <c r="L7" s="2">
        <v>1000</v>
      </c>
      <c r="M7" s="16">
        <v>0.03</v>
      </c>
    </row>
    <row r="8" spans="2:13">
      <c r="B8" s="60" t="s">
        <v>26</v>
      </c>
      <c r="C8" s="2"/>
      <c r="D8" s="8">
        <f>D3+D10-F10</f>
        <v>8500</v>
      </c>
      <c r="E8" s="2"/>
      <c r="F8" s="6"/>
      <c r="H8" s="2" t="s">
        <v>15</v>
      </c>
      <c r="I8" s="6">
        <f>ROUNDDOWN(I7,-2)</f>
        <v>26800</v>
      </c>
      <c r="K8" s="62"/>
      <c r="L8" s="2">
        <f>L6+L7</f>
        <v>6000</v>
      </c>
      <c r="M8" s="31">
        <f>(L6*M6+L7*M7+L9)/L8</f>
        <v>2.4761904761904763E-2</v>
      </c>
    </row>
    <row r="9" spans="2:13">
      <c r="B9" s="58"/>
      <c r="C9" s="12" t="s">
        <v>25</v>
      </c>
      <c r="D9" s="6">
        <v>1000</v>
      </c>
      <c r="E9" s="2"/>
      <c r="F9" s="2"/>
      <c r="K9" s="61" t="s">
        <v>62</v>
      </c>
      <c r="L9" s="33">
        <f>M10/M11</f>
        <v>18.571428571428573</v>
      </c>
      <c r="M9" s="24">
        <f>M10/L2/M11</f>
        <v>3.0952380952380953E-3</v>
      </c>
    </row>
    <row r="10" spans="2:13">
      <c r="B10" s="59"/>
      <c r="C10" s="3" t="s">
        <v>22</v>
      </c>
      <c r="D10" s="7">
        <f>D9</f>
        <v>1000</v>
      </c>
      <c r="E10" s="3" t="s">
        <v>22</v>
      </c>
      <c r="F10" s="2"/>
      <c r="G10" s="13"/>
      <c r="K10" s="61"/>
      <c r="L10" s="12" t="s">
        <v>63</v>
      </c>
      <c r="M10" s="2">
        <v>260</v>
      </c>
    </row>
    <row r="11" spans="2:13">
      <c r="B11" s="57" t="s">
        <v>23</v>
      </c>
      <c r="C11" s="2"/>
      <c r="D11" s="5">
        <f>D8+D14-F14</f>
        <v>36300</v>
      </c>
      <c r="E11" s="2"/>
      <c r="F11" s="6"/>
      <c r="I11" s="1"/>
      <c r="K11" s="61"/>
      <c r="L11" s="12" t="s">
        <v>64</v>
      </c>
      <c r="M11" s="32">
        <v>14</v>
      </c>
    </row>
    <row r="12" spans="2:13">
      <c r="B12" s="58"/>
      <c r="C12" s="12" t="s">
        <v>68</v>
      </c>
      <c r="D12" s="53">
        <v>1000</v>
      </c>
      <c r="E12" s="2"/>
      <c r="F12" s="6"/>
      <c r="I12" s="1"/>
      <c r="K12" s="49"/>
      <c r="L12" s="50"/>
      <c r="M12" s="51"/>
    </row>
    <row r="13" spans="2:13">
      <c r="B13" s="58"/>
      <c r="C13" s="12" t="s">
        <v>24</v>
      </c>
      <c r="D13" s="52">
        <f>I8</f>
        <v>26800</v>
      </c>
      <c r="E13" s="2"/>
      <c r="F13" s="6"/>
      <c r="K13" s="14"/>
    </row>
    <row r="14" spans="2:13">
      <c r="B14" s="59"/>
      <c r="C14" s="3" t="s">
        <v>22</v>
      </c>
      <c r="D14" s="7">
        <f>D12+D13</f>
        <v>27800</v>
      </c>
      <c r="E14" s="3" t="s">
        <v>22</v>
      </c>
      <c r="F14" s="7"/>
    </row>
    <row r="15" spans="2:13">
      <c r="B15" s="57" t="s">
        <v>3</v>
      </c>
      <c r="C15" s="2"/>
      <c r="D15" s="8">
        <f>D11+D18-F18</f>
        <v>1800</v>
      </c>
      <c r="E15" s="2"/>
      <c r="F15" s="6"/>
    </row>
    <row r="16" spans="2:13">
      <c r="B16" s="58"/>
      <c r="C16" s="12" t="s">
        <v>67</v>
      </c>
      <c r="D16" s="6">
        <v>2000</v>
      </c>
      <c r="E16" s="2" t="s">
        <v>21</v>
      </c>
      <c r="F16" s="6">
        <v>49500</v>
      </c>
    </row>
    <row r="17" spans="2:9">
      <c r="B17" s="58"/>
      <c r="C17" s="10" t="s">
        <v>20</v>
      </c>
      <c r="D17" s="11">
        <f>L4</f>
        <v>13000</v>
      </c>
      <c r="E17" s="2"/>
      <c r="F17" s="6"/>
    </row>
    <row r="18" spans="2:9">
      <c r="B18" s="59"/>
      <c r="C18" s="3" t="s">
        <v>22</v>
      </c>
      <c r="D18" s="7">
        <f>D16+D17</f>
        <v>15000</v>
      </c>
      <c r="E18" s="3" t="s">
        <v>22</v>
      </c>
      <c r="F18" s="7">
        <f>F16</f>
        <v>49500</v>
      </c>
    </row>
    <row r="19" spans="2:9">
      <c r="B19" s="60" t="s">
        <v>66</v>
      </c>
      <c r="C19" s="2"/>
      <c r="D19" s="8">
        <f>D15+D27-F27</f>
        <v>603</v>
      </c>
      <c r="E19" s="2"/>
      <c r="F19" s="6"/>
      <c r="I19" s="1"/>
    </row>
    <row r="20" spans="2:9">
      <c r="B20" s="58"/>
      <c r="C20" s="2"/>
      <c r="D20" s="6"/>
      <c r="E20" s="2" t="s">
        <v>5</v>
      </c>
      <c r="F20" s="6">
        <f>F28*1.1%</f>
        <v>605.00000000000011</v>
      </c>
    </row>
    <row r="21" spans="2:9">
      <c r="B21" s="58"/>
      <c r="C21" s="2"/>
      <c r="D21" s="6"/>
      <c r="E21" s="2" t="s">
        <v>6</v>
      </c>
      <c r="F21" s="6">
        <f>F28*0.44%</f>
        <v>242.00000000000003</v>
      </c>
    </row>
    <row r="22" spans="2:9">
      <c r="B22" s="58"/>
      <c r="C22" s="2"/>
      <c r="D22" s="6"/>
      <c r="E22" s="12" t="s">
        <v>28</v>
      </c>
      <c r="F22" s="6">
        <v>50</v>
      </c>
    </row>
    <row r="23" spans="2:9">
      <c r="B23" s="58"/>
      <c r="C23" s="2"/>
      <c r="D23" s="6"/>
      <c r="E23" s="21" t="s">
        <v>8</v>
      </c>
      <c r="F23" s="22">
        <v>150</v>
      </c>
    </row>
    <row r="24" spans="2:9">
      <c r="B24" s="58"/>
      <c r="C24" s="2"/>
      <c r="D24" s="6"/>
      <c r="E24" s="23" t="s">
        <v>29</v>
      </c>
      <c r="F24" s="22">
        <v>100</v>
      </c>
    </row>
    <row r="25" spans="2:9">
      <c r="B25" s="58"/>
      <c r="C25" s="2"/>
      <c r="D25" s="6"/>
      <c r="E25" s="23" t="s">
        <v>52</v>
      </c>
      <c r="F25" s="22">
        <v>50</v>
      </c>
    </row>
    <row r="26" spans="2:9">
      <c r="B26" s="58"/>
      <c r="C26" s="2"/>
      <c r="D26" s="6"/>
      <c r="E26" s="2" t="s">
        <v>7</v>
      </c>
      <c r="F26" s="6">
        <f>D34</f>
        <v>0</v>
      </c>
    </row>
    <row r="27" spans="2:9">
      <c r="B27" s="59"/>
      <c r="C27" s="3" t="s">
        <v>22</v>
      </c>
      <c r="D27" s="7"/>
      <c r="E27" s="3" t="s">
        <v>22</v>
      </c>
      <c r="F27" s="7">
        <f>SUM(F20:F26)</f>
        <v>1197</v>
      </c>
    </row>
    <row r="28" spans="2:9">
      <c r="B28" s="4" t="s">
        <v>4</v>
      </c>
      <c r="C28" s="3"/>
      <c r="D28" s="9">
        <f>D7+D10+D14+D18</f>
        <v>56800</v>
      </c>
      <c r="E28" s="3"/>
      <c r="F28" s="9">
        <v>55000</v>
      </c>
    </row>
    <row r="29" spans="2:9">
      <c r="C29" s="1"/>
    </row>
    <row r="30" spans="2:9">
      <c r="B30" s="54" t="s">
        <v>33</v>
      </c>
      <c r="C30" s="12" t="s">
        <v>30</v>
      </c>
      <c r="D30" s="2"/>
    </row>
    <row r="31" spans="2:9">
      <c r="B31" s="55"/>
      <c r="C31" s="12" t="s">
        <v>31</v>
      </c>
      <c r="D31" s="2"/>
    </row>
    <row r="32" spans="2:9">
      <c r="B32" s="55"/>
      <c r="C32" s="12" t="s">
        <v>32</v>
      </c>
      <c r="D32" s="2"/>
    </row>
    <row r="33" spans="2:4">
      <c r="B33" s="55"/>
      <c r="C33" s="12" t="s">
        <v>49</v>
      </c>
      <c r="D33" s="2"/>
    </row>
    <row r="34" spans="2:4">
      <c r="B34" s="56"/>
      <c r="C34" s="2"/>
      <c r="D34" s="3">
        <f>SUM(D30:D33)</f>
        <v>0</v>
      </c>
    </row>
  </sheetData>
  <mergeCells count="13">
    <mergeCell ref="B30:B34"/>
    <mergeCell ref="B11:B14"/>
    <mergeCell ref="B15:B18"/>
    <mergeCell ref="B19:B27"/>
    <mergeCell ref="K1:M1"/>
    <mergeCell ref="B8:B10"/>
    <mergeCell ref="B1:F1"/>
    <mergeCell ref="H1:I1"/>
    <mergeCell ref="C2:D2"/>
    <mergeCell ref="E2:F2"/>
    <mergeCell ref="B3:B7"/>
    <mergeCell ref="K6:K8"/>
    <mergeCell ref="K9:K11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2" max="2" width="9.1640625" style="34" bestFit="1" customWidth="1"/>
    <col min="3" max="3" width="7.5" style="17" bestFit="1" customWidth="1"/>
    <col min="4" max="4" width="10.5" bestFit="1" customWidth="1"/>
    <col min="5" max="6" width="8.6640625" bestFit="1" customWidth="1"/>
    <col min="7" max="7" width="7.6640625" customWidth="1"/>
    <col min="8" max="8" width="3.33203125" customWidth="1"/>
    <col min="9" max="9" width="6.5" bestFit="1" customWidth="1"/>
    <col min="10" max="10" width="10.5" bestFit="1" customWidth="1"/>
    <col min="11" max="11" width="5.83203125" bestFit="1" customWidth="1"/>
    <col min="12" max="12" width="8.6640625" bestFit="1" customWidth="1"/>
    <col min="13" max="13" width="9.1640625" bestFit="1" customWidth="1"/>
    <col min="14" max="14" width="10.83203125" customWidth="1"/>
    <col min="15" max="15" width="14.1640625" bestFit="1" customWidth="1"/>
    <col min="16" max="16" width="9.83203125" bestFit="1" customWidth="1"/>
  </cols>
  <sheetData>
    <row r="1" spans="1:19">
      <c r="C1" s="18" t="s">
        <v>34</v>
      </c>
      <c r="D1" s="19" t="s">
        <v>35</v>
      </c>
      <c r="E1" s="14" t="s">
        <v>36</v>
      </c>
      <c r="F1" s="14" t="s">
        <v>37</v>
      </c>
      <c r="G1" s="14"/>
      <c r="I1" s="18" t="s">
        <v>34</v>
      </c>
      <c r="J1" s="19" t="s">
        <v>35</v>
      </c>
      <c r="K1" s="14" t="s">
        <v>36</v>
      </c>
      <c r="M1" s="14"/>
      <c r="O1" s="25" t="s">
        <v>38</v>
      </c>
      <c r="P1" s="3">
        <v>390</v>
      </c>
      <c r="R1" s="12" t="s">
        <v>57</v>
      </c>
      <c r="S1" s="2">
        <v>55000</v>
      </c>
    </row>
    <row r="2" spans="1:19">
      <c r="C2" s="27">
        <f>State!L3</f>
        <v>7000</v>
      </c>
      <c r="D2" s="20">
        <v>120</v>
      </c>
      <c r="E2" s="15">
        <f>State!M3</f>
        <v>3.5000000000000003E-2</v>
      </c>
      <c r="F2" s="48">
        <v>0.2</v>
      </c>
      <c r="G2" s="13"/>
      <c r="I2" s="27">
        <f>State!L2</f>
        <v>6000</v>
      </c>
      <c r="J2" s="20">
        <v>120</v>
      </c>
      <c r="K2" s="15">
        <f>State!M2</f>
        <v>2.4761904761904763E-2</v>
      </c>
      <c r="M2" s="13"/>
      <c r="R2" s="12" t="s">
        <v>58</v>
      </c>
      <c r="S2" s="2">
        <v>2000</v>
      </c>
    </row>
    <row r="3" spans="1:19">
      <c r="O3" s="25" t="s">
        <v>53</v>
      </c>
      <c r="P3" s="47">
        <v>210</v>
      </c>
      <c r="R3" s="12" t="s">
        <v>59</v>
      </c>
      <c r="S3" s="2">
        <v>27000</v>
      </c>
    </row>
    <row r="4" spans="1:19">
      <c r="A4" s="2"/>
      <c r="B4" s="35">
        <v>43344</v>
      </c>
      <c r="C4" s="6">
        <f>C2</f>
        <v>7000</v>
      </c>
      <c r="D4" s="12" t="s">
        <v>34</v>
      </c>
      <c r="E4" s="12" t="s">
        <v>51</v>
      </c>
      <c r="F4" s="12" t="s">
        <v>37</v>
      </c>
      <c r="G4" s="12"/>
      <c r="H4" s="2"/>
      <c r="I4" s="6">
        <f>I2</f>
        <v>6000</v>
      </c>
      <c r="J4" s="12" t="s">
        <v>34</v>
      </c>
      <c r="K4" s="12" t="s">
        <v>51</v>
      </c>
      <c r="L4" s="12"/>
      <c r="M4" s="12" t="s">
        <v>65</v>
      </c>
      <c r="O4" s="12" t="s">
        <v>39</v>
      </c>
      <c r="P4" s="26">
        <f>D5+E5+J5+K5</f>
        <v>96.25</v>
      </c>
      <c r="R4" s="12" t="s">
        <v>25</v>
      </c>
      <c r="S4" s="2">
        <v>6000</v>
      </c>
    </row>
    <row r="5" spans="1:19">
      <c r="A5" s="2">
        <v>1</v>
      </c>
      <c r="B5" s="35">
        <f>EDATE(B4,1)</f>
        <v>43374</v>
      </c>
      <c r="C5" s="6">
        <f>C4-D5-F5</f>
        <v>6941.666666666667</v>
      </c>
      <c r="D5" s="36">
        <f>$C$4/$D$2</f>
        <v>58.333333333333336</v>
      </c>
      <c r="E5" s="26">
        <f t="shared" ref="E5:E68" si="0">C4*$E$2/12</f>
        <v>20.416666666666668</v>
      </c>
      <c r="F5" s="26"/>
      <c r="G5" s="26">
        <f>D5+E5+F5</f>
        <v>78.75</v>
      </c>
      <c r="H5" s="2"/>
      <c r="I5" s="6">
        <f>I4</f>
        <v>6000</v>
      </c>
      <c r="J5" s="2"/>
      <c r="K5" s="26">
        <f t="shared" ref="K5:K36" si="1">I4*$E$2/12</f>
        <v>17.500000000000004</v>
      </c>
      <c r="L5" s="26">
        <f t="shared" ref="L5:L36" si="2">J5+K5</f>
        <v>17.500000000000004</v>
      </c>
      <c r="M5" s="26">
        <f>G5+L5</f>
        <v>96.25</v>
      </c>
      <c r="O5" s="12" t="s">
        <v>40</v>
      </c>
      <c r="P5" s="2">
        <v>30</v>
      </c>
      <c r="R5" s="12" t="s">
        <v>60</v>
      </c>
      <c r="S5" s="2">
        <v>0</v>
      </c>
    </row>
    <row r="6" spans="1:19">
      <c r="A6" s="2">
        <v>2</v>
      </c>
      <c r="B6" s="35">
        <f t="shared" ref="B6:B69" si="3">EDATE(B5,1)</f>
        <v>43405</v>
      </c>
      <c r="C6" s="6">
        <f t="shared" ref="C6:C69" si="4">C5-D6-F6</f>
        <v>6883.3333333333339</v>
      </c>
      <c r="D6" s="37">
        <f>D5</f>
        <v>58.333333333333336</v>
      </c>
      <c r="E6" s="26">
        <f t="shared" si="0"/>
        <v>20.246527777777782</v>
      </c>
      <c r="F6" s="26"/>
      <c r="G6" s="26">
        <f t="shared" ref="G6:G69" si="5">D6+E6+F6</f>
        <v>78.579861111111114</v>
      </c>
      <c r="H6" s="2"/>
      <c r="I6" s="6">
        <f t="shared" ref="I6:I28" si="6">I5</f>
        <v>6000</v>
      </c>
      <c r="J6" s="2"/>
      <c r="K6" s="26">
        <f t="shared" si="1"/>
        <v>17.500000000000004</v>
      </c>
      <c r="L6" s="26">
        <f t="shared" si="2"/>
        <v>17.500000000000004</v>
      </c>
      <c r="M6" s="26">
        <f t="shared" ref="M6:M69" si="7">G6+L6</f>
        <v>96.079861111111114</v>
      </c>
      <c r="O6" s="12" t="s">
        <v>44</v>
      </c>
      <c r="P6" s="2">
        <v>12</v>
      </c>
      <c r="R6" s="12" t="s">
        <v>61</v>
      </c>
      <c r="S6" s="2">
        <v>4000</v>
      </c>
    </row>
    <row r="7" spans="1:19">
      <c r="A7" s="2">
        <v>3</v>
      </c>
      <c r="B7" s="35">
        <f t="shared" si="3"/>
        <v>43435</v>
      </c>
      <c r="C7" s="6">
        <f t="shared" si="4"/>
        <v>6825.0000000000009</v>
      </c>
      <c r="D7" s="37">
        <f t="shared" ref="D7:D16" si="8">D6</f>
        <v>58.333333333333336</v>
      </c>
      <c r="E7" s="26">
        <f t="shared" si="0"/>
        <v>20.076388888888893</v>
      </c>
      <c r="F7" s="26"/>
      <c r="G7" s="26">
        <f t="shared" si="5"/>
        <v>78.409722222222229</v>
      </c>
      <c r="H7" s="2"/>
      <c r="I7" s="6">
        <f t="shared" si="6"/>
        <v>6000</v>
      </c>
      <c r="J7" s="2"/>
      <c r="K7" s="26">
        <f t="shared" si="1"/>
        <v>17.500000000000004</v>
      </c>
      <c r="L7" s="26">
        <f t="shared" si="2"/>
        <v>17.500000000000004</v>
      </c>
      <c r="M7" s="26">
        <f t="shared" si="7"/>
        <v>95.909722222222229</v>
      </c>
      <c r="O7" s="12" t="s">
        <v>48</v>
      </c>
      <c r="P7" s="2">
        <v>20</v>
      </c>
      <c r="R7" s="2"/>
      <c r="S7" s="28">
        <f>S1+S2-S3-S4-S5-S6</f>
        <v>20000</v>
      </c>
    </row>
    <row r="8" spans="1:19">
      <c r="A8" s="2">
        <v>4</v>
      </c>
      <c r="B8" s="35">
        <f t="shared" si="3"/>
        <v>43466</v>
      </c>
      <c r="C8" s="6">
        <f t="shared" si="4"/>
        <v>6766.6666666666679</v>
      </c>
      <c r="D8" s="37">
        <f t="shared" si="8"/>
        <v>58.333333333333336</v>
      </c>
      <c r="E8" s="26">
        <f t="shared" si="0"/>
        <v>19.906250000000004</v>
      </c>
      <c r="F8" s="26"/>
      <c r="G8" s="26">
        <f t="shared" si="5"/>
        <v>78.239583333333343</v>
      </c>
      <c r="H8" s="2"/>
      <c r="I8" s="6">
        <f t="shared" si="6"/>
        <v>6000</v>
      </c>
      <c r="J8" s="2"/>
      <c r="K8" s="26">
        <f t="shared" si="1"/>
        <v>17.500000000000004</v>
      </c>
      <c r="L8" s="26">
        <f t="shared" si="2"/>
        <v>17.500000000000004</v>
      </c>
      <c r="M8" s="26">
        <f t="shared" si="7"/>
        <v>95.739583333333343</v>
      </c>
      <c r="O8" s="12" t="s">
        <v>55</v>
      </c>
      <c r="P8" s="2">
        <v>5.6</v>
      </c>
    </row>
    <row r="9" spans="1:19">
      <c r="A9" s="2">
        <v>5</v>
      </c>
      <c r="B9" s="35">
        <f t="shared" si="3"/>
        <v>43497</v>
      </c>
      <c r="C9" s="6">
        <f t="shared" si="4"/>
        <v>6708.3333333333348</v>
      </c>
      <c r="D9" s="37">
        <f t="shared" si="8"/>
        <v>58.333333333333336</v>
      </c>
      <c r="E9" s="26">
        <f t="shared" si="0"/>
        <v>19.736111111111118</v>
      </c>
      <c r="F9" s="26"/>
      <c r="G9" s="26">
        <f t="shared" si="5"/>
        <v>78.069444444444457</v>
      </c>
      <c r="H9" s="2"/>
      <c r="I9" s="6">
        <f t="shared" si="6"/>
        <v>6000</v>
      </c>
      <c r="J9" s="2"/>
      <c r="K9" s="26">
        <f t="shared" si="1"/>
        <v>17.500000000000004</v>
      </c>
      <c r="L9" s="26">
        <f t="shared" si="2"/>
        <v>17.500000000000004</v>
      </c>
      <c r="M9" s="26">
        <f t="shared" si="7"/>
        <v>95.569444444444457</v>
      </c>
      <c r="O9" s="12" t="s">
        <v>56</v>
      </c>
      <c r="P9" s="2">
        <v>1.5</v>
      </c>
    </row>
    <row r="10" spans="1:19">
      <c r="A10" s="2">
        <v>6</v>
      </c>
      <c r="B10" s="35">
        <f t="shared" si="3"/>
        <v>43525</v>
      </c>
      <c r="C10" s="6">
        <f t="shared" si="4"/>
        <v>6650.0000000000018</v>
      </c>
      <c r="D10" s="37">
        <f t="shared" si="8"/>
        <v>58.333333333333336</v>
      </c>
      <c r="E10" s="26">
        <f t="shared" si="0"/>
        <v>19.565972222222229</v>
      </c>
      <c r="F10" s="26"/>
      <c r="G10" s="26">
        <f t="shared" si="5"/>
        <v>77.899305555555571</v>
      </c>
      <c r="H10" s="2"/>
      <c r="I10" s="6">
        <f t="shared" si="6"/>
        <v>6000</v>
      </c>
      <c r="J10" s="2"/>
      <c r="K10" s="26">
        <f t="shared" si="1"/>
        <v>17.500000000000004</v>
      </c>
      <c r="L10" s="26">
        <f t="shared" si="2"/>
        <v>17.500000000000004</v>
      </c>
      <c r="M10" s="26">
        <f t="shared" si="7"/>
        <v>95.399305555555571</v>
      </c>
      <c r="O10" s="2"/>
      <c r="P10" s="26">
        <f>P3-SUM(P4:P9)</f>
        <v>44.650000000000006</v>
      </c>
    </row>
    <row r="11" spans="1:19">
      <c r="A11" s="2">
        <v>7</v>
      </c>
      <c r="B11" s="35">
        <f t="shared" si="3"/>
        <v>43556</v>
      </c>
      <c r="C11" s="6">
        <f t="shared" si="4"/>
        <v>6591.6666666666688</v>
      </c>
      <c r="D11" s="37">
        <f t="shared" si="8"/>
        <v>58.333333333333336</v>
      </c>
      <c r="E11" s="26">
        <f t="shared" si="0"/>
        <v>19.395833333333339</v>
      </c>
      <c r="F11" s="26"/>
      <c r="G11" s="26">
        <f t="shared" si="5"/>
        <v>77.729166666666671</v>
      </c>
      <c r="H11" s="2"/>
      <c r="I11" s="6">
        <f t="shared" si="6"/>
        <v>6000</v>
      </c>
      <c r="J11" s="2"/>
      <c r="K11" s="26">
        <f t="shared" si="1"/>
        <v>17.500000000000004</v>
      </c>
      <c r="L11" s="26">
        <f t="shared" si="2"/>
        <v>17.500000000000004</v>
      </c>
      <c r="M11" s="26">
        <f t="shared" si="7"/>
        <v>95.229166666666671</v>
      </c>
    </row>
    <row r="12" spans="1:19">
      <c r="A12" s="2">
        <v>8</v>
      </c>
      <c r="B12" s="35">
        <f t="shared" si="3"/>
        <v>43586</v>
      </c>
      <c r="C12" s="6">
        <f t="shared" si="4"/>
        <v>6533.3333333333358</v>
      </c>
      <c r="D12" s="37">
        <f t="shared" si="8"/>
        <v>58.333333333333336</v>
      </c>
      <c r="E12" s="26">
        <f t="shared" si="0"/>
        <v>19.225694444444454</v>
      </c>
      <c r="F12" s="26"/>
      <c r="G12" s="26">
        <f t="shared" si="5"/>
        <v>77.559027777777786</v>
      </c>
      <c r="H12" s="2"/>
      <c r="I12" s="6">
        <f t="shared" si="6"/>
        <v>6000</v>
      </c>
      <c r="J12" s="2"/>
      <c r="K12" s="26">
        <f t="shared" si="1"/>
        <v>17.500000000000004</v>
      </c>
      <c r="L12" s="26">
        <f t="shared" si="2"/>
        <v>17.500000000000004</v>
      </c>
      <c r="M12" s="26">
        <f t="shared" si="7"/>
        <v>95.059027777777786</v>
      </c>
    </row>
    <row r="13" spans="1:19">
      <c r="A13" s="2">
        <v>9</v>
      </c>
      <c r="B13" s="35">
        <f t="shared" si="3"/>
        <v>43617</v>
      </c>
      <c r="C13" s="6">
        <f t="shared" si="4"/>
        <v>6475.0000000000027</v>
      </c>
      <c r="D13" s="37">
        <f t="shared" si="8"/>
        <v>58.333333333333336</v>
      </c>
      <c r="E13" s="26">
        <f t="shared" si="0"/>
        <v>19.055555555555564</v>
      </c>
      <c r="F13" s="26"/>
      <c r="G13" s="26">
        <f t="shared" si="5"/>
        <v>77.3888888888889</v>
      </c>
      <c r="H13" s="2"/>
      <c r="I13" s="6">
        <f t="shared" si="6"/>
        <v>6000</v>
      </c>
      <c r="J13" s="2"/>
      <c r="K13" s="26">
        <f t="shared" si="1"/>
        <v>17.500000000000004</v>
      </c>
      <c r="L13" s="26">
        <f t="shared" si="2"/>
        <v>17.500000000000004</v>
      </c>
      <c r="M13" s="26">
        <f t="shared" si="7"/>
        <v>94.8888888888889</v>
      </c>
      <c r="O13" s="25" t="s">
        <v>54</v>
      </c>
      <c r="P13" s="3">
        <f>P1-P3</f>
        <v>180</v>
      </c>
    </row>
    <row r="14" spans="1:19">
      <c r="A14" s="2">
        <v>10</v>
      </c>
      <c r="B14" s="35">
        <f t="shared" si="3"/>
        <v>43647</v>
      </c>
      <c r="C14" s="6">
        <f t="shared" si="4"/>
        <v>6416.6666666666697</v>
      </c>
      <c r="D14" s="37">
        <f t="shared" si="8"/>
        <v>58.333333333333336</v>
      </c>
      <c r="E14" s="26">
        <f t="shared" si="0"/>
        <v>18.885416666666675</v>
      </c>
      <c r="F14" s="26"/>
      <c r="G14" s="26">
        <f t="shared" si="5"/>
        <v>77.218750000000014</v>
      </c>
      <c r="H14" s="2"/>
      <c r="I14" s="6">
        <f t="shared" si="6"/>
        <v>6000</v>
      </c>
      <c r="J14" s="2"/>
      <c r="K14" s="26">
        <f t="shared" si="1"/>
        <v>17.500000000000004</v>
      </c>
      <c r="L14" s="26">
        <f t="shared" si="2"/>
        <v>17.500000000000004</v>
      </c>
      <c r="M14" s="26">
        <f t="shared" si="7"/>
        <v>94.718750000000014</v>
      </c>
      <c r="O14" s="12" t="s">
        <v>43</v>
      </c>
      <c r="P14" s="2">
        <v>10</v>
      </c>
    </row>
    <row r="15" spans="1:19">
      <c r="A15" s="2">
        <v>11</v>
      </c>
      <c r="B15" s="35">
        <f t="shared" si="3"/>
        <v>43678</v>
      </c>
      <c r="C15" s="6">
        <f t="shared" si="4"/>
        <v>6358.3333333333367</v>
      </c>
      <c r="D15" s="37">
        <f t="shared" si="8"/>
        <v>58.333333333333336</v>
      </c>
      <c r="E15" s="26">
        <f t="shared" si="0"/>
        <v>18.715277777777789</v>
      </c>
      <c r="F15" s="26"/>
      <c r="G15" s="26">
        <f t="shared" si="5"/>
        <v>77.048611111111128</v>
      </c>
      <c r="H15" s="2"/>
      <c r="I15" s="6">
        <f t="shared" si="6"/>
        <v>6000</v>
      </c>
      <c r="J15" s="2"/>
      <c r="K15" s="26">
        <f t="shared" si="1"/>
        <v>17.500000000000004</v>
      </c>
      <c r="L15" s="26">
        <f t="shared" si="2"/>
        <v>17.500000000000004</v>
      </c>
      <c r="M15" s="26">
        <f t="shared" si="7"/>
        <v>94.548611111111128</v>
      </c>
      <c r="O15" s="12" t="s">
        <v>41</v>
      </c>
      <c r="P15" s="2">
        <v>30</v>
      </c>
    </row>
    <row r="16" spans="1:19">
      <c r="A16" s="10">
        <v>12</v>
      </c>
      <c r="B16" s="38">
        <f t="shared" si="3"/>
        <v>43709</v>
      </c>
      <c r="C16" s="11">
        <f t="shared" si="4"/>
        <v>4900.0000000000036</v>
      </c>
      <c r="D16" s="39">
        <f t="shared" si="8"/>
        <v>58.333333333333336</v>
      </c>
      <c r="E16" s="40">
        <f t="shared" si="0"/>
        <v>18.5451388888889</v>
      </c>
      <c r="F16" s="40">
        <f>C4*$F$2</f>
        <v>1400</v>
      </c>
      <c r="G16" s="40">
        <f t="shared" si="5"/>
        <v>1476.8784722222222</v>
      </c>
      <c r="H16" s="2"/>
      <c r="I16" s="6">
        <f t="shared" si="6"/>
        <v>6000</v>
      </c>
      <c r="J16" s="2"/>
      <c r="K16" s="26">
        <f t="shared" si="1"/>
        <v>17.500000000000004</v>
      </c>
      <c r="L16" s="26">
        <f t="shared" si="2"/>
        <v>17.500000000000004</v>
      </c>
      <c r="M16" s="26">
        <f t="shared" si="7"/>
        <v>1494.3784722222222</v>
      </c>
      <c r="O16" s="12" t="s">
        <v>42</v>
      </c>
      <c r="P16" s="2">
        <v>5</v>
      </c>
    </row>
    <row r="17" spans="1:16">
      <c r="A17" s="2">
        <v>13</v>
      </c>
      <c r="B17" s="35">
        <f t="shared" si="3"/>
        <v>43739</v>
      </c>
      <c r="C17" s="6">
        <f t="shared" si="4"/>
        <v>4854.6296296296332</v>
      </c>
      <c r="D17" s="36">
        <f>$C$16/($D$2-12)</f>
        <v>45.370370370370402</v>
      </c>
      <c r="E17" s="26">
        <f t="shared" si="0"/>
        <v>14.291666666666679</v>
      </c>
      <c r="F17" s="26"/>
      <c r="G17" s="26">
        <f t="shared" si="5"/>
        <v>59.662037037037081</v>
      </c>
      <c r="H17" s="2"/>
      <c r="I17" s="6">
        <f t="shared" si="6"/>
        <v>6000</v>
      </c>
      <c r="J17" s="2"/>
      <c r="K17" s="26">
        <f t="shared" si="1"/>
        <v>17.500000000000004</v>
      </c>
      <c r="L17" s="26">
        <f t="shared" si="2"/>
        <v>17.500000000000004</v>
      </c>
      <c r="M17" s="26">
        <f t="shared" si="7"/>
        <v>77.162037037037081</v>
      </c>
      <c r="O17" s="12" t="s">
        <v>45</v>
      </c>
      <c r="P17" s="2">
        <v>2</v>
      </c>
    </row>
    <row r="18" spans="1:16">
      <c r="A18" s="2">
        <v>14</v>
      </c>
      <c r="B18" s="35">
        <f t="shared" si="3"/>
        <v>43770</v>
      </c>
      <c r="C18" s="6">
        <f t="shared" si="4"/>
        <v>4809.2592592592628</v>
      </c>
      <c r="D18" s="37">
        <f>D17</f>
        <v>45.370370370370402</v>
      </c>
      <c r="E18" s="26">
        <f t="shared" si="0"/>
        <v>14.159336419753098</v>
      </c>
      <c r="F18" s="26"/>
      <c r="G18" s="26">
        <f t="shared" si="5"/>
        <v>59.529706790123498</v>
      </c>
      <c r="H18" s="2"/>
      <c r="I18" s="6">
        <f t="shared" si="6"/>
        <v>6000</v>
      </c>
      <c r="J18" s="2"/>
      <c r="K18" s="26">
        <f t="shared" si="1"/>
        <v>17.500000000000004</v>
      </c>
      <c r="L18" s="26">
        <f t="shared" si="2"/>
        <v>17.500000000000004</v>
      </c>
      <c r="M18" s="26">
        <f t="shared" si="7"/>
        <v>77.029706790123498</v>
      </c>
      <c r="O18" s="12" t="s">
        <v>46</v>
      </c>
      <c r="P18" s="2">
        <v>1</v>
      </c>
    </row>
    <row r="19" spans="1:16">
      <c r="A19" s="2">
        <v>15</v>
      </c>
      <c r="B19" s="35">
        <f t="shared" si="3"/>
        <v>43800</v>
      </c>
      <c r="C19" s="6">
        <f t="shared" si="4"/>
        <v>4763.8888888888923</v>
      </c>
      <c r="D19" s="37">
        <f t="shared" ref="D19:D27" si="9">D18</f>
        <v>45.370370370370402</v>
      </c>
      <c r="E19" s="26">
        <f t="shared" si="0"/>
        <v>14.027006172839519</v>
      </c>
      <c r="F19" s="26"/>
      <c r="G19" s="26">
        <f t="shared" si="5"/>
        <v>59.397376543209923</v>
      </c>
      <c r="H19" s="2"/>
      <c r="I19" s="6">
        <f t="shared" si="6"/>
        <v>6000</v>
      </c>
      <c r="J19" s="2"/>
      <c r="K19" s="26">
        <f t="shared" si="1"/>
        <v>17.500000000000004</v>
      </c>
      <c r="L19" s="26">
        <f t="shared" si="2"/>
        <v>17.500000000000004</v>
      </c>
      <c r="M19" s="26">
        <f t="shared" si="7"/>
        <v>76.89737654320993</v>
      </c>
      <c r="O19" s="12" t="s">
        <v>47</v>
      </c>
      <c r="P19" s="2">
        <v>1</v>
      </c>
    </row>
    <row r="20" spans="1:16">
      <c r="A20" s="2">
        <v>16</v>
      </c>
      <c r="B20" s="35">
        <f t="shared" si="3"/>
        <v>43831</v>
      </c>
      <c r="C20" s="6">
        <f t="shared" si="4"/>
        <v>4718.5185185185219</v>
      </c>
      <c r="D20" s="37">
        <f t="shared" si="9"/>
        <v>45.370370370370402</v>
      </c>
      <c r="E20" s="26">
        <f t="shared" si="0"/>
        <v>13.894675925925938</v>
      </c>
      <c r="F20" s="26"/>
      <c r="G20" s="26">
        <f t="shared" si="5"/>
        <v>59.26504629629634</v>
      </c>
      <c r="H20" s="2"/>
      <c r="I20" s="6">
        <f t="shared" si="6"/>
        <v>6000</v>
      </c>
      <c r="J20" s="2"/>
      <c r="K20" s="26">
        <f t="shared" si="1"/>
        <v>17.500000000000004</v>
      </c>
      <c r="L20" s="26">
        <f t="shared" si="2"/>
        <v>17.500000000000004</v>
      </c>
      <c r="M20" s="26">
        <f t="shared" si="7"/>
        <v>76.765046296296347</v>
      </c>
      <c r="O20" s="12" t="s">
        <v>55</v>
      </c>
      <c r="P20" s="2">
        <v>4</v>
      </c>
    </row>
    <row r="21" spans="1:16">
      <c r="A21" s="2">
        <v>17</v>
      </c>
      <c r="B21" s="35">
        <f t="shared" si="3"/>
        <v>43862</v>
      </c>
      <c r="C21" s="6">
        <f t="shared" si="4"/>
        <v>4673.1481481481514</v>
      </c>
      <c r="D21" s="37">
        <f t="shared" si="9"/>
        <v>45.370370370370402</v>
      </c>
      <c r="E21" s="26">
        <f t="shared" si="0"/>
        <v>13.762345679012357</v>
      </c>
      <c r="F21" s="26"/>
      <c r="G21" s="26">
        <f t="shared" si="5"/>
        <v>59.132716049382758</v>
      </c>
      <c r="H21" s="2"/>
      <c r="I21" s="6">
        <f t="shared" si="6"/>
        <v>6000</v>
      </c>
      <c r="J21" s="2"/>
      <c r="K21" s="26">
        <f t="shared" si="1"/>
        <v>17.500000000000004</v>
      </c>
      <c r="L21" s="26">
        <f t="shared" si="2"/>
        <v>17.500000000000004</v>
      </c>
      <c r="M21" s="26">
        <f t="shared" si="7"/>
        <v>76.632716049382765</v>
      </c>
      <c r="O21" s="2"/>
      <c r="P21" s="2">
        <f>P13-SUM(P14:P20)</f>
        <v>127</v>
      </c>
    </row>
    <row r="22" spans="1:16">
      <c r="A22" s="2">
        <v>18</v>
      </c>
      <c r="B22" s="35">
        <f t="shared" si="3"/>
        <v>43891</v>
      </c>
      <c r="C22" s="6">
        <f t="shared" si="4"/>
        <v>4627.777777777781</v>
      </c>
      <c r="D22" s="37">
        <f t="shared" si="9"/>
        <v>45.370370370370402</v>
      </c>
      <c r="E22" s="26">
        <f t="shared" si="0"/>
        <v>13.630015432098775</v>
      </c>
      <c r="F22" s="26"/>
      <c r="G22" s="26">
        <f t="shared" si="5"/>
        <v>59.000385802469175</v>
      </c>
      <c r="H22" s="2"/>
      <c r="I22" s="6">
        <f t="shared" si="6"/>
        <v>6000</v>
      </c>
      <c r="J22" s="2"/>
      <c r="K22" s="26">
        <f t="shared" si="1"/>
        <v>17.500000000000004</v>
      </c>
      <c r="L22" s="26">
        <f t="shared" si="2"/>
        <v>17.500000000000004</v>
      </c>
      <c r="M22" s="26">
        <f t="shared" si="7"/>
        <v>76.500385802469182</v>
      </c>
    </row>
    <row r="23" spans="1:16">
      <c r="A23" s="2">
        <v>19</v>
      </c>
      <c r="B23" s="35">
        <f t="shared" si="3"/>
        <v>43922</v>
      </c>
      <c r="C23" s="6">
        <f t="shared" si="4"/>
        <v>4582.4074074074106</v>
      </c>
      <c r="D23" s="37">
        <f t="shared" si="9"/>
        <v>45.370370370370402</v>
      </c>
      <c r="E23" s="26">
        <f t="shared" si="0"/>
        <v>13.497685185185196</v>
      </c>
      <c r="F23" s="26"/>
      <c r="G23" s="26">
        <f t="shared" si="5"/>
        <v>58.8680555555556</v>
      </c>
      <c r="H23" s="2"/>
      <c r="I23" s="6">
        <f t="shared" si="6"/>
        <v>6000</v>
      </c>
      <c r="J23" s="2"/>
      <c r="K23" s="26">
        <f t="shared" si="1"/>
        <v>17.500000000000004</v>
      </c>
      <c r="L23" s="26">
        <f t="shared" si="2"/>
        <v>17.500000000000004</v>
      </c>
      <c r="M23" s="26">
        <f t="shared" si="7"/>
        <v>76.3680555555556</v>
      </c>
    </row>
    <row r="24" spans="1:16">
      <c r="A24" s="2">
        <v>20</v>
      </c>
      <c r="B24" s="35">
        <f t="shared" si="3"/>
        <v>43952</v>
      </c>
      <c r="C24" s="6">
        <f t="shared" si="4"/>
        <v>4537.0370370370401</v>
      </c>
      <c r="D24" s="37">
        <f t="shared" si="9"/>
        <v>45.370370370370402</v>
      </c>
      <c r="E24" s="26">
        <f t="shared" si="0"/>
        <v>13.365354938271615</v>
      </c>
      <c r="F24" s="26"/>
      <c r="G24" s="26">
        <f t="shared" si="5"/>
        <v>58.735725308642017</v>
      </c>
      <c r="H24" s="2"/>
      <c r="I24" s="6">
        <f t="shared" si="6"/>
        <v>6000</v>
      </c>
      <c r="J24" s="2"/>
      <c r="K24" s="26">
        <f t="shared" si="1"/>
        <v>17.500000000000004</v>
      </c>
      <c r="L24" s="26">
        <f t="shared" si="2"/>
        <v>17.500000000000004</v>
      </c>
      <c r="M24" s="26">
        <f t="shared" si="7"/>
        <v>76.235725308642017</v>
      </c>
    </row>
    <row r="25" spans="1:16">
      <c r="A25" s="2">
        <v>21</v>
      </c>
      <c r="B25" s="35">
        <f t="shared" si="3"/>
        <v>43983</v>
      </c>
      <c r="C25" s="6">
        <f t="shared" si="4"/>
        <v>4491.6666666666697</v>
      </c>
      <c r="D25" s="37">
        <f t="shared" si="9"/>
        <v>45.370370370370402</v>
      </c>
      <c r="E25" s="26">
        <f t="shared" si="0"/>
        <v>13.233024691358034</v>
      </c>
      <c r="F25" s="26"/>
      <c r="G25" s="26">
        <f t="shared" si="5"/>
        <v>58.603395061728435</v>
      </c>
      <c r="H25" s="2"/>
      <c r="I25" s="6">
        <f t="shared" si="6"/>
        <v>6000</v>
      </c>
      <c r="J25" s="2"/>
      <c r="K25" s="26">
        <f t="shared" si="1"/>
        <v>17.500000000000004</v>
      </c>
      <c r="L25" s="26">
        <f t="shared" si="2"/>
        <v>17.500000000000004</v>
      </c>
      <c r="M25" s="26">
        <f t="shared" si="7"/>
        <v>76.103395061728435</v>
      </c>
    </row>
    <row r="26" spans="1:16">
      <c r="A26" s="2">
        <v>22</v>
      </c>
      <c r="B26" s="35">
        <f t="shared" si="3"/>
        <v>44013</v>
      </c>
      <c r="C26" s="6">
        <f t="shared" si="4"/>
        <v>4446.2962962962993</v>
      </c>
      <c r="D26" s="37">
        <f t="shared" si="9"/>
        <v>45.370370370370402</v>
      </c>
      <c r="E26" s="26">
        <f t="shared" si="0"/>
        <v>13.100694444444455</v>
      </c>
      <c r="F26" s="26"/>
      <c r="G26" s="26">
        <f t="shared" si="5"/>
        <v>58.471064814814859</v>
      </c>
      <c r="H26" s="2"/>
      <c r="I26" s="6">
        <f t="shared" si="6"/>
        <v>6000</v>
      </c>
      <c r="J26" s="2"/>
      <c r="K26" s="26">
        <f t="shared" si="1"/>
        <v>17.500000000000004</v>
      </c>
      <c r="L26" s="26">
        <f t="shared" si="2"/>
        <v>17.500000000000004</v>
      </c>
      <c r="M26" s="26">
        <f t="shared" si="7"/>
        <v>75.971064814814866</v>
      </c>
    </row>
    <row r="27" spans="1:16">
      <c r="A27" s="2">
        <v>23</v>
      </c>
      <c r="B27" s="35">
        <f t="shared" si="3"/>
        <v>44044</v>
      </c>
      <c r="C27" s="6">
        <f t="shared" si="4"/>
        <v>4400.9259259259288</v>
      </c>
      <c r="D27" s="37">
        <f t="shared" si="9"/>
        <v>45.370370370370402</v>
      </c>
      <c r="E27" s="26">
        <f t="shared" si="0"/>
        <v>12.968364197530875</v>
      </c>
      <c r="F27" s="26"/>
      <c r="G27" s="26">
        <f t="shared" si="5"/>
        <v>58.338734567901277</v>
      </c>
      <c r="H27" s="2"/>
      <c r="I27" s="6">
        <f t="shared" si="6"/>
        <v>6000</v>
      </c>
      <c r="J27" s="2"/>
      <c r="K27" s="26">
        <f t="shared" si="1"/>
        <v>17.500000000000004</v>
      </c>
      <c r="L27" s="26">
        <f t="shared" si="2"/>
        <v>17.500000000000004</v>
      </c>
      <c r="M27" s="26">
        <f t="shared" si="7"/>
        <v>75.838734567901284</v>
      </c>
    </row>
    <row r="28" spans="1:16">
      <c r="A28" s="10">
        <v>24</v>
      </c>
      <c r="B28" s="38">
        <f t="shared" si="3"/>
        <v>44075</v>
      </c>
      <c r="C28" s="11">
        <f t="shared" si="4"/>
        <v>3375.5555555555575</v>
      </c>
      <c r="D28" s="39">
        <f>D27</f>
        <v>45.370370370370402</v>
      </c>
      <c r="E28" s="40">
        <f t="shared" si="0"/>
        <v>12.836033950617294</v>
      </c>
      <c r="F28" s="40">
        <f>C16*$F$2</f>
        <v>980.0000000000008</v>
      </c>
      <c r="G28" s="40">
        <f t="shared" si="5"/>
        <v>1038.2064043209884</v>
      </c>
      <c r="H28" s="2"/>
      <c r="I28" s="6">
        <f t="shared" si="6"/>
        <v>6000</v>
      </c>
      <c r="J28" s="2"/>
      <c r="K28" s="26">
        <f t="shared" si="1"/>
        <v>17.500000000000004</v>
      </c>
      <c r="L28" s="26">
        <f t="shared" si="2"/>
        <v>17.500000000000004</v>
      </c>
      <c r="M28" s="26">
        <f t="shared" si="7"/>
        <v>1055.7064043209884</v>
      </c>
      <c r="O28" s="15"/>
    </row>
    <row r="29" spans="1:16">
      <c r="A29" s="2">
        <v>25</v>
      </c>
      <c r="B29" s="35">
        <f t="shared" si="3"/>
        <v>44105</v>
      </c>
      <c r="C29" s="6">
        <f t="shared" si="4"/>
        <v>3340.3935185185205</v>
      </c>
      <c r="D29" s="36">
        <f>$C$28/($D$2-24)</f>
        <v>35.162037037037059</v>
      </c>
      <c r="E29" s="26">
        <f t="shared" si="0"/>
        <v>9.845370370370377</v>
      </c>
      <c r="F29" s="26"/>
      <c r="G29" s="26">
        <f t="shared" si="5"/>
        <v>45.007407407407435</v>
      </c>
      <c r="H29" s="2"/>
      <c r="I29" s="6">
        <f>I28-J29</f>
        <v>5950</v>
      </c>
      <c r="J29" s="36">
        <f t="shared" ref="J29:J60" si="10">$I$28/$J$2</f>
        <v>50</v>
      </c>
      <c r="K29" s="26">
        <f t="shared" si="1"/>
        <v>17.500000000000004</v>
      </c>
      <c r="L29" s="26">
        <f t="shared" si="2"/>
        <v>67.5</v>
      </c>
      <c r="M29" s="26">
        <f t="shared" si="7"/>
        <v>112.50740740740744</v>
      </c>
    </row>
    <row r="30" spans="1:16">
      <c r="A30" s="2">
        <v>26</v>
      </c>
      <c r="B30" s="35">
        <f t="shared" si="3"/>
        <v>44136</v>
      </c>
      <c r="C30" s="6">
        <f t="shared" si="4"/>
        <v>3305.2314814814836</v>
      </c>
      <c r="D30" s="37">
        <f>D29</f>
        <v>35.162037037037059</v>
      </c>
      <c r="E30" s="26">
        <f t="shared" si="0"/>
        <v>9.742814429012352</v>
      </c>
      <c r="F30" s="26"/>
      <c r="G30" s="26">
        <f t="shared" si="5"/>
        <v>44.904851466049408</v>
      </c>
      <c r="H30" s="2"/>
      <c r="I30" s="6">
        <f t="shared" ref="I30:I93" si="11">I29-J30</f>
        <v>5900</v>
      </c>
      <c r="J30" s="36">
        <f t="shared" si="10"/>
        <v>50</v>
      </c>
      <c r="K30" s="26">
        <f t="shared" si="1"/>
        <v>17.354166666666668</v>
      </c>
      <c r="L30" s="26">
        <f t="shared" si="2"/>
        <v>67.354166666666671</v>
      </c>
      <c r="M30" s="26">
        <f t="shared" si="7"/>
        <v>112.25901813271608</v>
      </c>
    </row>
    <row r="31" spans="1:16">
      <c r="A31" s="2">
        <v>27</v>
      </c>
      <c r="B31" s="35">
        <f t="shared" si="3"/>
        <v>44166</v>
      </c>
      <c r="C31" s="6">
        <f t="shared" si="4"/>
        <v>3270.0694444444466</v>
      </c>
      <c r="D31" s="37">
        <f t="shared" ref="D31:D39" si="12">D30</f>
        <v>35.162037037037059</v>
      </c>
      <c r="E31" s="26">
        <f t="shared" si="0"/>
        <v>9.6402584876543269</v>
      </c>
      <c r="F31" s="26"/>
      <c r="G31" s="26">
        <f t="shared" si="5"/>
        <v>44.802295524691388</v>
      </c>
      <c r="H31" s="2"/>
      <c r="I31" s="6">
        <f t="shared" si="11"/>
        <v>5850</v>
      </c>
      <c r="J31" s="36">
        <f t="shared" si="10"/>
        <v>50</v>
      </c>
      <c r="K31" s="26">
        <f t="shared" si="1"/>
        <v>17.208333333333336</v>
      </c>
      <c r="L31" s="26">
        <f t="shared" si="2"/>
        <v>67.208333333333343</v>
      </c>
      <c r="M31" s="26">
        <f t="shared" si="7"/>
        <v>112.01062885802473</v>
      </c>
    </row>
    <row r="32" spans="1:16">
      <c r="A32" s="2">
        <v>28</v>
      </c>
      <c r="B32" s="35">
        <f t="shared" si="3"/>
        <v>44197</v>
      </c>
      <c r="C32" s="6">
        <f t="shared" si="4"/>
        <v>3234.9074074074097</v>
      </c>
      <c r="D32" s="37">
        <f t="shared" si="12"/>
        <v>35.162037037037059</v>
      </c>
      <c r="E32" s="26">
        <f t="shared" si="0"/>
        <v>9.5377025462963037</v>
      </c>
      <c r="F32" s="26"/>
      <c r="G32" s="26">
        <f t="shared" si="5"/>
        <v>44.699739583333361</v>
      </c>
      <c r="H32" s="2"/>
      <c r="I32" s="6">
        <f t="shared" si="11"/>
        <v>5800</v>
      </c>
      <c r="J32" s="36">
        <f t="shared" si="10"/>
        <v>50</v>
      </c>
      <c r="K32" s="26">
        <f t="shared" si="1"/>
        <v>17.062500000000004</v>
      </c>
      <c r="L32" s="26">
        <f t="shared" si="2"/>
        <v>67.0625</v>
      </c>
      <c r="M32" s="26">
        <f t="shared" si="7"/>
        <v>111.76223958333335</v>
      </c>
    </row>
    <row r="33" spans="1:13">
      <c r="A33" s="2">
        <v>29</v>
      </c>
      <c r="B33" s="35">
        <f t="shared" si="3"/>
        <v>44228</v>
      </c>
      <c r="C33" s="6">
        <f t="shared" si="4"/>
        <v>3199.7453703703727</v>
      </c>
      <c r="D33" s="37">
        <f t="shared" si="12"/>
        <v>35.162037037037059</v>
      </c>
      <c r="E33" s="26">
        <f t="shared" si="0"/>
        <v>9.4351466049382786</v>
      </c>
      <c r="F33" s="26"/>
      <c r="G33" s="26">
        <f t="shared" si="5"/>
        <v>44.597183641975334</v>
      </c>
      <c r="H33" s="2"/>
      <c r="I33" s="6">
        <f t="shared" si="11"/>
        <v>5750</v>
      </c>
      <c r="J33" s="36">
        <f t="shared" si="10"/>
        <v>50</v>
      </c>
      <c r="K33" s="26">
        <f t="shared" si="1"/>
        <v>16.916666666666668</v>
      </c>
      <c r="L33" s="26">
        <f t="shared" si="2"/>
        <v>66.916666666666671</v>
      </c>
      <c r="M33" s="26">
        <f t="shared" si="7"/>
        <v>111.51385030864201</v>
      </c>
    </row>
    <row r="34" spans="1:13">
      <c r="A34" s="2">
        <v>30</v>
      </c>
      <c r="B34" s="35">
        <f t="shared" si="3"/>
        <v>44256</v>
      </c>
      <c r="C34" s="6">
        <f t="shared" si="4"/>
        <v>3164.5833333333358</v>
      </c>
      <c r="D34" s="37">
        <f t="shared" si="12"/>
        <v>35.162037037037059</v>
      </c>
      <c r="E34" s="26">
        <f t="shared" si="0"/>
        <v>9.3325906635802536</v>
      </c>
      <c r="F34" s="26"/>
      <c r="G34" s="26">
        <f t="shared" si="5"/>
        <v>44.494627700617315</v>
      </c>
      <c r="H34" s="2"/>
      <c r="I34" s="6">
        <f t="shared" si="11"/>
        <v>5700</v>
      </c>
      <c r="J34" s="36">
        <f t="shared" si="10"/>
        <v>50</v>
      </c>
      <c r="K34" s="26">
        <f t="shared" si="1"/>
        <v>16.770833333333336</v>
      </c>
      <c r="L34" s="26">
        <f t="shared" si="2"/>
        <v>66.770833333333343</v>
      </c>
      <c r="M34" s="26">
        <f t="shared" si="7"/>
        <v>111.26546103395066</v>
      </c>
    </row>
    <row r="35" spans="1:13">
      <c r="A35" s="2">
        <v>31</v>
      </c>
      <c r="B35" s="35">
        <f t="shared" si="3"/>
        <v>44287</v>
      </c>
      <c r="C35" s="6">
        <f t="shared" si="4"/>
        <v>3129.4212962962988</v>
      </c>
      <c r="D35" s="37">
        <f t="shared" si="12"/>
        <v>35.162037037037059</v>
      </c>
      <c r="E35" s="26">
        <f t="shared" si="0"/>
        <v>9.2300347222222303</v>
      </c>
      <c r="F35" s="26"/>
      <c r="G35" s="26">
        <f t="shared" si="5"/>
        <v>44.392071759259288</v>
      </c>
      <c r="H35" s="2"/>
      <c r="I35" s="6">
        <f t="shared" si="11"/>
        <v>5650</v>
      </c>
      <c r="J35" s="36">
        <f t="shared" si="10"/>
        <v>50</v>
      </c>
      <c r="K35" s="26">
        <f t="shared" si="1"/>
        <v>16.625000000000004</v>
      </c>
      <c r="L35" s="26">
        <f t="shared" si="2"/>
        <v>66.625</v>
      </c>
      <c r="M35" s="26">
        <f t="shared" si="7"/>
        <v>111.0170717592593</v>
      </c>
    </row>
    <row r="36" spans="1:13">
      <c r="A36" s="2">
        <v>32</v>
      </c>
      <c r="B36" s="35">
        <f t="shared" si="3"/>
        <v>44317</v>
      </c>
      <c r="C36" s="6">
        <f t="shared" si="4"/>
        <v>3094.2592592592619</v>
      </c>
      <c r="D36" s="37">
        <f t="shared" si="12"/>
        <v>35.162037037037059</v>
      </c>
      <c r="E36" s="26">
        <f t="shared" si="0"/>
        <v>9.1274787808642053</v>
      </c>
      <c r="F36" s="26"/>
      <c r="G36" s="26">
        <f t="shared" si="5"/>
        <v>44.289515817901261</v>
      </c>
      <c r="H36" s="2"/>
      <c r="I36" s="6">
        <f t="shared" si="11"/>
        <v>5600</v>
      </c>
      <c r="J36" s="36">
        <f t="shared" si="10"/>
        <v>50</v>
      </c>
      <c r="K36" s="26">
        <f t="shared" si="1"/>
        <v>16.479166666666668</v>
      </c>
      <c r="L36" s="26">
        <f t="shared" si="2"/>
        <v>66.479166666666671</v>
      </c>
      <c r="M36" s="26">
        <f t="shared" si="7"/>
        <v>110.76868248456793</v>
      </c>
    </row>
    <row r="37" spans="1:13">
      <c r="A37" s="2">
        <v>33</v>
      </c>
      <c r="B37" s="35">
        <f t="shared" si="3"/>
        <v>44348</v>
      </c>
      <c r="C37" s="6">
        <f t="shared" si="4"/>
        <v>3059.0972222222249</v>
      </c>
      <c r="D37" s="37">
        <f t="shared" si="12"/>
        <v>35.162037037037059</v>
      </c>
      <c r="E37" s="26">
        <f t="shared" si="0"/>
        <v>9.0249228395061802</v>
      </c>
      <c r="F37" s="26"/>
      <c r="G37" s="26">
        <f t="shared" si="5"/>
        <v>44.186959876543241</v>
      </c>
      <c r="H37" s="2"/>
      <c r="I37" s="6">
        <f t="shared" si="11"/>
        <v>5550</v>
      </c>
      <c r="J37" s="36">
        <f t="shared" si="10"/>
        <v>50</v>
      </c>
      <c r="K37" s="26">
        <f t="shared" ref="K37:K68" si="13">I36*$E$2/12</f>
        <v>16.333333333333336</v>
      </c>
      <c r="L37" s="26">
        <f t="shared" ref="L37:L68" si="14">J37+K37</f>
        <v>66.333333333333343</v>
      </c>
      <c r="M37" s="26">
        <f t="shared" si="7"/>
        <v>110.52029320987658</v>
      </c>
    </row>
    <row r="38" spans="1:13">
      <c r="A38" s="2">
        <v>34</v>
      </c>
      <c r="B38" s="35">
        <f t="shared" si="3"/>
        <v>44378</v>
      </c>
      <c r="C38" s="6">
        <f t="shared" si="4"/>
        <v>3023.9351851851879</v>
      </c>
      <c r="D38" s="37">
        <f t="shared" si="12"/>
        <v>35.162037037037059</v>
      </c>
      <c r="E38" s="26">
        <f t="shared" si="0"/>
        <v>8.922366898148157</v>
      </c>
      <c r="F38" s="26"/>
      <c r="G38" s="26">
        <f t="shared" si="5"/>
        <v>44.084403935185215</v>
      </c>
      <c r="H38" s="2"/>
      <c r="I38" s="6">
        <f t="shared" si="11"/>
        <v>5500</v>
      </c>
      <c r="J38" s="36">
        <f t="shared" si="10"/>
        <v>50</v>
      </c>
      <c r="K38" s="26">
        <f t="shared" si="13"/>
        <v>16.187500000000004</v>
      </c>
      <c r="L38" s="26">
        <f t="shared" si="14"/>
        <v>66.1875</v>
      </c>
      <c r="M38" s="26">
        <f t="shared" si="7"/>
        <v>110.27190393518521</v>
      </c>
    </row>
    <row r="39" spans="1:13">
      <c r="A39" s="2">
        <v>35</v>
      </c>
      <c r="B39" s="35">
        <f t="shared" si="3"/>
        <v>44409</v>
      </c>
      <c r="C39" s="6">
        <f t="shared" si="4"/>
        <v>2988.773148148151</v>
      </c>
      <c r="D39" s="37">
        <f t="shared" si="12"/>
        <v>35.162037037037059</v>
      </c>
      <c r="E39" s="26">
        <f t="shared" si="0"/>
        <v>8.8198109567901319</v>
      </c>
      <c r="F39" s="26"/>
      <c r="G39" s="26">
        <f t="shared" si="5"/>
        <v>43.981847993827188</v>
      </c>
      <c r="H39" s="2"/>
      <c r="I39" s="6">
        <f t="shared" si="11"/>
        <v>5450</v>
      </c>
      <c r="J39" s="36">
        <f t="shared" si="10"/>
        <v>50</v>
      </c>
      <c r="K39" s="26">
        <f t="shared" si="13"/>
        <v>16.041666666666668</v>
      </c>
      <c r="L39" s="26">
        <f t="shared" si="14"/>
        <v>66.041666666666671</v>
      </c>
      <c r="M39" s="26">
        <f t="shared" si="7"/>
        <v>110.02351466049386</v>
      </c>
    </row>
    <row r="40" spans="1:13">
      <c r="A40" s="10">
        <v>36</v>
      </c>
      <c r="B40" s="38">
        <f t="shared" si="3"/>
        <v>44440</v>
      </c>
      <c r="C40" s="11">
        <f t="shared" si="4"/>
        <v>2278.5000000000027</v>
      </c>
      <c r="D40" s="39">
        <f>D39</f>
        <v>35.162037037037059</v>
      </c>
      <c r="E40" s="40">
        <f t="shared" si="0"/>
        <v>8.7172550154321069</v>
      </c>
      <c r="F40" s="40">
        <f>C28*$F$2</f>
        <v>675.11111111111154</v>
      </c>
      <c r="G40" s="40">
        <f t="shared" si="5"/>
        <v>718.99040316358071</v>
      </c>
      <c r="H40" s="2"/>
      <c r="I40" s="6">
        <f t="shared" si="11"/>
        <v>5400</v>
      </c>
      <c r="J40" s="36">
        <f t="shared" si="10"/>
        <v>50</v>
      </c>
      <c r="K40" s="26">
        <f t="shared" si="13"/>
        <v>15.895833333333336</v>
      </c>
      <c r="L40" s="26">
        <f t="shared" si="14"/>
        <v>65.895833333333343</v>
      </c>
      <c r="M40" s="26">
        <f t="shared" si="7"/>
        <v>784.88623649691408</v>
      </c>
    </row>
    <row r="41" spans="1:13">
      <c r="A41" s="2">
        <v>37</v>
      </c>
      <c r="B41" s="35">
        <f t="shared" si="3"/>
        <v>44470</v>
      </c>
      <c r="C41" s="6">
        <f t="shared" si="4"/>
        <v>2251.3750000000027</v>
      </c>
      <c r="D41" s="41">
        <f>$C$40/($D$2-36)</f>
        <v>27.125000000000032</v>
      </c>
      <c r="E41" s="26">
        <f t="shared" si="0"/>
        <v>6.6456250000000088</v>
      </c>
      <c r="F41" s="26"/>
      <c r="G41" s="26">
        <f t="shared" si="5"/>
        <v>33.770625000000038</v>
      </c>
      <c r="H41" s="2"/>
      <c r="I41" s="6">
        <f t="shared" si="11"/>
        <v>5350</v>
      </c>
      <c r="J41" s="36">
        <f t="shared" si="10"/>
        <v>50</v>
      </c>
      <c r="K41" s="26">
        <f t="shared" si="13"/>
        <v>15.750000000000002</v>
      </c>
      <c r="L41" s="26">
        <f t="shared" si="14"/>
        <v>65.75</v>
      </c>
      <c r="M41" s="26">
        <f t="shared" si="7"/>
        <v>99.520625000000038</v>
      </c>
    </row>
    <row r="42" spans="1:13">
      <c r="A42" s="2">
        <v>38</v>
      </c>
      <c r="B42" s="35">
        <f t="shared" si="3"/>
        <v>44501</v>
      </c>
      <c r="C42" s="6">
        <f t="shared" si="4"/>
        <v>2224.2500000000027</v>
      </c>
      <c r="D42" s="37">
        <f t="shared" ref="D42:D105" si="15">D41</f>
        <v>27.125000000000032</v>
      </c>
      <c r="E42" s="26">
        <f t="shared" si="0"/>
        <v>6.5665104166666746</v>
      </c>
      <c r="F42" s="26"/>
      <c r="G42" s="26">
        <f t="shared" si="5"/>
        <v>33.691510416666709</v>
      </c>
      <c r="H42" s="2"/>
      <c r="I42" s="6">
        <f t="shared" si="11"/>
        <v>5300</v>
      </c>
      <c r="J42" s="36">
        <f t="shared" si="10"/>
        <v>50</v>
      </c>
      <c r="K42" s="26">
        <f t="shared" si="13"/>
        <v>15.60416666666667</v>
      </c>
      <c r="L42" s="26">
        <f t="shared" si="14"/>
        <v>65.604166666666671</v>
      </c>
      <c r="M42" s="26">
        <f t="shared" si="7"/>
        <v>99.295677083333374</v>
      </c>
    </row>
    <row r="43" spans="1:13">
      <c r="A43" s="2">
        <v>39</v>
      </c>
      <c r="B43" s="35">
        <f t="shared" si="3"/>
        <v>44531</v>
      </c>
      <c r="C43" s="6">
        <f t="shared" si="4"/>
        <v>2197.1250000000027</v>
      </c>
      <c r="D43" s="37">
        <f t="shared" si="15"/>
        <v>27.125000000000032</v>
      </c>
      <c r="E43" s="26">
        <f t="shared" si="0"/>
        <v>6.4873958333333421</v>
      </c>
      <c r="F43" s="26"/>
      <c r="G43" s="26">
        <f t="shared" si="5"/>
        <v>33.612395833333373</v>
      </c>
      <c r="H43" s="2"/>
      <c r="I43" s="6">
        <f t="shared" si="11"/>
        <v>5250</v>
      </c>
      <c r="J43" s="36">
        <f t="shared" si="10"/>
        <v>50</v>
      </c>
      <c r="K43" s="26">
        <f t="shared" si="13"/>
        <v>15.458333333333336</v>
      </c>
      <c r="L43" s="26">
        <f t="shared" si="14"/>
        <v>65.458333333333343</v>
      </c>
      <c r="M43" s="26">
        <f t="shared" si="7"/>
        <v>99.070729166666723</v>
      </c>
    </row>
    <row r="44" spans="1:13">
      <c r="A44" s="2">
        <v>40</v>
      </c>
      <c r="B44" s="35">
        <f t="shared" si="3"/>
        <v>44562</v>
      </c>
      <c r="C44" s="6">
        <f t="shared" si="4"/>
        <v>2170.0000000000027</v>
      </c>
      <c r="D44" s="37">
        <f t="shared" si="15"/>
        <v>27.125000000000032</v>
      </c>
      <c r="E44" s="26">
        <f t="shared" si="0"/>
        <v>6.4082812500000088</v>
      </c>
      <c r="F44" s="26"/>
      <c r="G44" s="26">
        <f t="shared" si="5"/>
        <v>33.533281250000044</v>
      </c>
      <c r="H44" s="2"/>
      <c r="I44" s="6">
        <f t="shared" si="11"/>
        <v>5200</v>
      </c>
      <c r="J44" s="36">
        <f t="shared" si="10"/>
        <v>50</v>
      </c>
      <c r="K44" s="26">
        <f t="shared" si="13"/>
        <v>15.312500000000002</v>
      </c>
      <c r="L44" s="26">
        <f t="shared" si="14"/>
        <v>65.3125</v>
      </c>
      <c r="M44" s="26">
        <f t="shared" si="7"/>
        <v>98.845781250000044</v>
      </c>
    </row>
    <row r="45" spans="1:13">
      <c r="A45" s="2">
        <v>41</v>
      </c>
      <c r="B45" s="35">
        <f t="shared" si="3"/>
        <v>44593</v>
      </c>
      <c r="C45" s="6">
        <f t="shared" si="4"/>
        <v>2142.8750000000027</v>
      </c>
      <c r="D45" s="37">
        <f t="shared" si="15"/>
        <v>27.125000000000032</v>
      </c>
      <c r="E45" s="26">
        <f t="shared" si="0"/>
        <v>6.3291666666666755</v>
      </c>
      <c r="F45" s="26"/>
      <c r="G45" s="26">
        <f t="shared" si="5"/>
        <v>33.454166666666708</v>
      </c>
      <c r="H45" s="2"/>
      <c r="I45" s="6">
        <f t="shared" si="11"/>
        <v>5150</v>
      </c>
      <c r="J45" s="36">
        <f t="shared" si="10"/>
        <v>50</v>
      </c>
      <c r="K45" s="26">
        <f t="shared" si="13"/>
        <v>15.16666666666667</v>
      </c>
      <c r="L45" s="26">
        <f t="shared" si="14"/>
        <v>65.166666666666671</v>
      </c>
      <c r="M45" s="26">
        <f t="shared" si="7"/>
        <v>98.62083333333338</v>
      </c>
    </row>
    <row r="46" spans="1:13">
      <c r="A46" s="2">
        <v>42</v>
      </c>
      <c r="B46" s="35">
        <f t="shared" si="3"/>
        <v>44621</v>
      </c>
      <c r="C46" s="6">
        <f t="shared" si="4"/>
        <v>2115.7500000000027</v>
      </c>
      <c r="D46" s="37">
        <f t="shared" si="15"/>
        <v>27.125000000000032</v>
      </c>
      <c r="E46" s="26">
        <f t="shared" si="0"/>
        <v>6.2500520833333413</v>
      </c>
      <c r="F46" s="26"/>
      <c r="G46" s="26">
        <f t="shared" si="5"/>
        <v>33.375052083333372</v>
      </c>
      <c r="H46" s="2"/>
      <c r="I46" s="6">
        <f t="shared" si="11"/>
        <v>5100</v>
      </c>
      <c r="J46" s="36">
        <f t="shared" si="10"/>
        <v>50</v>
      </c>
      <c r="K46" s="26">
        <f t="shared" si="13"/>
        <v>15.020833333333336</v>
      </c>
      <c r="L46" s="26">
        <f t="shared" si="14"/>
        <v>65.020833333333343</v>
      </c>
      <c r="M46" s="26">
        <f t="shared" si="7"/>
        <v>98.395885416666715</v>
      </c>
    </row>
    <row r="47" spans="1:13">
      <c r="A47" s="2">
        <v>43</v>
      </c>
      <c r="B47" s="35">
        <f t="shared" si="3"/>
        <v>44652</v>
      </c>
      <c r="C47" s="6">
        <f t="shared" si="4"/>
        <v>2088.6250000000027</v>
      </c>
      <c r="D47" s="37">
        <f t="shared" si="15"/>
        <v>27.125000000000032</v>
      </c>
      <c r="E47" s="26">
        <f t="shared" si="0"/>
        <v>6.170937500000008</v>
      </c>
      <c r="F47" s="26"/>
      <c r="G47" s="26">
        <f t="shared" si="5"/>
        <v>33.295937500000036</v>
      </c>
      <c r="H47" s="2"/>
      <c r="I47" s="6">
        <f t="shared" si="11"/>
        <v>5050</v>
      </c>
      <c r="J47" s="36">
        <f t="shared" si="10"/>
        <v>50</v>
      </c>
      <c r="K47" s="26">
        <f t="shared" si="13"/>
        <v>14.875000000000002</v>
      </c>
      <c r="L47" s="26">
        <f t="shared" si="14"/>
        <v>64.875</v>
      </c>
      <c r="M47" s="26">
        <f t="shared" si="7"/>
        <v>98.170937500000036</v>
      </c>
    </row>
    <row r="48" spans="1:13">
      <c r="A48" s="2">
        <v>44</v>
      </c>
      <c r="B48" s="35">
        <f t="shared" si="3"/>
        <v>44682</v>
      </c>
      <c r="C48" s="6">
        <f t="shared" si="4"/>
        <v>2061.5000000000027</v>
      </c>
      <c r="D48" s="37">
        <f t="shared" si="15"/>
        <v>27.125000000000032</v>
      </c>
      <c r="E48" s="26">
        <f t="shared" si="0"/>
        <v>6.0918229166666755</v>
      </c>
      <c r="F48" s="26"/>
      <c r="G48" s="26">
        <f t="shared" si="5"/>
        <v>33.216822916666707</v>
      </c>
      <c r="H48" s="2"/>
      <c r="I48" s="6">
        <f t="shared" si="11"/>
        <v>5000</v>
      </c>
      <c r="J48" s="36">
        <f t="shared" si="10"/>
        <v>50</v>
      </c>
      <c r="K48" s="26">
        <f t="shared" si="13"/>
        <v>14.72916666666667</v>
      </c>
      <c r="L48" s="26">
        <f t="shared" si="14"/>
        <v>64.729166666666671</v>
      </c>
      <c r="M48" s="26">
        <f t="shared" si="7"/>
        <v>97.945989583333386</v>
      </c>
    </row>
    <row r="49" spans="1:14">
      <c r="A49" s="2">
        <v>45</v>
      </c>
      <c r="B49" s="35">
        <f t="shared" si="3"/>
        <v>44713</v>
      </c>
      <c r="C49" s="6">
        <f t="shared" si="4"/>
        <v>2034.3750000000027</v>
      </c>
      <c r="D49" s="37">
        <f t="shared" si="15"/>
        <v>27.125000000000032</v>
      </c>
      <c r="E49" s="26">
        <f t="shared" si="0"/>
        <v>6.0127083333333422</v>
      </c>
      <c r="F49" s="26"/>
      <c r="G49" s="26">
        <f t="shared" si="5"/>
        <v>33.137708333333372</v>
      </c>
      <c r="H49" s="2"/>
      <c r="I49" s="6">
        <f t="shared" si="11"/>
        <v>4950</v>
      </c>
      <c r="J49" s="36">
        <f t="shared" si="10"/>
        <v>50</v>
      </c>
      <c r="K49" s="26">
        <f t="shared" si="13"/>
        <v>14.583333333333336</v>
      </c>
      <c r="L49" s="26">
        <f t="shared" si="14"/>
        <v>64.583333333333343</v>
      </c>
      <c r="M49" s="26">
        <f t="shared" si="7"/>
        <v>97.721041666666707</v>
      </c>
    </row>
    <row r="50" spans="1:14">
      <c r="A50" s="2">
        <v>46</v>
      </c>
      <c r="B50" s="35">
        <f t="shared" si="3"/>
        <v>44743</v>
      </c>
      <c r="C50" s="6">
        <f t="shared" si="4"/>
        <v>2007.2500000000027</v>
      </c>
      <c r="D50" s="37">
        <f t="shared" si="15"/>
        <v>27.125000000000032</v>
      </c>
      <c r="E50" s="26">
        <f t="shared" si="0"/>
        <v>5.933593750000008</v>
      </c>
      <c r="F50" s="26"/>
      <c r="G50" s="26">
        <f t="shared" si="5"/>
        <v>33.058593750000043</v>
      </c>
      <c r="H50" s="2"/>
      <c r="I50" s="6">
        <f t="shared" si="11"/>
        <v>4900</v>
      </c>
      <c r="J50" s="36">
        <f t="shared" si="10"/>
        <v>50</v>
      </c>
      <c r="K50" s="26">
        <f t="shared" si="13"/>
        <v>14.437500000000002</v>
      </c>
      <c r="L50" s="26">
        <f t="shared" si="14"/>
        <v>64.4375</v>
      </c>
      <c r="M50" s="26">
        <f t="shared" si="7"/>
        <v>97.496093750000043</v>
      </c>
    </row>
    <row r="51" spans="1:14">
      <c r="A51" s="42">
        <v>47</v>
      </c>
      <c r="B51" s="43">
        <f t="shared" si="3"/>
        <v>44774</v>
      </c>
      <c r="C51" s="6">
        <f t="shared" si="4"/>
        <v>1980.1250000000027</v>
      </c>
      <c r="D51" s="37">
        <f t="shared" si="15"/>
        <v>27.125000000000032</v>
      </c>
      <c r="E51" s="44">
        <f t="shared" si="0"/>
        <v>5.8544791666666747</v>
      </c>
      <c r="F51" s="44"/>
      <c r="G51" s="44">
        <f t="shared" si="5"/>
        <v>32.979479166666707</v>
      </c>
      <c r="H51" s="2"/>
      <c r="I51" s="6">
        <f t="shared" si="11"/>
        <v>4850</v>
      </c>
      <c r="J51" s="36">
        <f t="shared" si="10"/>
        <v>50</v>
      </c>
      <c r="K51" s="26">
        <f t="shared" si="13"/>
        <v>14.29166666666667</v>
      </c>
      <c r="L51" s="26">
        <f t="shared" si="14"/>
        <v>64.291666666666671</v>
      </c>
      <c r="M51" s="26">
        <f t="shared" si="7"/>
        <v>97.271145833333378</v>
      </c>
    </row>
    <row r="52" spans="1:14">
      <c r="A52" s="42">
        <v>48</v>
      </c>
      <c r="B52" s="43">
        <f t="shared" si="3"/>
        <v>44805</v>
      </c>
      <c r="C52" s="45">
        <f t="shared" si="4"/>
        <v>1953.0000000000027</v>
      </c>
      <c r="D52" s="46">
        <f t="shared" si="15"/>
        <v>27.125000000000032</v>
      </c>
      <c r="E52" s="44">
        <f t="shared" si="0"/>
        <v>5.7753645833333422</v>
      </c>
      <c r="F52" s="44"/>
      <c r="G52" s="44">
        <f t="shared" si="5"/>
        <v>32.900364583333371</v>
      </c>
      <c r="H52" s="2"/>
      <c r="I52" s="6">
        <f t="shared" si="11"/>
        <v>4800</v>
      </c>
      <c r="J52" s="36">
        <f t="shared" si="10"/>
        <v>50</v>
      </c>
      <c r="K52" s="26">
        <f t="shared" si="13"/>
        <v>14.145833333333336</v>
      </c>
      <c r="L52" s="26">
        <f t="shared" si="14"/>
        <v>64.145833333333343</v>
      </c>
      <c r="M52" s="26">
        <f t="shared" si="7"/>
        <v>97.046197916666713</v>
      </c>
      <c r="N52" s="13"/>
    </row>
    <row r="53" spans="1:14">
      <c r="A53" s="2">
        <v>49</v>
      </c>
      <c r="B53" s="35">
        <f t="shared" si="3"/>
        <v>44835</v>
      </c>
      <c r="C53" s="6">
        <f t="shared" si="4"/>
        <v>1925.8750000000027</v>
      </c>
      <c r="D53" s="37">
        <f t="shared" si="15"/>
        <v>27.125000000000032</v>
      </c>
      <c r="E53" s="26">
        <f t="shared" si="0"/>
        <v>5.6962500000000089</v>
      </c>
      <c r="F53" s="26"/>
      <c r="G53" s="26">
        <f t="shared" si="5"/>
        <v>32.821250000000042</v>
      </c>
      <c r="H53" s="2"/>
      <c r="I53" s="6">
        <f t="shared" si="11"/>
        <v>4750</v>
      </c>
      <c r="J53" s="36">
        <f t="shared" si="10"/>
        <v>50</v>
      </c>
      <c r="K53" s="26">
        <f t="shared" si="13"/>
        <v>14.000000000000002</v>
      </c>
      <c r="L53" s="26">
        <f t="shared" si="14"/>
        <v>64</v>
      </c>
      <c r="M53" s="26">
        <f t="shared" si="7"/>
        <v>96.821250000000049</v>
      </c>
    </row>
    <row r="54" spans="1:14">
      <c r="A54" s="2">
        <v>50</v>
      </c>
      <c r="B54" s="35">
        <f t="shared" si="3"/>
        <v>44866</v>
      </c>
      <c r="C54" s="6">
        <f t="shared" si="4"/>
        <v>1898.7500000000027</v>
      </c>
      <c r="D54" s="37">
        <f t="shared" si="15"/>
        <v>27.125000000000032</v>
      </c>
      <c r="E54" s="26">
        <f t="shared" si="0"/>
        <v>5.6171354166666747</v>
      </c>
      <c r="F54" s="26"/>
      <c r="G54" s="26">
        <f t="shared" si="5"/>
        <v>32.742135416666706</v>
      </c>
      <c r="H54" s="2"/>
      <c r="I54" s="6">
        <f t="shared" si="11"/>
        <v>4700</v>
      </c>
      <c r="J54" s="36">
        <f t="shared" si="10"/>
        <v>50</v>
      </c>
      <c r="K54" s="26">
        <f t="shared" si="13"/>
        <v>13.85416666666667</v>
      </c>
      <c r="L54" s="26">
        <f t="shared" si="14"/>
        <v>63.854166666666671</v>
      </c>
      <c r="M54" s="26">
        <f t="shared" si="7"/>
        <v>96.59630208333337</v>
      </c>
    </row>
    <row r="55" spans="1:14">
      <c r="A55" s="2">
        <v>51</v>
      </c>
      <c r="B55" s="35">
        <f t="shared" si="3"/>
        <v>44896</v>
      </c>
      <c r="C55" s="6">
        <f t="shared" si="4"/>
        <v>1871.6250000000027</v>
      </c>
      <c r="D55" s="37">
        <f t="shared" si="15"/>
        <v>27.125000000000032</v>
      </c>
      <c r="E55" s="26">
        <f t="shared" si="0"/>
        <v>5.5380208333333414</v>
      </c>
      <c r="F55" s="26"/>
      <c r="G55" s="26">
        <f t="shared" si="5"/>
        <v>32.663020833333377</v>
      </c>
      <c r="H55" s="2"/>
      <c r="I55" s="6">
        <f t="shared" si="11"/>
        <v>4650</v>
      </c>
      <c r="J55" s="36">
        <f t="shared" si="10"/>
        <v>50</v>
      </c>
      <c r="K55" s="26">
        <f t="shared" si="13"/>
        <v>13.708333333333336</v>
      </c>
      <c r="L55" s="26">
        <f t="shared" si="14"/>
        <v>63.708333333333336</v>
      </c>
      <c r="M55" s="26">
        <f t="shared" si="7"/>
        <v>96.37135416666672</v>
      </c>
    </row>
    <row r="56" spans="1:14">
      <c r="A56" s="2">
        <v>52</v>
      </c>
      <c r="B56" s="35">
        <f t="shared" si="3"/>
        <v>44927</v>
      </c>
      <c r="C56" s="6">
        <f t="shared" si="4"/>
        <v>1844.5000000000027</v>
      </c>
      <c r="D56" s="37">
        <f t="shared" si="15"/>
        <v>27.125000000000032</v>
      </c>
      <c r="E56" s="26">
        <f t="shared" si="0"/>
        <v>5.458906250000009</v>
      </c>
      <c r="F56" s="26"/>
      <c r="G56" s="26">
        <f t="shared" si="5"/>
        <v>32.583906250000041</v>
      </c>
      <c r="H56" s="2"/>
      <c r="I56" s="6">
        <f t="shared" si="11"/>
        <v>4600</v>
      </c>
      <c r="J56" s="36">
        <f t="shared" si="10"/>
        <v>50</v>
      </c>
      <c r="K56" s="26">
        <f t="shared" si="13"/>
        <v>13.562500000000002</v>
      </c>
      <c r="L56" s="26">
        <f t="shared" si="14"/>
        <v>63.5625</v>
      </c>
      <c r="M56" s="26">
        <f t="shared" si="7"/>
        <v>96.146406250000041</v>
      </c>
    </row>
    <row r="57" spans="1:14">
      <c r="A57" s="2">
        <v>53</v>
      </c>
      <c r="B57" s="35">
        <f t="shared" si="3"/>
        <v>44958</v>
      </c>
      <c r="C57" s="6">
        <f t="shared" si="4"/>
        <v>1817.3750000000027</v>
      </c>
      <c r="D57" s="37">
        <f t="shared" si="15"/>
        <v>27.125000000000032</v>
      </c>
      <c r="E57" s="26">
        <f t="shared" si="0"/>
        <v>5.3797916666666756</v>
      </c>
      <c r="F57" s="26"/>
      <c r="G57" s="26">
        <f t="shared" si="5"/>
        <v>32.504791666666705</v>
      </c>
      <c r="H57" s="2"/>
      <c r="I57" s="6">
        <f t="shared" si="11"/>
        <v>4550</v>
      </c>
      <c r="J57" s="36">
        <f t="shared" si="10"/>
        <v>50</v>
      </c>
      <c r="K57" s="26">
        <f t="shared" si="13"/>
        <v>13.41666666666667</v>
      </c>
      <c r="L57" s="26">
        <f t="shared" si="14"/>
        <v>63.416666666666671</v>
      </c>
      <c r="M57" s="26">
        <f t="shared" si="7"/>
        <v>95.921458333333376</v>
      </c>
    </row>
    <row r="58" spans="1:14">
      <c r="A58" s="2">
        <v>54</v>
      </c>
      <c r="B58" s="35">
        <f t="shared" si="3"/>
        <v>44986</v>
      </c>
      <c r="C58" s="6">
        <f t="shared" si="4"/>
        <v>1790.2500000000027</v>
      </c>
      <c r="D58" s="37">
        <f t="shared" si="15"/>
        <v>27.125000000000032</v>
      </c>
      <c r="E58" s="26">
        <f t="shared" si="0"/>
        <v>5.3006770833333414</v>
      </c>
      <c r="F58" s="26"/>
      <c r="G58" s="26">
        <f t="shared" si="5"/>
        <v>32.425677083333376</v>
      </c>
      <c r="H58" s="2"/>
      <c r="I58" s="6">
        <f t="shared" si="11"/>
        <v>4500</v>
      </c>
      <c r="J58" s="36">
        <f t="shared" si="10"/>
        <v>50</v>
      </c>
      <c r="K58" s="26">
        <f t="shared" si="13"/>
        <v>13.270833333333336</v>
      </c>
      <c r="L58" s="26">
        <f t="shared" si="14"/>
        <v>63.270833333333336</v>
      </c>
      <c r="M58" s="26">
        <f t="shared" si="7"/>
        <v>95.696510416666712</v>
      </c>
    </row>
    <row r="59" spans="1:14">
      <c r="A59" s="2">
        <v>55</v>
      </c>
      <c r="B59" s="35">
        <f t="shared" si="3"/>
        <v>45017</v>
      </c>
      <c r="C59" s="6">
        <f t="shared" si="4"/>
        <v>1763.1250000000027</v>
      </c>
      <c r="D59" s="37">
        <f t="shared" si="15"/>
        <v>27.125000000000032</v>
      </c>
      <c r="E59" s="26">
        <f t="shared" si="0"/>
        <v>5.221562500000009</v>
      </c>
      <c r="F59" s="26"/>
      <c r="G59" s="26">
        <f t="shared" si="5"/>
        <v>32.34656250000004</v>
      </c>
      <c r="H59" s="2"/>
      <c r="I59" s="6">
        <f t="shared" si="11"/>
        <v>4450</v>
      </c>
      <c r="J59" s="36">
        <f t="shared" si="10"/>
        <v>50</v>
      </c>
      <c r="K59" s="26">
        <f t="shared" si="13"/>
        <v>13.125000000000002</v>
      </c>
      <c r="L59" s="26">
        <f t="shared" si="14"/>
        <v>63.125</v>
      </c>
      <c r="M59" s="26">
        <f t="shared" si="7"/>
        <v>95.471562500000033</v>
      </c>
    </row>
    <row r="60" spans="1:14">
      <c r="A60" s="2">
        <v>56</v>
      </c>
      <c r="B60" s="35">
        <f t="shared" si="3"/>
        <v>45047</v>
      </c>
      <c r="C60" s="6">
        <f t="shared" si="4"/>
        <v>1736.0000000000027</v>
      </c>
      <c r="D60" s="37">
        <f t="shared" si="15"/>
        <v>27.125000000000032</v>
      </c>
      <c r="E60" s="26">
        <f t="shared" si="0"/>
        <v>5.1424479166666748</v>
      </c>
      <c r="F60" s="26"/>
      <c r="G60" s="26">
        <f t="shared" si="5"/>
        <v>32.267447916666704</v>
      </c>
      <c r="H60" s="2"/>
      <c r="I60" s="6">
        <f t="shared" si="11"/>
        <v>4400</v>
      </c>
      <c r="J60" s="36">
        <f t="shared" si="10"/>
        <v>50</v>
      </c>
      <c r="K60" s="26">
        <f t="shared" si="13"/>
        <v>12.97916666666667</v>
      </c>
      <c r="L60" s="26">
        <f t="shared" si="14"/>
        <v>62.979166666666671</v>
      </c>
      <c r="M60" s="26">
        <f t="shared" si="7"/>
        <v>95.246614583333383</v>
      </c>
    </row>
    <row r="61" spans="1:14">
      <c r="A61" s="2">
        <v>57</v>
      </c>
      <c r="B61" s="35">
        <f t="shared" si="3"/>
        <v>45078</v>
      </c>
      <c r="C61" s="6">
        <f t="shared" si="4"/>
        <v>1708.8750000000027</v>
      </c>
      <c r="D61" s="37">
        <f t="shared" si="15"/>
        <v>27.125000000000032</v>
      </c>
      <c r="E61" s="26">
        <f t="shared" si="0"/>
        <v>5.0633333333333423</v>
      </c>
      <c r="F61" s="26"/>
      <c r="G61" s="26">
        <f t="shared" si="5"/>
        <v>32.188333333333375</v>
      </c>
      <c r="H61" s="2"/>
      <c r="I61" s="6">
        <f t="shared" si="11"/>
        <v>4350</v>
      </c>
      <c r="J61" s="36">
        <f t="shared" ref="J61:J92" si="16">$I$28/$J$2</f>
        <v>50</v>
      </c>
      <c r="K61" s="26">
        <f t="shared" si="13"/>
        <v>12.833333333333336</v>
      </c>
      <c r="L61" s="26">
        <f t="shared" si="14"/>
        <v>62.833333333333336</v>
      </c>
      <c r="M61" s="26">
        <f t="shared" si="7"/>
        <v>95.021666666666704</v>
      </c>
    </row>
    <row r="62" spans="1:14">
      <c r="A62" s="2">
        <v>58</v>
      </c>
      <c r="B62" s="35">
        <f t="shared" si="3"/>
        <v>45108</v>
      </c>
      <c r="C62" s="6">
        <f t="shared" si="4"/>
        <v>1681.7500000000027</v>
      </c>
      <c r="D62" s="37">
        <f t="shared" si="15"/>
        <v>27.125000000000032</v>
      </c>
      <c r="E62" s="26">
        <f t="shared" si="0"/>
        <v>4.9842187500000081</v>
      </c>
      <c r="F62" s="26"/>
      <c r="G62" s="26">
        <f t="shared" si="5"/>
        <v>32.109218750000039</v>
      </c>
      <c r="H62" s="2"/>
      <c r="I62" s="6">
        <f t="shared" si="11"/>
        <v>4300</v>
      </c>
      <c r="J62" s="36">
        <f t="shared" si="16"/>
        <v>50</v>
      </c>
      <c r="K62" s="26">
        <f t="shared" si="13"/>
        <v>12.687500000000002</v>
      </c>
      <c r="L62" s="26">
        <f t="shared" si="14"/>
        <v>62.6875</v>
      </c>
      <c r="M62" s="26">
        <f t="shared" si="7"/>
        <v>94.796718750000039</v>
      </c>
    </row>
    <row r="63" spans="1:14">
      <c r="A63" s="2">
        <v>59</v>
      </c>
      <c r="B63" s="35">
        <f t="shared" si="3"/>
        <v>45139</v>
      </c>
      <c r="C63" s="6">
        <f t="shared" si="4"/>
        <v>1654.6250000000027</v>
      </c>
      <c r="D63" s="37">
        <f t="shared" si="15"/>
        <v>27.125000000000032</v>
      </c>
      <c r="E63" s="26">
        <f t="shared" si="0"/>
        <v>4.9051041666666748</v>
      </c>
      <c r="F63" s="26"/>
      <c r="G63" s="26">
        <f t="shared" si="5"/>
        <v>32.030104166666703</v>
      </c>
      <c r="H63" s="2"/>
      <c r="I63" s="6">
        <f t="shared" si="11"/>
        <v>4250</v>
      </c>
      <c r="J63" s="36">
        <f t="shared" si="16"/>
        <v>50</v>
      </c>
      <c r="K63" s="26">
        <f t="shared" si="13"/>
        <v>12.54166666666667</v>
      </c>
      <c r="L63" s="26">
        <f t="shared" si="14"/>
        <v>62.541666666666671</v>
      </c>
      <c r="M63" s="26">
        <f t="shared" si="7"/>
        <v>94.571770833333375</v>
      </c>
    </row>
    <row r="64" spans="1:14">
      <c r="A64" s="2">
        <v>60</v>
      </c>
      <c r="B64" s="35">
        <f t="shared" si="3"/>
        <v>45170</v>
      </c>
      <c r="C64" s="6">
        <f t="shared" si="4"/>
        <v>1627.5000000000027</v>
      </c>
      <c r="D64" s="37">
        <f t="shared" si="15"/>
        <v>27.125000000000032</v>
      </c>
      <c r="E64" s="26">
        <f t="shared" si="0"/>
        <v>4.8259895833333415</v>
      </c>
      <c r="F64" s="26"/>
      <c r="G64" s="26">
        <f t="shared" si="5"/>
        <v>31.950989583333374</v>
      </c>
      <c r="H64" s="2"/>
      <c r="I64" s="6">
        <f t="shared" si="11"/>
        <v>4200</v>
      </c>
      <c r="J64" s="36">
        <f t="shared" si="16"/>
        <v>50</v>
      </c>
      <c r="K64" s="26">
        <f t="shared" si="13"/>
        <v>12.395833333333334</v>
      </c>
      <c r="L64" s="26">
        <f t="shared" si="14"/>
        <v>62.395833333333336</v>
      </c>
      <c r="M64" s="26">
        <f t="shared" si="7"/>
        <v>94.34682291666671</v>
      </c>
    </row>
    <row r="65" spans="1:13">
      <c r="A65" s="2">
        <v>61</v>
      </c>
      <c r="B65" s="35">
        <f t="shared" si="3"/>
        <v>45200</v>
      </c>
      <c r="C65" s="6">
        <f t="shared" si="4"/>
        <v>1600.3750000000027</v>
      </c>
      <c r="D65" s="37">
        <f t="shared" si="15"/>
        <v>27.125000000000032</v>
      </c>
      <c r="E65" s="26">
        <f t="shared" si="0"/>
        <v>4.7468750000000082</v>
      </c>
      <c r="F65" s="26"/>
      <c r="G65" s="26">
        <f t="shared" si="5"/>
        <v>31.871875000000038</v>
      </c>
      <c r="H65" s="2"/>
      <c r="I65" s="6">
        <f t="shared" si="11"/>
        <v>4150</v>
      </c>
      <c r="J65" s="36">
        <f t="shared" si="16"/>
        <v>50</v>
      </c>
      <c r="K65" s="26">
        <f t="shared" si="13"/>
        <v>12.25</v>
      </c>
      <c r="L65" s="26">
        <f t="shared" si="14"/>
        <v>62.25</v>
      </c>
      <c r="M65" s="26">
        <f t="shared" si="7"/>
        <v>94.121875000000045</v>
      </c>
    </row>
    <row r="66" spans="1:13">
      <c r="A66" s="2">
        <v>62</v>
      </c>
      <c r="B66" s="35">
        <f t="shared" si="3"/>
        <v>45231</v>
      </c>
      <c r="C66" s="6">
        <f t="shared" si="4"/>
        <v>1573.2500000000027</v>
      </c>
      <c r="D66" s="37">
        <f t="shared" si="15"/>
        <v>27.125000000000032</v>
      </c>
      <c r="E66" s="26">
        <f t="shared" si="0"/>
        <v>4.6677604166666748</v>
      </c>
      <c r="F66" s="26"/>
      <c r="G66" s="26">
        <f t="shared" si="5"/>
        <v>31.792760416666706</v>
      </c>
      <c r="H66" s="2"/>
      <c r="I66" s="6">
        <f t="shared" si="11"/>
        <v>4100</v>
      </c>
      <c r="J66" s="36">
        <f t="shared" si="16"/>
        <v>50</v>
      </c>
      <c r="K66" s="26">
        <f t="shared" si="13"/>
        <v>12.104166666666666</v>
      </c>
      <c r="L66" s="26">
        <f t="shared" si="14"/>
        <v>62.104166666666664</v>
      </c>
      <c r="M66" s="26">
        <f t="shared" si="7"/>
        <v>93.896927083333367</v>
      </c>
    </row>
    <row r="67" spans="1:13">
      <c r="A67" s="2">
        <v>63</v>
      </c>
      <c r="B67" s="35">
        <f t="shared" si="3"/>
        <v>45261</v>
      </c>
      <c r="C67" s="6">
        <f t="shared" si="4"/>
        <v>1546.1250000000027</v>
      </c>
      <c r="D67" s="37">
        <f t="shared" si="15"/>
        <v>27.125000000000032</v>
      </c>
      <c r="E67" s="26">
        <f t="shared" si="0"/>
        <v>4.5886458333333415</v>
      </c>
      <c r="F67" s="26"/>
      <c r="G67" s="26">
        <f t="shared" si="5"/>
        <v>31.713645833333374</v>
      </c>
      <c r="H67" s="2"/>
      <c r="I67" s="6">
        <f t="shared" si="11"/>
        <v>4050</v>
      </c>
      <c r="J67" s="36">
        <f t="shared" si="16"/>
        <v>50</v>
      </c>
      <c r="K67" s="26">
        <f t="shared" si="13"/>
        <v>11.958333333333334</v>
      </c>
      <c r="L67" s="26">
        <f t="shared" si="14"/>
        <v>61.958333333333336</v>
      </c>
      <c r="M67" s="26">
        <f t="shared" si="7"/>
        <v>93.671979166666716</v>
      </c>
    </row>
    <row r="68" spans="1:13">
      <c r="A68" s="2">
        <v>64</v>
      </c>
      <c r="B68" s="35">
        <f t="shared" si="3"/>
        <v>45292</v>
      </c>
      <c r="C68" s="6">
        <f t="shared" si="4"/>
        <v>1519.0000000000027</v>
      </c>
      <c r="D68" s="37">
        <f t="shared" si="15"/>
        <v>27.125000000000032</v>
      </c>
      <c r="E68" s="26">
        <f t="shared" si="0"/>
        <v>4.5095312500000082</v>
      </c>
      <c r="F68" s="26"/>
      <c r="G68" s="26">
        <f t="shared" si="5"/>
        <v>31.634531250000041</v>
      </c>
      <c r="H68" s="2"/>
      <c r="I68" s="6">
        <f t="shared" si="11"/>
        <v>4000</v>
      </c>
      <c r="J68" s="36">
        <f t="shared" si="16"/>
        <v>50</v>
      </c>
      <c r="K68" s="26">
        <f t="shared" si="13"/>
        <v>11.8125</v>
      </c>
      <c r="L68" s="26">
        <f t="shared" si="14"/>
        <v>61.8125</v>
      </c>
      <c r="M68" s="26">
        <f t="shared" si="7"/>
        <v>93.447031250000038</v>
      </c>
    </row>
    <row r="69" spans="1:13">
      <c r="A69" s="2">
        <v>65</v>
      </c>
      <c r="B69" s="35">
        <f t="shared" si="3"/>
        <v>45323</v>
      </c>
      <c r="C69" s="6">
        <f t="shared" si="4"/>
        <v>1491.8750000000027</v>
      </c>
      <c r="D69" s="37">
        <f t="shared" si="15"/>
        <v>27.125000000000032</v>
      </c>
      <c r="E69" s="26">
        <f t="shared" ref="E69:E132" si="17">C68*$E$2/12</f>
        <v>4.4304166666666749</v>
      </c>
      <c r="F69" s="26"/>
      <c r="G69" s="26">
        <f t="shared" si="5"/>
        <v>31.555416666666709</v>
      </c>
      <c r="H69" s="2"/>
      <c r="I69" s="6">
        <f t="shared" si="11"/>
        <v>3950</v>
      </c>
      <c r="J69" s="36">
        <f t="shared" si="16"/>
        <v>50</v>
      </c>
      <c r="K69" s="26">
        <f t="shared" ref="K69:K100" si="18">I68*$E$2/12</f>
        <v>11.666666666666666</v>
      </c>
      <c r="L69" s="26">
        <f t="shared" ref="L69:L100" si="19">J69+K69</f>
        <v>61.666666666666664</v>
      </c>
      <c r="M69" s="26">
        <f t="shared" si="7"/>
        <v>93.222083333333373</v>
      </c>
    </row>
    <row r="70" spans="1:13">
      <c r="A70" s="2">
        <v>66</v>
      </c>
      <c r="B70" s="35">
        <f t="shared" ref="B70:B133" si="20">EDATE(B69,1)</f>
        <v>45352</v>
      </c>
      <c r="C70" s="6">
        <f t="shared" ref="C70:C133" si="21">C69-D70-F70</f>
        <v>1464.7500000000027</v>
      </c>
      <c r="D70" s="37">
        <f t="shared" si="15"/>
        <v>27.125000000000032</v>
      </c>
      <c r="E70" s="26">
        <f t="shared" si="17"/>
        <v>4.3513020833333416</v>
      </c>
      <c r="F70" s="26"/>
      <c r="G70" s="26">
        <f t="shared" ref="G70:G133" si="22">D70+E70+F70</f>
        <v>31.476302083333373</v>
      </c>
      <c r="H70" s="2"/>
      <c r="I70" s="6">
        <f t="shared" si="11"/>
        <v>3900</v>
      </c>
      <c r="J70" s="36">
        <f t="shared" si="16"/>
        <v>50</v>
      </c>
      <c r="K70" s="26">
        <f t="shared" si="18"/>
        <v>11.520833333333334</v>
      </c>
      <c r="L70" s="26">
        <f t="shared" si="19"/>
        <v>61.520833333333336</v>
      </c>
      <c r="M70" s="26">
        <f t="shared" ref="M70:M133" si="23">G70+L70</f>
        <v>92.997135416666708</v>
      </c>
    </row>
    <row r="71" spans="1:13">
      <c r="A71" s="2">
        <v>67</v>
      </c>
      <c r="B71" s="35">
        <f t="shared" si="20"/>
        <v>45383</v>
      </c>
      <c r="C71" s="6">
        <f t="shared" si="21"/>
        <v>1437.6250000000027</v>
      </c>
      <c r="D71" s="37">
        <f t="shared" si="15"/>
        <v>27.125000000000032</v>
      </c>
      <c r="E71" s="26">
        <f t="shared" si="17"/>
        <v>4.2721875000000082</v>
      </c>
      <c r="F71" s="26"/>
      <c r="G71" s="26">
        <f t="shared" si="22"/>
        <v>31.39718750000004</v>
      </c>
      <c r="H71" s="2"/>
      <c r="I71" s="6">
        <f t="shared" si="11"/>
        <v>3850</v>
      </c>
      <c r="J71" s="36">
        <f t="shared" si="16"/>
        <v>50</v>
      </c>
      <c r="K71" s="26">
        <f t="shared" si="18"/>
        <v>11.375</v>
      </c>
      <c r="L71" s="26">
        <f t="shared" si="19"/>
        <v>61.375</v>
      </c>
      <c r="M71" s="26">
        <f t="shared" si="23"/>
        <v>92.772187500000044</v>
      </c>
    </row>
    <row r="72" spans="1:13">
      <c r="A72" s="2">
        <v>68</v>
      </c>
      <c r="B72" s="35">
        <f t="shared" si="20"/>
        <v>45413</v>
      </c>
      <c r="C72" s="6">
        <f t="shared" si="21"/>
        <v>1410.5000000000027</v>
      </c>
      <c r="D72" s="37">
        <f t="shared" si="15"/>
        <v>27.125000000000032</v>
      </c>
      <c r="E72" s="26">
        <f t="shared" si="17"/>
        <v>4.1930729166666749</v>
      </c>
      <c r="F72" s="26"/>
      <c r="G72" s="26">
        <f t="shared" si="22"/>
        <v>31.318072916666708</v>
      </c>
      <c r="H72" s="2"/>
      <c r="I72" s="6">
        <f t="shared" si="11"/>
        <v>3800</v>
      </c>
      <c r="J72" s="36">
        <f t="shared" si="16"/>
        <v>50</v>
      </c>
      <c r="K72" s="26">
        <f t="shared" si="18"/>
        <v>11.229166666666666</v>
      </c>
      <c r="L72" s="26">
        <f t="shared" si="19"/>
        <v>61.229166666666664</v>
      </c>
      <c r="M72" s="26">
        <f t="shared" si="23"/>
        <v>92.547239583333379</v>
      </c>
    </row>
    <row r="73" spans="1:13">
      <c r="A73" s="2">
        <v>69</v>
      </c>
      <c r="B73" s="35">
        <f t="shared" si="20"/>
        <v>45444</v>
      </c>
      <c r="C73" s="6">
        <f t="shared" si="21"/>
        <v>1383.3750000000027</v>
      </c>
      <c r="D73" s="37">
        <f t="shared" si="15"/>
        <v>27.125000000000032</v>
      </c>
      <c r="E73" s="26">
        <f t="shared" si="17"/>
        <v>4.1139583333333416</v>
      </c>
      <c r="F73" s="26"/>
      <c r="G73" s="26">
        <f t="shared" si="22"/>
        <v>31.238958333333372</v>
      </c>
      <c r="H73" s="2"/>
      <c r="I73" s="6">
        <f t="shared" si="11"/>
        <v>3750</v>
      </c>
      <c r="J73" s="36">
        <f t="shared" si="16"/>
        <v>50</v>
      </c>
      <c r="K73" s="26">
        <f t="shared" si="18"/>
        <v>11.083333333333334</v>
      </c>
      <c r="L73" s="26">
        <f t="shared" si="19"/>
        <v>61.083333333333336</v>
      </c>
      <c r="M73" s="26">
        <f t="shared" si="23"/>
        <v>92.3222916666667</v>
      </c>
    </row>
    <row r="74" spans="1:13">
      <c r="A74" s="2">
        <v>70</v>
      </c>
      <c r="B74" s="35">
        <f t="shared" si="20"/>
        <v>45474</v>
      </c>
      <c r="C74" s="6">
        <f t="shared" si="21"/>
        <v>1356.2500000000027</v>
      </c>
      <c r="D74" s="37">
        <f t="shared" si="15"/>
        <v>27.125000000000032</v>
      </c>
      <c r="E74" s="26">
        <f t="shared" si="17"/>
        <v>4.0348437500000083</v>
      </c>
      <c r="F74" s="26"/>
      <c r="G74" s="26">
        <f t="shared" si="22"/>
        <v>31.159843750000039</v>
      </c>
      <c r="H74" s="2"/>
      <c r="I74" s="6">
        <f t="shared" si="11"/>
        <v>3700</v>
      </c>
      <c r="J74" s="36">
        <f t="shared" si="16"/>
        <v>50</v>
      </c>
      <c r="K74" s="26">
        <f t="shared" si="18"/>
        <v>10.9375</v>
      </c>
      <c r="L74" s="26">
        <f t="shared" si="19"/>
        <v>60.9375</v>
      </c>
      <c r="M74" s="26">
        <f t="shared" si="23"/>
        <v>92.097343750000036</v>
      </c>
    </row>
    <row r="75" spans="1:13">
      <c r="A75" s="2">
        <v>71</v>
      </c>
      <c r="B75" s="35">
        <f t="shared" si="20"/>
        <v>45505</v>
      </c>
      <c r="C75" s="6">
        <f t="shared" si="21"/>
        <v>1329.1250000000027</v>
      </c>
      <c r="D75" s="37">
        <f t="shared" si="15"/>
        <v>27.125000000000032</v>
      </c>
      <c r="E75" s="26">
        <f t="shared" si="17"/>
        <v>3.955729166666675</v>
      </c>
      <c r="F75" s="26"/>
      <c r="G75" s="26">
        <f t="shared" si="22"/>
        <v>31.080729166666707</v>
      </c>
      <c r="H75" s="2"/>
      <c r="I75" s="6">
        <f t="shared" si="11"/>
        <v>3650</v>
      </c>
      <c r="J75" s="36">
        <f t="shared" si="16"/>
        <v>50</v>
      </c>
      <c r="K75" s="26">
        <f t="shared" si="18"/>
        <v>10.791666666666666</v>
      </c>
      <c r="L75" s="26">
        <f t="shared" si="19"/>
        <v>60.791666666666664</v>
      </c>
      <c r="M75" s="26">
        <f t="shared" si="23"/>
        <v>91.872395833333371</v>
      </c>
    </row>
    <row r="76" spans="1:13">
      <c r="A76" s="2">
        <v>72</v>
      </c>
      <c r="B76" s="35">
        <f t="shared" si="20"/>
        <v>45536</v>
      </c>
      <c r="C76" s="6">
        <f t="shared" si="21"/>
        <v>1302.0000000000027</v>
      </c>
      <c r="D76" s="37">
        <f t="shared" si="15"/>
        <v>27.125000000000032</v>
      </c>
      <c r="E76" s="26">
        <f t="shared" si="17"/>
        <v>3.8766145833333421</v>
      </c>
      <c r="F76" s="26"/>
      <c r="G76" s="26">
        <f t="shared" si="22"/>
        <v>31.001614583333374</v>
      </c>
      <c r="H76" s="2"/>
      <c r="I76" s="6">
        <f t="shared" si="11"/>
        <v>3600</v>
      </c>
      <c r="J76" s="36">
        <f t="shared" si="16"/>
        <v>50</v>
      </c>
      <c r="K76" s="26">
        <f t="shared" si="18"/>
        <v>10.645833333333334</v>
      </c>
      <c r="L76" s="26">
        <f t="shared" si="19"/>
        <v>60.645833333333336</v>
      </c>
      <c r="M76" s="26">
        <f t="shared" si="23"/>
        <v>91.647447916666707</v>
      </c>
    </row>
    <row r="77" spans="1:13">
      <c r="A77" s="2">
        <v>73</v>
      </c>
      <c r="B77" s="35">
        <f t="shared" si="20"/>
        <v>45566</v>
      </c>
      <c r="C77" s="6">
        <f t="shared" si="21"/>
        <v>1274.8750000000027</v>
      </c>
      <c r="D77" s="37">
        <f t="shared" si="15"/>
        <v>27.125000000000032</v>
      </c>
      <c r="E77" s="26">
        <f t="shared" si="17"/>
        <v>3.7975000000000083</v>
      </c>
      <c r="F77" s="26"/>
      <c r="G77" s="26">
        <f t="shared" si="22"/>
        <v>30.922500000000042</v>
      </c>
      <c r="H77" s="2"/>
      <c r="I77" s="6">
        <f t="shared" si="11"/>
        <v>3550</v>
      </c>
      <c r="J77" s="36">
        <f t="shared" si="16"/>
        <v>50</v>
      </c>
      <c r="K77" s="26">
        <f t="shared" si="18"/>
        <v>10.500000000000002</v>
      </c>
      <c r="L77" s="26">
        <f t="shared" si="19"/>
        <v>60.5</v>
      </c>
      <c r="M77" s="26">
        <f t="shared" si="23"/>
        <v>91.422500000000042</v>
      </c>
    </row>
    <row r="78" spans="1:13">
      <c r="A78" s="2">
        <v>74</v>
      </c>
      <c r="B78" s="35">
        <f t="shared" si="20"/>
        <v>45597</v>
      </c>
      <c r="C78" s="6">
        <f t="shared" si="21"/>
        <v>1247.7500000000027</v>
      </c>
      <c r="D78" s="37">
        <f t="shared" si="15"/>
        <v>27.125000000000032</v>
      </c>
      <c r="E78" s="26">
        <f t="shared" si="17"/>
        <v>3.7183854166666745</v>
      </c>
      <c r="F78" s="26"/>
      <c r="G78" s="26">
        <f t="shared" si="22"/>
        <v>30.843385416666706</v>
      </c>
      <c r="H78" s="2"/>
      <c r="I78" s="6">
        <f t="shared" si="11"/>
        <v>3500</v>
      </c>
      <c r="J78" s="36">
        <f t="shared" si="16"/>
        <v>50</v>
      </c>
      <c r="K78" s="26">
        <f t="shared" si="18"/>
        <v>10.354166666666668</v>
      </c>
      <c r="L78" s="26">
        <f t="shared" si="19"/>
        <v>60.354166666666671</v>
      </c>
      <c r="M78" s="26">
        <f t="shared" si="23"/>
        <v>91.197552083333377</v>
      </c>
    </row>
    <row r="79" spans="1:13">
      <c r="A79" s="2">
        <v>75</v>
      </c>
      <c r="B79" s="35">
        <f t="shared" si="20"/>
        <v>45627</v>
      </c>
      <c r="C79" s="6">
        <f t="shared" si="21"/>
        <v>1220.6250000000027</v>
      </c>
      <c r="D79" s="37">
        <f t="shared" si="15"/>
        <v>27.125000000000032</v>
      </c>
      <c r="E79" s="26">
        <f t="shared" si="17"/>
        <v>3.6392708333333417</v>
      </c>
      <c r="F79" s="26"/>
      <c r="G79" s="26">
        <f t="shared" si="22"/>
        <v>30.764270833333374</v>
      </c>
      <c r="H79" s="2"/>
      <c r="I79" s="6">
        <f t="shared" si="11"/>
        <v>3450</v>
      </c>
      <c r="J79" s="36">
        <f t="shared" si="16"/>
        <v>50</v>
      </c>
      <c r="K79" s="26">
        <f t="shared" si="18"/>
        <v>10.208333333333334</v>
      </c>
      <c r="L79" s="26">
        <f t="shared" si="19"/>
        <v>60.208333333333336</v>
      </c>
      <c r="M79" s="26">
        <f t="shared" si="23"/>
        <v>90.972604166666713</v>
      </c>
    </row>
    <row r="80" spans="1:13">
      <c r="A80" s="2">
        <v>76</v>
      </c>
      <c r="B80" s="35">
        <f t="shared" si="20"/>
        <v>45658</v>
      </c>
      <c r="C80" s="6">
        <f t="shared" si="21"/>
        <v>1193.5000000000027</v>
      </c>
      <c r="D80" s="37">
        <f t="shared" si="15"/>
        <v>27.125000000000032</v>
      </c>
      <c r="E80" s="26">
        <f t="shared" si="17"/>
        <v>3.5601562500000079</v>
      </c>
      <c r="F80" s="26"/>
      <c r="G80" s="26">
        <f t="shared" si="22"/>
        <v>30.685156250000041</v>
      </c>
      <c r="H80" s="2"/>
      <c r="I80" s="6">
        <f t="shared" si="11"/>
        <v>3400</v>
      </c>
      <c r="J80" s="36">
        <f t="shared" si="16"/>
        <v>50</v>
      </c>
      <c r="K80" s="26">
        <f t="shared" si="18"/>
        <v>10.062500000000002</v>
      </c>
      <c r="L80" s="26">
        <f t="shared" si="19"/>
        <v>60.0625</v>
      </c>
      <c r="M80" s="26">
        <f t="shared" si="23"/>
        <v>90.747656250000034</v>
      </c>
    </row>
    <row r="81" spans="1:13">
      <c r="A81" s="2">
        <v>77</v>
      </c>
      <c r="B81" s="35">
        <f t="shared" si="20"/>
        <v>45689</v>
      </c>
      <c r="C81" s="6">
        <f t="shared" si="21"/>
        <v>1166.3750000000027</v>
      </c>
      <c r="D81" s="37">
        <f t="shared" si="15"/>
        <v>27.125000000000032</v>
      </c>
      <c r="E81" s="26">
        <f t="shared" si="17"/>
        <v>3.481041666666675</v>
      </c>
      <c r="F81" s="26"/>
      <c r="G81" s="26">
        <f t="shared" si="22"/>
        <v>30.606041666666705</v>
      </c>
      <c r="H81" s="2"/>
      <c r="I81" s="6">
        <f t="shared" si="11"/>
        <v>3350</v>
      </c>
      <c r="J81" s="36">
        <f t="shared" si="16"/>
        <v>50</v>
      </c>
      <c r="K81" s="26">
        <f t="shared" si="18"/>
        <v>9.9166666666666679</v>
      </c>
      <c r="L81" s="26">
        <f t="shared" si="19"/>
        <v>59.916666666666671</v>
      </c>
      <c r="M81" s="26">
        <f t="shared" si="23"/>
        <v>90.522708333333384</v>
      </c>
    </row>
    <row r="82" spans="1:13">
      <c r="A82" s="2">
        <v>78</v>
      </c>
      <c r="B82" s="35">
        <f t="shared" si="20"/>
        <v>45717</v>
      </c>
      <c r="C82" s="6">
        <f t="shared" si="21"/>
        <v>1139.2500000000027</v>
      </c>
      <c r="D82" s="37">
        <f t="shared" si="15"/>
        <v>27.125000000000032</v>
      </c>
      <c r="E82" s="26">
        <f t="shared" si="17"/>
        <v>3.4019270833333413</v>
      </c>
      <c r="F82" s="26"/>
      <c r="G82" s="26">
        <f t="shared" si="22"/>
        <v>30.526927083333373</v>
      </c>
      <c r="H82" s="2"/>
      <c r="I82" s="6">
        <f t="shared" si="11"/>
        <v>3300</v>
      </c>
      <c r="J82" s="36">
        <f t="shared" si="16"/>
        <v>50</v>
      </c>
      <c r="K82" s="26">
        <f t="shared" si="18"/>
        <v>9.7708333333333339</v>
      </c>
      <c r="L82" s="26">
        <f t="shared" si="19"/>
        <v>59.770833333333336</v>
      </c>
      <c r="M82" s="26">
        <f t="shared" si="23"/>
        <v>90.297760416666705</v>
      </c>
    </row>
    <row r="83" spans="1:13">
      <c r="A83" s="2">
        <v>79</v>
      </c>
      <c r="B83" s="35">
        <f t="shared" si="20"/>
        <v>45748</v>
      </c>
      <c r="C83" s="6">
        <f t="shared" si="21"/>
        <v>1112.1250000000027</v>
      </c>
      <c r="D83" s="37">
        <f t="shared" si="15"/>
        <v>27.125000000000032</v>
      </c>
      <c r="E83" s="26">
        <f t="shared" si="17"/>
        <v>3.3228125000000084</v>
      </c>
      <c r="F83" s="26"/>
      <c r="G83" s="26">
        <f t="shared" si="22"/>
        <v>30.44781250000004</v>
      </c>
      <c r="H83" s="2"/>
      <c r="I83" s="6">
        <f t="shared" si="11"/>
        <v>3250</v>
      </c>
      <c r="J83" s="36">
        <f t="shared" si="16"/>
        <v>50</v>
      </c>
      <c r="K83" s="26">
        <f t="shared" si="18"/>
        <v>9.6250000000000018</v>
      </c>
      <c r="L83" s="26">
        <f t="shared" si="19"/>
        <v>59.625</v>
      </c>
      <c r="M83" s="26">
        <f t="shared" si="23"/>
        <v>90.07281250000004</v>
      </c>
    </row>
    <row r="84" spans="1:13">
      <c r="A84" s="2">
        <v>80</v>
      </c>
      <c r="B84" s="35">
        <f t="shared" si="20"/>
        <v>45778</v>
      </c>
      <c r="C84" s="6">
        <f t="shared" si="21"/>
        <v>1085.0000000000027</v>
      </c>
      <c r="D84" s="37">
        <f t="shared" si="15"/>
        <v>27.125000000000032</v>
      </c>
      <c r="E84" s="26">
        <f t="shared" si="17"/>
        <v>3.2436979166666746</v>
      </c>
      <c r="F84" s="26"/>
      <c r="G84" s="26">
        <f t="shared" si="22"/>
        <v>30.368697916666708</v>
      </c>
      <c r="H84" s="2"/>
      <c r="I84" s="6">
        <f t="shared" si="11"/>
        <v>3200</v>
      </c>
      <c r="J84" s="36">
        <f t="shared" si="16"/>
        <v>50</v>
      </c>
      <c r="K84" s="26">
        <f t="shared" si="18"/>
        <v>9.4791666666666679</v>
      </c>
      <c r="L84" s="26">
        <f t="shared" si="19"/>
        <v>59.479166666666671</v>
      </c>
      <c r="M84" s="26">
        <f t="shared" si="23"/>
        <v>89.847864583333376</v>
      </c>
    </row>
    <row r="85" spans="1:13">
      <c r="A85" s="2">
        <v>81</v>
      </c>
      <c r="B85" s="35">
        <f t="shared" si="20"/>
        <v>45809</v>
      </c>
      <c r="C85" s="6">
        <f t="shared" si="21"/>
        <v>1057.8750000000027</v>
      </c>
      <c r="D85" s="37">
        <f t="shared" si="15"/>
        <v>27.125000000000032</v>
      </c>
      <c r="E85" s="26">
        <f t="shared" si="17"/>
        <v>3.1645833333333417</v>
      </c>
      <c r="F85" s="26"/>
      <c r="G85" s="26">
        <f t="shared" si="22"/>
        <v>30.289583333333375</v>
      </c>
      <c r="H85" s="2"/>
      <c r="I85" s="6">
        <f t="shared" si="11"/>
        <v>3150</v>
      </c>
      <c r="J85" s="36">
        <f t="shared" si="16"/>
        <v>50</v>
      </c>
      <c r="K85" s="26">
        <f t="shared" si="18"/>
        <v>9.3333333333333339</v>
      </c>
      <c r="L85" s="26">
        <f t="shared" si="19"/>
        <v>59.333333333333336</v>
      </c>
      <c r="M85" s="26">
        <f t="shared" si="23"/>
        <v>89.622916666666711</v>
      </c>
    </row>
    <row r="86" spans="1:13">
      <c r="A86" s="2">
        <v>82</v>
      </c>
      <c r="B86" s="35">
        <f t="shared" si="20"/>
        <v>45839</v>
      </c>
      <c r="C86" s="6">
        <f t="shared" si="21"/>
        <v>1030.7500000000027</v>
      </c>
      <c r="D86" s="37">
        <f t="shared" si="15"/>
        <v>27.125000000000032</v>
      </c>
      <c r="E86" s="26">
        <f t="shared" si="17"/>
        <v>3.085468750000008</v>
      </c>
      <c r="F86" s="26"/>
      <c r="G86" s="26">
        <f t="shared" si="22"/>
        <v>30.21046875000004</v>
      </c>
      <c r="H86" s="2"/>
      <c r="I86" s="6">
        <f t="shared" si="11"/>
        <v>3100</v>
      </c>
      <c r="J86" s="36">
        <f t="shared" si="16"/>
        <v>50</v>
      </c>
      <c r="K86" s="26">
        <f t="shared" si="18"/>
        <v>9.1875000000000018</v>
      </c>
      <c r="L86" s="26">
        <f t="shared" si="19"/>
        <v>59.1875</v>
      </c>
      <c r="M86" s="26">
        <f t="shared" si="23"/>
        <v>89.397968750000047</v>
      </c>
    </row>
    <row r="87" spans="1:13">
      <c r="A87" s="2">
        <v>83</v>
      </c>
      <c r="B87" s="35">
        <f t="shared" si="20"/>
        <v>45870</v>
      </c>
      <c r="C87" s="6">
        <f t="shared" si="21"/>
        <v>1003.6250000000027</v>
      </c>
      <c r="D87" s="37">
        <f t="shared" si="15"/>
        <v>27.125000000000032</v>
      </c>
      <c r="E87" s="26">
        <f t="shared" si="17"/>
        <v>3.0063541666666751</v>
      </c>
      <c r="F87" s="26"/>
      <c r="G87" s="26">
        <f t="shared" si="22"/>
        <v>30.131354166666707</v>
      </c>
      <c r="H87" s="2"/>
      <c r="I87" s="6">
        <f t="shared" si="11"/>
        <v>3050</v>
      </c>
      <c r="J87" s="36">
        <f t="shared" si="16"/>
        <v>50</v>
      </c>
      <c r="K87" s="26">
        <f t="shared" si="18"/>
        <v>9.0416666666666679</v>
      </c>
      <c r="L87" s="26">
        <f t="shared" si="19"/>
        <v>59.041666666666671</v>
      </c>
      <c r="M87" s="26">
        <f t="shared" si="23"/>
        <v>89.173020833333382</v>
      </c>
    </row>
    <row r="88" spans="1:13">
      <c r="A88" s="2">
        <v>84</v>
      </c>
      <c r="B88" s="35">
        <f t="shared" si="20"/>
        <v>45901</v>
      </c>
      <c r="C88" s="6">
        <f t="shared" si="21"/>
        <v>976.50000000000273</v>
      </c>
      <c r="D88" s="37">
        <f t="shared" si="15"/>
        <v>27.125000000000032</v>
      </c>
      <c r="E88" s="26">
        <f t="shared" si="17"/>
        <v>2.9272395833333413</v>
      </c>
      <c r="F88" s="26"/>
      <c r="G88" s="26">
        <f t="shared" si="22"/>
        <v>30.052239583333375</v>
      </c>
      <c r="H88" s="2"/>
      <c r="I88" s="6">
        <f t="shared" si="11"/>
        <v>3000</v>
      </c>
      <c r="J88" s="36">
        <f t="shared" si="16"/>
        <v>50</v>
      </c>
      <c r="K88" s="26">
        <f t="shared" si="18"/>
        <v>8.8958333333333339</v>
      </c>
      <c r="L88" s="26">
        <f t="shared" si="19"/>
        <v>58.895833333333336</v>
      </c>
      <c r="M88" s="26">
        <f t="shared" si="23"/>
        <v>88.948072916666717</v>
      </c>
    </row>
    <row r="89" spans="1:13">
      <c r="A89" s="2">
        <v>85</v>
      </c>
      <c r="B89" s="35">
        <f t="shared" si="20"/>
        <v>45931</v>
      </c>
      <c r="C89" s="6">
        <f t="shared" si="21"/>
        <v>949.37500000000273</v>
      </c>
      <c r="D89" s="37">
        <f t="shared" si="15"/>
        <v>27.125000000000032</v>
      </c>
      <c r="E89" s="26">
        <f t="shared" si="17"/>
        <v>2.8481250000000085</v>
      </c>
      <c r="F89" s="26"/>
      <c r="G89" s="26">
        <f t="shared" si="22"/>
        <v>29.973125000000039</v>
      </c>
      <c r="H89" s="2"/>
      <c r="I89" s="6">
        <f t="shared" si="11"/>
        <v>2950</v>
      </c>
      <c r="J89" s="36">
        <f t="shared" si="16"/>
        <v>50</v>
      </c>
      <c r="K89" s="26">
        <f t="shared" si="18"/>
        <v>8.7500000000000018</v>
      </c>
      <c r="L89" s="26">
        <f t="shared" si="19"/>
        <v>58.75</v>
      </c>
      <c r="M89" s="26">
        <f t="shared" si="23"/>
        <v>88.723125000000039</v>
      </c>
    </row>
    <row r="90" spans="1:13">
      <c r="A90" s="2">
        <v>86</v>
      </c>
      <c r="B90" s="35">
        <f t="shared" si="20"/>
        <v>45962</v>
      </c>
      <c r="C90" s="6">
        <f t="shared" si="21"/>
        <v>922.25000000000273</v>
      </c>
      <c r="D90" s="37">
        <f t="shared" si="15"/>
        <v>27.125000000000032</v>
      </c>
      <c r="E90" s="26">
        <f t="shared" si="17"/>
        <v>2.7690104166666747</v>
      </c>
      <c r="F90" s="26"/>
      <c r="G90" s="26">
        <f t="shared" si="22"/>
        <v>29.894010416666706</v>
      </c>
      <c r="H90" s="2"/>
      <c r="I90" s="6">
        <f t="shared" si="11"/>
        <v>2900</v>
      </c>
      <c r="J90" s="36">
        <f t="shared" si="16"/>
        <v>50</v>
      </c>
      <c r="K90" s="26">
        <f t="shared" si="18"/>
        <v>8.6041666666666679</v>
      </c>
      <c r="L90" s="26">
        <f t="shared" si="19"/>
        <v>58.604166666666671</v>
      </c>
      <c r="M90" s="26">
        <f t="shared" si="23"/>
        <v>88.498177083333374</v>
      </c>
    </row>
    <row r="91" spans="1:13">
      <c r="A91" s="2">
        <v>87</v>
      </c>
      <c r="B91" s="35">
        <f t="shared" si="20"/>
        <v>45992</v>
      </c>
      <c r="C91" s="6">
        <f t="shared" si="21"/>
        <v>895.12500000000273</v>
      </c>
      <c r="D91" s="37">
        <f t="shared" si="15"/>
        <v>27.125000000000032</v>
      </c>
      <c r="E91" s="26">
        <f t="shared" si="17"/>
        <v>2.6898958333333418</v>
      </c>
      <c r="F91" s="26"/>
      <c r="G91" s="26">
        <f t="shared" si="22"/>
        <v>29.814895833333374</v>
      </c>
      <c r="H91" s="2"/>
      <c r="I91" s="6">
        <f t="shared" si="11"/>
        <v>2850</v>
      </c>
      <c r="J91" s="36">
        <f t="shared" si="16"/>
        <v>50</v>
      </c>
      <c r="K91" s="26">
        <f t="shared" si="18"/>
        <v>8.4583333333333339</v>
      </c>
      <c r="L91" s="26">
        <f t="shared" si="19"/>
        <v>58.458333333333336</v>
      </c>
      <c r="M91" s="26">
        <f t="shared" si="23"/>
        <v>88.273229166666709</v>
      </c>
    </row>
    <row r="92" spans="1:13">
      <c r="A92" s="2">
        <v>88</v>
      </c>
      <c r="B92" s="35">
        <f t="shared" si="20"/>
        <v>46023</v>
      </c>
      <c r="C92" s="6">
        <f t="shared" si="21"/>
        <v>868.00000000000273</v>
      </c>
      <c r="D92" s="37">
        <f t="shared" si="15"/>
        <v>27.125000000000032</v>
      </c>
      <c r="E92" s="26">
        <f t="shared" si="17"/>
        <v>2.610781250000008</v>
      </c>
      <c r="F92" s="26"/>
      <c r="G92" s="26">
        <f t="shared" si="22"/>
        <v>29.735781250000041</v>
      </c>
      <c r="H92" s="2"/>
      <c r="I92" s="6">
        <f t="shared" si="11"/>
        <v>2800</v>
      </c>
      <c r="J92" s="36">
        <f t="shared" si="16"/>
        <v>50</v>
      </c>
      <c r="K92" s="26">
        <f t="shared" si="18"/>
        <v>8.3125000000000018</v>
      </c>
      <c r="L92" s="26">
        <f t="shared" si="19"/>
        <v>58.3125</v>
      </c>
      <c r="M92" s="26">
        <f t="shared" si="23"/>
        <v>88.048281250000045</v>
      </c>
    </row>
    <row r="93" spans="1:13">
      <c r="A93" s="2">
        <v>89</v>
      </c>
      <c r="B93" s="35">
        <f t="shared" si="20"/>
        <v>46054</v>
      </c>
      <c r="C93" s="6">
        <f t="shared" si="21"/>
        <v>840.87500000000273</v>
      </c>
      <c r="D93" s="37">
        <f t="shared" si="15"/>
        <v>27.125000000000032</v>
      </c>
      <c r="E93" s="26">
        <f t="shared" si="17"/>
        <v>2.5316666666666747</v>
      </c>
      <c r="F93" s="26"/>
      <c r="G93" s="26">
        <f t="shared" si="22"/>
        <v>29.656666666666705</v>
      </c>
      <c r="H93" s="2"/>
      <c r="I93" s="6">
        <f t="shared" si="11"/>
        <v>2750</v>
      </c>
      <c r="J93" s="36">
        <f t="shared" ref="J93:J124" si="24">$I$28/$J$2</f>
        <v>50</v>
      </c>
      <c r="K93" s="26">
        <f t="shared" si="18"/>
        <v>8.1666666666666679</v>
      </c>
      <c r="L93" s="26">
        <f t="shared" si="19"/>
        <v>58.166666666666671</v>
      </c>
      <c r="M93" s="26">
        <f t="shared" si="23"/>
        <v>87.82333333333338</v>
      </c>
    </row>
    <row r="94" spans="1:13">
      <c r="A94" s="2">
        <v>90</v>
      </c>
      <c r="B94" s="35">
        <f t="shared" si="20"/>
        <v>46082</v>
      </c>
      <c r="C94" s="6">
        <f t="shared" si="21"/>
        <v>813.75000000000273</v>
      </c>
      <c r="D94" s="37">
        <f t="shared" si="15"/>
        <v>27.125000000000032</v>
      </c>
      <c r="E94" s="26">
        <f t="shared" si="17"/>
        <v>2.4525520833333414</v>
      </c>
      <c r="F94" s="26"/>
      <c r="G94" s="26">
        <f t="shared" si="22"/>
        <v>29.577552083333373</v>
      </c>
      <c r="H94" s="2"/>
      <c r="I94" s="6">
        <f t="shared" ref="I94:I148" si="25">I93-J94</f>
        <v>2700</v>
      </c>
      <c r="J94" s="36">
        <f t="shared" si="24"/>
        <v>50</v>
      </c>
      <c r="K94" s="26">
        <f t="shared" si="18"/>
        <v>8.0208333333333339</v>
      </c>
      <c r="L94" s="26">
        <f t="shared" si="19"/>
        <v>58.020833333333336</v>
      </c>
      <c r="M94" s="26">
        <f t="shared" si="23"/>
        <v>87.598385416666702</v>
      </c>
    </row>
    <row r="95" spans="1:13">
      <c r="A95" s="2">
        <v>91</v>
      </c>
      <c r="B95" s="35">
        <f t="shared" si="20"/>
        <v>46113</v>
      </c>
      <c r="C95" s="6">
        <f t="shared" si="21"/>
        <v>786.62500000000273</v>
      </c>
      <c r="D95" s="37">
        <f t="shared" si="15"/>
        <v>27.125000000000032</v>
      </c>
      <c r="E95" s="26">
        <f t="shared" si="17"/>
        <v>2.3734375000000081</v>
      </c>
      <c r="F95" s="26"/>
      <c r="G95" s="26">
        <f t="shared" si="22"/>
        <v>29.498437500000041</v>
      </c>
      <c r="H95" s="2"/>
      <c r="I95" s="6">
        <f t="shared" si="25"/>
        <v>2650</v>
      </c>
      <c r="J95" s="36">
        <f t="shared" si="24"/>
        <v>50</v>
      </c>
      <c r="K95" s="26">
        <f t="shared" si="18"/>
        <v>7.8750000000000009</v>
      </c>
      <c r="L95" s="26">
        <f t="shared" si="19"/>
        <v>57.875</v>
      </c>
      <c r="M95" s="26">
        <f t="shared" si="23"/>
        <v>87.373437500000037</v>
      </c>
    </row>
    <row r="96" spans="1:13">
      <c r="A96" s="2">
        <v>92</v>
      </c>
      <c r="B96" s="35">
        <f t="shared" si="20"/>
        <v>46143</v>
      </c>
      <c r="C96" s="6">
        <f t="shared" si="21"/>
        <v>759.50000000000273</v>
      </c>
      <c r="D96" s="37">
        <f t="shared" si="15"/>
        <v>27.125000000000032</v>
      </c>
      <c r="E96" s="26">
        <f t="shared" si="17"/>
        <v>2.2943229166666748</v>
      </c>
      <c r="F96" s="26"/>
      <c r="G96" s="26">
        <f t="shared" si="22"/>
        <v>29.419322916666708</v>
      </c>
      <c r="H96" s="2"/>
      <c r="I96" s="6">
        <f t="shared" si="25"/>
        <v>2600</v>
      </c>
      <c r="J96" s="36">
        <f t="shared" si="24"/>
        <v>50</v>
      </c>
      <c r="K96" s="26">
        <f t="shared" si="18"/>
        <v>7.7291666666666679</v>
      </c>
      <c r="L96" s="26">
        <f t="shared" si="19"/>
        <v>57.729166666666671</v>
      </c>
      <c r="M96" s="26">
        <f t="shared" si="23"/>
        <v>87.148489583333372</v>
      </c>
    </row>
    <row r="97" spans="1:13">
      <c r="A97" s="2">
        <v>93</v>
      </c>
      <c r="B97" s="35">
        <f t="shared" si="20"/>
        <v>46174</v>
      </c>
      <c r="C97" s="6">
        <f t="shared" si="21"/>
        <v>732.37500000000273</v>
      </c>
      <c r="D97" s="37">
        <f t="shared" si="15"/>
        <v>27.125000000000032</v>
      </c>
      <c r="E97" s="26">
        <f t="shared" si="17"/>
        <v>2.2152083333333414</v>
      </c>
      <c r="F97" s="26"/>
      <c r="G97" s="26">
        <f t="shared" si="22"/>
        <v>29.340208333333372</v>
      </c>
      <c r="H97" s="2"/>
      <c r="I97" s="6">
        <f t="shared" si="25"/>
        <v>2550</v>
      </c>
      <c r="J97" s="36">
        <f t="shared" si="24"/>
        <v>50</v>
      </c>
      <c r="K97" s="26">
        <f t="shared" si="18"/>
        <v>7.5833333333333348</v>
      </c>
      <c r="L97" s="26">
        <f t="shared" si="19"/>
        <v>57.583333333333336</v>
      </c>
      <c r="M97" s="26">
        <f t="shared" si="23"/>
        <v>86.923541666666708</v>
      </c>
    </row>
    <row r="98" spans="1:13">
      <c r="A98" s="2">
        <v>94</v>
      </c>
      <c r="B98" s="35">
        <f t="shared" si="20"/>
        <v>46204</v>
      </c>
      <c r="C98" s="6">
        <f t="shared" si="21"/>
        <v>705.25000000000273</v>
      </c>
      <c r="D98" s="37">
        <f t="shared" si="15"/>
        <v>27.125000000000032</v>
      </c>
      <c r="E98" s="26">
        <f t="shared" si="17"/>
        <v>2.1360937500000081</v>
      </c>
      <c r="F98" s="26"/>
      <c r="G98" s="26">
        <f t="shared" si="22"/>
        <v>29.26109375000004</v>
      </c>
      <c r="H98" s="2"/>
      <c r="I98" s="6">
        <f t="shared" si="25"/>
        <v>2500</v>
      </c>
      <c r="J98" s="36">
        <f t="shared" si="24"/>
        <v>50</v>
      </c>
      <c r="K98" s="26">
        <f t="shared" si="18"/>
        <v>7.4375000000000009</v>
      </c>
      <c r="L98" s="26">
        <f t="shared" si="19"/>
        <v>57.4375</v>
      </c>
      <c r="M98" s="26">
        <f t="shared" si="23"/>
        <v>86.698593750000043</v>
      </c>
    </row>
    <row r="99" spans="1:13">
      <c r="A99" s="2">
        <v>95</v>
      </c>
      <c r="B99" s="35">
        <f t="shared" si="20"/>
        <v>46235</v>
      </c>
      <c r="C99" s="6">
        <f t="shared" si="21"/>
        <v>678.12500000000273</v>
      </c>
      <c r="D99" s="37">
        <f t="shared" si="15"/>
        <v>27.125000000000032</v>
      </c>
      <c r="E99" s="26">
        <f t="shared" si="17"/>
        <v>2.0569791666666748</v>
      </c>
      <c r="F99" s="26"/>
      <c r="G99" s="26">
        <f t="shared" si="22"/>
        <v>29.181979166666707</v>
      </c>
      <c r="H99" s="2"/>
      <c r="I99" s="6">
        <f t="shared" si="25"/>
        <v>2450</v>
      </c>
      <c r="J99" s="36">
        <f t="shared" si="24"/>
        <v>50</v>
      </c>
      <c r="K99" s="26">
        <f t="shared" si="18"/>
        <v>7.2916666666666679</v>
      </c>
      <c r="L99" s="26">
        <f t="shared" si="19"/>
        <v>57.291666666666671</v>
      </c>
      <c r="M99" s="26">
        <f t="shared" si="23"/>
        <v>86.473645833333379</v>
      </c>
    </row>
    <row r="100" spans="1:13">
      <c r="A100" s="2">
        <v>96</v>
      </c>
      <c r="B100" s="35">
        <f t="shared" si="20"/>
        <v>46266</v>
      </c>
      <c r="C100" s="6">
        <f t="shared" si="21"/>
        <v>651.00000000000273</v>
      </c>
      <c r="D100" s="37">
        <f t="shared" si="15"/>
        <v>27.125000000000032</v>
      </c>
      <c r="E100" s="26">
        <f t="shared" si="17"/>
        <v>1.9778645833333417</v>
      </c>
      <c r="F100" s="26"/>
      <c r="G100" s="26">
        <f t="shared" si="22"/>
        <v>29.102864583333375</v>
      </c>
      <c r="H100" s="2"/>
      <c r="I100" s="6">
        <f t="shared" si="25"/>
        <v>2400</v>
      </c>
      <c r="J100" s="36">
        <f t="shared" si="24"/>
        <v>50</v>
      </c>
      <c r="K100" s="26">
        <f t="shared" si="18"/>
        <v>7.1458333333333348</v>
      </c>
      <c r="L100" s="26">
        <f t="shared" si="19"/>
        <v>57.145833333333336</v>
      </c>
      <c r="M100" s="26">
        <f t="shared" si="23"/>
        <v>86.248697916666714</v>
      </c>
    </row>
    <row r="101" spans="1:13">
      <c r="A101" s="2">
        <v>97</v>
      </c>
      <c r="B101" s="35">
        <f t="shared" si="20"/>
        <v>46296</v>
      </c>
      <c r="C101" s="6">
        <f t="shared" si="21"/>
        <v>623.87500000000273</v>
      </c>
      <c r="D101" s="37">
        <f t="shared" si="15"/>
        <v>27.125000000000032</v>
      </c>
      <c r="E101" s="26">
        <f t="shared" si="17"/>
        <v>1.8987500000000079</v>
      </c>
      <c r="F101" s="26"/>
      <c r="G101" s="26">
        <f t="shared" si="22"/>
        <v>29.023750000000039</v>
      </c>
      <c r="H101" s="2"/>
      <c r="I101" s="6">
        <f t="shared" si="25"/>
        <v>2350</v>
      </c>
      <c r="J101" s="36">
        <f t="shared" si="24"/>
        <v>50</v>
      </c>
      <c r="K101" s="26">
        <f t="shared" ref="K101:K132" si="26">I100*$E$2/12</f>
        <v>7.0000000000000009</v>
      </c>
      <c r="L101" s="26">
        <f t="shared" ref="L101:L132" si="27">J101+K101</f>
        <v>57</v>
      </c>
      <c r="M101" s="26">
        <f t="shared" si="23"/>
        <v>86.023750000000035</v>
      </c>
    </row>
    <row r="102" spans="1:13">
      <c r="A102" s="2">
        <v>98</v>
      </c>
      <c r="B102" s="35">
        <f t="shared" si="20"/>
        <v>46327</v>
      </c>
      <c r="C102" s="6">
        <f t="shared" si="21"/>
        <v>596.75000000000273</v>
      </c>
      <c r="D102" s="37">
        <f t="shared" si="15"/>
        <v>27.125000000000032</v>
      </c>
      <c r="E102" s="26">
        <f t="shared" si="17"/>
        <v>1.8196354166666746</v>
      </c>
      <c r="F102" s="26"/>
      <c r="G102" s="26">
        <f t="shared" si="22"/>
        <v>28.944635416666706</v>
      </c>
      <c r="H102" s="2"/>
      <c r="I102" s="6">
        <f t="shared" si="25"/>
        <v>2300</v>
      </c>
      <c r="J102" s="36">
        <f t="shared" si="24"/>
        <v>50</v>
      </c>
      <c r="K102" s="26">
        <f t="shared" si="26"/>
        <v>6.8541666666666679</v>
      </c>
      <c r="L102" s="26">
        <f t="shared" si="27"/>
        <v>56.854166666666671</v>
      </c>
      <c r="M102" s="26">
        <f t="shared" si="23"/>
        <v>85.798802083333385</v>
      </c>
    </row>
    <row r="103" spans="1:13">
      <c r="A103" s="2">
        <v>99</v>
      </c>
      <c r="B103" s="35">
        <f t="shared" si="20"/>
        <v>46357</v>
      </c>
      <c r="C103" s="6">
        <f t="shared" si="21"/>
        <v>569.62500000000273</v>
      </c>
      <c r="D103" s="37">
        <f t="shared" si="15"/>
        <v>27.125000000000032</v>
      </c>
      <c r="E103" s="26">
        <f t="shared" si="17"/>
        <v>1.7405208333333413</v>
      </c>
      <c r="F103" s="26"/>
      <c r="G103" s="26">
        <f t="shared" si="22"/>
        <v>28.865520833333374</v>
      </c>
      <c r="H103" s="2"/>
      <c r="I103" s="6">
        <f t="shared" si="25"/>
        <v>2250</v>
      </c>
      <c r="J103" s="36">
        <f t="shared" si="24"/>
        <v>50</v>
      </c>
      <c r="K103" s="26">
        <f t="shared" si="26"/>
        <v>6.7083333333333348</v>
      </c>
      <c r="L103" s="26">
        <f t="shared" si="27"/>
        <v>56.708333333333336</v>
      </c>
      <c r="M103" s="26">
        <f t="shared" si="23"/>
        <v>85.573854166666706</v>
      </c>
    </row>
    <row r="104" spans="1:13">
      <c r="A104" s="2">
        <v>100</v>
      </c>
      <c r="B104" s="35">
        <f t="shared" si="20"/>
        <v>46388</v>
      </c>
      <c r="C104" s="6">
        <f t="shared" si="21"/>
        <v>542.50000000000273</v>
      </c>
      <c r="D104" s="37">
        <f t="shared" si="15"/>
        <v>27.125000000000032</v>
      </c>
      <c r="E104" s="26">
        <f t="shared" si="17"/>
        <v>1.661406250000008</v>
      </c>
      <c r="F104" s="26"/>
      <c r="G104" s="26">
        <f t="shared" si="22"/>
        <v>28.786406250000041</v>
      </c>
      <c r="H104" s="2"/>
      <c r="I104" s="6">
        <f t="shared" si="25"/>
        <v>2200</v>
      </c>
      <c r="J104" s="36">
        <f t="shared" si="24"/>
        <v>50</v>
      </c>
      <c r="K104" s="26">
        <f t="shared" si="26"/>
        <v>6.5625000000000009</v>
      </c>
      <c r="L104" s="26">
        <f t="shared" si="27"/>
        <v>56.5625</v>
      </c>
      <c r="M104" s="26">
        <f t="shared" si="23"/>
        <v>85.348906250000041</v>
      </c>
    </row>
    <row r="105" spans="1:13">
      <c r="A105" s="2">
        <v>101</v>
      </c>
      <c r="B105" s="35">
        <f t="shared" si="20"/>
        <v>46419</v>
      </c>
      <c r="C105" s="6">
        <f t="shared" si="21"/>
        <v>515.37500000000273</v>
      </c>
      <c r="D105" s="37">
        <f t="shared" si="15"/>
        <v>27.125000000000032</v>
      </c>
      <c r="E105" s="26">
        <f t="shared" si="17"/>
        <v>1.5822916666666746</v>
      </c>
      <c r="F105" s="26"/>
      <c r="G105" s="26">
        <f t="shared" si="22"/>
        <v>28.707291666666706</v>
      </c>
      <c r="H105" s="2"/>
      <c r="I105" s="6">
        <f t="shared" si="25"/>
        <v>2150</v>
      </c>
      <c r="J105" s="36">
        <f t="shared" si="24"/>
        <v>50</v>
      </c>
      <c r="K105" s="26">
        <f t="shared" si="26"/>
        <v>6.4166666666666679</v>
      </c>
      <c r="L105" s="26">
        <f t="shared" si="27"/>
        <v>56.416666666666671</v>
      </c>
      <c r="M105" s="26">
        <f t="shared" si="23"/>
        <v>85.123958333333377</v>
      </c>
    </row>
    <row r="106" spans="1:13">
      <c r="A106" s="2">
        <v>102</v>
      </c>
      <c r="B106" s="35">
        <f t="shared" si="20"/>
        <v>46447</v>
      </c>
      <c r="C106" s="6">
        <f t="shared" si="21"/>
        <v>488.25000000000267</v>
      </c>
      <c r="D106" s="37">
        <f t="shared" ref="D106:D169" si="28">D105</f>
        <v>27.125000000000032</v>
      </c>
      <c r="E106" s="26">
        <f t="shared" si="17"/>
        <v>1.5031770833333413</v>
      </c>
      <c r="F106" s="26"/>
      <c r="G106" s="26">
        <f t="shared" si="22"/>
        <v>28.628177083333373</v>
      </c>
      <c r="H106" s="2"/>
      <c r="I106" s="6">
        <f t="shared" si="25"/>
        <v>2100</v>
      </c>
      <c r="J106" s="36">
        <f t="shared" si="24"/>
        <v>50</v>
      </c>
      <c r="K106" s="26">
        <f t="shared" si="26"/>
        <v>6.2708333333333348</v>
      </c>
      <c r="L106" s="26">
        <f t="shared" si="27"/>
        <v>56.270833333333336</v>
      </c>
      <c r="M106" s="26">
        <f t="shared" si="23"/>
        <v>84.899010416666712</v>
      </c>
    </row>
    <row r="107" spans="1:13">
      <c r="A107" s="2">
        <v>103</v>
      </c>
      <c r="B107" s="35">
        <f t="shared" si="20"/>
        <v>46478</v>
      </c>
      <c r="C107" s="6">
        <f t="shared" si="21"/>
        <v>461.12500000000261</v>
      </c>
      <c r="D107" s="37">
        <f t="shared" si="28"/>
        <v>27.125000000000032</v>
      </c>
      <c r="E107" s="26">
        <f t="shared" si="17"/>
        <v>1.4240625000000078</v>
      </c>
      <c r="F107" s="26"/>
      <c r="G107" s="26">
        <f t="shared" si="22"/>
        <v>28.549062500000041</v>
      </c>
      <c r="H107" s="2"/>
      <c r="I107" s="6">
        <f t="shared" si="25"/>
        <v>2050</v>
      </c>
      <c r="J107" s="36">
        <f t="shared" si="24"/>
        <v>50</v>
      </c>
      <c r="K107" s="26">
        <f t="shared" si="26"/>
        <v>6.125</v>
      </c>
      <c r="L107" s="26">
        <f t="shared" si="27"/>
        <v>56.125</v>
      </c>
      <c r="M107" s="26">
        <f t="shared" si="23"/>
        <v>84.674062500000048</v>
      </c>
    </row>
    <row r="108" spans="1:13">
      <c r="A108" s="2">
        <v>104</v>
      </c>
      <c r="B108" s="35">
        <f t="shared" si="20"/>
        <v>46508</v>
      </c>
      <c r="C108" s="6">
        <f t="shared" si="21"/>
        <v>434.00000000000256</v>
      </c>
      <c r="D108" s="37">
        <f t="shared" si="28"/>
        <v>27.125000000000032</v>
      </c>
      <c r="E108" s="26">
        <f t="shared" si="17"/>
        <v>1.3449479166666745</v>
      </c>
      <c r="F108" s="26"/>
      <c r="G108" s="26">
        <f t="shared" si="22"/>
        <v>28.469947916666705</v>
      </c>
      <c r="H108" s="2"/>
      <c r="I108" s="6">
        <f t="shared" si="25"/>
        <v>2000</v>
      </c>
      <c r="J108" s="36">
        <f t="shared" si="24"/>
        <v>50</v>
      </c>
      <c r="K108" s="26">
        <f t="shared" si="26"/>
        <v>5.979166666666667</v>
      </c>
      <c r="L108" s="26">
        <f t="shared" si="27"/>
        <v>55.979166666666664</v>
      </c>
      <c r="M108" s="26">
        <f t="shared" si="23"/>
        <v>84.449114583333369</v>
      </c>
    </row>
    <row r="109" spans="1:13">
      <c r="A109" s="2">
        <v>105</v>
      </c>
      <c r="B109" s="35">
        <f t="shared" si="20"/>
        <v>46539</v>
      </c>
      <c r="C109" s="6">
        <f t="shared" si="21"/>
        <v>406.8750000000025</v>
      </c>
      <c r="D109" s="37">
        <f t="shared" si="28"/>
        <v>27.125000000000032</v>
      </c>
      <c r="E109" s="26">
        <f t="shared" si="17"/>
        <v>1.2658333333333409</v>
      </c>
      <c r="F109" s="26"/>
      <c r="G109" s="26">
        <f t="shared" si="22"/>
        <v>28.390833333333372</v>
      </c>
      <c r="H109" s="2"/>
      <c r="I109" s="6">
        <f t="shared" si="25"/>
        <v>1950</v>
      </c>
      <c r="J109" s="36">
        <f t="shared" si="24"/>
        <v>50</v>
      </c>
      <c r="K109" s="26">
        <f t="shared" si="26"/>
        <v>5.833333333333333</v>
      </c>
      <c r="L109" s="26">
        <f t="shared" si="27"/>
        <v>55.833333333333336</v>
      </c>
      <c r="M109" s="26">
        <f t="shared" si="23"/>
        <v>84.224166666666704</v>
      </c>
    </row>
    <row r="110" spans="1:13">
      <c r="A110" s="2">
        <v>106</v>
      </c>
      <c r="B110" s="35">
        <f t="shared" si="20"/>
        <v>46569</v>
      </c>
      <c r="C110" s="6">
        <f t="shared" si="21"/>
        <v>379.75000000000244</v>
      </c>
      <c r="D110" s="37">
        <f t="shared" si="28"/>
        <v>27.125000000000032</v>
      </c>
      <c r="E110" s="26">
        <f t="shared" si="17"/>
        <v>1.1867187500000074</v>
      </c>
      <c r="F110" s="26"/>
      <c r="G110" s="26">
        <f t="shared" si="22"/>
        <v>28.31171875000004</v>
      </c>
      <c r="H110" s="2"/>
      <c r="I110" s="6">
        <f t="shared" si="25"/>
        <v>1900</v>
      </c>
      <c r="J110" s="36">
        <f t="shared" si="24"/>
        <v>50</v>
      </c>
      <c r="K110" s="26">
        <f t="shared" si="26"/>
        <v>5.6875</v>
      </c>
      <c r="L110" s="26">
        <f t="shared" si="27"/>
        <v>55.6875</v>
      </c>
      <c r="M110" s="26">
        <f t="shared" si="23"/>
        <v>83.99921875000004</v>
      </c>
    </row>
    <row r="111" spans="1:13">
      <c r="A111" s="2">
        <v>107</v>
      </c>
      <c r="B111" s="35">
        <f t="shared" si="20"/>
        <v>46600</v>
      </c>
      <c r="C111" s="6">
        <f t="shared" si="21"/>
        <v>352.62500000000239</v>
      </c>
      <c r="D111" s="37">
        <f t="shared" si="28"/>
        <v>27.125000000000032</v>
      </c>
      <c r="E111" s="26">
        <f t="shared" si="17"/>
        <v>1.1076041666666738</v>
      </c>
      <c r="F111" s="26"/>
      <c r="G111" s="26">
        <f t="shared" si="22"/>
        <v>28.232604166666707</v>
      </c>
      <c r="H111" s="2"/>
      <c r="I111" s="6">
        <f t="shared" si="25"/>
        <v>1850</v>
      </c>
      <c r="J111" s="36">
        <f t="shared" si="24"/>
        <v>50</v>
      </c>
      <c r="K111" s="26">
        <f t="shared" si="26"/>
        <v>5.541666666666667</v>
      </c>
      <c r="L111" s="26">
        <f t="shared" si="27"/>
        <v>55.541666666666664</v>
      </c>
      <c r="M111" s="26">
        <f t="shared" si="23"/>
        <v>83.774270833333375</v>
      </c>
    </row>
    <row r="112" spans="1:13">
      <c r="A112" s="2">
        <v>108</v>
      </c>
      <c r="B112" s="35">
        <f t="shared" si="20"/>
        <v>46631</v>
      </c>
      <c r="C112" s="6">
        <f t="shared" si="21"/>
        <v>325.50000000000233</v>
      </c>
      <c r="D112" s="37">
        <f t="shared" si="28"/>
        <v>27.125000000000032</v>
      </c>
      <c r="E112" s="26">
        <f t="shared" si="17"/>
        <v>1.0284895833333405</v>
      </c>
      <c r="F112" s="26"/>
      <c r="G112" s="26">
        <f t="shared" si="22"/>
        <v>28.153489583333371</v>
      </c>
      <c r="H112" s="2"/>
      <c r="I112" s="6">
        <f t="shared" si="25"/>
        <v>1800</v>
      </c>
      <c r="J112" s="36">
        <f t="shared" si="24"/>
        <v>50</v>
      </c>
      <c r="K112" s="26">
        <f t="shared" si="26"/>
        <v>5.395833333333333</v>
      </c>
      <c r="L112" s="26">
        <f t="shared" si="27"/>
        <v>55.395833333333336</v>
      </c>
      <c r="M112" s="26">
        <f t="shared" si="23"/>
        <v>83.549322916666711</v>
      </c>
    </row>
    <row r="113" spans="1:13">
      <c r="A113" s="2">
        <v>109</v>
      </c>
      <c r="B113" s="35">
        <f t="shared" si="20"/>
        <v>46661</v>
      </c>
      <c r="C113" s="6">
        <f t="shared" si="21"/>
        <v>298.37500000000227</v>
      </c>
      <c r="D113" s="37">
        <f t="shared" si="28"/>
        <v>27.125000000000032</v>
      </c>
      <c r="E113" s="26">
        <f t="shared" si="17"/>
        <v>0.94937500000000685</v>
      </c>
      <c r="F113" s="26"/>
      <c r="G113" s="26">
        <f t="shared" si="22"/>
        <v>28.074375000000039</v>
      </c>
      <c r="H113" s="2"/>
      <c r="I113" s="6">
        <f t="shared" si="25"/>
        <v>1750</v>
      </c>
      <c r="J113" s="36">
        <f t="shared" si="24"/>
        <v>50</v>
      </c>
      <c r="K113" s="26">
        <f t="shared" si="26"/>
        <v>5.2500000000000009</v>
      </c>
      <c r="L113" s="26">
        <f t="shared" si="27"/>
        <v>55.25</v>
      </c>
      <c r="M113" s="26">
        <f t="shared" si="23"/>
        <v>83.324375000000032</v>
      </c>
    </row>
    <row r="114" spans="1:13">
      <c r="A114" s="2">
        <v>110</v>
      </c>
      <c r="B114" s="35">
        <f t="shared" si="20"/>
        <v>46692</v>
      </c>
      <c r="C114" s="6">
        <f t="shared" si="21"/>
        <v>271.25000000000222</v>
      </c>
      <c r="D114" s="37">
        <f t="shared" si="28"/>
        <v>27.125000000000032</v>
      </c>
      <c r="E114" s="26">
        <f t="shared" si="17"/>
        <v>0.87026041666667331</v>
      </c>
      <c r="F114" s="26"/>
      <c r="G114" s="26">
        <f t="shared" si="22"/>
        <v>27.995260416666707</v>
      </c>
      <c r="H114" s="2"/>
      <c r="I114" s="6">
        <f t="shared" si="25"/>
        <v>1700</v>
      </c>
      <c r="J114" s="36">
        <f t="shared" si="24"/>
        <v>50</v>
      </c>
      <c r="K114" s="26">
        <f t="shared" si="26"/>
        <v>5.104166666666667</v>
      </c>
      <c r="L114" s="26">
        <f t="shared" si="27"/>
        <v>55.104166666666664</v>
      </c>
      <c r="M114" s="26">
        <f t="shared" si="23"/>
        <v>83.099427083333367</v>
      </c>
    </row>
    <row r="115" spans="1:13">
      <c r="A115" s="2">
        <v>111</v>
      </c>
      <c r="B115" s="35">
        <f t="shared" si="20"/>
        <v>46722</v>
      </c>
      <c r="C115" s="6">
        <f t="shared" si="21"/>
        <v>244.12500000000219</v>
      </c>
      <c r="D115" s="37">
        <f t="shared" si="28"/>
        <v>27.125000000000032</v>
      </c>
      <c r="E115" s="26">
        <f t="shared" si="17"/>
        <v>0.79114583333333988</v>
      </c>
      <c r="F115" s="26"/>
      <c r="G115" s="26">
        <f t="shared" si="22"/>
        <v>27.916145833333371</v>
      </c>
      <c r="H115" s="2"/>
      <c r="I115" s="6">
        <f t="shared" si="25"/>
        <v>1650</v>
      </c>
      <c r="J115" s="36">
        <f t="shared" si="24"/>
        <v>50</v>
      </c>
      <c r="K115" s="26">
        <f t="shared" si="26"/>
        <v>4.9583333333333339</v>
      </c>
      <c r="L115" s="26">
        <f t="shared" si="27"/>
        <v>54.958333333333336</v>
      </c>
      <c r="M115" s="26">
        <f t="shared" si="23"/>
        <v>82.874479166666703</v>
      </c>
    </row>
    <row r="116" spans="1:13">
      <c r="A116" s="2">
        <v>112</v>
      </c>
      <c r="B116" s="35">
        <f t="shared" si="20"/>
        <v>46753</v>
      </c>
      <c r="C116" s="6">
        <f t="shared" si="21"/>
        <v>217.00000000000216</v>
      </c>
      <c r="D116" s="37">
        <f t="shared" si="28"/>
        <v>27.125000000000032</v>
      </c>
      <c r="E116" s="26">
        <f t="shared" si="17"/>
        <v>0.71203125000000644</v>
      </c>
      <c r="F116" s="26"/>
      <c r="G116" s="26">
        <f t="shared" si="22"/>
        <v>27.837031250000038</v>
      </c>
      <c r="H116" s="2"/>
      <c r="I116" s="6">
        <f t="shared" si="25"/>
        <v>1600</v>
      </c>
      <c r="J116" s="36">
        <f t="shared" si="24"/>
        <v>50</v>
      </c>
      <c r="K116" s="26">
        <f t="shared" si="26"/>
        <v>4.8125000000000009</v>
      </c>
      <c r="L116" s="26">
        <f t="shared" si="27"/>
        <v>54.8125</v>
      </c>
      <c r="M116" s="26">
        <f t="shared" si="23"/>
        <v>82.649531250000038</v>
      </c>
    </row>
    <row r="117" spans="1:13">
      <c r="A117" s="2">
        <v>113</v>
      </c>
      <c r="B117" s="35">
        <f t="shared" si="20"/>
        <v>46784</v>
      </c>
      <c r="C117" s="6">
        <f t="shared" si="21"/>
        <v>189.87500000000213</v>
      </c>
      <c r="D117" s="37">
        <f t="shared" si="28"/>
        <v>27.125000000000032</v>
      </c>
      <c r="E117" s="26">
        <f t="shared" si="17"/>
        <v>0.63291666666667301</v>
      </c>
      <c r="F117" s="26"/>
      <c r="G117" s="26">
        <f t="shared" si="22"/>
        <v>27.757916666666706</v>
      </c>
      <c r="H117" s="2"/>
      <c r="I117" s="6">
        <f t="shared" si="25"/>
        <v>1550</v>
      </c>
      <c r="J117" s="36">
        <f t="shared" si="24"/>
        <v>50</v>
      </c>
      <c r="K117" s="26">
        <f t="shared" si="26"/>
        <v>4.666666666666667</v>
      </c>
      <c r="L117" s="26">
        <f t="shared" si="27"/>
        <v>54.666666666666664</v>
      </c>
      <c r="M117" s="26">
        <f t="shared" si="23"/>
        <v>82.424583333333374</v>
      </c>
    </row>
    <row r="118" spans="1:13">
      <c r="A118" s="2">
        <v>114</v>
      </c>
      <c r="B118" s="35">
        <f t="shared" si="20"/>
        <v>46813</v>
      </c>
      <c r="C118" s="6">
        <f t="shared" si="21"/>
        <v>162.7500000000021</v>
      </c>
      <c r="D118" s="37">
        <f t="shared" si="28"/>
        <v>27.125000000000032</v>
      </c>
      <c r="E118" s="26">
        <f t="shared" si="17"/>
        <v>0.55380208333333958</v>
      </c>
      <c r="F118" s="26"/>
      <c r="G118" s="26">
        <f t="shared" si="22"/>
        <v>27.678802083333373</v>
      </c>
      <c r="H118" s="2"/>
      <c r="I118" s="6">
        <f t="shared" si="25"/>
        <v>1500</v>
      </c>
      <c r="J118" s="36">
        <f t="shared" si="24"/>
        <v>50</v>
      </c>
      <c r="K118" s="26">
        <f t="shared" si="26"/>
        <v>4.5208333333333339</v>
      </c>
      <c r="L118" s="26">
        <f t="shared" si="27"/>
        <v>54.520833333333336</v>
      </c>
      <c r="M118" s="26">
        <f t="shared" si="23"/>
        <v>82.199635416666709</v>
      </c>
    </row>
    <row r="119" spans="1:13">
      <c r="A119" s="2">
        <v>115</v>
      </c>
      <c r="B119" s="35">
        <f t="shared" si="20"/>
        <v>46844</v>
      </c>
      <c r="C119" s="6">
        <f t="shared" si="21"/>
        <v>135.62500000000207</v>
      </c>
      <c r="D119" s="37">
        <f t="shared" si="28"/>
        <v>27.125000000000032</v>
      </c>
      <c r="E119" s="26">
        <f t="shared" si="17"/>
        <v>0.47468750000000615</v>
      </c>
      <c r="F119" s="26"/>
      <c r="G119" s="26">
        <f t="shared" si="22"/>
        <v>27.599687500000037</v>
      </c>
      <c r="H119" s="2"/>
      <c r="I119" s="6">
        <f t="shared" si="25"/>
        <v>1450</v>
      </c>
      <c r="J119" s="36">
        <f t="shared" si="24"/>
        <v>50</v>
      </c>
      <c r="K119" s="26">
        <f t="shared" si="26"/>
        <v>4.3750000000000009</v>
      </c>
      <c r="L119" s="26">
        <f t="shared" si="27"/>
        <v>54.375</v>
      </c>
      <c r="M119" s="26">
        <f t="shared" si="23"/>
        <v>81.974687500000044</v>
      </c>
    </row>
    <row r="120" spans="1:13">
      <c r="A120" s="2">
        <v>116</v>
      </c>
      <c r="B120" s="35">
        <f t="shared" si="20"/>
        <v>46874</v>
      </c>
      <c r="C120" s="6">
        <f t="shared" si="21"/>
        <v>108.50000000000205</v>
      </c>
      <c r="D120" s="37">
        <f t="shared" si="28"/>
        <v>27.125000000000032</v>
      </c>
      <c r="E120" s="26">
        <f t="shared" si="17"/>
        <v>0.39557291666667277</v>
      </c>
      <c r="F120" s="26"/>
      <c r="G120" s="26">
        <f t="shared" si="22"/>
        <v>27.520572916666705</v>
      </c>
      <c r="H120" s="2"/>
      <c r="I120" s="6">
        <f t="shared" si="25"/>
        <v>1400</v>
      </c>
      <c r="J120" s="36">
        <f t="shared" si="24"/>
        <v>50</v>
      </c>
      <c r="K120" s="26">
        <f t="shared" si="26"/>
        <v>4.229166666666667</v>
      </c>
      <c r="L120" s="26">
        <f t="shared" si="27"/>
        <v>54.229166666666664</v>
      </c>
      <c r="M120" s="26">
        <f t="shared" si="23"/>
        <v>81.749739583333366</v>
      </c>
    </row>
    <row r="121" spans="1:13">
      <c r="A121" s="2">
        <v>117</v>
      </c>
      <c r="B121" s="35">
        <f t="shared" si="20"/>
        <v>46905</v>
      </c>
      <c r="C121" s="6">
        <f t="shared" si="21"/>
        <v>81.375000000002018</v>
      </c>
      <c r="D121" s="37">
        <f t="shared" si="28"/>
        <v>27.125000000000032</v>
      </c>
      <c r="E121" s="26">
        <f t="shared" si="17"/>
        <v>0.31645833333333934</v>
      </c>
      <c r="F121" s="26"/>
      <c r="G121" s="26">
        <f t="shared" si="22"/>
        <v>27.441458333333372</v>
      </c>
      <c r="H121" s="2"/>
      <c r="I121" s="6">
        <f t="shared" si="25"/>
        <v>1350</v>
      </c>
      <c r="J121" s="36">
        <f t="shared" si="24"/>
        <v>50</v>
      </c>
      <c r="K121" s="26">
        <f t="shared" si="26"/>
        <v>4.0833333333333339</v>
      </c>
      <c r="L121" s="26">
        <f t="shared" si="27"/>
        <v>54.083333333333336</v>
      </c>
      <c r="M121" s="26">
        <f t="shared" si="23"/>
        <v>81.524791666666715</v>
      </c>
    </row>
    <row r="122" spans="1:13">
      <c r="A122" s="2">
        <v>118</v>
      </c>
      <c r="B122" s="35">
        <f t="shared" si="20"/>
        <v>46935</v>
      </c>
      <c r="C122" s="6">
        <f t="shared" si="21"/>
        <v>54.25000000000199</v>
      </c>
      <c r="D122" s="37">
        <f t="shared" si="28"/>
        <v>27.125000000000032</v>
      </c>
      <c r="E122" s="26">
        <f t="shared" si="17"/>
        <v>0.23734375000000593</v>
      </c>
      <c r="F122" s="26"/>
      <c r="G122" s="26">
        <f t="shared" si="22"/>
        <v>27.362343750000036</v>
      </c>
      <c r="H122" s="2"/>
      <c r="I122" s="6">
        <f t="shared" si="25"/>
        <v>1300</v>
      </c>
      <c r="J122" s="36">
        <f t="shared" si="24"/>
        <v>50</v>
      </c>
      <c r="K122" s="26">
        <f t="shared" si="26"/>
        <v>3.9375000000000004</v>
      </c>
      <c r="L122" s="26">
        <f t="shared" si="27"/>
        <v>53.9375</v>
      </c>
      <c r="M122" s="26">
        <f t="shared" si="23"/>
        <v>81.299843750000036</v>
      </c>
    </row>
    <row r="123" spans="1:13">
      <c r="A123" s="2">
        <v>119</v>
      </c>
      <c r="B123" s="35">
        <f t="shared" si="20"/>
        <v>46966</v>
      </c>
      <c r="C123" s="6">
        <f t="shared" si="21"/>
        <v>27.125000000001958</v>
      </c>
      <c r="D123" s="37">
        <f t="shared" si="28"/>
        <v>27.125000000000032</v>
      </c>
      <c r="E123" s="26">
        <f t="shared" si="17"/>
        <v>0.1582291666666725</v>
      </c>
      <c r="F123" s="26"/>
      <c r="G123" s="26">
        <f t="shared" si="22"/>
        <v>27.283229166666704</v>
      </c>
      <c r="H123" s="2"/>
      <c r="I123" s="6">
        <f t="shared" si="25"/>
        <v>1250</v>
      </c>
      <c r="J123" s="36">
        <f t="shared" si="24"/>
        <v>50</v>
      </c>
      <c r="K123" s="26">
        <f t="shared" si="26"/>
        <v>3.7916666666666674</v>
      </c>
      <c r="L123" s="26">
        <f t="shared" si="27"/>
        <v>53.791666666666664</v>
      </c>
      <c r="M123" s="26">
        <f t="shared" si="23"/>
        <v>81.074895833333372</v>
      </c>
    </row>
    <row r="124" spans="1:13">
      <c r="A124" s="2">
        <v>120</v>
      </c>
      <c r="B124" s="35">
        <f t="shared" si="20"/>
        <v>46997</v>
      </c>
      <c r="C124" s="6">
        <f t="shared" si="21"/>
        <v>1.9255708139098715E-12</v>
      </c>
      <c r="D124" s="37">
        <f t="shared" si="28"/>
        <v>27.125000000000032</v>
      </c>
      <c r="E124" s="26">
        <f t="shared" si="17"/>
        <v>7.9114583333339053E-2</v>
      </c>
      <c r="F124" s="26"/>
      <c r="G124" s="26">
        <f t="shared" si="22"/>
        <v>27.204114583333372</v>
      </c>
      <c r="H124" s="2"/>
      <c r="I124" s="6">
        <f t="shared" si="25"/>
        <v>1200</v>
      </c>
      <c r="J124" s="36">
        <f t="shared" si="24"/>
        <v>50</v>
      </c>
      <c r="K124" s="26">
        <f t="shared" si="26"/>
        <v>3.6458333333333339</v>
      </c>
      <c r="L124" s="26">
        <f t="shared" si="27"/>
        <v>53.645833333333336</v>
      </c>
      <c r="M124" s="26">
        <f t="shared" si="23"/>
        <v>80.849947916666707</v>
      </c>
    </row>
    <row r="125" spans="1:13">
      <c r="A125" s="2">
        <v>121</v>
      </c>
      <c r="B125" s="35">
        <f t="shared" si="20"/>
        <v>47027</v>
      </c>
      <c r="C125" s="6">
        <f t="shared" si="21"/>
        <v>-27.124999999998106</v>
      </c>
      <c r="D125" s="37">
        <f t="shared" si="28"/>
        <v>27.125000000000032</v>
      </c>
      <c r="E125" s="26">
        <f t="shared" si="17"/>
        <v>5.6162482072371259E-15</v>
      </c>
      <c r="F125" s="2"/>
      <c r="G125" s="26">
        <f t="shared" si="22"/>
        <v>27.125000000000039</v>
      </c>
      <c r="H125" s="2"/>
      <c r="I125" s="6">
        <f t="shared" si="25"/>
        <v>1150</v>
      </c>
      <c r="J125" s="36">
        <f t="shared" ref="J125:J148" si="29">$I$28/$J$2</f>
        <v>50</v>
      </c>
      <c r="K125" s="26">
        <f t="shared" si="26"/>
        <v>3.5000000000000004</v>
      </c>
      <c r="L125" s="26">
        <f t="shared" si="27"/>
        <v>53.5</v>
      </c>
      <c r="M125" s="26">
        <f t="shared" si="23"/>
        <v>80.625000000000043</v>
      </c>
    </row>
    <row r="126" spans="1:13">
      <c r="A126" s="2">
        <v>122</v>
      </c>
      <c r="B126" s="35">
        <f t="shared" si="20"/>
        <v>47058</v>
      </c>
      <c r="C126" s="6">
        <f t="shared" si="21"/>
        <v>-54.249999999998138</v>
      </c>
      <c r="D126" s="37">
        <f t="shared" si="28"/>
        <v>27.125000000000032</v>
      </c>
      <c r="E126" s="26">
        <f t="shared" si="17"/>
        <v>-7.9114583333327812E-2</v>
      </c>
      <c r="F126" s="2"/>
      <c r="G126" s="26">
        <f t="shared" si="22"/>
        <v>27.045885416666703</v>
      </c>
      <c r="H126" s="2"/>
      <c r="I126" s="6">
        <f t="shared" si="25"/>
        <v>1100</v>
      </c>
      <c r="J126" s="36">
        <f t="shared" si="29"/>
        <v>50</v>
      </c>
      <c r="K126" s="26">
        <f t="shared" si="26"/>
        <v>3.3541666666666674</v>
      </c>
      <c r="L126" s="26">
        <f t="shared" si="27"/>
        <v>53.354166666666664</v>
      </c>
      <c r="M126" s="26">
        <f t="shared" si="23"/>
        <v>80.400052083333364</v>
      </c>
    </row>
    <row r="127" spans="1:13">
      <c r="A127" s="2">
        <v>123</v>
      </c>
      <c r="B127" s="35">
        <f t="shared" si="20"/>
        <v>47088</v>
      </c>
      <c r="C127" s="6">
        <f t="shared" si="21"/>
        <v>-81.374999999998167</v>
      </c>
      <c r="D127" s="37">
        <f t="shared" si="28"/>
        <v>27.125000000000032</v>
      </c>
      <c r="E127" s="26">
        <f t="shared" si="17"/>
        <v>-0.15822916666666126</v>
      </c>
      <c r="F127" s="2"/>
      <c r="G127" s="26">
        <f t="shared" si="22"/>
        <v>26.966770833333371</v>
      </c>
      <c r="H127" s="2"/>
      <c r="I127" s="6">
        <f t="shared" si="25"/>
        <v>1050</v>
      </c>
      <c r="J127" s="36">
        <f t="shared" si="29"/>
        <v>50</v>
      </c>
      <c r="K127" s="26">
        <f t="shared" si="26"/>
        <v>3.2083333333333339</v>
      </c>
      <c r="L127" s="26">
        <f t="shared" si="27"/>
        <v>53.208333333333336</v>
      </c>
      <c r="M127" s="26">
        <f t="shared" si="23"/>
        <v>80.175104166666699</v>
      </c>
    </row>
    <row r="128" spans="1:13">
      <c r="A128" s="2">
        <v>124</v>
      </c>
      <c r="B128" s="35">
        <f t="shared" si="20"/>
        <v>47119</v>
      </c>
      <c r="C128" s="6">
        <f t="shared" si="21"/>
        <v>-108.4999999999982</v>
      </c>
      <c r="D128" s="37">
        <f t="shared" si="28"/>
        <v>27.125000000000032</v>
      </c>
      <c r="E128" s="26">
        <f t="shared" si="17"/>
        <v>-0.23734374999999466</v>
      </c>
      <c r="F128" s="2"/>
      <c r="G128" s="26">
        <f t="shared" si="22"/>
        <v>26.887656250000038</v>
      </c>
      <c r="H128" s="2"/>
      <c r="I128" s="6">
        <f t="shared" si="25"/>
        <v>1000</v>
      </c>
      <c r="J128" s="36">
        <f t="shared" si="29"/>
        <v>50</v>
      </c>
      <c r="K128" s="26">
        <f t="shared" si="26"/>
        <v>3.0625</v>
      </c>
      <c r="L128" s="26">
        <f t="shared" si="27"/>
        <v>53.0625</v>
      </c>
      <c r="M128" s="26">
        <f t="shared" si="23"/>
        <v>79.950156250000035</v>
      </c>
    </row>
    <row r="129" spans="1:13">
      <c r="A129" s="2">
        <v>125</v>
      </c>
      <c r="B129" s="35">
        <f t="shared" si="20"/>
        <v>47150</v>
      </c>
      <c r="C129" s="6">
        <f t="shared" si="21"/>
        <v>-135.62499999999824</v>
      </c>
      <c r="D129" s="37">
        <f t="shared" si="28"/>
        <v>27.125000000000032</v>
      </c>
      <c r="E129" s="26">
        <f t="shared" si="17"/>
        <v>-0.31645833333332812</v>
      </c>
      <c r="F129" s="2"/>
      <c r="G129" s="26">
        <f t="shared" si="22"/>
        <v>26.808541666666702</v>
      </c>
      <c r="H129" s="2"/>
      <c r="I129" s="6">
        <f t="shared" si="25"/>
        <v>950</v>
      </c>
      <c r="J129" s="36">
        <f t="shared" si="29"/>
        <v>50</v>
      </c>
      <c r="K129" s="26">
        <f t="shared" si="26"/>
        <v>2.9166666666666665</v>
      </c>
      <c r="L129" s="26">
        <f t="shared" si="27"/>
        <v>52.916666666666664</v>
      </c>
      <c r="M129" s="26">
        <f t="shared" si="23"/>
        <v>79.72520833333337</v>
      </c>
    </row>
    <row r="130" spans="1:13">
      <c r="A130" s="2">
        <v>126</v>
      </c>
      <c r="B130" s="35">
        <f t="shared" si="20"/>
        <v>47178</v>
      </c>
      <c r="C130" s="6">
        <f t="shared" si="21"/>
        <v>-162.74999999999827</v>
      </c>
      <c r="D130" s="37">
        <f t="shared" si="28"/>
        <v>27.125000000000032</v>
      </c>
      <c r="E130" s="26">
        <f t="shared" si="17"/>
        <v>-0.39557291666666156</v>
      </c>
      <c r="F130" s="2"/>
      <c r="G130" s="26">
        <f t="shared" si="22"/>
        <v>26.72942708333337</v>
      </c>
      <c r="H130" s="2"/>
      <c r="I130" s="6">
        <f t="shared" si="25"/>
        <v>900</v>
      </c>
      <c r="J130" s="36">
        <f t="shared" si="29"/>
        <v>50</v>
      </c>
      <c r="K130" s="26">
        <f t="shared" si="26"/>
        <v>2.7708333333333335</v>
      </c>
      <c r="L130" s="26">
        <f t="shared" si="27"/>
        <v>52.770833333333336</v>
      </c>
      <c r="M130" s="26">
        <f t="shared" si="23"/>
        <v>79.500260416666706</v>
      </c>
    </row>
    <row r="131" spans="1:13">
      <c r="A131" s="2">
        <v>127</v>
      </c>
      <c r="B131" s="35">
        <f t="shared" si="20"/>
        <v>47209</v>
      </c>
      <c r="C131" s="6">
        <f t="shared" si="21"/>
        <v>-189.87499999999829</v>
      </c>
      <c r="D131" s="37">
        <f t="shared" si="28"/>
        <v>27.125000000000032</v>
      </c>
      <c r="E131" s="26">
        <f t="shared" si="17"/>
        <v>-0.47468749999999499</v>
      </c>
      <c r="F131" s="2"/>
      <c r="G131" s="26">
        <f t="shared" si="22"/>
        <v>26.650312500000037</v>
      </c>
      <c r="H131" s="2"/>
      <c r="I131" s="6">
        <f t="shared" si="25"/>
        <v>850</v>
      </c>
      <c r="J131" s="36">
        <f t="shared" si="29"/>
        <v>50</v>
      </c>
      <c r="K131" s="26">
        <f t="shared" si="26"/>
        <v>2.6250000000000004</v>
      </c>
      <c r="L131" s="26">
        <f t="shared" si="27"/>
        <v>52.625</v>
      </c>
      <c r="M131" s="26">
        <f t="shared" si="23"/>
        <v>79.275312500000041</v>
      </c>
    </row>
    <row r="132" spans="1:13">
      <c r="A132" s="2">
        <v>128</v>
      </c>
      <c r="B132" s="35">
        <f t="shared" si="20"/>
        <v>47239</v>
      </c>
      <c r="C132" s="6">
        <f t="shared" si="21"/>
        <v>-216.99999999999832</v>
      </c>
      <c r="D132" s="37">
        <f t="shared" si="28"/>
        <v>27.125000000000032</v>
      </c>
      <c r="E132" s="26">
        <f t="shared" si="17"/>
        <v>-0.55380208333332848</v>
      </c>
      <c r="F132" s="2"/>
      <c r="G132" s="26">
        <f t="shared" si="22"/>
        <v>26.571197916666705</v>
      </c>
      <c r="H132" s="2"/>
      <c r="I132" s="6">
        <f t="shared" si="25"/>
        <v>800</v>
      </c>
      <c r="J132" s="36">
        <f t="shared" si="29"/>
        <v>50</v>
      </c>
      <c r="K132" s="26">
        <f t="shared" si="26"/>
        <v>2.479166666666667</v>
      </c>
      <c r="L132" s="26">
        <f t="shared" si="27"/>
        <v>52.479166666666664</v>
      </c>
      <c r="M132" s="26">
        <f t="shared" si="23"/>
        <v>79.050364583333362</v>
      </c>
    </row>
    <row r="133" spans="1:13">
      <c r="A133" s="2">
        <v>129</v>
      </c>
      <c r="B133" s="35">
        <f t="shared" si="20"/>
        <v>47270</v>
      </c>
      <c r="C133" s="6">
        <f t="shared" si="21"/>
        <v>-244.12499999999835</v>
      </c>
      <c r="D133" s="37">
        <f t="shared" si="28"/>
        <v>27.125000000000032</v>
      </c>
      <c r="E133" s="26">
        <f t="shared" ref="E133:E196" si="30">C132*$E$2/12</f>
        <v>-0.6329166666666618</v>
      </c>
      <c r="F133" s="2"/>
      <c r="G133" s="26">
        <f t="shared" si="22"/>
        <v>26.492083333333369</v>
      </c>
      <c r="H133" s="2"/>
      <c r="I133" s="6">
        <f t="shared" si="25"/>
        <v>750</v>
      </c>
      <c r="J133" s="36">
        <f t="shared" si="29"/>
        <v>50</v>
      </c>
      <c r="K133" s="26">
        <f t="shared" ref="K133:K148" si="31">I132*$E$2/12</f>
        <v>2.3333333333333335</v>
      </c>
      <c r="L133" s="26">
        <f t="shared" ref="L133:L148" si="32">J133+K133</f>
        <v>52.333333333333336</v>
      </c>
      <c r="M133" s="26">
        <f t="shared" si="23"/>
        <v>78.825416666666712</v>
      </c>
    </row>
    <row r="134" spans="1:13">
      <c r="A134" s="2">
        <v>130</v>
      </c>
      <c r="B134" s="35">
        <f t="shared" ref="B134:B197" si="33">EDATE(B133,1)</f>
        <v>47300</v>
      </c>
      <c r="C134" s="6">
        <f t="shared" ref="C134:C197" si="34">C133-D134-F134</f>
        <v>-271.24999999999841</v>
      </c>
      <c r="D134" s="37">
        <f t="shared" si="28"/>
        <v>27.125000000000032</v>
      </c>
      <c r="E134" s="26">
        <f t="shared" si="30"/>
        <v>-0.71203124999999534</v>
      </c>
      <c r="F134" s="2"/>
      <c r="G134" s="26">
        <f t="shared" ref="G134:G197" si="35">D134+E134+F134</f>
        <v>26.412968750000037</v>
      </c>
      <c r="H134" s="2"/>
      <c r="I134" s="6">
        <f t="shared" si="25"/>
        <v>700</v>
      </c>
      <c r="J134" s="36">
        <f t="shared" si="29"/>
        <v>50</v>
      </c>
      <c r="K134" s="26">
        <f t="shared" si="31"/>
        <v>2.1875000000000004</v>
      </c>
      <c r="L134" s="26">
        <f t="shared" si="32"/>
        <v>52.1875</v>
      </c>
      <c r="M134" s="26">
        <f t="shared" ref="M134:M197" si="36">G134+L134</f>
        <v>78.600468750000033</v>
      </c>
    </row>
    <row r="135" spans="1:13">
      <c r="A135" s="2">
        <v>131</v>
      </c>
      <c r="B135" s="35">
        <f t="shared" si="33"/>
        <v>47331</v>
      </c>
      <c r="C135" s="6">
        <f t="shared" si="34"/>
        <v>-298.37499999999847</v>
      </c>
      <c r="D135" s="37">
        <f t="shared" si="28"/>
        <v>27.125000000000032</v>
      </c>
      <c r="E135" s="26">
        <f t="shared" si="30"/>
        <v>-0.79114583333332877</v>
      </c>
      <c r="F135" s="2"/>
      <c r="G135" s="26">
        <f t="shared" si="35"/>
        <v>26.333854166666704</v>
      </c>
      <c r="H135" s="2"/>
      <c r="I135" s="6">
        <f t="shared" si="25"/>
        <v>650</v>
      </c>
      <c r="J135" s="36">
        <f t="shared" si="29"/>
        <v>50</v>
      </c>
      <c r="K135" s="26">
        <f t="shared" si="31"/>
        <v>2.041666666666667</v>
      </c>
      <c r="L135" s="26">
        <f t="shared" si="32"/>
        <v>52.041666666666664</v>
      </c>
      <c r="M135" s="26">
        <f t="shared" si="36"/>
        <v>78.375520833333368</v>
      </c>
    </row>
    <row r="136" spans="1:13">
      <c r="A136" s="2">
        <v>132</v>
      </c>
      <c r="B136" s="35">
        <f t="shared" si="33"/>
        <v>47362</v>
      </c>
      <c r="C136" s="6">
        <f t="shared" si="34"/>
        <v>-325.49999999999852</v>
      </c>
      <c r="D136" s="37">
        <f t="shared" si="28"/>
        <v>27.125000000000032</v>
      </c>
      <c r="E136" s="26">
        <f t="shared" si="30"/>
        <v>-0.87026041666666221</v>
      </c>
      <c r="F136" s="2"/>
      <c r="G136" s="26">
        <f t="shared" si="35"/>
        <v>26.254739583333368</v>
      </c>
      <c r="H136" s="2"/>
      <c r="I136" s="6">
        <f t="shared" si="25"/>
        <v>600</v>
      </c>
      <c r="J136" s="36">
        <f t="shared" si="29"/>
        <v>50</v>
      </c>
      <c r="K136" s="26">
        <f t="shared" si="31"/>
        <v>1.8958333333333337</v>
      </c>
      <c r="L136" s="26">
        <f t="shared" si="32"/>
        <v>51.895833333333336</v>
      </c>
      <c r="M136" s="26">
        <f t="shared" si="36"/>
        <v>78.150572916666704</v>
      </c>
    </row>
    <row r="137" spans="1:13">
      <c r="A137" s="2">
        <v>133</v>
      </c>
      <c r="B137" s="35">
        <f t="shared" si="33"/>
        <v>47392</v>
      </c>
      <c r="C137" s="6">
        <f t="shared" si="34"/>
        <v>-352.62499999999858</v>
      </c>
      <c r="D137" s="37">
        <f t="shared" si="28"/>
        <v>27.125000000000032</v>
      </c>
      <c r="E137" s="26">
        <f t="shared" si="30"/>
        <v>-0.94937499999999575</v>
      </c>
      <c r="F137" s="2"/>
      <c r="G137" s="26">
        <f t="shared" si="35"/>
        <v>26.175625000000036</v>
      </c>
      <c r="H137" s="2"/>
      <c r="I137" s="6">
        <f t="shared" si="25"/>
        <v>550</v>
      </c>
      <c r="J137" s="36">
        <f t="shared" si="29"/>
        <v>50</v>
      </c>
      <c r="K137" s="26">
        <f t="shared" si="31"/>
        <v>1.7500000000000002</v>
      </c>
      <c r="L137" s="26">
        <f t="shared" si="32"/>
        <v>51.75</v>
      </c>
      <c r="M137" s="26">
        <f t="shared" si="36"/>
        <v>77.925625000000039</v>
      </c>
    </row>
    <row r="138" spans="1:13">
      <c r="A138" s="2">
        <v>134</v>
      </c>
      <c r="B138" s="35">
        <f t="shared" si="33"/>
        <v>47423</v>
      </c>
      <c r="C138" s="6">
        <f t="shared" si="34"/>
        <v>-379.74999999999864</v>
      </c>
      <c r="D138" s="37">
        <f t="shared" si="28"/>
        <v>27.125000000000032</v>
      </c>
      <c r="E138" s="26">
        <f t="shared" si="30"/>
        <v>-1.0284895833333294</v>
      </c>
      <c r="F138" s="2"/>
      <c r="G138" s="26">
        <f t="shared" si="35"/>
        <v>26.096510416666703</v>
      </c>
      <c r="H138" s="2"/>
      <c r="I138" s="6">
        <f t="shared" si="25"/>
        <v>500</v>
      </c>
      <c r="J138" s="36">
        <f t="shared" si="29"/>
        <v>50</v>
      </c>
      <c r="K138" s="26">
        <f t="shared" si="31"/>
        <v>1.604166666666667</v>
      </c>
      <c r="L138" s="26">
        <f t="shared" si="32"/>
        <v>51.604166666666664</v>
      </c>
      <c r="M138" s="26">
        <f t="shared" si="36"/>
        <v>77.700677083333375</v>
      </c>
    </row>
    <row r="139" spans="1:13">
      <c r="A139" s="2">
        <v>135</v>
      </c>
      <c r="B139" s="35">
        <f t="shared" si="33"/>
        <v>47453</v>
      </c>
      <c r="C139" s="6">
        <f t="shared" si="34"/>
        <v>-406.87499999999869</v>
      </c>
      <c r="D139" s="37">
        <f t="shared" si="28"/>
        <v>27.125000000000032</v>
      </c>
      <c r="E139" s="26">
        <f t="shared" si="30"/>
        <v>-1.1076041666666627</v>
      </c>
      <c r="F139" s="2"/>
      <c r="G139" s="26">
        <f t="shared" si="35"/>
        <v>26.017395833333371</v>
      </c>
      <c r="H139" s="2"/>
      <c r="I139" s="6">
        <f t="shared" si="25"/>
        <v>450</v>
      </c>
      <c r="J139" s="36">
        <f t="shared" si="29"/>
        <v>50</v>
      </c>
      <c r="K139" s="26">
        <f t="shared" si="31"/>
        <v>1.4583333333333333</v>
      </c>
      <c r="L139" s="26">
        <f t="shared" si="32"/>
        <v>51.458333333333336</v>
      </c>
      <c r="M139" s="26">
        <f t="shared" si="36"/>
        <v>77.47572916666671</v>
      </c>
    </row>
    <row r="140" spans="1:13">
      <c r="A140" s="2">
        <v>136</v>
      </c>
      <c r="B140" s="35">
        <f t="shared" si="33"/>
        <v>47484</v>
      </c>
      <c r="C140" s="6">
        <f t="shared" si="34"/>
        <v>-433.99999999999875</v>
      </c>
      <c r="D140" s="37">
        <f t="shared" si="28"/>
        <v>27.125000000000032</v>
      </c>
      <c r="E140" s="26">
        <f t="shared" si="30"/>
        <v>-1.1867187499999963</v>
      </c>
      <c r="F140" s="2"/>
      <c r="G140" s="26">
        <f t="shared" si="35"/>
        <v>25.938281250000035</v>
      </c>
      <c r="H140" s="2"/>
      <c r="I140" s="6">
        <f t="shared" si="25"/>
        <v>400</v>
      </c>
      <c r="J140" s="36">
        <f t="shared" si="29"/>
        <v>50</v>
      </c>
      <c r="K140" s="26">
        <f t="shared" si="31"/>
        <v>1.3125000000000002</v>
      </c>
      <c r="L140" s="26">
        <f t="shared" si="32"/>
        <v>51.3125</v>
      </c>
      <c r="M140" s="26">
        <f t="shared" si="36"/>
        <v>77.250781250000031</v>
      </c>
    </row>
    <row r="141" spans="1:13">
      <c r="A141" s="2">
        <v>137</v>
      </c>
      <c r="B141" s="35">
        <f t="shared" si="33"/>
        <v>47515</v>
      </c>
      <c r="C141" s="6">
        <f t="shared" si="34"/>
        <v>-461.12499999999881</v>
      </c>
      <c r="D141" s="37">
        <f t="shared" si="28"/>
        <v>27.125000000000032</v>
      </c>
      <c r="E141" s="26">
        <f t="shared" si="30"/>
        <v>-1.2658333333333298</v>
      </c>
      <c r="F141" s="2"/>
      <c r="G141" s="26">
        <f t="shared" si="35"/>
        <v>25.859166666666702</v>
      </c>
      <c r="H141" s="2"/>
      <c r="I141" s="6">
        <f t="shared" si="25"/>
        <v>350</v>
      </c>
      <c r="J141" s="36">
        <f t="shared" si="29"/>
        <v>50</v>
      </c>
      <c r="K141" s="26">
        <f t="shared" si="31"/>
        <v>1.1666666666666667</v>
      </c>
      <c r="L141" s="26">
        <f t="shared" si="32"/>
        <v>51.166666666666664</v>
      </c>
      <c r="M141" s="26">
        <f t="shared" si="36"/>
        <v>77.025833333333367</v>
      </c>
    </row>
    <row r="142" spans="1:13">
      <c r="A142" s="2">
        <v>138</v>
      </c>
      <c r="B142" s="35">
        <f t="shared" si="33"/>
        <v>47543</v>
      </c>
      <c r="C142" s="6">
        <f t="shared" si="34"/>
        <v>-488.24999999999886</v>
      </c>
      <c r="D142" s="37">
        <f t="shared" si="28"/>
        <v>27.125000000000032</v>
      </c>
      <c r="E142" s="26">
        <f t="shared" si="30"/>
        <v>-1.3449479166666631</v>
      </c>
      <c r="F142" s="2"/>
      <c r="G142" s="26">
        <f t="shared" si="35"/>
        <v>25.78005208333337</v>
      </c>
      <c r="H142" s="2"/>
      <c r="I142" s="6">
        <f t="shared" si="25"/>
        <v>300</v>
      </c>
      <c r="J142" s="36">
        <f t="shared" si="29"/>
        <v>50</v>
      </c>
      <c r="K142" s="26">
        <f t="shared" si="31"/>
        <v>1.0208333333333335</v>
      </c>
      <c r="L142" s="26">
        <f t="shared" si="32"/>
        <v>51.020833333333336</v>
      </c>
      <c r="M142" s="26">
        <f t="shared" si="36"/>
        <v>76.800885416666702</v>
      </c>
    </row>
    <row r="143" spans="1:13">
      <c r="A143" s="2">
        <v>139</v>
      </c>
      <c r="B143" s="35">
        <f t="shared" si="33"/>
        <v>47574</v>
      </c>
      <c r="C143" s="6">
        <f t="shared" si="34"/>
        <v>-515.37499999999886</v>
      </c>
      <c r="D143" s="37">
        <f t="shared" si="28"/>
        <v>27.125000000000032</v>
      </c>
      <c r="E143" s="26">
        <f t="shared" si="30"/>
        <v>-1.4240624999999969</v>
      </c>
      <c r="F143" s="2"/>
      <c r="G143" s="26">
        <f t="shared" si="35"/>
        <v>25.700937500000034</v>
      </c>
      <c r="H143" s="2"/>
      <c r="I143" s="6">
        <f t="shared" si="25"/>
        <v>250</v>
      </c>
      <c r="J143" s="36">
        <f t="shared" si="29"/>
        <v>50</v>
      </c>
      <c r="K143" s="26">
        <f t="shared" si="31"/>
        <v>0.87500000000000011</v>
      </c>
      <c r="L143" s="26">
        <f t="shared" si="32"/>
        <v>50.875</v>
      </c>
      <c r="M143" s="26">
        <f t="shared" si="36"/>
        <v>76.575937500000038</v>
      </c>
    </row>
    <row r="144" spans="1:13">
      <c r="A144" s="2">
        <v>140</v>
      </c>
      <c r="B144" s="35">
        <f t="shared" si="33"/>
        <v>47604</v>
      </c>
      <c r="C144" s="6">
        <f t="shared" si="34"/>
        <v>-542.49999999999886</v>
      </c>
      <c r="D144" s="37">
        <f t="shared" si="28"/>
        <v>27.125000000000032</v>
      </c>
      <c r="E144" s="26">
        <f t="shared" si="30"/>
        <v>-1.5031770833333302</v>
      </c>
      <c r="F144" s="2"/>
      <c r="G144" s="26">
        <f t="shared" si="35"/>
        <v>25.621822916666702</v>
      </c>
      <c r="H144" s="2"/>
      <c r="I144" s="6">
        <f t="shared" si="25"/>
        <v>200</v>
      </c>
      <c r="J144" s="36">
        <f t="shared" si="29"/>
        <v>50</v>
      </c>
      <c r="K144" s="26">
        <f t="shared" si="31"/>
        <v>0.72916666666666663</v>
      </c>
      <c r="L144" s="26">
        <f t="shared" si="32"/>
        <v>50.729166666666664</v>
      </c>
      <c r="M144" s="26">
        <f t="shared" si="36"/>
        <v>76.350989583333359</v>
      </c>
    </row>
    <row r="145" spans="1:13">
      <c r="A145" s="2">
        <v>141</v>
      </c>
      <c r="B145" s="35">
        <f t="shared" si="33"/>
        <v>47635</v>
      </c>
      <c r="C145" s="6">
        <f t="shared" si="34"/>
        <v>-569.62499999999886</v>
      </c>
      <c r="D145" s="37">
        <f t="shared" si="28"/>
        <v>27.125000000000032</v>
      </c>
      <c r="E145" s="26">
        <f t="shared" si="30"/>
        <v>-1.5822916666666635</v>
      </c>
      <c r="F145" s="2"/>
      <c r="G145" s="26">
        <f t="shared" si="35"/>
        <v>25.542708333333369</v>
      </c>
      <c r="H145" s="2"/>
      <c r="I145" s="6">
        <f t="shared" si="25"/>
        <v>150</v>
      </c>
      <c r="J145" s="36">
        <f t="shared" si="29"/>
        <v>50</v>
      </c>
      <c r="K145" s="26">
        <f t="shared" si="31"/>
        <v>0.58333333333333337</v>
      </c>
      <c r="L145" s="26">
        <f t="shared" si="32"/>
        <v>50.583333333333336</v>
      </c>
      <c r="M145" s="26">
        <f t="shared" si="36"/>
        <v>76.126041666666708</v>
      </c>
    </row>
    <row r="146" spans="1:13">
      <c r="A146" s="2">
        <v>142</v>
      </c>
      <c r="B146" s="35">
        <f t="shared" si="33"/>
        <v>47665</v>
      </c>
      <c r="C146" s="6">
        <f t="shared" si="34"/>
        <v>-596.74999999999886</v>
      </c>
      <c r="D146" s="37">
        <f t="shared" si="28"/>
        <v>27.125000000000032</v>
      </c>
      <c r="E146" s="26">
        <f t="shared" si="30"/>
        <v>-1.6614062499999969</v>
      </c>
      <c r="F146" s="2"/>
      <c r="G146" s="26">
        <f t="shared" si="35"/>
        <v>25.463593750000037</v>
      </c>
      <c r="H146" s="2"/>
      <c r="I146" s="6">
        <f t="shared" si="25"/>
        <v>100</v>
      </c>
      <c r="J146" s="36">
        <f t="shared" si="29"/>
        <v>50</v>
      </c>
      <c r="K146" s="26">
        <f t="shared" si="31"/>
        <v>0.43750000000000006</v>
      </c>
      <c r="L146" s="26">
        <f t="shared" si="32"/>
        <v>50.4375</v>
      </c>
      <c r="M146" s="26">
        <f t="shared" si="36"/>
        <v>75.90109375000003</v>
      </c>
    </row>
    <row r="147" spans="1:13">
      <c r="A147" s="2">
        <v>143</v>
      </c>
      <c r="B147" s="35">
        <f t="shared" si="33"/>
        <v>47696</v>
      </c>
      <c r="C147" s="6">
        <f t="shared" si="34"/>
        <v>-623.87499999999886</v>
      </c>
      <c r="D147" s="37">
        <f t="shared" si="28"/>
        <v>27.125000000000032</v>
      </c>
      <c r="E147" s="26">
        <f t="shared" si="30"/>
        <v>-1.7405208333333302</v>
      </c>
      <c r="F147" s="2"/>
      <c r="G147" s="26">
        <f t="shared" si="35"/>
        <v>25.384479166666701</v>
      </c>
      <c r="H147" s="2"/>
      <c r="I147" s="6">
        <f t="shared" si="25"/>
        <v>50</v>
      </c>
      <c r="J147" s="36">
        <f t="shared" si="29"/>
        <v>50</v>
      </c>
      <c r="K147" s="26">
        <f t="shared" si="31"/>
        <v>0.29166666666666669</v>
      </c>
      <c r="L147" s="26">
        <f t="shared" si="32"/>
        <v>50.291666666666664</v>
      </c>
      <c r="M147" s="26">
        <f t="shared" si="36"/>
        <v>75.676145833333365</v>
      </c>
    </row>
    <row r="148" spans="1:13">
      <c r="A148" s="2">
        <v>144</v>
      </c>
      <c r="B148" s="35">
        <f t="shared" si="33"/>
        <v>47727</v>
      </c>
      <c r="C148" s="6">
        <f t="shared" si="34"/>
        <v>-650.99999999999886</v>
      </c>
      <c r="D148" s="37">
        <f t="shared" si="28"/>
        <v>27.125000000000032</v>
      </c>
      <c r="E148" s="26">
        <f t="shared" si="30"/>
        <v>-1.8196354166666635</v>
      </c>
      <c r="F148" s="2"/>
      <c r="G148" s="26">
        <f t="shared" si="35"/>
        <v>25.305364583333368</v>
      </c>
      <c r="H148" s="2"/>
      <c r="I148" s="6">
        <f t="shared" si="25"/>
        <v>0</v>
      </c>
      <c r="J148" s="36">
        <f t="shared" si="29"/>
        <v>50</v>
      </c>
      <c r="K148" s="26">
        <f t="shared" si="31"/>
        <v>0.14583333333333334</v>
      </c>
      <c r="L148" s="26">
        <f t="shared" si="32"/>
        <v>50.145833333333336</v>
      </c>
      <c r="M148" s="26">
        <f t="shared" si="36"/>
        <v>75.4511979166667</v>
      </c>
    </row>
    <row r="149" spans="1:13">
      <c r="A149" s="2">
        <v>145</v>
      </c>
      <c r="B149" s="35">
        <f t="shared" si="33"/>
        <v>47757</v>
      </c>
      <c r="C149" s="6">
        <f t="shared" si="34"/>
        <v>-678.12499999999886</v>
      </c>
      <c r="D149" s="37">
        <f t="shared" si="28"/>
        <v>27.125000000000032</v>
      </c>
      <c r="E149" s="26">
        <f t="shared" si="30"/>
        <v>-1.8987499999999968</v>
      </c>
      <c r="F149" s="2"/>
      <c r="G149" s="26">
        <f t="shared" si="35"/>
        <v>25.226250000000036</v>
      </c>
      <c r="H149" s="2"/>
      <c r="I149" s="2"/>
      <c r="J149" s="2"/>
      <c r="K149" s="2"/>
      <c r="L149" s="2"/>
      <c r="M149" s="26">
        <f t="shared" si="36"/>
        <v>25.226250000000036</v>
      </c>
    </row>
    <row r="150" spans="1:13">
      <c r="A150" s="2">
        <v>146</v>
      </c>
      <c r="B150" s="35">
        <f t="shared" si="33"/>
        <v>47788</v>
      </c>
      <c r="C150" s="6">
        <f t="shared" si="34"/>
        <v>-705.24999999999886</v>
      </c>
      <c r="D150" s="37">
        <f t="shared" si="28"/>
        <v>27.125000000000032</v>
      </c>
      <c r="E150" s="26">
        <f t="shared" si="30"/>
        <v>-1.9778645833333302</v>
      </c>
      <c r="F150" s="2"/>
      <c r="G150" s="26">
        <f t="shared" si="35"/>
        <v>25.147135416666703</v>
      </c>
      <c r="H150" s="2"/>
      <c r="I150" s="2"/>
      <c r="J150" s="2"/>
      <c r="K150" s="2"/>
      <c r="L150" s="2"/>
      <c r="M150" s="26">
        <f t="shared" si="36"/>
        <v>25.147135416666703</v>
      </c>
    </row>
    <row r="151" spans="1:13">
      <c r="A151" s="2">
        <v>147</v>
      </c>
      <c r="B151" s="35">
        <f t="shared" si="33"/>
        <v>47818</v>
      </c>
      <c r="C151" s="6">
        <f t="shared" si="34"/>
        <v>-732.37499999999886</v>
      </c>
      <c r="D151" s="37">
        <f t="shared" si="28"/>
        <v>27.125000000000032</v>
      </c>
      <c r="E151" s="26">
        <f t="shared" si="30"/>
        <v>-2.0569791666666637</v>
      </c>
      <c r="F151" s="2"/>
      <c r="G151" s="26">
        <f t="shared" si="35"/>
        <v>25.068020833333367</v>
      </c>
      <c r="H151" s="2"/>
      <c r="I151" s="2"/>
      <c r="J151" s="2"/>
      <c r="K151" s="2"/>
      <c r="L151" s="2"/>
      <c r="M151" s="26">
        <f t="shared" si="36"/>
        <v>25.068020833333367</v>
      </c>
    </row>
    <row r="152" spans="1:13">
      <c r="A152" s="2">
        <v>148</v>
      </c>
      <c r="B152" s="35">
        <f t="shared" si="33"/>
        <v>47849</v>
      </c>
      <c r="C152" s="6">
        <f t="shared" si="34"/>
        <v>-759.49999999999886</v>
      </c>
      <c r="D152" s="37">
        <f t="shared" si="28"/>
        <v>27.125000000000032</v>
      </c>
      <c r="E152" s="26">
        <f t="shared" si="30"/>
        <v>-2.136093749999997</v>
      </c>
      <c r="F152" s="2"/>
      <c r="G152" s="26">
        <f t="shared" si="35"/>
        <v>24.988906250000035</v>
      </c>
      <c r="H152" s="2"/>
      <c r="I152" s="2"/>
      <c r="J152" s="2"/>
      <c r="K152" s="2"/>
      <c r="L152" s="2"/>
      <c r="M152" s="26">
        <f t="shared" si="36"/>
        <v>24.988906250000035</v>
      </c>
    </row>
    <row r="153" spans="1:13">
      <c r="A153" s="2">
        <v>149</v>
      </c>
      <c r="B153" s="35">
        <f t="shared" si="33"/>
        <v>47880</v>
      </c>
      <c r="C153" s="6">
        <f t="shared" si="34"/>
        <v>-786.62499999999886</v>
      </c>
      <c r="D153" s="37">
        <f t="shared" si="28"/>
        <v>27.125000000000032</v>
      </c>
      <c r="E153" s="26">
        <f t="shared" si="30"/>
        <v>-2.2152083333333303</v>
      </c>
      <c r="F153" s="2"/>
      <c r="G153" s="26">
        <f t="shared" si="35"/>
        <v>24.909791666666703</v>
      </c>
      <c r="H153" s="2"/>
      <c r="I153" s="2"/>
      <c r="J153" s="2"/>
      <c r="K153" s="2"/>
      <c r="L153" s="2"/>
      <c r="M153" s="26">
        <f t="shared" si="36"/>
        <v>24.909791666666703</v>
      </c>
    </row>
    <row r="154" spans="1:13">
      <c r="A154" s="2">
        <v>150</v>
      </c>
      <c r="B154" s="35">
        <f t="shared" si="33"/>
        <v>47908</v>
      </c>
      <c r="C154" s="6">
        <f t="shared" si="34"/>
        <v>-813.74999999999886</v>
      </c>
      <c r="D154" s="37">
        <f t="shared" si="28"/>
        <v>27.125000000000032</v>
      </c>
      <c r="E154" s="26">
        <f t="shared" si="30"/>
        <v>-2.2943229166666637</v>
      </c>
      <c r="F154" s="2"/>
      <c r="G154" s="26">
        <f t="shared" si="35"/>
        <v>24.83067708333337</v>
      </c>
      <c r="H154" s="2"/>
      <c r="I154" s="2"/>
      <c r="J154" s="2"/>
      <c r="K154" s="2"/>
      <c r="L154" s="2"/>
      <c r="M154" s="26">
        <f t="shared" si="36"/>
        <v>24.83067708333337</v>
      </c>
    </row>
    <row r="155" spans="1:13">
      <c r="A155" s="2">
        <v>151</v>
      </c>
      <c r="B155" s="35">
        <f t="shared" si="33"/>
        <v>47939</v>
      </c>
      <c r="C155" s="6">
        <f t="shared" si="34"/>
        <v>-840.87499999999886</v>
      </c>
      <c r="D155" s="37">
        <f t="shared" si="28"/>
        <v>27.125000000000032</v>
      </c>
      <c r="E155" s="26">
        <f t="shared" si="30"/>
        <v>-2.373437499999997</v>
      </c>
      <c r="F155" s="2"/>
      <c r="G155" s="26">
        <f t="shared" si="35"/>
        <v>24.751562500000034</v>
      </c>
      <c r="H155" s="2"/>
      <c r="I155" s="2"/>
      <c r="J155" s="2"/>
      <c r="K155" s="2"/>
      <c r="L155" s="2"/>
      <c r="M155" s="26">
        <f t="shared" si="36"/>
        <v>24.751562500000034</v>
      </c>
    </row>
    <row r="156" spans="1:13">
      <c r="A156" s="2">
        <v>152</v>
      </c>
      <c r="B156" s="35">
        <f t="shared" si="33"/>
        <v>47969</v>
      </c>
      <c r="C156" s="6">
        <f t="shared" si="34"/>
        <v>-867.99999999999886</v>
      </c>
      <c r="D156" s="37">
        <f t="shared" si="28"/>
        <v>27.125000000000032</v>
      </c>
      <c r="E156" s="26">
        <f t="shared" si="30"/>
        <v>-2.4525520833333303</v>
      </c>
      <c r="F156" s="2"/>
      <c r="G156" s="26">
        <f t="shared" si="35"/>
        <v>24.672447916666702</v>
      </c>
      <c r="H156" s="2"/>
      <c r="I156" s="2"/>
      <c r="J156" s="2"/>
      <c r="K156" s="2"/>
      <c r="L156" s="2"/>
      <c r="M156" s="26">
        <f t="shared" si="36"/>
        <v>24.672447916666702</v>
      </c>
    </row>
    <row r="157" spans="1:13">
      <c r="A157" s="2">
        <v>153</v>
      </c>
      <c r="B157" s="35">
        <f t="shared" si="33"/>
        <v>48000</v>
      </c>
      <c r="C157" s="6">
        <f t="shared" si="34"/>
        <v>-895.12499999999886</v>
      </c>
      <c r="D157" s="37">
        <f t="shared" si="28"/>
        <v>27.125000000000032</v>
      </c>
      <c r="E157" s="26">
        <f t="shared" si="30"/>
        <v>-2.5316666666666636</v>
      </c>
      <c r="F157" s="2"/>
      <c r="G157" s="26">
        <f t="shared" si="35"/>
        <v>24.593333333333369</v>
      </c>
      <c r="H157" s="2"/>
      <c r="I157" s="2"/>
      <c r="J157" s="2"/>
      <c r="K157" s="2"/>
      <c r="L157" s="2"/>
      <c r="M157" s="26">
        <f t="shared" si="36"/>
        <v>24.593333333333369</v>
      </c>
    </row>
    <row r="158" spans="1:13">
      <c r="A158" s="2">
        <v>154</v>
      </c>
      <c r="B158" s="35">
        <f t="shared" si="33"/>
        <v>48030</v>
      </c>
      <c r="C158" s="6">
        <f t="shared" si="34"/>
        <v>-922.24999999999886</v>
      </c>
      <c r="D158" s="37">
        <f t="shared" si="28"/>
        <v>27.125000000000032</v>
      </c>
      <c r="E158" s="26">
        <f t="shared" si="30"/>
        <v>-2.6107812499999969</v>
      </c>
      <c r="F158" s="2"/>
      <c r="G158" s="26">
        <f t="shared" si="35"/>
        <v>24.514218750000033</v>
      </c>
      <c r="H158" s="2"/>
      <c r="I158" s="2"/>
      <c r="J158" s="2"/>
      <c r="K158" s="2"/>
      <c r="L158" s="2"/>
      <c r="M158" s="26">
        <f t="shared" si="36"/>
        <v>24.514218750000033</v>
      </c>
    </row>
    <row r="159" spans="1:13">
      <c r="A159" s="2">
        <v>155</v>
      </c>
      <c r="B159" s="35">
        <f t="shared" si="33"/>
        <v>48061</v>
      </c>
      <c r="C159" s="6">
        <f t="shared" si="34"/>
        <v>-949.37499999999886</v>
      </c>
      <c r="D159" s="37">
        <f t="shared" si="28"/>
        <v>27.125000000000032</v>
      </c>
      <c r="E159" s="26">
        <f t="shared" si="30"/>
        <v>-2.6898958333333307</v>
      </c>
      <c r="F159" s="2"/>
      <c r="G159" s="26">
        <f t="shared" si="35"/>
        <v>24.435104166666701</v>
      </c>
      <c r="H159" s="2"/>
      <c r="I159" s="2"/>
      <c r="J159" s="2"/>
      <c r="K159" s="2"/>
      <c r="L159" s="2"/>
      <c r="M159" s="26">
        <f t="shared" si="36"/>
        <v>24.435104166666701</v>
      </c>
    </row>
    <row r="160" spans="1:13">
      <c r="A160" s="2">
        <v>156</v>
      </c>
      <c r="B160" s="35">
        <f t="shared" si="33"/>
        <v>48092</v>
      </c>
      <c r="C160" s="6">
        <f t="shared" si="34"/>
        <v>-976.49999999999886</v>
      </c>
      <c r="D160" s="37">
        <f t="shared" si="28"/>
        <v>27.125000000000032</v>
      </c>
      <c r="E160" s="26">
        <f t="shared" si="30"/>
        <v>-2.7690104166666636</v>
      </c>
      <c r="F160" s="2"/>
      <c r="G160" s="26">
        <f t="shared" si="35"/>
        <v>24.355989583333368</v>
      </c>
      <c r="H160" s="2"/>
      <c r="I160" s="2"/>
      <c r="J160" s="2"/>
      <c r="K160" s="2"/>
      <c r="L160" s="2"/>
      <c r="M160" s="26">
        <f t="shared" si="36"/>
        <v>24.355989583333368</v>
      </c>
    </row>
    <row r="161" spans="1:13">
      <c r="A161" s="2">
        <v>157</v>
      </c>
      <c r="B161" s="35">
        <f t="shared" si="33"/>
        <v>48122</v>
      </c>
      <c r="C161" s="6">
        <f t="shared" si="34"/>
        <v>-1003.6249999999989</v>
      </c>
      <c r="D161" s="37">
        <f t="shared" si="28"/>
        <v>27.125000000000032</v>
      </c>
      <c r="E161" s="26">
        <f t="shared" si="30"/>
        <v>-2.8481249999999974</v>
      </c>
      <c r="F161" s="2"/>
      <c r="G161" s="26">
        <f t="shared" si="35"/>
        <v>24.276875000000036</v>
      </c>
      <c r="H161" s="2"/>
      <c r="I161" s="2"/>
      <c r="J161" s="2"/>
      <c r="K161" s="2"/>
      <c r="L161" s="2"/>
      <c r="M161" s="26">
        <f t="shared" si="36"/>
        <v>24.276875000000036</v>
      </c>
    </row>
    <row r="162" spans="1:13">
      <c r="A162" s="2">
        <v>158</v>
      </c>
      <c r="B162" s="35">
        <f t="shared" si="33"/>
        <v>48153</v>
      </c>
      <c r="C162" s="6">
        <f t="shared" si="34"/>
        <v>-1030.7499999999989</v>
      </c>
      <c r="D162" s="37">
        <f t="shared" si="28"/>
        <v>27.125000000000032</v>
      </c>
      <c r="E162" s="26">
        <f t="shared" si="30"/>
        <v>-2.9272395833333302</v>
      </c>
      <c r="F162" s="2"/>
      <c r="G162" s="26">
        <f t="shared" si="35"/>
        <v>24.197760416666704</v>
      </c>
      <c r="H162" s="2"/>
      <c r="I162" s="2"/>
      <c r="J162" s="2"/>
      <c r="K162" s="2"/>
      <c r="L162" s="2"/>
      <c r="M162" s="26">
        <f t="shared" si="36"/>
        <v>24.197760416666704</v>
      </c>
    </row>
    <row r="163" spans="1:13">
      <c r="A163" s="2">
        <v>159</v>
      </c>
      <c r="B163" s="35">
        <f t="shared" si="33"/>
        <v>48183</v>
      </c>
      <c r="C163" s="6">
        <f t="shared" si="34"/>
        <v>-1057.8749999999989</v>
      </c>
      <c r="D163" s="37">
        <f t="shared" si="28"/>
        <v>27.125000000000032</v>
      </c>
      <c r="E163" s="26">
        <f t="shared" si="30"/>
        <v>-3.006354166666664</v>
      </c>
      <c r="F163" s="2"/>
      <c r="G163" s="26">
        <f t="shared" si="35"/>
        <v>24.118645833333368</v>
      </c>
      <c r="H163" s="2"/>
      <c r="I163" s="2"/>
      <c r="J163" s="2"/>
      <c r="K163" s="2"/>
      <c r="L163" s="2"/>
      <c r="M163" s="26">
        <f t="shared" si="36"/>
        <v>24.118645833333368</v>
      </c>
    </row>
    <row r="164" spans="1:13">
      <c r="A164" s="2">
        <v>160</v>
      </c>
      <c r="B164" s="35">
        <f t="shared" si="33"/>
        <v>48214</v>
      </c>
      <c r="C164" s="6">
        <f t="shared" si="34"/>
        <v>-1084.9999999999989</v>
      </c>
      <c r="D164" s="37">
        <f t="shared" si="28"/>
        <v>27.125000000000032</v>
      </c>
      <c r="E164" s="26">
        <f t="shared" si="30"/>
        <v>-3.0854687499999969</v>
      </c>
      <c r="F164" s="2"/>
      <c r="G164" s="26">
        <f t="shared" si="35"/>
        <v>24.039531250000035</v>
      </c>
      <c r="H164" s="2"/>
      <c r="I164" s="2"/>
      <c r="J164" s="2"/>
      <c r="K164" s="2"/>
      <c r="L164" s="2"/>
      <c r="M164" s="26">
        <f t="shared" si="36"/>
        <v>24.039531250000035</v>
      </c>
    </row>
    <row r="165" spans="1:13">
      <c r="A165" s="2">
        <v>161</v>
      </c>
      <c r="B165" s="35">
        <f t="shared" si="33"/>
        <v>48245</v>
      </c>
      <c r="C165" s="6">
        <f t="shared" si="34"/>
        <v>-1112.1249999999989</v>
      </c>
      <c r="D165" s="37">
        <f t="shared" si="28"/>
        <v>27.125000000000032</v>
      </c>
      <c r="E165" s="26">
        <f t="shared" si="30"/>
        <v>-3.1645833333333306</v>
      </c>
      <c r="F165" s="2"/>
      <c r="G165" s="26">
        <f t="shared" si="35"/>
        <v>23.960416666666703</v>
      </c>
      <c r="H165" s="2"/>
      <c r="I165" s="2"/>
      <c r="J165" s="2"/>
      <c r="K165" s="2"/>
      <c r="L165" s="2"/>
      <c r="M165" s="26">
        <f t="shared" si="36"/>
        <v>23.960416666666703</v>
      </c>
    </row>
    <row r="166" spans="1:13">
      <c r="A166" s="2">
        <v>162</v>
      </c>
      <c r="B166" s="35">
        <f t="shared" si="33"/>
        <v>48274</v>
      </c>
      <c r="C166" s="6">
        <f t="shared" si="34"/>
        <v>-1139.2499999999989</v>
      </c>
      <c r="D166" s="37">
        <f t="shared" si="28"/>
        <v>27.125000000000032</v>
      </c>
      <c r="E166" s="26">
        <f t="shared" si="30"/>
        <v>-3.2436979166666635</v>
      </c>
      <c r="F166" s="2"/>
      <c r="G166" s="26">
        <f t="shared" si="35"/>
        <v>23.881302083333367</v>
      </c>
      <c r="H166" s="2"/>
      <c r="I166" s="2"/>
      <c r="J166" s="2"/>
      <c r="K166" s="2"/>
      <c r="L166" s="2"/>
      <c r="M166" s="26">
        <f t="shared" si="36"/>
        <v>23.881302083333367</v>
      </c>
    </row>
    <row r="167" spans="1:13">
      <c r="A167" s="2">
        <v>163</v>
      </c>
      <c r="B167" s="35">
        <f t="shared" si="33"/>
        <v>48305</v>
      </c>
      <c r="C167" s="6">
        <f t="shared" si="34"/>
        <v>-1166.3749999999989</v>
      </c>
      <c r="D167" s="37">
        <f t="shared" si="28"/>
        <v>27.125000000000032</v>
      </c>
      <c r="E167" s="26">
        <f t="shared" si="30"/>
        <v>-3.3228124999999973</v>
      </c>
      <c r="F167" s="2"/>
      <c r="G167" s="26">
        <f t="shared" si="35"/>
        <v>23.802187500000034</v>
      </c>
      <c r="H167" s="2"/>
      <c r="I167" s="2"/>
      <c r="J167" s="2"/>
      <c r="K167" s="2"/>
      <c r="L167" s="2"/>
      <c r="M167" s="26">
        <f t="shared" si="36"/>
        <v>23.802187500000034</v>
      </c>
    </row>
    <row r="168" spans="1:13">
      <c r="A168" s="2">
        <v>164</v>
      </c>
      <c r="B168" s="35">
        <f t="shared" si="33"/>
        <v>48335</v>
      </c>
      <c r="C168" s="6">
        <f t="shared" si="34"/>
        <v>-1193.4999999999989</v>
      </c>
      <c r="D168" s="37">
        <f t="shared" si="28"/>
        <v>27.125000000000032</v>
      </c>
      <c r="E168" s="26">
        <f t="shared" si="30"/>
        <v>-3.4019270833333302</v>
      </c>
      <c r="F168" s="2"/>
      <c r="G168" s="26">
        <f t="shared" si="35"/>
        <v>23.723072916666702</v>
      </c>
      <c r="H168" s="2"/>
      <c r="I168" s="2"/>
      <c r="J168" s="2"/>
      <c r="K168" s="2"/>
      <c r="L168" s="2"/>
      <c r="M168" s="26">
        <f t="shared" si="36"/>
        <v>23.723072916666702</v>
      </c>
    </row>
    <row r="169" spans="1:13">
      <c r="A169" s="2">
        <v>165</v>
      </c>
      <c r="B169" s="35">
        <f t="shared" si="33"/>
        <v>48366</v>
      </c>
      <c r="C169" s="6">
        <f t="shared" si="34"/>
        <v>-1220.6249999999989</v>
      </c>
      <c r="D169" s="37">
        <f t="shared" si="28"/>
        <v>27.125000000000032</v>
      </c>
      <c r="E169" s="26">
        <f t="shared" si="30"/>
        <v>-3.4810416666666639</v>
      </c>
      <c r="F169" s="2"/>
      <c r="G169" s="26">
        <f t="shared" si="35"/>
        <v>23.643958333333369</v>
      </c>
      <c r="H169" s="2"/>
      <c r="I169" s="2"/>
      <c r="J169" s="2"/>
      <c r="K169" s="2"/>
      <c r="L169" s="2"/>
      <c r="M169" s="26">
        <f t="shared" si="36"/>
        <v>23.643958333333369</v>
      </c>
    </row>
    <row r="170" spans="1:13">
      <c r="A170" s="2">
        <v>166</v>
      </c>
      <c r="B170" s="35">
        <f t="shared" si="33"/>
        <v>48396</v>
      </c>
      <c r="C170" s="6">
        <f t="shared" si="34"/>
        <v>-1247.7499999999989</v>
      </c>
      <c r="D170" s="37">
        <f t="shared" ref="D170:D233" si="37">D169</f>
        <v>27.125000000000032</v>
      </c>
      <c r="E170" s="26">
        <f t="shared" si="30"/>
        <v>-3.5601562499999968</v>
      </c>
      <c r="F170" s="2"/>
      <c r="G170" s="26">
        <f t="shared" si="35"/>
        <v>23.564843750000037</v>
      </c>
      <c r="H170" s="2"/>
      <c r="I170" s="2"/>
      <c r="J170" s="2"/>
      <c r="K170" s="2"/>
      <c r="L170" s="2"/>
      <c r="M170" s="26">
        <f t="shared" si="36"/>
        <v>23.564843750000037</v>
      </c>
    </row>
    <row r="171" spans="1:13">
      <c r="A171" s="2">
        <v>167</v>
      </c>
      <c r="B171" s="35">
        <f t="shared" si="33"/>
        <v>48427</v>
      </c>
      <c r="C171" s="6">
        <f t="shared" si="34"/>
        <v>-1274.8749999999989</v>
      </c>
      <c r="D171" s="37">
        <f t="shared" si="37"/>
        <v>27.125000000000032</v>
      </c>
      <c r="E171" s="26">
        <f t="shared" si="30"/>
        <v>-3.6392708333333306</v>
      </c>
      <c r="F171" s="2"/>
      <c r="G171" s="26">
        <f t="shared" si="35"/>
        <v>23.485729166666701</v>
      </c>
      <c r="H171" s="2"/>
      <c r="I171" s="2"/>
      <c r="J171" s="2"/>
      <c r="K171" s="2"/>
      <c r="L171" s="2"/>
      <c r="M171" s="26">
        <f t="shared" si="36"/>
        <v>23.485729166666701</v>
      </c>
    </row>
    <row r="172" spans="1:13">
      <c r="A172" s="2">
        <v>168</v>
      </c>
      <c r="B172" s="35">
        <f t="shared" si="33"/>
        <v>48458</v>
      </c>
      <c r="C172" s="6">
        <f t="shared" si="34"/>
        <v>-1301.9999999999989</v>
      </c>
      <c r="D172" s="37">
        <f t="shared" si="37"/>
        <v>27.125000000000032</v>
      </c>
      <c r="E172" s="26">
        <f t="shared" si="30"/>
        <v>-3.7183854166666634</v>
      </c>
      <c r="F172" s="2"/>
      <c r="G172" s="26">
        <f t="shared" si="35"/>
        <v>23.406614583333369</v>
      </c>
      <c r="H172" s="2"/>
      <c r="I172" s="2"/>
      <c r="J172" s="2"/>
      <c r="K172" s="2"/>
      <c r="L172" s="2"/>
      <c r="M172" s="26">
        <f t="shared" si="36"/>
        <v>23.406614583333369</v>
      </c>
    </row>
    <row r="173" spans="1:13">
      <c r="A173" s="2">
        <v>169</v>
      </c>
      <c r="B173" s="35">
        <f t="shared" si="33"/>
        <v>48488</v>
      </c>
      <c r="C173" s="6">
        <f t="shared" si="34"/>
        <v>-1329.1249999999989</v>
      </c>
      <c r="D173" s="37">
        <f t="shared" si="37"/>
        <v>27.125000000000032</v>
      </c>
      <c r="E173" s="26">
        <f t="shared" si="30"/>
        <v>-3.7974999999999972</v>
      </c>
      <c r="F173" s="2"/>
      <c r="G173" s="26">
        <f t="shared" si="35"/>
        <v>23.327500000000036</v>
      </c>
      <c r="H173" s="2"/>
      <c r="I173" s="2"/>
      <c r="J173" s="2"/>
      <c r="K173" s="2"/>
      <c r="L173" s="2"/>
      <c r="M173" s="26">
        <f t="shared" si="36"/>
        <v>23.327500000000036</v>
      </c>
    </row>
    <row r="174" spans="1:13">
      <c r="A174" s="2">
        <v>170</v>
      </c>
      <c r="B174" s="35">
        <f t="shared" si="33"/>
        <v>48519</v>
      </c>
      <c r="C174" s="6">
        <f t="shared" si="34"/>
        <v>-1356.2499999999989</v>
      </c>
      <c r="D174" s="37">
        <f t="shared" si="37"/>
        <v>27.125000000000032</v>
      </c>
      <c r="E174" s="26">
        <f t="shared" si="30"/>
        <v>-3.8766145833333305</v>
      </c>
      <c r="F174" s="2"/>
      <c r="G174" s="26">
        <f t="shared" si="35"/>
        <v>23.2483854166667</v>
      </c>
      <c r="H174" s="2"/>
      <c r="I174" s="2"/>
      <c r="J174" s="2"/>
      <c r="K174" s="2"/>
      <c r="L174" s="2"/>
      <c r="M174" s="26">
        <f t="shared" si="36"/>
        <v>23.2483854166667</v>
      </c>
    </row>
    <row r="175" spans="1:13">
      <c r="A175" s="2">
        <v>171</v>
      </c>
      <c r="B175" s="35">
        <f t="shared" si="33"/>
        <v>48549</v>
      </c>
      <c r="C175" s="6">
        <f t="shared" si="34"/>
        <v>-1383.3749999999989</v>
      </c>
      <c r="D175" s="37">
        <f t="shared" si="37"/>
        <v>27.125000000000032</v>
      </c>
      <c r="E175" s="26">
        <f t="shared" si="30"/>
        <v>-3.9557291666666639</v>
      </c>
      <c r="F175" s="2"/>
      <c r="G175" s="26">
        <f t="shared" si="35"/>
        <v>23.169270833333368</v>
      </c>
      <c r="H175" s="2"/>
      <c r="I175" s="2"/>
      <c r="J175" s="2"/>
      <c r="K175" s="2"/>
      <c r="L175" s="2"/>
      <c r="M175" s="26">
        <f t="shared" si="36"/>
        <v>23.169270833333368</v>
      </c>
    </row>
    <row r="176" spans="1:13">
      <c r="A176" s="2">
        <v>172</v>
      </c>
      <c r="B176" s="35">
        <f t="shared" si="33"/>
        <v>48580</v>
      </c>
      <c r="C176" s="6">
        <f t="shared" si="34"/>
        <v>-1410.4999999999989</v>
      </c>
      <c r="D176" s="37">
        <f t="shared" si="37"/>
        <v>27.125000000000032</v>
      </c>
      <c r="E176" s="26">
        <f t="shared" si="30"/>
        <v>-4.0348437499999976</v>
      </c>
      <c r="F176" s="2"/>
      <c r="G176" s="26">
        <f t="shared" si="35"/>
        <v>23.090156250000035</v>
      </c>
      <c r="H176" s="2"/>
      <c r="I176" s="2"/>
      <c r="J176" s="2"/>
      <c r="K176" s="2"/>
      <c r="L176" s="2"/>
      <c r="M176" s="26">
        <f t="shared" si="36"/>
        <v>23.090156250000035</v>
      </c>
    </row>
    <row r="177" spans="1:13">
      <c r="A177" s="2">
        <v>173</v>
      </c>
      <c r="B177" s="35">
        <f t="shared" si="33"/>
        <v>48611</v>
      </c>
      <c r="C177" s="6">
        <f t="shared" si="34"/>
        <v>-1437.6249999999989</v>
      </c>
      <c r="D177" s="37">
        <f t="shared" si="37"/>
        <v>27.125000000000032</v>
      </c>
      <c r="E177" s="26">
        <f t="shared" si="30"/>
        <v>-4.1139583333333301</v>
      </c>
      <c r="F177" s="2"/>
      <c r="G177" s="26">
        <f t="shared" si="35"/>
        <v>23.011041666666703</v>
      </c>
      <c r="H177" s="2"/>
      <c r="I177" s="2"/>
      <c r="J177" s="2"/>
      <c r="K177" s="2"/>
      <c r="L177" s="2"/>
      <c r="M177" s="26">
        <f t="shared" si="36"/>
        <v>23.011041666666703</v>
      </c>
    </row>
    <row r="178" spans="1:13">
      <c r="A178" s="2">
        <v>174</v>
      </c>
      <c r="B178" s="35">
        <f t="shared" si="33"/>
        <v>48639</v>
      </c>
      <c r="C178" s="6">
        <f t="shared" si="34"/>
        <v>-1464.7499999999989</v>
      </c>
      <c r="D178" s="37">
        <f t="shared" si="37"/>
        <v>27.125000000000032</v>
      </c>
      <c r="E178" s="26">
        <f t="shared" si="30"/>
        <v>-4.1930729166666643</v>
      </c>
      <c r="F178" s="2"/>
      <c r="G178" s="26">
        <f t="shared" si="35"/>
        <v>22.931927083333367</v>
      </c>
      <c r="H178" s="2"/>
      <c r="I178" s="2"/>
      <c r="J178" s="2"/>
      <c r="K178" s="2"/>
      <c r="L178" s="2"/>
      <c r="M178" s="26">
        <f t="shared" si="36"/>
        <v>22.931927083333367</v>
      </c>
    </row>
    <row r="179" spans="1:13">
      <c r="A179" s="2">
        <v>175</v>
      </c>
      <c r="B179" s="35">
        <f t="shared" si="33"/>
        <v>48670</v>
      </c>
      <c r="C179" s="6">
        <f t="shared" si="34"/>
        <v>-1491.8749999999989</v>
      </c>
      <c r="D179" s="37">
        <f t="shared" si="37"/>
        <v>27.125000000000032</v>
      </c>
      <c r="E179" s="26">
        <f t="shared" si="30"/>
        <v>-4.2721874999999967</v>
      </c>
      <c r="F179" s="2"/>
      <c r="G179" s="26">
        <f t="shared" si="35"/>
        <v>22.852812500000034</v>
      </c>
      <c r="H179" s="2"/>
      <c r="I179" s="2"/>
      <c r="J179" s="2"/>
      <c r="K179" s="2"/>
      <c r="L179" s="2"/>
      <c r="M179" s="26">
        <f t="shared" si="36"/>
        <v>22.852812500000034</v>
      </c>
    </row>
    <row r="180" spans="1:13">
      <c r="A180" s="2">
        <v>176</v>
      </c>
      <c r="B180" s="35">
        <f t="shared" si="33"/>
        <v>48700</v>
      </c>
      <c r="C180" s="6">
        <f t="shared" si="34"/>
        <v>-1518.9999999999989</v>
      </c>
      <c r="D180" s="37">
        <f t="shared" si="37"/>
        <v>27.125000000000032</v>
      </c>
      <c r="E180" s="26">
        <f t="shared" si="30"/>
        <v>-4.3513020833333309</v>
      </c>
      <c r="F180" s="2"/>
      <c r="G180" s="26">
        <f t="shared" si="35"/>
        <v>22.773697916666702</v>
      </c>
      <c r="H180" s="2"/>
      <c r="I180" s="2"/>
      <c r="J180" s="2"/>
      <c r="K180" s="2"/>
      <c r="L180" s="2"/>
      <c r="M180" s="26">
        <f t="shared" si="36"/>
        <v>22.773697916666702</v>
      </c>
    </row>
    <row r="181" spans="1:13">
      <c r="A181" s="2">
        <v>177</v>
      </c>
      <c r="B181" s="35">
        <f t="shared" si="33"/>
        <v>48731</v>
      </c>
      <c r="C181" s="6">
        <f t="shared" si="34"/>
        <v>-1546.1249999999989</v>
      </c>
      <c r="D181" s="37">
        <f t="shared" si="37"/>
        <v>27.125000000000032</v>
      </c>
      <c r="E181" s="26">
        <f t="shared" si="30"/>
        <v>-4.4304166666666633</v>
      </c>
      <c r="F181" s="2"/>
      <c r="G181" s="26">
        <f t="shared" si="35"/>
        <v>22.69458333333337</v>
      </c>
      <c r="H181" s="2"/>
      <c r="I181" s="2"/>
      <c r="J181" s="2"/>
      <c r="K181" s="2"/>
      <c r="L181" s="2"/>
      <c r="M181" s="26">
        <f t="shared" si="36"/>
        <v>22.69458333333337</v>
      </c>
    </row>
    <row r="182" spans="1:13">
      <c r="A182" s="2">
        <v>178</v>
      </c>
      <c r="B182" s="35">
        <f t="shared" si="33"/>
        <v>48761</v>
      </c>
      <c r="C182" s="6">
        <f t="shared" si="34"/>
        <v>-1573.2499999999989</v>
      </c>
      <c r="D182" s="37">
        <f t="shared" si="37"/>
        <v>27.125000000000032</v>
      </c>
      <c r="E182" s="26">
        <f t="shared" si="30"/>
        <v>-4.5095312499999975</v>
      </c>
      <c r="F182" s="2"/>
      <c r="G182" s="26">
        <f t="shared" si="35"/>
        <v>22.615468750000034</v>
      </c>
      <c r="H182" s="2"/>
      <c r="I182" s="2"/>
      <c r="J182" s="2"/>
      <c r="K182" s="2"/>
      <c r="L182" s="2"/>
      <c r="M182" s="26">
        <f t="shared" si="36"/>
        <v>22.615468750000034</v>
      </c>
    </row>
    <row r="183" spans="1:13">
      <c r="A183" s="2">
        <v>179</v>
      </c>
      <c r="B183" s="35">
        <f t="shared" si="33"/>
        <v>48792</v>
      </c>
      <c r="C183" s="6">
        <f t="shared" si="34"/>
        <v>-1600.3749999999989</v>
      </c>
      <c r="D183" s="37">
        <f t="shared" si="37"/>
        <v>27.125000000000032</v>
      </c>
      <c r="E183" s="26">
        <f t="shared" si="30"/>
        <v>-4.58864583333333</v>
      </c>
      <c r="F183" s="2"/>
      <c r="G183" s="26">
        <f t="shared" si="35"/>
        <v>22.536354166666701</v>
      </c>
      <c r="H183" s="2"/>
      <c r="I183" s="2"/>
      <c r="J183" s="2"/>
      <c r="K183" s="2"/>
      <c r="L183" s="2"/>
      <c r="M183" s="26">
        <f t="shared" si="36"/>
        <v>22.536354166666701</v>
      </c>
    </row>
    <row r="184" spans="1:13">
      <c r="A184" s="2">
        <v>180</v>
      </c>
      <c r="B184" s="35">
        <f t="shared" si="33"/>
        <v>48823</v>
      </c>
      <c r="C184" s="6">
        <f t="shared" si="34"/>
        <v>-1627.4999999999989</v>
      </c>
      <c r="D184" s="37">
        <f t="shared" si="37"/>
        <v>27.125000000000032</v>
      </c>
      <c r="E184" s="26">
        <f t="shared" si="30"/>
        <v>-4.6677604166666642</v>
      </c>
      <c r="F184" s="2"/>
      <c r="G184" s="26">
        <f t="shared" si="35"/>
        <v>22.457239583333369</v>
      </c>
      <c r="H184" s="2"/>
      <c r="I184" s="2"/>
      <c r="J184" s="2"/>
      <c r="K184" s="2"/>
      <c r="L184" s="2"/>
      <c r="M184" s="26">
        <f t="shared" si="36"/>
        <v>22.457239583333369</v>
      </c>
    </row>
    <row r="185" spans="1:13">
      <c r="A185" s="2">
        <v>181</v>
      </c>
      <c r="B185" s="35">
        <f t="shared" si="33"/>
        <v>48853</v>
      </c>
      <c r="C185" s="6">
        <f t="shared" si="34"/>
        <v>-1654.6249999999989</v>
      </c>
      <c r="D185" s="37">
        <f t="shared" si="37"/>
        <v>27.125000000000032</v>
      </c>
      <c r="E185" s="26">
        <f t="shared" si="30"/>
        <v>-4.7468749999999966</v>
      </c>
      <c r="F185" s="2"/>
      <c r="G185" s="26">
        <f t="shared" si="35"/>
        <v>22.378125000000036</v>
      </c>
      <c r="H185" s="2"/>
      <c r="I185" s="2"/>
      <c r="J185" s="2"/>
      <c r="K185" s="2"/>
      <c r="L185" s="2"/>
      <c r="M185" s="26">
        <f t="shared" si="36"/>
        <v>22.378125000000036</v>
      </c>
    </row>
    <row r="186" spans="1:13">
      <c r="A186" s="2">
        <v>182</v>
      </c>
      <c r="B186" s="35">
        <f t="shared" si="33"/>
        <v>48884</v>
      </c>
      <c r="C186" s="6">
        <f t="shared" si="34"/>
        <v>-1681.7499999999989</v>
      </c>
      <c r="D186" s="37">
        <f t="shared" si="37"/>
        <v>27.125000000000032</v>
      </c>
      <c r="E186" s="26">
        <f t="shared" si="30"/>
        <v>-4.8259895833333308</v>
      </c>
      <c r="F186" s="2"/>
      <c r="G186" s="26">
        <f t="shared" si="35"/>
        <v>22.2990104166667</v>
      </c>
      <c r="H186" s="2"/>
      <c r="I186" s="2"/>
      <c r="J186" s="2"/>
      <c r="K186" s="2"/>
      <c r="L186" s="2"/>
      <c r="M186" s="26">
        <f t="shared" si="36"/>
        <v>22.2990104166667</v>
      </c>
    </row>
    <row r="187" spans="1:13">
      <c r="A187" s="2">
        <v>183</v>
      </c>
      <c r="B187" s="35">
        <f t="shared" si="33"/>
        <v>48914</v>
      </c>
      <c r="C187" s="6">
        <f t="shared" si="34"/>
        <v>-1708.8749999999989</v>
      </c>
      <c r="D187" s="37">
        <f t="shared" si="37"/>
        <v>27.125000000000032</v>
      </c>
      <c r="E187" s="26">
        <f t="shared" si="30"/>
        <v>-4.9051041666666633</v>
      </c>
      <c r="F187" s="2"/>
      <c r="G187" s="26">
        <f t="shared" si="35"/>
        <v>22.219895833333368</v>
      </c>
      <c r="H187" s="2"/>
      <c r="I187" s="2"/>
      <c r="J187" s="2"/>
      <c r="K187" s="2"/>
      <c r="L187" s="2"/>
      <c r="M187" s="26">
        <f t="shared" si="36"/>
        <v>22.219895833333368</v>
      </c>
    </row>
    <row r="188" spans="1:13">
      <c r="A188" s="2">
        <v>184</v>
      </c>
      <c r="B188" s="35">
        <f t="shared" si="33"/>
        <v>48945</v>
      </c>
      <c r="C188" s="6">
        <f t="shared" si="34"/>
        <v>-1735.9999999999989</v>
      </c>
      <c r="D188" s="37">
        <f t="shared" si="37"/>
        <v>27.125000000000032</v>
      </c>
      <c r="E188" s="26">
        <f t="shared" si="30"/>
        <v>-4.9842187499999975</v>
      </c>
      <c r="F188" s="2"/>
      <c r="G188" s="26">
        <f t="shared" si="35"/>
        <v>22.140781250000035</v>
      </c>
      <c r="H188" s="2"/>
      <c r="I188" s="2"/>
      <c r="J188" s="2"/>
      <c r="K188" s="2"/>
      <c r="L188" s="2"/>
      <c r="M188" s="26">
        <f t="shared" si="36"/>
        <v>22.140781250000035</v>
      </c>
    </row>
    <row r="189" spans="1:13">
      <c r="A189" s="2">
        <v>185</v>
      </c>
      <c r="B189" s="35">
        <f t="shared" si="33"/>
        <v>48976</v>
      </c>
      <c r="C189" s="6">
        <f t="shared" si="34"/>
        <v>-1763.1249999999989</v>
      </c>
      <c r="D189" s="37">
        <f t="shared" si="37"/>
        <v>27.125000000000032</v>
      </c>
      <c r="E189" s="26">
        <f t="shared" si="30"/>
        <v>-5.0633333333333299</v>
      </c>
      <c r="F189" s="2"/>
      <c r="G189" s="26">
        <f t="shared" si="35"/>
        <v>22.061666666666703</v>
      </c>
      <c r="H189" s="2"/>
      <c r="I189" s="2"/>
      <c r="J189" s="2"/>
      <c r="K189" s="2"/>
      <c r="L189" s="2"/>
      <c r="M189" s="26">
        <f t="shared" si="36"/>
        <v>22.061666666666703</v>
      </c>
    </row>
    <row r="190" spans="1:13">
      <c r="A190" s="2">
        <v>186</v>
      </c>
      <c r="B190" s="35">
        <f t="shared" si="33"/>
        <v>49004</v>
      </c>
      <c r="C190" s="6">
        <f t="shared" si="34"/>
        <v>-1790.2499999999989</v>
      </c>
      <c r="D190" s="37">
        <f t="shared" si="37"/>
        <v>27.125000000000032</v>
      </c>
      <c r="E190" s="26">
        <f t="shared" si="30"/>
        <v>-5.1424479166666641</v>
      </c>
      <c r="F190" s="2"/>
      <c r="G190" s="26">
        <f t="shared" si="35"/>
        <v>21.982552083333367</v>
      </c>
      <c r="H190" s="2"/>
      <c r="I190" s="2"/>
      <c r="J190" s="2"/>
      <c r="K190" s="2"/>
      <c r="L190" s="2"/>
      <c r="M190" s="26">
        <f t="shared" si="36"/>
        <v>21.982552083333367</v>
      </c>
    </row>
    <row r="191" spans="1:13">
      <c r="A191" s="2">
        <v>187</v>
      </c>
      <c r="B191" s="35">
        <f t="shared" si="33"/>
        <v>49035</v>
      </c>
      <c r="C191" s="6">
        <f t="shared" si="34"/>
        <v>-1817.3749999999989</v>
      </c>
      <c r="D191" s="37">
        <f t="shared" si="37"/>
        <v>27.125000000000032</v>
      </c>
      <c r="E191" s="26">
        <f t="shared" si="30"/>
        <v>-5.2215624999999974</v>
      </c>
      <c r="F191" s="2"/>
      <c r="G191" s="26">
        <f t="shared" si="35"/>
        <v>21.903437500000035</v>
      </c>
      <c r="H191" s="2"/>
      <c r="I191" s="2"/>
      <c r="J191" s="2"/>
      <c r="K191" s="2"/>
      <c r="L191" s="2"/>
      <c r="M191" s="26">
        <f t="shared" si="36"/>
        <v>21.903437500000035</v>
      </c>
    </row>
    <row r="192" spans="1:13">
      <c r="A192" s="2">
        <v>188</v>
      </c>
      <c r="B192" s="35">
        <f t="shared" si="33"/>
        <v>49065</v>
      </c>
      <c r="C192" s="6">
        <f t="shared" si="34"/>
        <v>-1844.4999999999989</v>
      </c>
      <c r="D192" s="37">
        <f t="shared" si="37"/>
        <v>27.125000000000032</v>
      </c>
      <c r="E192" s="26">
        <f t="shared" si="30"/>
        <v>-5.3006770833333308</v>
      </c>
      <c r="F192" s="2"/>
      <c r="G192" s="26">
        <f t="shared" si="35"/>
        <v>21.824322916666702</v>
      </c>
      <c r="H192" s="2"/>
      <c r="I192" s="2"/>
      <c r="J192" s="2"/>
      <c r="K192" s="2"/>
      <c r="L192" s="2"/>
      <c r="M192" s="26">
        <f t="shared" si="36"/>
        <v>21.824322916666702</v>
      </c>
    </row>
    <row r="193" spans="1:13">
      <c r="A193" s="2">
        <v>189</v>
      </c>
      <c r="B193" s="35">
        <f t="shared" si="33"/>
        <v>49096</v>
      </c>
      <c r="C193" s="6">
        <f t="shared" si="34"/>
        <v>-1871.6249999999989</v>
      </c>
      <c r="D193" s="37">
        <f t="shared" si="37"/>
        <v>27.125000000000032</v>
      </c>
      <c r="E193" s="26">
        <f t="shared" si="30"/>
        <v>-5.3797916666666632</v>
      </c>
      <c r="F193" s="2"/>
      <c r="G193" s="26">
        <f t="shared" si="35"/>
        <v>21.74520833333337</v>
      </c>
      <c r="H193" s="2"/>
      <c r="I193" s="2"/>
      <c r="J193" s="2"/>
      <c r="K193" s="2"/>
      <c r="L193" s="2"/>
      <c r="M193" s="26">
        <f t="shared" si="36"/>
        <v>21.74520833333337</v>
      </c>
    </row>
    <row r="194" spans="1:13">
      <c r="A194" s="2">
        <v>190</v>
      </c>
      <c r="B194" s="35">
        <f t="shared" si="33"/>
        <v>49126</v>
      </c>
      <c r="C194" s="6">
        <f t="shared" si="34"/>
        <v>-1898.7499999999989</v>
      </c>
      <c r="D194" s="37">
        <f t="shared" si="37"/>
        <v>27.125000000000032</v>
      </c>
      <c r="E194" s="26">
        <f t="shared" si="30"/>
        <v>-5.4589062499999974</v>
      </c>
      <c r="F194" s="2"/>
      <c r="G194" s="26">
        <f t="shared" si="35"/>
        <v>21.666093750000034</v>
      </c>
      <c r="H194" s="2"/>
      <c r="I194" s="2"/>
      <c r="J194" s="2"/>
      <c r="K194" s="2"/>
      <c r="L194" s="2"/>
      <c r="M194" s="26">
        <f t="shared" si="36"/>
        <v>21.666093750000034</v>
      </c>
    </row>
    <row r="195" spans="1:13">
      <c r="A195" s="2">
        <v>191</v>
      </c>
      <c r="B195" s="35">
        <f t="shared" si="33"/>
        <v>49157</v>
      </c>
      <c r="C195" s="6">
        <f t="shared" si="34"/>
        <v>-1925.8749999999989</v>
      </c>
      <c r="D195" s="37">
        <f t="shared" si="37"/>
        <v>27.125000000000032</v>
      </c>
      <c r="E195" s="26">
        <f t="shared" si="30"/>
        <v>-5.5380208333333307</v>
      </c>
      <c r="F195" s="2"/>
      <c r="G195" s="26">
        <f t="shared" si="35"/>
        <v>21.586979166666701</v>
      </c>
      <c r="H195" s="2"/>
      <c r="I195" s="2"/>
      <c r="J195" s="2"/>
      <c r="K195" s="2"/>
      <c r="L195" s="2"/>
      <c r="M195" s="26">
        <f t="shared" si="36"/>
        <v>21.586979166666701</v>
      </c>
    </row>
    <row r="196" spans="1:13">
      <c r="A196" s="2">
        <v>192</v>
      </c>
      <c r="B196" s="35">
        <f t="shared" si="33"/>
        <v>49188</v>
      </c>
      <c r="C196" s="6">
        <f t="shared" si="34"/>
        <v>-1952.9999999999989</v>
      </c>
      <c r="D196" s="37">
        <f t="shared" si="37"/>
        <v>27.125000000000032</v>
      </c>
      <c r="E196" s="26">
        <f t="shared" si="30"/>
        <v>-5.617135416666664</v>
      </c>
      <c r="F196" s="2"/>
      <c r="G196" s="26">
        <f t="shared" si="35"/>
        <v>21.507864583333369</v>
      </c>
      <c r="H196" s="2"/>
      <c r="I196" s="2"/>
      <c r="J196" s="2"/>
      <c r="K196" s="2"/>
      <c r="L196" s="2"/>
      <c r="M196" s="26">
        <f t="shared" si="36"/>
        <v>21.507864583333369</v>
      </c>
    </row>
    <row r="197" spans="1:13">
      <c r="A197" s="2">
        <v>193</v>
      </c>
      <c r="B197" s="35">
        <f t="shared" si="33"/>
        <v>49218</v>
      </c>
      <c r="C197" s="6">
        <f t="shared" si="34"/>
        <v>-1980.1249999999989</v>
      </c>
      <c r="D197" s="37">
        <f t="shared" si="37"/>
        <v>27.125000000000032</v>
      </c>
      <c r="E197" s="26">
        <f t="shared" ref="E197:E260" si="38">C196*$E$2/12</f>
        <v>-5.6962499999999965</v>
      </c>
      <c r="F197" s="2"/>
      <c r="G197" s="26">
        <f t="shared" si="35"/>
        <v>21.428750000000036</v>
      </c>
      <c r="H197" s="2"/>
      <c r="I197" s="2"/>
      <c r="J197" s="2"/>
      <c r="K197" s="2"/>
      <c r="L197" s="2"/>
      <c r="M197" s="26">
        <f t="shared" si="36"/>
        <v>21.428750000000036</v>
      </c>
    </row>
    <row r="198" spans="1:13">
      <c r="A198" s="2">
        <v>194</v>
      </c>
      <c r="B198" s="35">
        <f t="shared" ref="B198:B261" si="39">EDATE(B197,1)</f>
        <v>49249</v>
      </c>
      <c r="C198" s="6">
        <f t="shared" ref="C198:C261" si="40">C197-D198-F198</f>
        <v>-2007.2499999999989</v>
      </c>
      <c r="D198" s="37">
        <f t="shared" si="37"/>
        <v>27.125000000000032</v>
      </c>
      <c r="E198" s="26">
        <f t="shared" si="38"/>
        <v>-5.7753645833333307</v>
      </c>
      <c r="F198" s="2"/>
      <c r="G198" s="26">
        <f t="shared" ref="G198:G261" si="41">D198+E198+F198</f>
        <v>21.3496354166667</v>
      </c>
      <c r="H198" s="2"/>
      <c r="I198" s="2"/>
      <c r="J198" s="2"/>
      <c r="K198" s="2"/>
      <c r="L198" s="2"/>
      <c r="M198" s="26">
        <f t="shared" ref="M198:M261" si="42">G198+L198</f>
        <v>21.3496354166667</v>
      </c>
    </row>
    <row r="199" spans="1:13">
      <c r="A199" s="2">
        <v>195</v>
      </c>
      <c r="B199" s="35">
        <f t="shared" si="39"/>
        <v>49279</v>
      </c>
      <c r="C199" s="6">
        <f t="shared" si="40"/>
        <v>-2034.3749999999989</v>
      </c>
      <c r="D199" s="37">
        <f t="shared" si="37"/>
        <v>27.125000000000032</v>
      </c>
      <c r="E199" s="26">
        <f t="shared" si="38"/>
        <v>-5.854479166666664</v>
      </c>
      <c r="F199" s="2"/>
      <c r="G199" s="26">
        <f t="shared" si="41"/>
        <v>21.270520833333368</v>
      </c>
      <c r="H199" s="2"/>
      <c r="I199" s="2"/>
      <c r="J199" s="2"/>
      <c r="K199" s="2"/>
      <c r="L199" s="2"/>
      <c r="M199" s="26">
        <f t="shared" si="42"/>
        <v>21.270520833333368</v>
      </c>
    </row>
    <row r="200" spans="1:13">
      <c r="A200" s="2">
        <v>196</v>
      </c>
      <c r="B200" s="35">
        <f t="shared" si="39"/>
        <v>49310</v>
      </c>
      <c r="C200" s="6">
        <f t="shared" si="40"/>
        <v>-2061.4999999999991</v>
      </c>
      <c r="D200" s="37">
        <f t="shared" si="37"/>
        <v>27.125000000000032</v>
      </c>
      <c r="E200" s="26">
        <f t="shared" si="38"/>
        <v>-5.9335937499999973</v>
      </c>
      <c r="F200" s="2"/>
      <c r="G200" s="26">
        <f t="shared" si="41"/>
        <v>21.191406250000036</v>
      </c>
      <c r="H200" s="2"/>
      <c r="I200" s="2"/>
      <c r="J200" s="2"/>
      <c r="K200" s="2"/>
      <c r="L200" s="2"/>
      <c r="M200" s="26">
        <f t="shared" si="42"/>
        <v>21.191406250000036</v>
      </c>
    </row>
    <row r="201" spans="1:13">
      <c r="A201" s="2">
        <v>197</v>
      </c>
      <c r="B201" s="35">
        <f t="shared" si="39"/>
        <v>49341</v>
      </c>
      <c r="C201" s="6">
        <f t="shared" si="40"/>
        <v>-2088.6249999999991</v>
      </c>
      <c r="D201" s="37">
        <f t="shared" si="37"/>
        <v>27.125000000000032</v>
      </c>
      <c r="E201" s="26">
        <f t="shared" si="38"/>
        <v>-6.0127083333333315</v>
      </c>
      <c r="F201" s="2"/>
      <c r="G201" s="26">
        <f t="shared" si="41"/>
        <v>21.1122916666667</v>
      </c>
      <c r="H201" s="2"/>
      <c r="I201" s="2"/>
      <c r="J201" s="2"/>
      <c r="K201" s="2"/>
      <c r="L201" s="2"/>
      <c r="M201" s="26">
        <f t="shared" si="42"/>
        <v>21.1122916666667</v>
      </c>
    </row>
    <row r="202" spans="1:13">
      <c r="A202" s="2">
        <v>198</v>
      </c>
      <c r="B202" s="35">
        <f t="shared" si="39"/>
        <v>49369</v>
      </c>
      <c r="C202" s="6">
        <f t="shared" si="40"/>
        <v>-2115.7499999999991</v>
      </c>
      <c r="D202" s="37">
        <f t="shared" si="37"/>
        <v>27.125000000000032</v>
      </c>
      <c r="E202" s="26">
        <f t="shared" si="38"/>
        <v>-6.0918229166666649</v>
      </c>
      <c r="F202" s="2"/>
      <c r="G202" s="26">
        <f t="shared" si="41"/>
        <v>21.033177083333367</v>
      </c>
      <c r="H202" s="2"/>
      <c r="I202" s="2"/>
      <c r="J202" s="2"/>
      <c r="K202" s="2"/>
      <c r="L202" s="2"/>
      <c r="M202" s="26">
        <f t="shared" si="42"/>
        <v>21.033177083333367</v>
      </c>
    </row>
    <row r="203" spans="1:13">
      <c r="A203" s="2">
        <v>199</v>
      </c>
      <c r="B203" s="35">
        <f t="shared" si="39"/>
        <v>49400</v>
      </c>
      <c r="C203" s="6">
        <f t="shared" si="40"/>
        <v>-2142.8749999999991</v>
      </c>
      <c r="D203" s="37">
        <f t="shared" si="37"/>
        <v>27.125000000000032</v>
      </c>
      <c r="E203" s="26">
        <f t="shared" si="38"/>
        <v>-6.1709374999999982</v>
      </c>
      <c r="F203" s="2"/>
      <c r="G203" s="26">
        <f t="shared" si="41"/>
        <v>20.954062500000035</v>
      </c>
      <c r="H203" s="2"/>
      <c r="I203" s="2"/>
      <c r="J203" s="2"/>
      <c r="K203" s="2"/>
      <c r="L203" s="2"/>
      <c r="M203" s="26">
        <f t="shared" si="42"/>
        <v>20.954062500000035</v>
      </c>
    </row>
    <row r="204" spans="1:13">
      <c r="A204" s="2">
        <v>200</v>
      </c>
      <c r="B204" s="35">
        <f t="shared" si="39"/>
        <v>49430</v>
      </c>
      <c r="C204" s="6">
        <f t="shared" si="40"/>
        <v>-2169.9999999999991</v>
      </c>
      <c r="D204" s="37">
        <f t="shared" si="37"/>
        <v>27.125000000000032</v>
      </c>
      <c r="E204" s="26">
        <f t="shared" si="38"/>
        <v>-6.2500520833333306</v>
      </c>
      <c r="F204" s="2"/>
      <c r="G204" s="26">
        <f t="shared" si="41"/>
        <v>20.874947916666702</v>
      </c>
      <c r="H204" s="2"/>
      <c r="I204" s="2"/>
      <c r="J204" s="2"/>
      <c r="K204" s="2"/>
      <c r="L204" s="2"/>
      <c r="M204" s="26">
        <f t="shared" si="42"/>
        <v>20.874947916666702</v>
      </c>
    </row>
    <row r="205" spans="1:13">
      <c r="A205" s="2">
        <v>201</v>
      </c>
      <c r="B205" s="35">
        <f t="shared" si="39"/>
        <v>49461</v>
      </c>
      <c r="C205" s="6">
        <f t="shared" si="40"/>
        <v>-2197.1249999999991</v>
      </c>
      <c r="D205" s="37">
        <f t="shared" si="37"/>
        <v>27.125000000000032</v>
      </c>
      <c r="E205" s="26">
        <f t="shared" si="38"/>
        <v>-6.3291666666666648</v>
      </c>
      <c r="F205" s="2"/>
      <c r="G205" s="26">
        <f t="shared" si="41"/>
        <v>20.795833333333366</v>
      </c>
      <c r="H205" s="2"/>
      <c r="I205" s="2"/>
      <c r="J205" s="2"/>
      <c r="K205" s="2"/>
      <c r="L205" s="2"/>
      <c r="M205" s="26">
        <f t="shared" si="42"/>
        <v>20.795833333333366</v>
      </c>
    </row>
    <row r="206" spans="1:13">
      <c r="A206" s="2">
        <v>202</v>
      </c>
      <c r="B206" s="35">
        <f t="shared" si="39"/>
        <v>49491</v>
      </c>
      <c r="C206" s="6">
        <f t="shared" si="40"/>
        <v>-2224.2499999999991</v>
      </c>
      <c r="D206" s="37">
        <f t="shared" si="37"/>
        <v>27.125000000000032</v>
      </c>
      <c r="E206" s="26">
        <f t="shared" si="38"/>
        <v>-6.4082812499999982</v>
      </c>
      <c r="F206" s="2"/>
      <c r="G206" s="26">
        <f t="shared" si="41"/>
        <v>20.716718750000034</v>
      </c>
      <c r="H206" s="2"/>
      <c r="I206" s="2"/>
      <c r="J206" s="2"/>
      <c r="K206" s="2"/>
      <c r="L206" s="2"/>
      <c r="M206" s="26">
        <f t="shared" si="42"/>
        <v>20.716718750000034</v>
      </c>
    </row>
    <row r="207" spans="1:13">
      <c r="A207" s="2">
        <v>203</v>
      </c>
      <c r="B207" s="35">
        <f t="shared" si="39"/>
        <v>49522</v>
      </c>
      <c r="C207" s="6">
        <f t="shared" si="40"/>
        <v>-2251.3749999999991</v>
      </c>
      <c r="D207" s="37">
        <f t="shared" si="37"/>
        <v>27.125000000000032</v>
      </c>
      <c r="E207" s="26">
        <f t="shared" si="38"/>
        <v>-6.4873958333333315</v>
      </c>
      <c r="F207" s="2"/>
      <c r="G207" s="26">
        <f t="shared" si="41"/>
        <v>20.637604166666701</v>
      </c>
      <c r="H207" s="2"/>
      <c r="I207" s="2"/>
      <c r="J207" s="2"/>
      <c r="K207" s="2"/>
      <c r="L207" s="2"/>
      <c r="M207" s="26">
        <f t="shared" si="42"/>
        <v>20.637604166666701</v>
      </c>
    </row>
    <row r="208" spans="1:13">
      <c r="A208" s="2">
        <v>204</v>
      </c>
      <c r="B208" s="35">
        <f t="shared" si="39"/>
        <v>49553</v>
      </c>
      <c r="C208" s="6">
        <f t="shared" si="40"/>
        <v>-2278.4999999999991</v>
      </c>
      <c r="D208" s="37">
        <f t="shared" si="37"/>
        <v>27.125000000000032</v>
      </c>
      <c r="E208" s="26">
        <f t="shared" si="38"/>
        <v>-6.5665104166666639</v>
      </c>
      <c r="F208" s="2"/>
      <c r="G208" s="26">
        <f t="shared" si="41"/>
        <v>20.558489583333369</v>
      </c>
      <c r="H208" s="2"/>
      <c r="I208" s="2"/>
      <c r="J208" s="2"/>
      <c r="K208" s="2"/>
      <c r="L208" s="2"/>
      <c r="M208" s="26">
        <f t="shared" si="42"/>
        <v>20.558489583333369</v>
      </c>
    </row>
    <row r="209" spans="1:13">
      <c r="A209" s="2">
        <v>205</v>
      </c>
      <c r="B209" s="35">
        <f t="shared" si="39"/>
        <v>49583</v>
      </c>
      <c r="C209" s="6">
        <f t="shared" si="40"/>
        <v>-2305.6249999999991</v>
      </c>
      <c r="D209" s="37">
        <f t="shared" si="37"/>
        <v>27.125000000000032</v>
      </c>
      <c r="E209" s="26">
        <f t="shared" si="38"/>
        <v>-6.6456249999999981</v>
      </c>
      <c r="F209" s="2"/>
      <c r="G209" s="26">
        <f t="shared" si="41"/>
        <v>20.479375000000033</v>
      </c>
      <c r="H209" s="2"/>
      <c r="I209" s="2"/>
      <c r="J209" s="2"/>
      <c r="K209" s="2"/>
      <c r="L209" s="2"/>
      <c r="M209" s="26">
        <f t="shared" si="42"/>
        <v>20.479375000000033</v>
      </c>
    </row>
    <row r="210" spans="1:13">
      <c r="A210" s="2">
        <v>206</v>
      </c>
      <c r="B210" s="35">
        <f t="shared" si="39"/>
        <v>49614</v>
      </c>
      <c r="C210" s="6">
        <f t="shared" si="40"/>
        <v>-2332.7499999999991</v>
      </c>
      <c r="D210" s="37">
        <f t="shared" si="37"/>
        <v>27.125000000000032</v>
      </c>
      <c r="E210" s="26">
        <f t="shared" si="38"/>
        <v>-6.7247395833333314</v>
      </c>
      <c r="F210" s="2"/>
      <c r="G210" s="26">
        <f t="shared" si="41"/>
        <v>20.400260416666701</v>
      </c>
      <c r="H210" s="2"/>
      <c r="I210" s="2"/>
      <c r="J210" s="2"/>
      <c r="K210" s="2"/>
      <c r="L210" s="2"/>
      <c r="M210" s="26">
        <f t="shared" si="42"/>
        <v>20.400260416666701</v>
      </c>
    </row>
    <row r="211" spans="1:13">
      <c r="A211" s="2">
        <v>207</v>
      </c>
      <c r="B211" s="35">
        <f t="shared" si="39"/>
        <v>49644</v>
      </c>
      <c r="C211" s="6">
        <f t="shared" si="40"/>
        <v>-2359.8749999999991</v>
      </c>
      <c r="D211" s="37">
        <f t="shared" si="37"/>
        <v>27.125000000000032</v>
      </c>
      <c r="E211" s="26">
        <f t="shared" si="38"/>
        <v>-6.8038541666666648</v>
      </c>
      <c r="F211" s="2"/>
      <c r="G211" s="26">
        <f t="shared" si="41"/>
        <v>20.321145833333368</v>
      </c>
      <c r="H211" s="2"/>
      <c r="I211" s="2"/>
      <c r="J211" s="2"/>
      <c r="K211" s="2"/>
      <c r="L211" s="2"/>
      <c r="M211" s="26">
        <f t="shared" si="42"/>
        <v>20.321145833333368</v>
      </c>
    </row>
    <row r="212" spans="1:13">
      <c r="A212" s="2">
        <v>208</v>
      </c>
      <c r="B212" s="35">
        <f t="shared" si="39"/>
        <v>49675</v>
      </c>
      <c r="C212" s="6">
        <f t="shared" si="40"/>
        <v>-2386.9999999999991</v>
      </c>
      <c r="D212" s="37">
        <f t="shared" si="37"/>
        <v>27.125000000000032</v>
      </c>
      <c r="E212" s="26">
        <f t="shared" si="38"/>
        <v>-6.8829687499999972</v>
      </c>
      <c r="F212" s="2"/>
      <c r="G212" s="26">
        <f t="shared" si="41"/>
        <v>20.242031250000036</v>
      </c>
      <c r="H212" s="2"/>
      <c r="I212" s="2"/>
      <c r="J212" s="2"/>
      <c r="K212" s="2"/>
      <c r="L212" s="2"/>
      <c r="M212" s="26">
        <f t="shared" si="42"/>
        <v>20.242031250000036</v>
      </c>
    </row>
    <row r="213" spans="1:13">
      <c r="A213" s="2">
        <v>209</v>
      </c>
      <c r="B213" s="35">
        <f t="shared" si="39"/>
        <v>49706</v>
      </c>
      <c r="C213" s="6">
        <f t="shared" si="40"/>
        <v>-2414.1249999999991</v>
      </c>
      <c r="D213" s="37">
        <f t="shared" si="37"/>
        <v>27.125000000000032</v>
      </c>
      <c r="E213" s="26">
        <f t="shared" si="38"/>
        <v>-6.9620833333333314</v>
      </c>
      <c r="F213" s="2"/>
      <c r="G213" s="26">
        <f t="shared" si="41"/>
        <v>20.1629166666667</v>
      </c>
      <c r="H213" s="2"/>
      <c r="I213" s="2"/>
      <c r="J213" s="2"/>
      <c r="K213" s="2"/>
      <c r="L213" s="2"/>
      <c r="M213" s="26">
        <f t="shared" si="42"/>
        <v>20.1629166666667</v>
      </c>
    </row>
    <row r="214" spans="1:13">
      <c r="A214" s="2">
        <v>210</v>
      </c>
      <c r="B214" s="35">
        <f t="shared" si="39"/>
        <v>49735</v>
      </c>
      <c r="C214" s="6">
        <f t="shared" si="40"/>
        <v>-2441.2499999999991</v>
      </c>
      <c r="D214" s="37">
        <f t="shared" si="37"/>
        <v>27.125000000000032</v>
      </c>
      <c r="E214" s="26">
        <f t="shared" si="38"/>
        <v>-7.0411979166666647</v>
      </c>
      <c r="F214" s="2"/>
      <c r="G214" s="26">
        <f t="shared" si="41"/>
        <v>20.083802083333367</v>
      </c>
      <c r="H214" s="2"/>
      <c r="I214" s="2"/>
      <c r="J214" s="2"/>
      <c r="K214" s="2"/>
      <c r="L214" s="2"/>
      <c r="M214" s="26">
        <f t="shared" si="42"/>
        <v>20.083802083333367</v>
      </c>
    </row>
    <row r="215" spans="1:13">
      <c r="A215" s="2">
        <v>211</v>
      </c>
      <c r="B215" s="35">
        <f t="shared" si="39"/>
        <v>49766</v>
      </c>
      <c r="C215" s="6">
        <f t="shared" si="40"/>
        <v>-2468.3749999999991</v>
      </c>
      <c r="D215" s="37">
        <f t="shared" si="37"/>
        <v>27.125000000000032</v>
      </c>
      <c r="E215" s="26">
        <f t="shared" si="38"/>
        <v>-7.120312499999998</v>
      </c>
      <c r="F215" s="2"/>
      <c r="G215" s="26">
        <f t="shared" si="41"/>
        <v>20.004687500000035</v>
      </c>
      <c r="H215" s="2"/>
      <c r="I215" s="2"/>
      <c r="J215" s="2"/>
      <c r="K215" s="2"/>
      <c r="L215" s="2"/>
      <c r="M215" s="26">
        <f t="shared" si="42"/>
        <v>20.004687500000035</v>
      </c>
    </row>
    <row r="216" spans="1:13">
      <c r="A216" s="2">
        <v>212</v>
      </c>
      <c r="B216" s="35">
        <f t="shared" si="39"/>
        <v>49796</v>
      </c>
      <c r="C216" s="6">
        <f t="shared" si="40"/>
        <v>-2495.4999999999991</v>
      </c>
      <c r="D216" s="37">
        <f t="shared" si="37"/>
        <v>27.125000000000032</v>
      </c>
      <c r="E216" s="26">
        <f t="shared" si="38"/>
        <v>-7.1994270833333305</v>
      </c>
      <c r="F216" s="2"/>
      <c r="G216" s="26">
        <f t="shared" si="41"/>
        <v>19.925572916666702</v>
      </c>
      <c r="H216" s="2"/>
      <c r="I216" s="2"/>
      <c r="J216" s="2"/>
      <c r="K216" s="2"/>
      <c r="L216" s="2"/>
      <c r="M216" s="26">
        <f t="shared" si="42"/>
        <v>19.925572916666702</v>
      </c>
    </row>
    <row r="217" spans="1:13">
      <c r="A217" s="2">
        <v>213</v>
      </c>
      <c r="B217" s="35">
        <f t="shared" si="39"/>
        <v>49827</v>
      </c>
      <c r="C217" s="6">
        <f t="shared" si="40"/>
        <v>-2522.6249999999991</v>
      </c>
      <c r="D217" s="37">
        <f t="shared" si="37"/>
        <v>27.125000000000032</v>
      </c>
      <c r="E217" s="26">
        <f t="shared" si="38"/>
        <v>-7.2785416666666647</v>
      </c>
      <c r="F217" s="2"/>
      <c r="G217" s="26">
        <f t="shared" si="41"/>
        <v>19.846458333333366</v>
      </c>
      <c r="H217" s="2"/>
      <c r="I217" s="2"/>
      <c r="J217" s="2"/>
      <c r="K217" s="2"/>
      <c r="L217" s="2"/>
      <c r="M217" s="26">
        <f t="shared" si="42"/>
        <v>19.846458333333366</v>
      </c>
    </row>
    <row r="218" spans="1:13">
      <c r="A218" s="2">
        <v>214</v>
      </c>
      <c r="B218" s="35">
        <f t="shared" si="39"/>
        <v>49857</v>
      </c>
      <c r="C218" s="6">
        <f t="shared" si="40"/>
        <v>-2549.7499999999991</v>
      </c>
      <c r="D218" s="37">
        <f t="shared" si="37"/>
        <v>27.125000000000032</v>
      </c>
      <c r="E218" s="26">
        <f t="shared" si="38"/>
        <v>-7.357656249999998</v>
      </c>
      <c r="F218" s="2"/>
      <c r="G218" s="26">
        <f t="shared" si="41"/>
        <v>19.767343750000034</v>
      </c>
      <c r="H218" s="2"/>
      <c r="I218" s="2"/>
      <c r="J218" s="2"/>
      <c r="K218" s="2"/>
      <c r="L218" s="2"/>
      <c r="M218" s="26">
        <f t="shared" si="42"/>
        <v>19.767343750000034</v>
      </c>
    </row>
    <row r="219" spans="1:13">
      <c r="A219" s="2">
        <v>215</v>
      </c>
      <c r="B219" s="35">
        <f t="shared" si="39"/>
        <v>49888</v>
      </c>
      <c r="C219" s="6">
        <f t="shared" si="40"/>
        <v>-2576.8749999999991</v>
      </c>
      <c r="D219" s="37">
        <f t="shared" si="37"/>
        <v>27.125000000000032</v>
      </c>
      <c r="E219" s="26">
        <f t="shared" si="38"/>
        <v>-7.4367708333333313</v>
      </c>
      <c r="F219" s="2"/>
      <c r="G219" s="26">
        <f t="shared" si="41"/>
        <v>19.688229166666702</v>
      </c>
      <c r="H219" s="2"/>
      <c r="I219" s="2"/>
      <c r="J219" s="2"/>
      <c r="K219" s="2"/>
      <c r="L219" s="2"/>
      <c r="M219" s="26">
        <f t="shared" si="42"/>
        <v>19.688229166666702</v>
      </c>
    </row>
    <row r="220" spans="1:13">
      <c r="A220" s="2">
        <v>216</v>
      </c>
      <c r="B220" s="35">
        <f t="shared" si="39"/>
        <v>49919</v>
      </c>
      <c r="C220" s="6">
        <f t="shared" si="40"/>
        <v>-2603.9999999999991</v>
      </c>
      <c r="D220" s="37">
        <f t="shared" si="37"/>
        <v>27.125000000000032</v>
      </c>
      <c r="E220" s="26">
        <f t="shared" si="38"/>
        <v>-7.5158854166666655</v>
      </c>
      <c r="F220" s="2"/>
      <c r="G220" s="26">
        <f t="shared" si="41"/>
        <v>19.609114583333366</v>
      </c>
      <c r="H220" s="2"/>
      <c r="I220" s="2"/>
      <c r="J220" s="2"/>
      <c r="K220" s="2"/>
      <c r="L220" s="2"/>
      <c r="M220" s="26">
        <f t="shared" si="42"/>
        <v>19.609114583333366</v>
      </c>
    </row>
    <row r="221" spans="1:13">
      <c r="A221" s="2">
        <v>217</v>
      </c>
      <c r="B221" s="35">
        <f t="shared" si="39"/>
        <v>49949</v>
      </c>
      <c r="C221" s="6">
        <f t="shared" si="40"/>
        <v>-2631.1249999999991</v>
      </c>
      <c r="D221" s="37">
        <f t="shared" si="37"/>
        <v>27.125000000000032</v>
      </c>
      <c r="E221" s="26">
        <f t="shared" si="38"/>
        <v>-7.594999999999998</v>
      </c>
      <c r="F221" s="2"/>
      <c r="G221" s="26">
        <f t="shared" si="41"/>
        <v>19.530000000000033</v>
      </c>
      <c r="H221" s="2"/>
      <c r="I221" s="2"/>
      <c r="J221" s="2"/>
      <c r="K221" s="2"/>
      <c r="L221" s="2"/>
      <c r="M221" s="26">
        <f t="shared" si="42"/>
        <v>19.530000000000033</v>
      </c>
    </row>
    <row r="222" spans="1:13">
      <c r="A222" s="2">
        <v>218</v>
      </c>
      <c r="B222" s="35">
        <f t="shared" si="39"/>
        <v>49980</v>
      </c>
      <c r="C222" s="6">
        <f t="shared" si="40"/>
        <v>-2658.2499999999991</v>
      </c>
      <c r="D222" s="37">
        <f t="shared" si="37"/>
        <v>27.125000000000032</v>
      </c>
      <c r="E222" s="26">
        <f t="shared" si="38"/>
        <v>-7.6741145833333313</v>
      </c>
      <c r="F222" s="2"/>
      <c r="G222" s="26">
        <f t="shared" si="41"/>
        <v>19.450885416666701</v>
      </c>
      <c r="H222" s="2"/>
      <c r="I222" s="2"/>
      <c r="J222" s="2"/>
      <c r="K222" s="2"/>
      <c r="L222" s="2"/>
      <c r="M222" s="26">
        <f t="shared" si="42"/>
        <v>19.450885416666701</v>
      </c>
    </row>
    <row r="223" spans="1:13">
      <c r="A223" s="2">
        <v>219</v>
      </c>
      <c r="B223" s="35">
        <f t="shared" si="39"/>
        <v>50010</v>
      </c>
      <c r="C223" s="6">
        <f t="shared" si="40"/>
        <v>-2685.3749999999991</v>
      </c>
      <c r="D223" s="37">
        <f t="shared" si="37"/>
        <v>27.125000000000032</v>
      </c>
      <c r="E223" s="26">
        <f t="shared" si="38"/>
        <v>-7.7532291666666646</v>
      </c>
      <c r="F223" s="2"/>
      <c r="G223" s="26">
        <f t="shared" si="41"/>
        <v>19.371770833333368</v>
      </c>
      <c r="H223" s="2"/>
      <c r="I223" s="2"/>
      <c r="J223" s="2"/>
      <c r="K223" s="2"/>
      <c r="L223" s="2"/>
      <c r="M223" s="26">
        <f t="shared" si="42"/>
        <v>19.371770833333368</v>
      </c>
    </row>
    <row r="224" spans="1:13">
      <c r="A224" s="2">
        <v>220</v>
      </c>
      <c r="B224" s="35">
        <f t="shared" si="39"/>
        <v>50041</v>
      </c>
      <c r="C224" s="6">
        <f t="shared" si="40"/>
        <v>-2712.4999999999991</v>
      </c>
      <c r="D224" s="37">
        <f t="shared" si="37"/>
        <v>27.125000000000032</v>
      </c>
      <c r="E224" s="26">
        <f t="shared" si="38"/>
        <v>-7.8323437499999988</v>
      </c>
      <c r="F224" s="2"/>
      <c r="G224" s="26">
        <f t="shared" si="41"/>
        <v>19.292656250000032</v>
      </c>
      <c r="H224" s="2"/>
      <c r="I224" s="2"/>
      <c r="J224" s="2"/>
      <c r="K224" s="2"/>
      <c r="L224" s="2"/>
      <c r="M224" s="26">
        <f t="shared" si="42"/>
        <v>19.292656250000032</v>
      </c>
    </row>
    <row r="225" spans="1:13">
      <c r="A225" s="2">
        <v>221</v>
      </c>
      <c r="B225" s="35">
        <f t="shared" si="39"/>
        <v>50072</v>
      </c>
      <c r="C225" s="6">
        <f t="shared" si="40"/>
        <v>-2739.6249999999991</v>
      </c>
      <c r="D225" s="37">
        <f t="shared" si="37"/>
        <v>27.125000000000032</v>
      </c>
      <c r="E225" s="26">
        <f t="shared" si="38"/>
        <v>-7.9114583333333313</v>
      </c>
      <c r="F225" s="2"/>
      <c r="G225" s="26">
        <f t="shared" si="41"/>
        <v>19.2135416666667</v>
      </c>
      <c r="H225" s="2"/>
      <c r="I225" s="2"/>
      <c r="J225" s="2"/>
      <c r="K225" s="2"/>
      <c r="L225" s="2"/>
      <c r="M225" s="26">
        <f t="shared" si="42"/>
        <v>19.2135416666667</v>
      </c>
    </row>
    <row r="226" spans="1:13">
      <c r="A226" s="2">
        <v>222</v>
      </c>
      <c r="B226" s="35">
        <f t="shared" si="39"/>
        <v>50100</v>
      </c>
      <c r="C226" s="6">
        <f t="shared" si="40"/>
        <v>-2766.7499999999991</v>
      </c>
      <c r="D226" s="37">
        <f t="shared" si="37"/>
        <v>27.125000000000032</v>
      </c>
      <c r="E226" s="26">
        <f t="shared" si="38"/>
        <v>-7.9905729166666646</v>
      </c>
      <c r="F226" s="2"/>
      <c r="G226" s="26">
        <f t="shared" si="41"/>
        <v>19.134427083333367</v>
      </c>
      <c r="H226" s="2"/>
      <c r="I226" s="2"/>
      <c r="J226" s="2"/>
      <c r="K226" s="2"/>
      <c r="L226" s="2"/>
      <c r="M226" s="26">
        <f t="shared" si="42"/>
        <v>19.134427083333367</v>
      </c>
    </row>
    <row r="227" spans="1:13">
      <c r="A227" s="2">
        <v>223</v>
      </c>
      <c r="B227" s="35">
        <f t="shared" si="39"/>
        <v>50131</v>
      </c>
      <c r="C227" s="6">
        <f t="shared" si="40"/>
        <v>-2793.8749999999991</v>
      </c>
      <c r="D227" s="37">
        <f t="shared" si="37"/>
        <v>27.125000000000032</v>
      </c>
      <c r="E227" s="26">
        <f t="shared" si="38"/>
        <v>-8.0696874999999988</v>
      </c>
      <c r="F227" s="2"/>
      <c r="G227" s="26">
        <f t="shared" si="41"/>
        <v>19.055312500000035</v>
      </c>
      <c r="H227" s="2"/>
      <c r="I227" s="2"/>
      <c r="J227" s="2"/>
      <c r="K227" s="2"/>
      <c r="L227" s="2"/>
      <c r="M227" s="26">
        <f t="shared" si="42"/>
        <v>19.055312500000035</v>
      </c>
    </row>
    <row r="228" spans="1:13">
      <c r="A228" s="2">
        <v>224</v>
      </c>
      <c r="B228" s="35">
        <f t="shared" si="39"/>
        <v>50161</v>
      </c>
      <c r="C228" s="6">
        <f t="shared" si="40"/>
        <v>-2820.9999999999991</v>
      </c>
      <c r="D228" s="37">
        <f t="shared" si="37"/>
        <v>27.125000000000032</v>
      </c>
      <c r="E228" s="26">
        <f t="shared" si="38"/>
        <v>-8.1488020833333312</v>
      </c>
      <c r="F228" s="2"/>
      <c r="G228" s="26">
        <f t="shared" si="41"/>
        <v>18.976197916666699</v>
      </c>
      <c r="H228" s="2"/>
      <c r="I228" s="2"/>
      <c r="J228" s="2"/>
      <c r="K228" s="2"/>
      <c r="L228" s="2"/>
      <c r="M228" s="26">
        <f t="shared" si="42"/>
        <v>18.976197916666699</v>
      </c>
    </row>
    <row r="229" spans="1:13">
      <c r="A229" s="2">
        <v>225</v>
      </c>
      <c r="B229" s="35">
        <f t="shared" si="39"/>
        <v>50192</v>
      </c>
      <c r="C229" s="6">
        <f t="shared" si="40"/>
        <v>-2848.1249999999991</v>
      </c>
      <c r="D229" s="37">
        <f t="shared" si="37"/>
        <v>27.125000000000032</v>
      </c>
      <c r="E229" s="26">
        <f t="shared" si="38"/>
        <v>-8.2279166666666637</v>
      </c>
      <c r="F229" s="2"/>
      <c r="G229" s="26">
        <f t="shared" si="41"/>
        <v>18.89708333333337</v>
      </c>
      <c r="H229" s="2"/>
      <c r="I229" s="2"/>
      <c r="J229" s="2"/>
      <c r="K229" s="2"/>
      <c r="L229" s="2"/>
      <c r="M229" s="26">
        <f t="shared" si="42"/>
        <v>18.89708333333337</v>
      </c>
    </row>
    <row r="230" spans="1:13">
      <c r="A230" s="2">
        <v>226</v>
      </c>
      <c r="B230" s="35">
        <f t="shared" si="39"/>
        <v>50222</v>
      </c>
      <c r="C230" s="6">
        <f t="shared" si="40"/>
        <v>-2875.2499999999991</v>
      </c>
      <c r="D230" s="37">
        <f t="shared" si="37"/>
        <v>27.125000000000032</v>
      </c>
      <c r="E230" s="26">
        <f t="shared" si="38"/>
        <v>-8.3070312499999979</v>
      </c>
      <c r="F230" s="2"/>
      <c r="G230" s="26">
        <f t="shared" si="41"/>
        <v>18.817968750000034</v>
      </c>
      <c r="H230" s="2"/>
      <c r="I230" s="2"/>
      <c r="J230" s="2"/>
      <c r="K230" s="2"/>
      <c r="L230" s="2"/>
      <c r="M230" s="26">
        <f t="shared" si="42"/>
        <v>18.817968750000034</v>
      </c>
    </row>
    <row r="231" spans="1:13">
      <c r="A231" s="2">
        <v>227</v>
      </c>
      <c r="B231" s="35">
        <f t="shared" si="39"/>
        <v>50253</v>
      </c>
      <c r="C231" s="6">
        <f t="shared" si="40"/>
        <v>-2902.3749999999991</v>
      </c>
      <c r="D231" s="37">
        <f t="shared" si="37"/>
        <v>27.125000000000032</v>
      </c>
      <c r="E231" s="26">
        <f t="shared" si="38"/>
        <v>-8.3861458333333321</v>
      </c>
      <c r="F231" s="2"/>
      <c r="G231" s="26">
        <f t="shared" si="41"/>
        <v>18.738854166666698</v>
      </c>
      <c r="H231" s="2"/>
      <c r="I231" s="2"/>
      <c r="J231" s="2"/>
      <c r="K231" s="2"/>
      <c r="L231" s="2"/>
      <c r="M231" s="26">
        <f t="shared" si="42"/>
        <v>18.738854166666698</v>
      </c>
    </row>
    <row r="232" spans="1:13">
      <c r="A232" s="2">
        <v>228</v>
      </c>
      <c r="B232" s="35">
        <f t="shared" si="39"/>
        <v>50284</v>
      </c>
      <c r="C232" s="6">
        <f t="shared" si="40"/>
        <v>-2929.4999999999991</v>
      </c>
      <c r="D232" s="37">
        <f t="shared" si="37"/>
        <v>27.125000000000032</v>
      </c>
      <c r="E232" s="26">
        <f t="shared" si="38"/>
        <v>-8.4652604166666645</v>
      </c>
      <c r="F232" s="2"/>
      <c r="G232" s="26">
        <f t="shared" si="41"/>
        <v>18.659739583333369</v>
      </c>
      <c r="H232" s="2"/>
      <c r="I232" s="2"/>
      <c r="J232" s="2"/>
      <c r="K232" s="2"/>
      <c r="L232" s="2"/>
      <c r="M232" s="26">
        <f t="shared" si="42"/>
        <v>18.659739583333369</v>
      </c>
    </row>
    <row r="233" spans="1:13">
      <c r="A233" s="2">
        <v>229</v>
      </c>
      <c r="B233" s="35">
        <f t="shared" si="39"/>
        <v>50314</v>
      </c>
      <c r="C233" s="6">
        <f t="shared" si="40"/>
        <v>-2956.6249999999991</v>
      </c>
      <c r="D233" s="37">
        <f t="shared" si="37"/>
        <v>27.125000000000032</v>
      </c>
      <c r="E233" s="26">
        <f t="shared" si="38"/>
        <v>-8.5443749999999987</v>
      </c>
      <c r="F233" s="2"/>
      <c r="G233" s="26">
        <f t="shared" si="41"/>
        <v>18.580625000000033</v>
      </c>
      <c r="H233" s="2"/>
      <c r="I233" s="2"/>
      <c r="J233" s="2"/>
      <c r="K233" s="2"/>
      <c r="L233" s="2"/>
      <c r="M233" s="26">
        <f t="shared" si="42"/>
        <v>18.580625000000033</v>
      </c>
    </row>
    <row r="234" spans="1:13">
      <c r="A234" s="2">
        <v>230</v>
      </c>
      <c r="B234" s="35">
        <f t="shared" si="39"/>
        <v>50345</v>
      </c>
      <c r="C234" s="6">
        <f t="shared" si="40"/>
        <v>-2983.7499999999991</v>
      </c>
      <c r="D234" s="37">
        <f t="shared" ref="D234:D297" si="43">D233</f>
        <v>27.125000000000032</v>
      </c>
      <c r="E234" s="26">
        <f t="shared" si="38"/>
        <v>-8.6234895833333312</v>
      </c>
      <c r="F234" s="2"/>
      <c r="G234" s="26">
        <f t="shared" si="41"/>
        <v>18.501510416666701</v>
      </c>
      <c r="H234" s="2"/>
      <c r="I234" s="2"/>
      <c r="J234" s="2"/>
      <c r="K234" s="2"/>
      <c r="L234" s="2"/>
      <c r="M234" s="26">
        <f t="shared" si="42"/>
        <v>18.501510416666701</v>
      </c>
    </row>
    <row r="235" spans="1:13">
      <c r="A235" s="2">
        <v>231</v>
      </c>
      <c r="B235" s="35">
        <f t="shared" si="39"/>
        <v>50375</v>
      </c>
      <c r="C235" s="6">
        <f t="shared" si="40"/>
        <v>-3010.8749999999991</v>
      </c>
      <c r="D235" s="37">
        <f t="shared" si="43"/>
        <v>27.125000000000032</v>
      </c>
      <c r="E235" s="26">
        <f t="shared" si="38"/>
        <v>-8.7026041666666654</v>
      </c>
      <c r="F235" s="2"/>
      <c r="G235" s="26">
        <f t="shared" si="41"/>
        <v>18.422395833333368</v>
      </c>
      <c r="H235" s="2"/>
      <c r="I235" s="2"/>
      <c r="J235" s="2"/>
      <c r="K235" s="2"/>
      <c r="L235" s="2"/>
      <c r="M235" s="26">
        <f t="shared" si="42"/>
        <v>18.422395833333368</v>
      </c>
    </row>
    <row r="236" spans="1:13">
      <c r="A236" s="2">
        <v>232</v>
      </c>
      <c r="B236" s="35">
        <f t="shared" si="39"/>
        <v>50406</v>
      </c>
      <c r="C236" s="6">
        <f t="shared" si="40"/>
        <v>-3037.9999999999991</v>
      </c>
      <c r="D236" s="37">
        <f t="shared" si="43"/>
        <v>27.125000000000032</v>
      </c>
      <c r="E236" s="26">
        <f t="shared" si="38"/>
        <v>-8.7817187499999978</v>
      </c>
      <c r="F236" s="2"/>
      <c r="G236" s="26">
        <f t="shared" si="41"/>
        <v>18.343281250000032</v>
      </c>
      <c r="H236" s="2"/>
      <c r="I236" s="2"/>
      <c r="J236" s="2"/>
      <c r="K236" s="2"/>
      <c r="L236" s="2"/>
      <c r="M236" s="26">
        <f t="shared" si="42"/>
        <v>18.343281250000032</v>
      </c>
    </row>
    <row r="237" spans="1:13">
      <c r="A237" s="2">
        <v>233</v>
      </c>
      <c r="B237" s="35">
        <f t="shared" si="39"/>
        <v>50437</v>
      </c>
      <c r="C237" s="6">
        <f t="shared" si="40"/>
        <v>-3065.1249999999991</v>
      </c>
      <c r="D237" s="37">
        <f t="shared" si="43"/>
        <v>27.125000000000032</v>
      </c>
      <c r="E237" s="26">
        <f t="shared" si="38"/>
        <v>-8.860833333333332</v>
      </c>
      <c r="F237" s="2"/>
      <c r="G237" s="26">
        <f t="shared" si="41"/>
        <v>18.2641666666667</v>
      </c>
      <c r="H237" s="2"/>
      <c r="I237" s="2"/>
      <c r="J237" s="2"/>
      <c r="K237" s="2"/>
      <c r="L237" s="2"/>
      <c r="M237" s="26">
        <f t="shared" si="42"/>
        <v>18.2641666666667</v>
      </c>
    </row>
    <row r="238" spans="1:13">
      <c r="A238" s="2">
        <v>234</v>
      </c>
      <c r="B238" s="35">
        <f t="shared" si="39"/>
        <v>50465</v>
      </c>
      <c r="C238" s="6">
        <f t="shared" si="40"/>
        <v>-3092.2499999999991</v>
      </c>
      <c r="D238" s="37">
        <f t="shared" si="43"/>
        <v>27.125000000000032</v>
      </c>
      <c r="E238" s="26">
        <f t="shared" si="38"/>
        <v>-8.9399479166666644</v>
      </c>
      <c r="F238" s="2"/>
      <c r="G238" s="26">
        <f t="shared" si="41"/>
        <v>18.185052083333368</v>
      </c>
      <c r="H238" s="2"/>
      <c r="I238" s="2"/>
      <c r="J238" s="2"/>
      <c r="K238" s="2"/>
      <c r="L238" s="2"/>
      <c r="M238" s="26">
        <f t="shared" si="42"/>
        <v>18.185052083333368</v>
      </c>
    </row>
    <row r="239" spans="1:13">
      <c r="A239" s="2">
        <v>235</v>
      </c>
      <c r="B239" s="35">
        <f t="shared" si="39"/>
        <v>50496</v>
      </c>
      <c r="C239" s="6">
        <f t="shared" si="40"/>
        <v>-3119.3749999999991</v>
      </c>
      <c r="D239" s="37">
        <f t="shared" si="43"/>
        <v>27.125000000000032</v>
      </c>
      <c r="E239" s="26">
        <f t="shared" si="38"/>
        <v>-9.0190624999999986</v>
      </c>
      <c r="F239" s="2"/>
      <c r="G239" s="26">
        <f t="shared" si="41"/>
        <v>18.105937500000032</v>
      </c>
      <c r="H239" s="2"/>
      <c r="I239" s="2"/>
      <c r="J239" s="2"/>
      <c r="K239" s="2"/>
      <c r="L239" s="2"/>
      <c r="M239" s="26">
        <f t="shared" si="42"/>
        <v>18.105937500000032</v>
      </c>
    </row>
    <row r="240" spans="1:13">
      <c r="A240" s="2">
        <v>236</v>
      </c>
      <c r="B240" s="35">
        <f t="shared" si="39"/>
        <v>50526</v>
      </c>
      <c r="C240" s="6">
        <f t="shared" si="40"/>
        <v>-3146.4999999999991</v>
      </c>
      <c r="D240" s="37">
        <f t="shared" si="43"/>
        <v>27.125000000000032</v>
      </c>
      <c r="E240" s="26">
        <f t="shared" si="38"/>
        <v>-9.0981770833333311</v>
      </c>
      <c r="F240" s="2"/>
      <c r="G240" s="26">
        <f t="shared" si="41"/>
        <v>18.026822916666703</v>
      </c>
      <c r="H240" s="2"/>
      <c r="I240" s="2"/>
      <c r="J240" s="2"/>
      <c r="K240" s="2"/>
      <c r="L240" s="2"/>
      <c r="M240" s="26">
        <f t="shared" si="42"/>
        <v>18.026822916666703</v>
      </c>
    </row>
    <row r="241" spans="1:13">
      <c r="A241" s="2">
        <v>237</v>
      </c>
      <c r="B241" s="35">
        <f t="shared" si="39"/>
        <v>50557</v>
      </c>
      <c r="C241" s="6">
        <f t="shared" si="40"/>
        <v>-3173.6249999999991</v>
      </c>
      <c r="D241" s="37">
        <f t="shared" si="43"/>
        <v>27.125000000000032</v>
      </c>
      <c r="E241" s="26">
        <f t="shared" si="38"/>
        <v>-9.1772916666666653</v>
      </c>
      <c r="F241" s="2"/>
      <c r="G241" s="26">
        <f t="shared" si="41"/>
        <v>17.947708333333367</v>
      </c>
      <c r="H241" s="2"/>
      <c r="I241" s="2"/>
      <c r="J241" s="2"/>
      <c r="K241" s="2"/>
      <c r="L241" s="2"/>
      <c r="M241" s="26">
        <f t="shared" si="42"/>
        <v>17.947708333333367</v>
      </c>
    </row>
    <row r="242" spans="1:13">
      <c r="A242" s="2">
        <v>238</v>
      </c>
      <c r="B242" s="35">
        <f t="shared" si="39"/>
        <v>50587</v>
      </c>
      <c r="C242" s="6">
        <f t="shared" si="40"/>
        <v>-3200.7499999999991</v>
      </c>
      <c r="D242" s="37">
        <f t="shared" si="43"/>
        <v>27.125000000000032</v>
      </c>
      <c r="E242" s="26">
        <f t="shared" si="38"/>
        <v>-9.2564062499999977</v>
      </c>
      <c r="F242" s="2"/>
      <c r="G242" s="26">
        <f t="shared" si="41"/>
        <v>17.868593750000034</v>
      </c>
      <c r="H242" s="2"/>
      <c r="I242" s="2"/>
      <c r="J242" s="2"/>
      <c r="K242" s="2"/>
      <c r="L242" s="2"/>
      <c r="M242" s="26">
        <f t="shared" si="42"/>
        <v>17.868593750000034</v>
      </c>
    </row>
    <row r="243" spans="1:13">
      <c r="A243" s="2">
        <v>239</v>
      </c>
      <c r="B243" s="35">
        <f t="shared" si="39"/>
        <v>50618</v>
      </c>
      <c r="C243" s="6">
        <f t="shared" si="40"/>
        <v>-3227.8749999999991</v>
      </c>
      <c r="D243" s="37">
        <f t="shared" si="43"/>
        <v>27.125000000000032</v>
      </c>
      <c r="E243" s="26">
        <f t="shared" si="38"/>
        <v>-9.3355208333333319</v>
      </c>
      <c r="F243" s="2"/>
      <c r="G243" s="26">
        <f t="shared" si="41"/>
        <v>17.789479166666702</v>
      </c>
      <c r="H243" s="2"/>
      <c r="I243" s="2"/>
      <c r="J243" s="2"/>
      <c r="K243" s="2"/>
      <c r="L243" s="2"/>
      <c r="M243" s="26">
        <f t="shared" si="42"/>
        <v>17.789479166666702</v>
      </c>
    </row>
    <row r="244" spans="1:13">
      <c r="A244" s="10">
        <v>240</v>
      </c>
      <c r="B244" s="38">
        <f t="shared" si="39"/>
        <v>50649</v>
      </c>
      <c r="C244" s="11">
        <f t="shared" si="40"/>
        <v>-3254.9999999999991</v>
      </c>
      <c r="D244" s="39">
        <f t="shared" si="43"/>
        <v>27.125000000000032</v>
      </c>
      <c r="E244" s="40">
        <f t="shared" si="38"/>
        <v>-9.4146354166666644</v>
      </c>
      <c r="F244" s="10"/>
      <c r="G244" s="40">
        <f t="shared" si="41"/>
        <v>17.710364583333366</v>
      </c>
      <c r="H244" s="2"/>
      <c r="I244" s="2"/>
      <c r="J244" s="2"/>
      <c r="K244" s="2"/>
      <c r="L244" s="2"/>
      <c r="M244" s="26">
        <f t="shared" si="42"/>
        <v>17.710364583333366</v>
      </c>
    </row>
    <row r="245" spans="1:13">
      <c r="A245" s="2">
        <v>241</v>
      </c>
      <c r="B245" s="35">
        <f t="shared" si="39"/>
        <v>50679</v>
      </c>
      <c r="C245" s="6">
        <f t="shared" si="40"/>
        <v>-3282.1249999999991</v>
      </c>
      <c r="D245" s="37">
        <f t="shared" si="43"/>
        <v>27.125000000000032</v>
      </c>
      <c r="E245" s="26">
        <f t="shared" si="38"/>
        <v>-9.4937499999999986</v>
      </c>
      <c r="F245" s="2"/>
      <c r="G245" s="26">
        <f t="shared" si="41"/>
        <v>17.631250000000033</v>
      </c>
      <c r="H245" s="2"/>
      <c r="I245" s="2"/>
      <c r="J245" s="2"/>
      <c r="K245" s="2"/>
      <c r="L245" s="2"/>
      <c r="M245" s="26">
        <f t="shared" si="42"/>
        <v>17.631250000000033</v>
      </c>
    </row>
    <row r="246" spans="1:13">
      <c r="A246" s="2">
        <v>242</v>
      </c>
      <c r="B246" s="35">
        <f t="shared" si="39"/>
        <v>50710</v>
      </c>
      <c r="C246" s="6">
        <f t="shared" si="40"/>
        <v>-3309.2499999999991</v>
      </c>
      <c r="D246" s="37">
        <f t="shared" si="43"/>
        <v>27.125000000000032</v>
      </c>
      <c r="E246" s="26">
        <f t="shared" si="38"/>
        <v>-9.572864583333331</v>
      </c>
      <c r="F246" s="2"/>
      <c r="G246" s="26">
        <f t="shared" si="41"/>
        <v>17.552135416666701</v>
      </c>
      <c r="H246" s="2"/>
      <c r="I246" s="2"/>
      <c r="J246" s="2"/>
      <c r="K246" s="2"/>
      <c r="L246" s="2"/>
      <c r="M246" s="26">
        <f t="shared" si="42"/>
        <v>17.552135416666701</v>
      </c>
    </row>
    <row r="247" spans="1:13">
      <c r="A247" s="2">
        <v>243</v>
      </c>
      <c r="B247" s="35">
        <f t="shared" si="39"/>
        <v>50740</v>
      </c>
      <c r="C247" s="6">
        <f t="shared" si="40"/>
        <v>-3336.3749999999991</v>
      </c>
      <c r="D247" s="37">
        <f t="shared" si="43"/>
        <v>27.125000000000032</v>
      </c>
      <c r="E247" s="26">
        <f t="shared" si="38"/>
        <v>-9.6519791666666652</v>
      </c>
      <c r="F247" s="2"/>
      <c r="G247" s="26">
        <f t="shared" si="41"/>
        <v>17.473020833333365</v>
      </c>
      <c r="H247" s="2"/>
      <c r="I247" s="2"/>
      <c r="J247" s="2"/>
      <c r="K247" s="2"/>
      <c r="L247" s="2"/>
      <c r="M247" s="26">
        <f t="shared" si="42"/>
        <v>17.473020833333365</v>
      </c>
    </row>
    <row r="248" spans="1:13">
      <c r="A248" s="2">
        <v>244</v>
      </c>
      <c r="B248" s="35">
        <f t="shared" si="39"/>
        <v>50771</v>
      </c>
      <c r="C248" s="6">
        <f t="shared" si="40"/>
        <v>-3363.4999999999991</v>
      </c>
      <c r="D248" s="37">
        <f t="shared" si="43"/>
        <v>27.125000000000032</v>
      </c>
      <c r="E248" s="26">
        <f t="shared" si="38"/>
        <v>-9.7310937499999977</v>
      </c>
      <c r="F248" s="2"/>
      <c r="G248" s="26">
        <f t="shared" si="41"/>
        <v>17.393906250000036</v>
      </c>
      <c r="H248" s="2"/>
      <c r="I248" s="2"/>
      <c r="J248" s="2"/>
      <c r="K248" s="2"/>
      <c r="L248" s="2"/>
      <c r="M248" s="26">
        <f t="shared" si="42"/>
        <v>17.393906250000036</v>
      </c>
    </row>
    <row r="249" spans="1:13">
      <c r="A249" s="2">
        <v>245</v>
      </c>
      <c r="B249" s="35">
        <f t="shared" si="39"/>
        <v>50802</v>
      </c>
      <c r="C249" s="6">
        <f t="shared" si="40"/>
        <v>-3390.6249999999991</v>
      </c>
      <c r="D249" s="37">
        <f t="shared" si="43"/>
        <v>27.125000000000032</v>
      </c>
      <c r="E249" s="26">
        <f t="shared" si="38"/>
        <v>-9.8102083333333319</v>
      </c>
      <c r="F249" s="2"/>
      <c r="G249" s="26">
        <f t="shared" si="41"/>
        <v>17.3147916666667</v>
      </c>
      <c r="H249" s="2"/>
      <c r="I249" s="2"/>
      <c r="J249" s="2"/>
      <c r="K249" s="2"/>
      <c r="L249" s="2"/>
      <c r="M249" s="26">
        <f t="shared" si="42"/>
        <v>17.3147916666667</v>
      </c>
    </row>
    <row r="250" spans="1:13">
      <c r="A250" s="2">
        <v>246</v>
      </c>
      <c r="B250" s="35">
        <f t="shared" si="39"/>
        <v>50830</v>
      </c>
      <c r="C250" s="6">
        <f t="shared" si="40"/>
        <v>-3417.7499999999991</v>
      </c>
      <c r="D250" s="37">
        <f t="shared" si="43"/>
        <v>27.125000000000032</v>
      </c>
      <c r="E250" s="26">
        <f t="shared" si="38"/>
        <v>-9.8893229166666661</v>
      </c>
      <c r="F250" s="2"/>
      <c r="G250" s="26">
        <f t="shared" si="41"/>
        <v>17.235677083333364</v>
      </c>
      <c r="H250" s="2"/>
      <c r="I250" s="2"/>
      <c r="J250" s="2"/>
      <c r="K250" s="2"/>
      <c r="L250" s="2"/>
      <c r="M250" s="26">
        <f t="shared" si="42"/>
        <v>17.235677083333364</v>
      </c>
    </row>
    <row r="251" spans="1:13">
      <c r="A251" s="2">
        <v>247</v>
      </c>
      <c r="B251" s="35">
        <f t="shared" si="39"/>
        <v>50861</v>
      </c>
      <c r="C251" s="6">
        <f t="shared" si="40"/>
        <v>-3444.8749999999991</v>
      </c>
      <c r="D251" s="37">
        <f t="shared" si="43"/>
        <v>27.125000000000032</v>
      </c>
      <c r="E251" s="26">
        <f t="shared" si="38"/>
        <v>-9.9684374999999985</v>
      </c>
      <c r="F251" s="2"/>
      <c r="G251" s="26">
        <f t="shared" si="41"/>
        <v>17.156562500000035</v>
      </c>
      <c r="H251" s="2"/>
      <c r="I251" s="2"/>
      <c r="J251" s="2"/>
      <c r="K251" s="2"/>
      <c r="L251" s="2"/>
      <c r="M251" s="26">
        <f t="shared" si="42"/>
        <v>17.156562500000035</v>
      </c>
    </row>
    <row r="252" spans="1:13">
      <c r="A252" s="2">
        <v>248</v>
      </c>
      <c r="B252" s="35">
        <f t="shared" si="39"/>
        <v>50891</v>
      </c>
      <c r="C252" s="6">
        <f t="shared" si="40"/>
        <v>-3471.9999999999991</v>
      </c>
      <c r="D252" s="37">
        <f t="shared" si="43"/>
        <v>27.125000000000032</v>
      </c>
      <c r="E252" s="26">
        <f t="shared" si="38"/>
        <v>-10.047552083333331</v>
      </c>
      <c r="F252" s="2"/>
      <c r="G252" s="26">
        <f t="shared" si="41"/>
        <v>17.077447916666699</v>
      </c>
      <c r="H252" s="2"/>
      <c r="I252" s="2"/>
      <c r="J252" s="2"/>
      <c r="K252" s="2"/>
      <c r="L252" s="2"/>
      <c r="M252" s="26">
        <f t="shared" si="42"/>
        <v>17.077447916666699</v>
      </c>
    </row>
    <row r="253" spans="1:13">
      <c r="A253" s="2">
        <v>249</v>
      </c>
      <c r="B253" s="35">
        <f t="shared" si="39"/>
        <v>50922</v>
      </c>
      <c r="C253" s="6">
        <f t="shared" si="40"/>
        <v>-3499.1249999999991</v>
      </c>
      <c r="D253" s="37">
        <f t="shared" si="43"/>
        <v>27.125000000000032</v>
      </c>
      <c r="E253" s="26">
        <f t="shared" si="38"/>
        <v>-10.126666666666665</v>
      </c>
      <c r="F253" s="2"/>
      <c r="G253" s="26">
        <f t="shared" si="41"/>
        <v>16.998333333333367</v>
      </c>
      <c r="H253" s="2"/>
      <c r="I253" s="2"/>
      <c r="J253" s="2"/>
      <c r="K253" s="2"/>
      <c r="L253" s="2"/>
      <c r="M253" s="26">
        <f t="shared" si="42"/>
        <v>16.998333333333367</v>
      </c>
    </row>
    <row r="254" spans="1:13">
      <c r="A254" s="2">
        <v>250</v>
      </c>
      <c r="B254" s="35">
        <f t="shared" si="39"/>
        <v>50952</v>
      </c>
      <c r="C254" s="6">
        <f t="shared" si="40"/>
        <v>-3526.2499999999991</v>
      </c>
      <c r="D254" s="37">
        <f t="shared" si="43"/>
        <v>27.125000000000032</v>
      </c>
      <c r="E254" s="26">
        <f t="shared" si="38"/>
        <v>-10.205781249999999</v>
      </c>
      <c r="F254" s="2"/>
      <c r="G254" s="26">
        <f t="shared" si="41"/>
        <v>16.919218750000034</v>
      </c>
      <c r="H254" s="2"/>
      <c r="I254" s="2"/>
      <c r="J254" s="2"/>
      <c r="K254" s="2"/>
      <c r="L254" s="2"/>
      <c r="M254" s="26">
        <f t="shared" si="42"/>
        <v>16.919218750000034</v>
      </c>
    </row>
    <row r="255" spans="1:13">
      <c r="A255" s="2">
        <v>251</v>
      </c>
      <c r="B255" s="35">
        <f t="shared" si="39"/>
        <v>50983</v>
      </c>
      <c r="C255" s="6">
        <f t="shared" si="40"/>
        <v>-3553.3749999999991</v>
      </c>
      <c r="D255" s="37">
        <f t="shared" si="43"/>
        <v>27.125000000000032</v>
      </c>
      <c r="E255" s="26">
        <f t="shared" si="38"/>
        <v>-10.284895833333332</v>
      </c>
      <c r="F255" s="2"/>
      <c r="G255" s="26">
        <f t="shared" si="41"/>
        <v>16.840104166666698</v>
      </c>
      <c r="H255" s="2"/>
      <c r="I255" s="2"/>
      <c r="J255" s="2"/>
      <c r="K255" s="2"/>
      <c r="L255" s="2"/>
      <c r="M255" s="26">
        <f t="shared" si="42"/>
        <v>16.840104166666698</v>
      </c>
    </row>
    <row r="256" spans="1:13">
      <c r="A256" s="2">
        <v>252</v>
      </c>
      <c r="B256" s="35">
        <f t="shared" si="39"/>
        <v>51014</v>
      </c>
      <c r="C256" s="6">
        <f t="shared" si="40"/>
        <v>-3580.4999999999991</v>
      </c>
      <c r="D256" s="37">
        <f t="shared" si="43"/>
        <v>27.125000000000032</v>
      </c>
      <c r="E256" s="26">
        <f t="shared" si="38"/>
        <v>-10.364010416666664</v>
      </c>
      <c r="F256" s="2"/>
      <c r="G256" s="26">
        <f t="shared" si="41"/>
        <v>16.76098958333337</v>
      </c>
      <c r="H256" s="2"/>
      <c r="I256" s="2"/>
      <c r="J256" s="2"/>
      <c r="K256" s="2"/>
      <c r="L256" s="2"/>
      <c r="M256" s="26">
        <f t="shared" si="42"/>
        <v>16.76098958333337</v>
      </c>
    </row>
    <row r="257" spans="1:13">
      <c r="A257" s="2">
        <v>253</v>
      </c>
      <c r="B257" s="35">
        <f t="shared" si="39"/>
        <v>51044</v>
      </c>
      <c r="C257" s="6">
        <f t="shared" si="40"/>
        <v>-3607.6249999999991</v>
      </c>
      <c r="D257" s="37">
        <f t="shared" si="43"/>
        <v>27.125000000000032</v>
      </c>
      <c r="E257" s="26">
        <f t="shared" si="38"/>
        <v>-10.443124999999998</v>
      </c>
      <c r="F257" s="2"/>
      <c r="G257" s="26">
        <f t="shared" si="41"/>
        <v>16.681875000000034</v>
      </c>
      <c r="H257" s="2"/>
      <c r="I257" s="2"/>
      <c r="J257" s="2"/>
      <c r="K257" s="2"/>
      <c r="L257" s="2"/>
      <c r="M257" s="26">
        <f t="shared" si="42"/>
        <v>16.681875000000034</v>
      </c>
    </row>
    <row r="258" spans="1:13">
      <c r="A258" s="2">
        <v>254</v>
      </c>
      <c r="B258" s="35">
        <f t="shared" si="39"/>
        <v>51075</v>
      </c>
      <c r="C258" s="6">
        <f t="shared" si="40"/>
        <v>-3634.7499999999991</v>
      </c>
      <c r="D258" s="37">
        <f t="shared" si="43"/>
        <v>27.125000000000032</v>
      </c>
      <c r="E258" s="26">
        <f t="shared" si="38"/>
        <v>-10.522239583333333</v>
      </c>
      <c r="F258" s="2"/>
      <c r="G258" s="26">
        <f t="shared" si="41"/>
        <v>16.602760416666698</v>
      </c>
      <c r="H258" s="2"/>
      <c r="I258" s="2"/>
      <c r="J258" s="2"/>
      <c r="K258" s="2"/>
      <c r="L258" s="2"/>
      <c r="M258" s="26">
        <f t="shared" si="42"/>
        <v>16.602760416666698</v>
      </c>
    </row>
    <row r="259" spans="1:13">
      <c r="A259" s="2">
        <v>255</v>
      </c>
      <c r="B259" s="35">
        <f t="shared" si="39"/>
        <v>51105</v>
      </c>
      <c r="C259" s="6">
        <f t="shared" si="40"/>
        <v>-3661.8749999999991</v>
      </c>
      <c r="D259" s="37">
        <f t="shared" si="43"/>
        <v>27.125000000000032</v>
      </c>
      <c r="E259" s="26">
        <f t="shared" si="38"/>
        <v>-10.601354166666665</v>
      </c>
      <c r="F259" s="2"/>
      <c r="G259" s="26">
        <f t="shared" si="41"/>
        <v>16.523645833333369</v>
      </c>
      <c r="H259" s="2"/>
      <c r="I259" s="2"/>
      <c r="J259" s="2"/>
      <c r="K259" s="2"/>
      <c r="L259" s="2"/>
      <c r="M259" s="26">
        <f t="shared" si="42"/>
        <v>16.523645833333369</v>
      </c>
    </row>
    <row r="260" spans="1:13">
      <c r="A260" s="2">
        <v>256</v>
      </c>
      <c r="B260" s="35">
        <f t="shared" si="39"/>
        <v>51136</v>
      </c>
      <c r="C260" s="6">
        <f t="shared" si="40"/>
        <v>-3688.9999999999991</v>
      </c>
      <c r="D260" s="37">
        <f t="shared" si="43"/>
        <v>27.125000000000032</v>
      </c>
      <c r="E260" s="26">
        <f t="shared" si="38"/>
        <v>-10.680468749999998</v>
      </c>
      <c r="F260" s="2"/>
      <c r="G260" s="26">
        <f t="shared" si="41"/>
        <v>16.444531250000033</v>
      </c>
      <c r="H260" s="2"/>
      <c r="I260" s="2"/>
      <c r="J260" s="2"/>
      <c r="K260" s="2"/>
      <c r="L260" s="2"/>
      <c r="M260" s="26">
        <f t="shared" si="42"/>
        <v>16.444531250000033</v>
      </c>
    </row>
    <row r="261" spans="1:13">
      <c r="A261" s="2">
        <v>257</v>
      </c>
      <c r="B261" s="35">
        <f t="shared" si="39"/>
        <v>51167</v>
      </c>
      <c r="C261" s="6">
        <f t="shared" si="40"/>
        <v>-3716.1249999999991</v>
      </c>
      <c r="D261" s="37">
        <f t="shared" si="43"/>
        <v>27.125000000000032</v>
      </c>
      <c r="E261" s="26">
        <f t="shared" ref="E261:E324" si="44">C260*$E$2/12</f>
        <v>-10.759583333333332</v>
      </c>
      <c r="F261" s="2"/>
      <c r="G261" s="26">
        <f t="shared" si="41"/>
        <v>16.3654166666667</v>
      </c>
      <c r="H261" s="2"/>
      <c r="I261" s="2"/>
      <c r="J261" s="2"/>
      <c r="K261" s="2"/>
      <c r="L261" s="2"/>
      <c r="M261" s="26">
        <f t="shared" si="42"/>
        <v>16.3654166666667</v>
      </c>
    </row>
    <row r="262" spans="1:13">
      <c r="A262" s="2">
        <v>258</v>
      </c>
      <c r="B262" s="35">
        <f t="shared" ref="B262:B325" si="45">EDATE(B261,1)</f>
        <v>51196</v>
      </c>
      <c r="C262" s="6">
        <f t="shared" ref="C262:C325" si="46">C261-D262-F262</f>
        <v>-3743.2499999999991</v>
      </c>
      <c r="D262" s="37">
        <f t="shared" si="43"/>
        <v>27.125000000000032</v>
      </c>
      <c r="E262" s="26">
        <f t="shared" si="44"/>
        <v>-10.838697916666666</v>
      </c>
      <c r="F262" s="2"/>
      <c r="G262" s="26">
        <f t="shared" ref="G262:G325" si="47">D262+E262+F262</f>
        <v>16.286302083333368</v>
      </c>
      <c r="H262" s="2"/>
      <c r="I262" s="2"/>
      <c r="J262" s="2"/>
      <c r="K262" s="2"/>
      <c r="L262" s="2"/>
      <c r="M262" s="26">
        <f t="shared" ref="M262:M325" si="48">G262+L262</f>
        <v>16.286302083333368</v>
      </c>
    </row>
    <row r="263" spans="1:13">
      <c r="A263" s="2">
        <v>259</v>
      </c>
      <c r="B263" s="35">
        <f t="shared" si="45"/>
        <v>51227</v>
      </c>
      <c r="C263" s="6">
        <f t="shared" si="46"/>
        <v>-3770.3749999999991</v>
      </c>
      <c r="D263" s="37">
        <f t="shared" si="43"/>
        <v>27.125000000000032</v>
      </c>
      <c r="E263" s="26">
        <f t="shared" si="44"/>
        <v>-10.917812499999998</v>
      </c>
      <c r="F263" s="2"/>
      <c r="G263" s="26">
        <f t="shared" si="47"/>
        <v>16.207187500000032</v>
      </c>
      <c r="H263" s="2"/>
      <c r="I263" s="2"/>
      <c r="J263" s="2"/>
      <c r="K263" s="2"/>
      <c r="L263" s="2"/>
      <c r="M263" s="26">
        <f t="shared" si="48"/>
        <v>16.207187500000032</v>
      </c>
    </row>
    <row r="264" spans="1:13">
      <c r="A264" s="2">
        <v>260</v>
      </c>
      <c r="B264" s="35">
        <f t="shared" si="45"/>
        <v>51257</v>
      </c>
      <c r="C264" s="6">
        <f t="shared" si="46"/>
        <v>-3797.4999999999991</v>
      </c>
      <c r="D264" s="37">
        <f t="shared" si="43"/>
        <v>27.125000000000032</v>
      </c>
      <c r="E264" s="26">
        <f t="shared" si="44"/>
        <v>-10.996927083333333</v>
      </c>
      <c r="F264" s="2"/>
      <c r="G264" s="26">
        <f t="shared" si="47"/>
        <v>16.128072916666699</v>
      </c>
      <c r="H264" s="2"/>
      <c r="I264" s="2"/>
      <c r="J264" s="2"/>
      <c r="K264" s="2"/>
      <c r="L264" s="2"/>
      <c r="M264" s="26">
        <f t="shared" si="48"/>
        <v>16.128072916666699</v>
      </c>
    </row>
    <row r="265" spans="1:13">
      <c r="A265" s="2">
        <v>261</v>
      </c>
      <c r="B265" s="35">
        <f t="shared" si="45"/>
        <v>51288</v>
      </c>
      <c r="C265" s="6">
        <f t="shared" si="46"/>
        <v>-3824.6249999999991</v>
      </c>
      <c r="D265" s="37">
        <f t="shared" si="43"/>
        <v>27.125000000000032</v>
      </c>
      <c r="E265" s="26">
        <f t="shared" si="44"/>
        <v>-11.076041666666667</v>
      </c>
      <c r="F265" s="2"/>
      <c r="G265" s="26">
        <f t="shared" si="47"/>
        <v>16.048958333333367</v>
      </c>
      <c r="H265" s="2"/>
      <c r="I265" s="2"/>
      <c r="J265" s="2"/>
      <c r="K265" s="2"/>
      <c r="L265" s="2"/>
      <c r="M265" s="26">
        <f t="shared" si="48"/>
        <v>16.048958333333367</v>
      </c>
    </row>
    <row r="266" spans="1:13">
      <c r="A266" s="2">
        <v>262</v>
      </c>
      <c r="B266" s="35">
        <f t="shared" si="45"/>
        <v>51318</v>
      </c>
      <c r="C266" s="6">
        <f t="shared" si="46"/>
        <v>-3851.7499999999991</v>
      </c>
      <c r="D266" s="37">
        <f t="shared" si="43"/>
        <v>27.125000000000032</v>
      </c>
      <c r="E266" s="26">
        <f t="shared" si="44"/>
        <v>-11.155156249999997</v>
      </c>
      <c r="F266" s="2"/>
      <c r="G266" s="26">
        <f t="shared" si="47"/>
        <v>15.969843750000035</v>
      </c>
      <c r="H266" s="2"/>
      <c r="I266" s="2"/>
      <c r="J266" s="2"/>
      <c r="K266" s="2"/>
      <c r="L266" s="2"/>
      <c r="M266" s="26">
        <f t="shared" si="48"/>
        <v>15.969843750000035</v>
      </c>
    </row>
    <row r="267" spans="1:13">
      <c r="A267" s="2">
        <v>263</v>
      </c>
      <c r="B267" s="35">
        <f t="shared" si="45"/>
        <v>51349</v>
      </c>
      <c r="C267" s="6">
        <f t="shared" si="46"/>
        <v>-3878.8749999999991</v>
      </c>
      <c r="D267" s="37">
        <f t="shared" si="43"/>
        <v>27.125000000000032</v>
      </c>
      <c r="E267" s="26">
        <f t="shared" si="44"/>
        <v>-11.234270833333332</v>
      </c>
      <c r="F267" s="2"/>
      <c r="G267" s="26">
        <f t="shared" si="47"/>
        <v>15.8907291666667</v>
      </c>
      <c r="H267" s="2"/>
      <c r="I267" s="2"/>
      <c r="J267" s="2"/>
      <c r="K267" s="2"/>
      <c r="L267" s="2"/>
      <c r="M267" s="26">
        <f t="shared" si="48"/>
        <v>15.8907291666667</v>
      </c>
    </row>
    <row r="268" spans="1:13">
      <c r="A268" s="2">
        <v>264</v>
      </c>
      <c r="B268" s="35">
        <f t="shared" si="45"/>
        <v>51380</v>
      </c>
      <c r="C268" s="6">
        <f t="shared" si="46"/>
        <v>-3905.9999999999991</v>
      </c>
      <c r="D268" s="37">
        <f t="shared" si="43"/>
        <v>27.125000000000032</v>
      </c>
      <c r="E268" s="26">
        <f t="shared" si="44"/>
        <v>-11.313385416666664</v>
      </c>
      <c r="F268" s="2"/>
      <c r="G268" s="26">
        <f t="shared" si="47"/>
        <v>15.811614583333368</v>
      </c>
      <c r="H268" s="2"/>
      <c r="I268" s="2"/>
      <c r="J268" s="2"/>
      <c r="K268" s="2"/>
      <c r="L268" s="2"/>
      <c r="M268" s="26">
        <f t="shared" si="48"/>
        <v>15.811614583333368</v>
      </c>
    </row>
    <row r="269" spans="1:13">
      <c r="A269" s="2">
        <v>265</v>
      </c>
      <c r="B269" s="35">
        <f t="shared" si="45"/>
        <v>51410</v>
      </c>
      <c r="C269" s="6">
        <f t="shared" si="46"/>
        <v>-3933.1249999999991</v>
      </c>
      <c r="D269" s="37">
        <f t="shared" si="43"/>
        <v>27.125000000000032</v>
      </c>
      <c r="E269" s="26">
        <f t="shared" si="44"/>
        <v>-11.392499999999998</v>
      </c>
      <c r="F269" s="2"/>
      <c r="G269" s="26">
        <f t="shared" si="47"/>
        <v>15.732500000000034</v>
      </c>
      <c r="H269" s="2"/>
      <c r="I269" s="2"/>
      <c r="J269" s="2"/>
      <c r="K269" s="2"/>
      <c r="L269" s="2"/>
      <c r="M269" s="26">
        <f t="shared" si="48"/>
        <v>15.732500000000034</v>
      </c>
    </row>
    <row r="270" spans="1:13">
      <c r="A270" s="2">
        <v>266</v>
      </c>
      <c r="B270" s="35">
        <f t="shared" si="45"/>
        <v>51441</v>
      </c>
      <c r="C270" s="6">
        <f t="shared" si="46"/>
        <v>-3960.2499999999991</v>
      </c>
      <c r="D270" s="37">
        <f t="shared" si="43"/>
        <v>27.125000000000032</v>
      </c>
      <c r="E270" s="26">
        <f t="shared" si="44"/>
        <v>-11.471614583333333</v>
      </c>
      <c r="F270" s="2"/>
      <c r="G270" s="26">
        <f t="shared" si="47"/>
        <v>15.653385416666699</v>
      </c>
      <c r="H270" s="2"/>
      <c r="I270" s="2"/>
      <c r="J270" s="2"/>
      <c r="K270" s="2"/>
      <c r="L270" s="2"/>
      <c r="M270" s="26">
        <f t="shared" si="48"/>
        <v>15.653385416666699</v>
      </c>
    </row>
    <row r="271" spans="1:13">
      <c r="A271" s="2">
        <v>267</v>
      </c>
      <c r="B271" s="35">
        <f t="shared" si="45"/>
        <v>51471</v>
      </c>
      <c r="C271" s="6">
        <f t="shared" si="46"/>
        <v>-3987.3749999999991</v>
      </c>
      <c r="D271" s="37">
        <f t="shared" si="43"/>
        <v>27.125000000000032</v>
      </c>
      <c r="E271" s="26">
        <f t="shared" si="44"/>
        <v>-11.550729166666665</v>
      </c>
      <c r="F271" s="2"/>
      <c r="G271" s="26">
        <f t="shared" si="47"/>
        <v>15.574270833333367</v>
      </c>
      <c r="H271" s="2"/>
      <c r="I271" s="2"/>
      <c r="J271" s="2"/>
      <c r="K271" s="2"/>
      <c r="L271" s="2"/>
      <c r="M271" s="26">
        <f t="shared" si="48"/>
        <v>15.574270833333367</v>
      </c>
    </row>
    <row r="272" spans="1:13">
      <c r="A272" s="2">
        <v>268</v>
      </c>
      <c r="B272" s="35">
        <f t="shared" si="45"/>
        <v>51502</v>
      </c>
      <c r="C272" s="6">
        <f t="shared" si="46"/>
        <v>-4014.4999999999991</v>
      </c>
      <c r="D272" s="37">
        <f t="shared" si="43"/>
        <v>27.125000000000032</v>
      </c>
      <c r="E272" s="26">
        <f t="shared" si="44"/>
        <v>-11.629843749999999</v>
      </c>
      <c r="F272" s="2"/>
      <c r="G272" s="26">
        <f t="shared" si="47"/>
        <v>15.495156250000033</v>
      </c>
      <c r="H272" s="2"/>
      <c r="I272" s="2"/>
      <c r="J272" s="2"/>
      <c r="K272" s="2"/>
      <c r="L272" s="2"/>
      <c r="M272" s="26">
        <f t="shared" si="48"/>
        <v>15.495156250000033</v>
      </c>
    </row>
    <row r="273" spans="1:13">
      <c r="A273" s="2">
        <v>269</v>
      </c>
      <c r="B273" s="35">
        <f t="shared" si="45"/>
        <v>51533</v>
      </c>
      <c r="C273" s="6">
        <f t="shared" si="46"/>
        <v>-4041.6249999999991</v>
      </c>
      <c r="D273" s="37">
        <f t="shared" si="43"/>
        <v>27.125000000000032</v>
      </c>
      <c r="E273" s="26">
        <f t="shared" si="44"/>
        <v>-11.708958333333333</v>
      </c>
      <c r="F273" s="2"/>
      <c r="G273" s="26">
        <f t="shared" si="47"/>
        <v>15.416041666666699</v>
      </c>
      <c r="H273" s="2"/>
      <c r="I273" s="2"/>
      <c r="J273" s="2"/>
      <c r="K273" s="2"/>
      <c r="L273" s="2"/>
      <c r="M273" s="26">
        <f t="shared" si="48"/>
        <v>15.416041666666699</v>
      </c>
    </row>
    <row r="274" spans="1:13">
      <c r="A274" s="2">
        <v>270</v>
      </c>
      <c r="B274" s="35">
        <f t="shared" si="45"/>
        <v>51561</v>
      </c>
      <c r="C274" s="6">
        <f t="shared" si="46"/>
        <v>-4068.7499999999991</v>
      </c>
      <c r="D274" s="37">
        <f t="shared" si="43"/>
        <v>27.125000000000032</v>
      </c>
      <c r="E274" s="26">
        <f t="shared" si="44"/>
        <v>-11.788072916666664</v>
      </c>
      <c r="F274" s="2"/>
      <c r="G274" s="26">
        <f t="shared" si="47"/>
        <v>15.336927083333368</v>
      </c>
      <c r="H274" s="2"/>
      <c r="I274" s="2"/>
      <c r="J274" s="2"/>
      <c r="K274" s="2"/>
      <c r="L274" s="2"/>
      <c r="M274" s="26">
        <f t="shared" si="48"/>
        <v>15.336927083333368</v>
      </c>
    </row>
    <row r="275" spans="1:13">
      <c r="A275" s="2">
        <v>271</v>
      </c>
      <c r="B275" s="35">
        <f t="shared" si="45"/>
        <v>51592</v>
      </c>
      <c r="C275" s="6">
        <f t="shared" si="46"/>
        <v>-4095.8749999999991</v>
      </c>
      <c r="D275" s="37">
        <f t="shared" si="43"/>
        <v>27.125000000000032</v>
      </c>
      <c r="E275" s="26">
        <f t="shared" si="44"/>
        <v>-11.867187499999998</v>
      </c>
      <c r="F275" s="2"/>
      <c r="G275" s="26">
        <f t="shared" si="47"/>
        <v>15.257812500000034</v>
      </c>
      <c r="H275" s="2"/>
      <c r="I275" s="2"/>
      <c r="J275" s="2"/>
      <c r="K275" s="2"/>
      <c r="L275" s="2"/>
      <c r="M275" s="26">
        <f t="shared" si="48"/>
        <v>15.257812500000034</v>
      </c>
    </row>
    <row r="276" spans="1:13">
      <c r="A276" s="2">
        <v>272</v>
      </c>
      <c r="B276" s="35">
        <f t="shared" si="45"/>
        <v>51622</v>
      </c>
      <c r="C276" s="6">
        <f t="shared" si="46"/>
        <v>-4122.9999999999991</v>
      </c>
      <c r="D276" s="37">
        <f t="shared" si="43"/>
        <v>27.125000000000032</v>
      </c>
      <c r="E276" s="26">
        <f t="shared" si="44"/>
        <v>-11.946302083333331</v>
      </c>
      <c r="F276" s="2"/>
      <c r="G276" s="26">
        <f t="shared" si="47"/>
        <v>15.178697916666701</v>
      </c>
      <c r="H276" s="2"/>
      <c r="I276" s="2"/>
      <c r="J276" s="2"/>
      <c r="K276" s="2"/>
      <c r="L276" s="2"/>
      <c r="M276" s="26">
        <f t="shared" si="48"/>
        <v>15.178697916666701</v>
      </c>
    </row>
    <row r="277" spans="1:13">
      <c r="A277" s="2">
        <v>273</v>
      </c>
      <c r="B277" s="35">
        <f t="shared" si="45"/>
        <v>51653</v>
      </c>
      <c r="C277" s="6">
        <f t="shared" si="46"/>
        <v>-4150.1249999999991</v>
      </c>
      <c r="D277" s="37">
        <f t="shared" si="43"/>
        <v>27.125000000000032</v>
      </c>
      <c r="E277" s="26">
        <f t="shared" si="44"/>
        <v>-12.025416666666665</v>
      </c>
      <c r="F277" s="2"/>
      <c r="G277" s="26">
        <f t="shared" si="47"/>
        <v>15.099583333333367</v>
      </c>
      <c r="H277" s="2"/>
      <c r="I277" s="2"/>
      <c r="J277" s="2"/>
      <c r="K277" s="2"/>
      <c r="L277" s="2"/>
      <c r="M277" s="26">
        <f t="shared" si="48"/>
        <v>15.099583333333367</v>
      </c>
    </row>
    <row r="278" spans="1:13">
      <c r="A278" s="2">
        <v>274</v>
      </c>
      <c r="B278" s="35">
        <f t="shared" si="45"/>
        <v>51683</v>
      </c>
      <c r="C278" s="6">
        <f t="shared" si="46"/>
        <v>-4177.2499999999991</v>
      </c>
      <c r="D278" s="37">
        <f t="shared" si="43"/>
        <v>27.125000000000032</v>
      </c>
      <c r="E278" s="26">
        <f t="shared" si="44"/>
        <v>-12.104531249999999</v>
      </c>
      <c r="F278" s="2"/>
      <c r="G278" s="26">
        <f t="shared" si="47"/>
        <v>15.020468750000033</v>
      </c>
      <c r="H278" s="2"/>
      <c r="I278" s="2"/>
      <c r="J278" s="2"/>
      <c r="K278" s="2"/>
      <c r="L278" s="2"/>
      <c r="M278" s="26">
        <f t="shared" si="48"/>
        <v>15.020468750000033</v>
      </c>
    </row>
    <row r="279" spans="1:13">
      <c r="A279" s="2">
        <v>275</v>
      </c>
      <c r="B279" s="35">
        <f t="shared" si="45"/>
        <v>51714</v>
      </c>
      <c r="C279" s="6">
        <f t="shared" si="46"/>
        <v>-4204.3749999999991</v>
      </c>
      <c r="D279" s="37">
        <f t="shared" si="43"/>
        <v>27.125000000000032</v>
      </c>
      <c r="E279" s="26">
        <f t="shared" si="44"/>
        <v>-12.183645833333332</v>
      </c>
      <c r="F279" s="2"/>
      <c r="G279" s="26">
        <f t="shared" si="47"/>
        <v>14.9413541666667</v>
      </c>
      <c r="H279" s="2"/>
      <c r="I279" s="2"/>
      <c r="J279" s="2"/>
      <c r="K279" s="2"/>
      <c r="L279" s="2"/>
      <c r="M279" s="26">
        <f t="shared" si="48"/>
        <v>14.9413541666667</v>
      </c>
    </row>
    <row r="280" spans="1:13">
      <c r="A280" s="2">
        <v>276</v>
      </c>
      <c r="B280" s="35">
        <f t="shared" si="45"/>
        <v>51745</v>
      </c>
      <c r="C280" s="6">
        <f t="shared" si="46"/>
        <v>-4231.4999999999991</v>
      </c>
      <c r="D280" s="37">
        <f t="shared" si="43"/>
        <v>27.125000000000032</v>
      </c>
      <c r="E280" s="26">
        <f t="shared" si="44"/>
        <v>-12.262760416666666</v>
      </c>
      <c r="F280" s="2"/>
      <c r="G280" s="26">
        <f t="shared" si="47"/>
        <v>14.862239583333366</v>
      </c>
      <c r="H280" s="2"/>
      <c r="I280" s="2"/>
      <c r="J280" s="2"/>
      <c r="K280" s="2"/>
      <c r="L280" s="2"/>
      <c r="M280" s="26">
        <f t="shared" si="48"/>
        <v>14.862239583333366</v>
      </c>
    </row>
    <row r="281" spans="1:13">
      <c r="A281" s="2">
        <v>277</v>
      </c>
      <c r="B281" s="35">
        <f t="shared" si="45"/>
        <v>51775</v>
      </c>
      <c r="C281" s="6">
        <f t="shared" si="46"/>
        <v>-4258.6249999999991</v>
      </c>
      <c r="D281" s="37">
        <f t="shared" si="43"/>
        <v>27.125000000000032</v>
      </c>
      <c r="E281" s="26">
        <f t="shared" si="44"/>
        <v>-12.341875</v>
      </c>
      <c r="F281" s="2"/>
      <c r="G281" s="26">
        <f t="shared" si="47"/>
        <v>14.783125000000032</v>
      </c>
      <c r="H281" s="2"/>
      <c r="I281" s="2"/>
      <c r="J281" s="2"/>
      <c r="K281" s="2"/>
      <c r="L281" s="2"/>
      <c r="M281" s="26">
        <f t="shared" si="48"/>
        <v>14.783125000000032</v>
      </c>
    </row>
    <row r="282" spans="1:13">
      <c r="A282" s="2">
        <v>278</v>
      </c>
      <c r="B282" s="35">
        <f t="shared" si="45"/>
        <v>51806</v>
      </c>
      <c r="C282" s="6">
        <f t="shared" si="46"/>
        <v>-4285.7499999999991</v>
      </c>
      <c r="D282" s="37">
        <f t="shared" si="43"/>
        <v>27.125000000000032</v>
      </c>
      <c r="E282" s="26">
        <f t="shared" si="44"/>
        <v>-12.420989583333332</v>
      </c>
      <c r="F282" s="2"/>
      <c r="G282" s="26">
        <f t="shared" si="47"/>
        <v>14.7040104166667</v>
      </c>
      <c r="H282" s="2"/>
      <c r="I282" s="2"/>
      <c r="J282" s="2"/>
      <c r="K282" s="2"/>
      <c r="L282" s="2"/>
      <c r="M282" s="26">
        <f t="shared" si="48"/>
        <v>14.7040104166667</v>
      </c>
    </row>
    <row r="283" spans="1:13">
      <c r="A283" s="2">
        <v>279</v>
      </c>
      <c r="B283" s="35">
        <f t="shared" si="45"/>
        <v>51836</v>
      </c>
      <c r="C283" s="6">
        <f t="shared" si="46"/>
        <v>-4312.8749999999991</v>
      </c>
      <c r="D283" s="37">
        <f t="shared" si="43"/>
        <v>27.125000000000032</v>
      </c>
      <c r="E283" s="26">
        <f t="shared" si="44"/>
        <v>-12.500104166666665</v>
      </c>
      <c r="F283" s="2"/>
      <c r="G283" s="26">
        <f t="shared" si="47"/>
        <v>14.624895833333367</v>
      </c>
      <c r="H283" s="2"/>
      <c r="I283" s="2"/>
      <c r="J283" s="2"/>
      <c r="K283" s="2"/>
      <c r="L283" s="2"/>
      <c r="M283" s="26">
        <f t="shared" si="48"/>
        <v>14.624895833333367</v>
      </c>
    </row>
    <row r="284" spans="1:13">
      <c r="A284" s="2">
        <v>280</v>
      </c>
      <c r="B284" s="35">
        <f t="shared" si="45"/>
        <v>51867</v>
      </c>
      <c r="C284" s="6">
        <f t="shared" si="46"/>
        <v>-4339.9999999999991</v>
      </c>
      <c r="D284" s="37">
        <f t="shared" si="43"/>
        <v>27.125000000000032</v>
      </c>
      <c r="E284" s="26">
        <f t="shared" si="44"/>
        <v>-12.579218749999997</v>
      </c>
      <c r="F284" s="2"/>
      <c r="G284" s="26">
        <f t="shared" si="47"/>
        <v>14.545781250000035</v>
      </c>
      <c r="H284" s="2"/>
      <c r="I284" s="2"/>
      <c r="J284" s="2"/>
      <c r="K284" s="2"/>
      <c r="L284" s="2"/>
      <c r="M284" s="26">
        <f t="shared" si="48"/>
        <v>14.545781250000035</v>
      </c>
    </row>
    <row r="285" spans="1:13">
      <c r="A285" s="2">
        <v>281</v>
      </c>
      <c r="B285" s="35">
        <f t="shared" si="45"/>
        <v>51898</v>
      </c>
      <c r="C285" s="6">
        <f t="shared" si="46"/>
        <v>-4367.1249999999991</v>
      </c>
      <c r="D285" s="37">
        <f t="shared" si="43"/>
        <v>27.125000000000032</v>
      </c>
      <c r="E285" s="26">
        <f t="shared" si="44"/>
        <v>-12.658333333333331</v>
      </c>
      <c r="F285" s="2"/>
      <c r="G285" s="26">
        <f t="shared" si="47"/>
        <v>14.466666666666701</v>
      </c>
      <c r="H285" s="2"/>
      <c r="I285" s="2"/>
      <c r="J285" s="2"/>
      <c r="K285" s="2"/>
      <c r="L285" s="2"/>
      <c r="M285" s="26">
        <f t="shared" si="48"/>
        <v>14.466666666666701</v>
      </c>
    </row>
    <row r="286" spans="1:13">
      <c r="A286" s="2">
        <v>282</v>
      </c>
      <c r="B286" s="35">
        <f t="shared" si="45"/>
        <v>51926</v>
      </c>
      <c r="C286" s="6">
        <f t="shared" si="46"/>
        <v>-4394.2499999999991</v>
      </c>
      <c r="D286" s="37">
        <f t="shared" si="43"/>
        <v>27.125000000000032</v>
      </c>
      <c r="E286" s="26">
        <f t="shared" si="44"/>
        <v>-12.737447916666666</v>
      </c>
      <c r="F286" s="2"/>
      <c r="G286" s="26">
        <f t="shared" si="47"/>
        <v>14.387552083333366</v>
      </c>
      <c r="H286" s="2"/>
      <c r="I286" s="2"/>
      <c r="J286" s="2"/>
      <c r="K286" s="2"/>
      <c r="L286" s="2"/>
      <c r="M286" s="26">
        <f t="shared" si="48"/>
        <v>14.387552083333366</v>
      </c>
    </row>
    <row r="287" spans="1:13">
      <c r="A287" s="2">
        <v>283</v>
      </c>
      <c r="B287" s="35">
        <f t="shared" si="45"/>
        <v>51957</v>
      </c>
      <c r="C287" s="6">
        <f t="shared" si="46"/>
        <v>-4421.3749999999991</v>
      </c>
      <c r="D287" s="37">
        <f t="shared" si="43"/>
        <v>27.125000000000032</v>
      </c>
      <c r="E287" s="26">
        <f t="shared" si="44"/>
        <v>-12.816562499999998</v>
      </c>
      <c r="F287" s="2"/>
      <c r="G287" s="26">
        <f t="shared" si="47"/>
        <v>14.308437500000034</v>
      </c>
      <c r="H287" s="2"/>
      <c r="I287" s="2"/>
      <c r="J287" s="2"/>
      <c r="K287" s="2"/>
      <c r="L287" s="2"/>
      <c r="M287" s="26">
        <f t="shared" si="48"/>
        <v>14.308437500000034</v>
      </c>
    </row>
    <row r="288" spans="1:13">
      <c r="A288" s="2">
        <v>284</v>
      </c>
      <c r="B288" s="35">
        <f t="shared" si="45"/>
        <v>51987</v>
      </c>
      <c r="C288" s="6">
        <f t="shared" si="46"/>
        <v>-4448.4999999999991</v>
      </c>
      <c r="D288" s="37">
        <f t="shared" si="43"/>
        <v>27.125000000000032</v>
      </c>
      <c r="E288" s="26">
        <f t="shared" si="44"/>
        <v>-12.895677083333332</v>
      </c>
      <c r="F288" s="2"/>
      <c r="G288" s="26">
        <f t="shared" si="47"/>
        <v>14.2293229166667</v>
      </c>
      <c r="H288" s="2"/>
      <c r="I288" s="2"/>
      <c r="J288" s="2"/>
      <c r="K288" s="2"/>
      <c r="L288" s="2"/>
      <c r="M288" s="26">
        <f t="shared" si="48"/>
        <v>14.2293229166667</v>
      </c>
    </row>
    <row r="289" spans="1:13">
      <c r="A289" s="2">
        <v>285</v>
      </c>
      <c r="B289" s="35">
        <f t="shared" si="45"/>
        <v>52018</v>
      </c>
      <c r="C289" s="6">
        <f t="shared" si="46"/>
        <v>-4475.6249999999991</v>
      </c>
      <c r="D289" s="37">
        <f t="shared" si="43"/>
        <v>27.125000000000032</v>
      </c>
      <c r="E289" s="26">
        <f t="shared" si="44"/>
        <v>-12.974791666666667</v>
      </c>
      <c r="F289" s="2"/>
      <c r="G289" s="26">
        <f t="shared" si="47"/>
        <v>14.150208333333365</v>
      </c>
      <c r="H289" s="2"/>
      <c r="I289" s="2"/>
      <c r="J289" s="2"/>
      <c r="K289" s="2"/>
      <c r="L289" s="2"/>
      <c r="M289" s="26">
        <f t="shared" si="48"/>
        <v>14.150208333333365</v>
      </c>
    </row>
    <row r="290" spans="1:13">
      <c r="A290" s="2">
        <v>286</v>
      </c>
      <c r="B290" s="35">
        <f t="shared" si="45"/>
        <v>52048</v>
      </c>
      <c r="C290" s="6">
        <f t="shared" si="46"/>
        <v>-4502.7499999999991</v>
      </c>
      <c r="D290" s="37">
        <f t="shared" si="43"/>
        <v>27.125000000000032</v>
      </c>
      <c r="E290" s="26">
        <f t="shared" si="44"/>
        <v>-13.053906249999999</v>
      </c>
      <c r="F290" s="2"/>
      <c r="G290" s="26">
        <f t="shared" si="47"/>
        <v>14.071093750000033</v>
      </c>
      <c r="H290" s="2"/>
      <c r="I290" s="2"/>
      <c r="J290" s="2"/>
      <c r="K290" s="2"/>
      <c r="L290" s="2"/>
      <c r="M290" s="26">
        <f t="shared" si="48"/>
        <v>14.071093750000033</v>
      </c>
    </row>
    <row r="291" spans="1:13">
      <c r="A291" s="2">
        <v>287</v>
      </c>
      <c r="B291" s="35">
        <f t="shared" si="45"/>
        <v>52079</v>
      </c>
      <c r="C291" s="6">
        <f t="shared" si="46"/>
        <v>-4529.8749999999991</v>
      </c>
      <c r="D291" s="37">
        <f t="shared" si="43"/>
        <v>27.125000000000032</v>
      </c>
      <c r="E291" s="26">
        <f t="shared" si="44"/>
        <v>-13.133020833333331</v>
      </c>
      <c r="F291" s="2"/>
      <c r="G291" s="26">
        <f t="shared" si="47"/>
        <v>13.991979166666701</v>
      </c>
      <c r="H291" s="2"/>
      <c r="I291" s="2"/>
      <c r="J291" s="2"/>
      <c r="K291" s="2"/>
      <c r="L291" s="2"/>
      <c r="M291" s="26">
        <f t="shared" si="48"/>
        <v>13.991979166666701</v>
      </c>
    </row>
    <row r="292" spans="1:13">
      <c r="A292" s="2">
        <v>288</v>
      </c>
      <c r="B292" s="35">
        <f t="shared" si="45"/>
        <v>52110</v>
      </c>
      <c r="C292" s="6">
        <f t="shared" si="46"/>
        <v>-4556.9999999999991</v>
      </c>
      <c r="D292" s="37">
        <f t="shared" si="43"/>
        <v>27.125000000000032</v>
      </c>
      <c r="E292" s="26">
        <f t="shared" si="44"/>
        <v>-13.212135416666664</v>
      </c>
      <c r="F292" s="2"/>
      <c r="G292" s="26">
        <f t="shared" si="47"/>
        <v>13.912864583333368</v>
      </c>
      <c r="H292" s="2"/>
      <c r="I292" s="2"/>
      <c r="J292" s="2"/>
      <c r="K292" s="2"/>
      <c r="L292" s="2"/>
      <c r="M292" s="26">
        <f t="shared" si="48"/>
        <v>13.912864583333368</v>
      </c>
    </row>
    <row r="293" spans="1:13">
      <c r="A293" s="2">
        <v>289</v>
      </c>
      <c r="B293" s="35">
        <f t="shared" si="45"/>
        <v>52140</v>
      </c>
      <c r="C293" s="6">
        <f t="shared" si="46"/>
        <v>-4584.1249999999991</v>
      </c>
      <c r="D293" s="37">
        <f t="shared" si="43"/>
        <v>27.125000000000032</v>
      </c>
      <c r="E293" s="26">
        <f t="shared" si="44"/>
        <v>-13.291249999999998</v>
      </c>
      <c r="F293" s="2"/>
      <c r="G293" s="26">
        <f t="shared" si="47"/>
        <v>13.833750000000034</v>
      </c>
      <c r="H293" s="2"/>
      <c r="I293" s="2"/>
      <c r="J293" s="2"/>
      <c r="K293" s="2"/>
      <c r="L293" s="2"/>
      <c r="M293" s="26">
        <f t="shared" si="48"/>
        <v>13.833750000000034</v>
      </c>
    </row>
    <row r="294" spans="1:13">
      <c r="A294" s="2">
        <v>290</v>
      </c>
      <c r="B294" s="35">
        <f t="shared" si="45"/>
        <v>52171</v>
      </c>
      <c r="C294" s="6">
        <f t="shared" si="46"/>
        <v>-4611.2499999999991</v>
      </c>
      <c r="D294" s="37">
        <f t="shared" si="43"/>
        <v>27.125000000000032</v>
      </c>
      <c r="E294" s="26">
        <f t="shared" si="44"/>
        <v>-13.370364583333332</v>
      </c>
      <c r="F294" s="2"/>
      <c r="G294" s="26">
        <f t="shared" si="47"/>
        <v>13.7546354166667</v>
      </c>
      <c r="H294" s="2"/>
      <c r="I294" s="2"/>
      <c r="J294" s="2"/>
      <c r="K294" s="2"/>
      <c r="L294" s="2"/>
      <c r="M294" s="26">
        <f t="shared" si="48"/>
        <v>13.7546354166667</v>
      </c>
    </row>
    <row r="295" spans="1:13">
      <c r="A295" s="2">
        <v>291</v>
      </c>
      <c r="B295" s="35">
        <f t="shared" si="45"/>
        <v>52201</v>
      </c>
      <c r="C295" s="6">
        <f t="shared" si="46"/>
        <v>-4638.3749999999991</v>
      </c>
      <c r="D295" s="37">
        <f t="shared" si="43"/>
        <v>27.125000000000032</v>
      </c>
      <c r="E295" s="26">
        <f t="shared" si="44"/>
        <v>-13.449479166666665</v>
      </c>
      <c r="F295" s="2"/>
      <c r="G295" s="26">
        <f t="shared" si="47"/>
        <v>13.675520833333367</v>
      </c>
      <c r="H295" s="2"/>
      <c r="I295" s="2"/>
      <c r="J295" s="2"/>
      <c r="K295" s="2"/>
      <c r="L295" s="2"/>
      <c r="M295" s="26">
        <f t="shared" si="48"/>
        <v>13.675520833333367</v>
      </c>
    </row>
    <row r="296" spans="1:13">
      <c r="A296" s="2">
        <v>292</v>
      </c>
      <c r="B296" s="35">
        <f t="shared" si="45"/>
        <v>52232</v>
      </c>
      <c r="C296" s="6">
        <f t="shared" si="46"/>
        <v>-4665.4999999999991</v>
      </c>
      <c r="D296" s="37">
        <f t="shared" si="43"/>
        <v>27.125000000000032</v>
      </c>
      <c r="E296" s="26">
        <f t="shared" si="44"/>
        <v>-13.528593749999999</v>
      </c>
      <c r="F296" s="2"/>
      <c r="G296" s="26">
        <f t="shared" si="47"/>
        <v>13.596406250000033</v>
      </c>
      <c r="H296" s="2"/>
      <c r="I296" s="2"/>
      <c r="J296" s="2"/>
      <c r="K296" s="2"/>
      <c r="L296" s="2"/>
      <c r="M296" s="26">
        <f t="shared" si="48"/>
        <v>13.596406250000033</v>
      </c>
    </row>
    <row r="297" spans="1:13">
      <c r="A297" s="2">
        <v>293</v>
      </c>
      <c r="B297" s="35">
        <f t="shared" si="45"/>
        <v>52263</v>
      </c>
      <c r="C297" s="6">
        <f t="shared" si="46"/>
        <v>-4692.6249999999991</v>
      </c>
      <c r="D297" s="37">
        <f t="shared" si="43"/>
        <v>27.125000000000032</v>
      </c>
      <c r="E297" s="26">
        <f t="shared" si="44"/>
        <v>-13.607708333333333</v>
      </c>
      <c r="F297" s="2"/>
      <c r="G297" s="26">
        <f t="shared" si="47"/>
        <v>13.517291666666699</v>
      </c>
      <c r="H297" s="2"/>
      <c r="I297" s="2"/>
      <c r="J297" s="2"/>
      <c r="K297" s="2"/>
      <c r="L297" s="2"/>
      <c r="M297" s="26">
        <f t="shared" si="48"/>
        <v>13.517291666666699</v>
      </c>
    </row>
    <row r="298" spans="1:13">
      <c r="A298" s="2">
        <v>294</v>
      </c>
      <c r="B298" s="35">
        <f t="shared" si="45"/>
        <v>52291</v>
      </c>
      <c r="C298" s="6">
        <f t="shared" si="46"/>
        <v>-4719.7499999999991</v>
      </c>
      <c r="D298" s="37">
        <f t="shared" ref="D298:D361" si="49">D297</f>
        <v>27.125000000000032</v>
      </c>
      <c r="E298" s="26">
        <f t="shared" si="44"/>
        <v>-13.686822916666666</v>
      </c>
      <c r="F298" s="2"/>
      <c r="G298" s="26">
        <f t="shared" si="47"/>
        <v>13.438177083333366</v>
      </c>
      <c r="H298" s="2"/>
      <c r="I298" s="2"/>
      <c r="J298" s="2"/>
      <c r="K298" s="2"/>
      <c r="L298" s="2"/>
      <c r="M298" s="26">
        <f t="shared" si="48"/>
        <v>13.438177083333366</v>
      </c>
    </row>
    <row r="299" spans="1:13">
      <c r="A299" s="2">
        <v>295</v>
      </c>
      <c r="B299" s="35">
        <f t="shared" si="45"/>
        <v>52322</v>
      </c>
      <c r="C299" s="6">
        <f t="shared" si="46"/>
        <v>-4746.8749999999991</v>
      </c>
      <c r="D299" s="37">
        <f t="shared" si="49"/>
        <v>27.125000000000032</v>
      </c>
      <c r="E299" s="26">
        <f t="shared" si="44"/>
        <v>-13.7659375</v>
      </c>
      <c r="F299" s="2"/>
      <c r="G299" s="26">
        <f t="shared" si="47"/>
        <v>13.359062500000032</v>
      </c>
      <c r="H299" s="2"/>
      <c r="I299" s="2"/>
      <c r="J299" s="2"/>
      <c r="K299" s="2"/>
      <c r="L299" s="2"/>
      <c r="M299" s="26">
        <f t="shared" si="48"/>
        <v>13.359062500000032</v>
      </c>
    </row>
    <row r="300" spans="1:13">
      <c r="A300" s="2">
        <v>296</v>
      </c>
      <c r="B300" s="35">
        <f t="shared" si="45"/>
        <v>52352</v>
      </c>
      <c r="C300" s="6">
        <f t="shared" si="46"/>
        <v>-4773.9999999999991</v>
      </c>
      <c r="D300" s="37">
        <f t="shared" si="49"/>
        <v>27.125000000000032</v>
      </c>
      <c r="E300" s="26">
        <f t="shared" si="44"/>
        <v>-13.84505208333333</v>
      </c>
      <c r="F300" s="2"/>
      <c r="G300" s="26">
        <f t="shared" si="47"/>
        <v>13.279947916666702</v>
      </c>
      <c r="H300" s="2"/>
      <c r="I300" s="2"/>
      <c r="J300" s="2"/>
      <c r="K300" s="2"/>
      <c r="L300" s="2"/>
      <c r="M300" s="26">
        <f t="shared" si="48"/>
        <v>13.279947916666702</v>
      </c>
    </row>
    <row r="301" spans="1:13">
      <c r="A301" s="2">
        <v>297</v>
      </c>
      <c r="B301" s="35">
        <f t="shared" si="45"/>
        <v>52383</v>
      </c>
      <c r="C301" s="6">
        <f t="shared" si="46"/>
        <v>-4801.1249999999991</v>
      </c>
      <c r="D301" s="37">
        <f t="shared" si="49"/>
        <v>27.125000000000032</v>
      </c>
      <c r="E301" s="26">
        <f t="shared" si="44"/>
        <v>-13.924166666666665</v>
      </c>
      <c r="F301" s="2"/>
      <c r="G301" s="26">
        <f t="shared" si="47"/>
        <v>13.200833333333367</v>
      </c>
      <c r="H301" s="2"/>
      <c r="I301" s="2"/>
      <c r="J301" s="2"/>
      <c r="K301" s="2"/>
      <c r="L301" s="2"/>
      <c r="M301" s="26">
        <f t="shared" si="48"/>
        <v>13.200833333333367</v>
      </c>
    </row>
    <row r="302" spans="1:13">
      <c r="A302" s="2">
        <v>298</v>
      </c>
      <c r="B302" s="35">
        <f t="shared" si="45"/>
        <v>52413</v>
      </c>
      <c r="C302" s="6">
        <f t="shared" si="46"/>
        <v>-4828.2499999999991</v>
      </c>
      <c r="D302" s="37">
        <f t="shared" si="49"/>
        <v>27.125000000000032</v>
      </c>
      <c r="E302" s="26">
        <f t="shared" si="44"/>
        <v>-14.003281249999999</v>
      </c>
      <c r="F302" s="2"/>
      <c r="G302" s="26">
        <f t="shared" si="47"/>
        <v>13.121718750000033</v>
      </c>
      <c r="H302" s="2"/>
      <c r="I302" s="2"/>
      <c r="J302" s="2"/>
      <c r="K302" s="2"/>
      <c r="L302" s="2"/>
      <c r="M302" s="26">
        <f t="shared" si="48"/>
        <v>13.121718750000033</v>
      </c>
    </row>
    <row r="303" spans="1:13">
      <c r="A303" s="2">
        <v>299</v>
      </c>
      <c r="B303" s="35">
        <f t="shared" si="45"/>
        <v>52444</v>
      </c>
      <c r="C303" s="6">
        <f t="shared" si="46"/>
        <v>-4855.3749999999991</v>
      </c>
      <c r="D303" s="37">
        <f t="shared" si="49"/>
        <v>27.125000000000032</v>
      </c>
      <c r="E303" s="26">
        <f t="shared" si="44"/>
        <v>-14.082395833333331</v>
      </c>
      <c r="F303" s="2"/>
      <c r="G303" s="26">
        <f t="shared" si="47"/>
        <v>13.042604166666701</v>
      </c>
      <c r="H303" s="2"/>
      <c r="I303" s="2"/>
      <c r="J303" s="2"/>
      <c r="K303" s="2"/>
      <c r="L303" s="2"/>
      <c r="M303" s="26">
        <f t="shared" si="48"/>
        <v>13.042604166666701</v>
      </c>
    </row>
    <row r="304" spans="1:13">
      <c r="A304" s="10">
        <v>300</v>
      </c>
      <c r="B304" s="38">
        <f t="shared" si="45"/>
        <v>52475</v>
      </c>
      <c r="C304" s="11">
        <f t="shared" si="46"/>
        <v>-4882.4999999999991</v>
      </c>
      <c r="D304" s="39">
        <f t="shared" si="49"/>
        <v>27.125000000000032</v>
      </c>
      <c r="E304" s="40">
        <f t="shared" si="44"/>
        <v>-14.161510416666665</v>
      </c>
      <c r="F304" s="10"/>
      <c r="G304" s="40">
        <f t="shared" si="47"/>
        <v>12.963489583333367</v>
      </c>
      <c r="H304" s="2"/>
      <c r="I304" s="2"/>
      <c r="J304" s="2"/>
      <c r="K304" s="2"/>
      <c r="L304" s="2"/>
      <c r="M304" s="26">
        <f t="shared" si="48"/>
        <v>12.963489583333367</v>
      </c>
    </row>
    <row r="305" spans="1:13">
      <c r="A305" s="2">
        <v>301</v>
      </c>
      <c r="B305" s="35">
        <f t="shared" si="45"/>
        <v>52505</v>
      </c>
      <c r="C305" s="6">
        <f t="shared" si="46"/>
        <v>-4909.6249999999991</v>
      </c>
      <c r="D305" s="37">
        <f t="shared" si="49"/>
        <v>27.125000000000032</v>
      </c>
      <c r="E305" s="26">
        <f t="shared" si="44"/>
        <v>-14.240625</v>
      </c>
      <c r="F305" s="2"/>
      <c r="G305" s="26">
        <f t="shared" si="47"/>
        <v>12.884375000000032</v>
      </c>
      <c r="H305" s="2"/>
      <c r="I305" s="2"/>
      <c r="J305" s="2"/>
      <c r="K305" s="2"/>
      <c r="L305" s="2"/>
      <c r="M305" s="26">
        <f t="shared" si="48"/>
        <v>12.884375000000032</v>
      </c>
    </row>
    <row r="306" spans="1:13">
      <c r="A306" s="2">
        <v>302</v>
      </c>
      <c r="B306" s="35">
        <f t="shared" si="45"/>
        <v>52536</v>
      </c>
      <c r="C306" s="6">
        <f t="shared" si="46"/>
        <v>-4936.7499999999991</v>
      </c>
      <c r="D306" s="37">
        <f t="shared" si="49"/>
        <v>27.125000000000032</v>
      </c>
      <c r="E306" s="26">
        <f t="shared" si="44"/>
        <v>-14.319739583333332</v>
      </c>
      <c r="F306" s="2"/>
      <c r="G306" s="26">
        <f t="shared" si="47"/>
        <v>12.8052604166667</v>
      </c>
      <c r="H306" s="2"/>
      <c r="I306" s="2"/>
      <c r="J306" s="2"/>
      <c r="K306" s="2"/>
      <c r="L306" s="2"/>
      <c r="M306" s="26">
        <f t="shared" si="48"/>
        <v>12.8052604166667</v>
      </c>
    </row>
    <row r="307" spans="1:13">
      <c r="A307" s="2">
        <v>303</v>
      </c>
      <c r="B307" s="35">
        <f t="shared" si="45"/>
        <v>52566</v>
      </c>
      <c r="C307" s="6">
        <f t="shared" si="46"/>
        <v>-4963.8749999999991</v>
      </c>
      <c r="D307" s="37">
        <f t="shared" si="49"/>
        <v>27.125000000000032</v>
      </c>
      <c r="E307" s="26">
        <f t="shared" si="44"/>
        <v>-14.398854166666666</v>
      </c>
      <c r="F307" s="2"/>
      <c r="G307" s="26">
        <f t="shared" si="47"/>
        <v>12.726145833333366</v>
      </c>
      <c r="H307" s="2"/>
      <c r="I307" s="2"/>
      <c r="J307" s="2"/>
      <c r="K307" s="2"/>
      <c r="L307" s="2"/>
      <c r="M307" s="26">
        <f t="shared" si="48"/>
        <v>12.726145833333366</v>
      </c>
    </row>
    <row r="308" spans="1:13">
      <c r="A308" s="2">
        <v>304</v>
      </c>
      <c r="B308" s="35">
        <f t="shared" si="45"/>
        <v>52597</v>
      </c>
      <c r="C308" s="6">
        <f t="shared" si="46"/>
        <v>-4990.9999999999991</v>
      </c>
      <c r="D308" s="37">
        <f t="shared" si="49"/>
        <v>27.125000000000032</v>
      </c>
      <c r="E308" s="26">
        <f t="shared" si="44"/>
        <v>-14.47796875</v>
      </c>
      <c r="F308" s="2"/>
      <c r="G308" s="26">
        <f t="shared" si="47"/>
        <v>12.647031250000031</v>
      </c>
      <c r="H308" s="2"/>
      <c r="I308" s="2"/>
      <c r="J308" s="2"/>
      <c r="K308" s="2"/>
      <c r="L308" s="2"/>
      <c r="M308" s="26">
        <f t="shared" si="48"/>
        <v>12.647031250000031</v>
      </c>
    </row>
    <row r="309" spans="1:13">
      <c r="A309" s="2">
        <v>305</v>
      </c>
      <c r="B309" s="35">
        <f t="shared" si="45"/>
        <v>52628</v>
      </c>
      <c r="C309" s="6">
        <f t="shared" si="46"/>
        <v>-5018.1249999999991</v>
      </c>
      <c r="D309" s="37">
        <f t="shared" si="49"/>
        <v>27.125000000000032</v>
      </c>
      <c r="E309" s="26">
        <f t="shared" si="44"/>
        <v>-14.557083333333331</v>
      </c>
      <c r="F309" s="2"/>
      <c r="G309" s="26">
        <f t="shared" si="47"/>
        <v>12.567916666666701</v>
      </c>
      <c r="H309" s="2"/>
      <c r="I309" s="2"/>
      <c r="J309" s="2"/>
      <c r="K309" s="2"/>
      <c r="L309" s="2"/>
      <c r="M309" s="26">
        <f t="shared" si="48"/>
        <v>12.567916666666701</v>
      </c>
    </row>
    <row r="310" spans="1:13">
      <c r="A310" s="2">
        <v>306</v>
      </c>
      <c r="B310" s="35">
        <f t="shared" si="45"/>
        <v>52657</v>
      </c>
      <c r="C310" s="6">
        <f t="shared" si="46"/>
        <v>-5045.2499999999991</v>
      </c>
      <c r="D310" s="37">
        <f t="shared" si="49"/>
        <v>27.125000000000032</v>
      </c>
      <c r="E310" s="26">
        <f t="shared" si="44"/>
        <v>-14.636197916666665</v>
      </c>
      <c r="F310" s="2"/>
      <c r="G310" s="26">
        <f t="shared" si="47"/>
        <v>12.488802083333367</v>
      </c>
      <c r="H310" s="2"/>
      <c r="I310" s="2"/>
      <c r="J310" s="2"/>
      <c r="K310" s="2"/>
      <c r="L310" s="2"/>
      <c r="M310" s="26">
        <f t="shared" si="48"/>
        <v>12.488802083333367</v>
      </c>
    </row>
    <row r="311" spans="1:13">
      <c r="A311" s="2">
        <v>307</v>
      </c>
      <c r="B311" s="35">
        <f t="shared" si="45"/>
        <v>52688</v>
      </c>
      <c r="C311" s="6">
        <f t="shared" si="46"/>
        <v>-5072.3749999999991</v>
      </c>
      <c r="D311" s="37">
        <f t="shared" si="49"/>
        <v>27.125000000000032</v>
      </c>
      <c r="E311" s="26">
        <f t="shared" si="44"/>
        <v>-14.715312499999998</v>
      </c>
      <c r="F311" s="2"/>
      <c r="G311" s="26">
        <f t="shared" si="47"/>
        <v>12.409687500000034</v>
      </c>
      <c r="H311" s="2"/>
      <c r="I311" s="2"/>
      <c r="J311" s="2"/>
      <c r="K311" s="2"/>
      <c r="L311" s="2"/>
      <c r="M311" s="26">
        <f t="shared" si="48"/>
        <v>12.409687500000034</v>
      </c>
    </row>
    <row r="312" spans="1:13">
      <c r="A312" s="2">
        <v>308</v>
      </c>
      <c r="B312" s="35">
        <f t="shared" si="45"/>
        <v>52718</v>
      </c>
      <c r="C312" s="6">
        <f t="shared" si="46"/>
        <v>-5099.4999999999991</v>
      </c>
      <c r="D312" s="37">
        <f t="shared" si="49"/>
        <v>27.125000000000032</v>
      </c>
      <c r="E312" s="26">
        <f t="shared" si="44"/>
        <v>-14.794427083333332</v>
      </c>
      <c r="F312" s="2"/>
      <c r="G312" s="26">
        <f t="shared" si="47"/>
        <v>12.3305729166667</v>
      </c>
      <c r="H312" s="2"/>
      <c r="I312" s="2"/>
      <c r="J312" s="2"/>
      <c r="K312" s="2"/>
      <c r="L312" s="2"/>
      <c r="M312" s="26">
        <f t="shared" si="48"/>
        <v>12.3305729166667</v>
      </c>
    </row>
    <row r="313" spans="1:13">
      <c r="A313" s="2">
        <v>309</v>
      </c>
      <c r="B313" s="35">
        <f t="shared" si="45"/>
        <v>52749</v>
      </c>
      <c r="C313" s="6">
        <f t="shared" si="46"/>
        <v>-5126.6249999999991</v>
      </c>
      <c r="D313" s="37">
        <f t="shared" si="49"/>
        <v>27.125000000000032</v>
      </c>
      <c r="E313" s="26">
        <f t="shared" si="44"/>
        <v>-14.873541666666666</v>
      </c>
      <c r="F313" s="2"/>
      <c r="G313" s="26">
        <f t="shared" si="47"/>
        <v>12.251458333333366</v>
      </c>
      <c r="H313" s="2"/>
      <c r="I313" s="2"/>
      <c r="J313" s="2"/>
      <c r="K313" s="2"/>
      <c r="L313" s="2"/>
      <c r="M313" s="26">
        <f t="shared" si="48"/>
        <v>12.251458333333366</v>
      </c>
    </row>
    <row r="314" spans="1:13">
      <c r="A314" s="2">
        <v>310</v>
      </c>
      <c r="B314" s="35">
        <f t="shared" si="45"/>
        <v>52779</v>
      </c>
      <c r="C314" s="6">
        <f t="shared" si="46"/>
        <v>-5153.7499999999991</v>
      </c>
      <c r="D314" s="37">
        <f t="shared" si="49"/>
        <v>27.125000000000032</v>
      </c>
      <c r="E314" s="26">
        <f t="shared" si="44"/>
        <v>-14.952656249999999</v>
      </c>
      <c r="F314" s="2"/>
      <c r="G314" s="26">
        <f t="shared" si="47"/>
        <v>12.172343750000033</v>
      </c>
      <c r="H314" s="2"/>
      <c r="I314" s="2"/>
      <c r="J314" s="2"/>
      <c r="K314" s="2"/>
      <c r="L314" s="2"/>
      <c r="M314" s="26">
        <f t="shared" si="48"/>
        <v>12.172343750000033</v>
      </c>
    </row>
    <row r="315" spans="1:13">
      <c r="A315" s="2">
        <v>311</v>
      </c>
      <c r="B315" s="35">
        <f t="shared" si="45"/>
        <v>52810</v>
      </c>
      <c r="C315" s="6">
        <f t="shared" si="46"/>
        <v>-5180.8749999999991</v>
      </c>
      <c r="D315" s="37">
        <f t="shared" si="49"/>
        <v>27.125000000000032</v>
      </c>
      <c r="E315" s="26">
        <f t="shared" si="44"/>
        <v>-15.031770833333333</v>
      </c>
      <c r="F315" s="2"/>
      <c r="G315" s="26">
        <f t="shared" si="47"/>
        <v>12.093229166666699</v>
      </c>
      <c r="H315" s="2"/>
      <c r="I315" s="2"/>
      <c r="J315" s="2"/>
      <c r="K315" s="2"/>
      <c r="L315" s="2"/>
      <c r="M315" s="26">
        <f t="shared" si="48"/>
        <v>12.093229166666699</v>
      </c>
    </row>
    <row r="316" spans="1:13">
      <c r="A316" s="2">
        <v>312</v>
      </c>
      <c r="B316" s="35">
        <f t="shared" si="45"/>
        <v>52841</v>
      </c>
      <c r="C316" s="6">
        <f t="shared" si="46"/>
        <v>-5207.9999999999991</v>
      </c>
      <c r="D316" s="37">
        <f t="shared" si="49"/>
        <v>27.125000000000032</v>
      </c>
      <c r="E316" s="26">
        <f t="shared" si="44"/>
        <v>-15.110885416666667</v>
      </c>
      <c r="F316" s="2"/>
      <c r="G316" s="26">
        <f t="shared" si="47"/>
        <v>12.014114583333365</v>
      </c>
      <c r="H316" s="2"/>
      <c r="I316" s="2"/>
      <c r="J316" s="2"/>
      <c r="K316" s="2"/>
      <c r="L316" s="2"/>
      <c r="M316" s="26">
        <f t="shared" si="48"/>
        <v>12.014114583333365</v>
      </c>
    </row>
    <row r="317" spans="1:13">
      <c r="A317" s="2">
        <v>313</v>
      </c>
      <c r="B317" s="35">
        <f t="shared" si="45"/>
        <v>52871</v>
      </c>
      <c r="C317" s="6">
        <f t="shared" si="46"/>
        <v>-5235.1249999999991</v>
      </c>
      <c r="D317" s="37">
        <f t="shared" si="49"/>
        <v>27.125000000000032</v>
      </c>
      <c r="E317" s="26">
        <f t="shared" si="44"/>
        <v>-15.189999999999998</v>
      </c>
      <c r="F317" s="2"/>
      <c r="G317" s="26">
        <f t="shared" si="47"/>
        <v>11.935000000000034</v>
      </c>
      <c r="H317" s="2"/>
      <c r="I317" s="2"/>
      <c r="J317" s="2"/>
      <c r="K317" s="2"/>
      <c r="L317" s="2"/>
      <c r="M317" s="26">
        <f t="shared" si="48"/>
        <v>11.935000000000034</v>
      </c>
    </row>
    <row r="318" spans="1:13">
      <c r="A318" s="2">
        <v>314</v>
      </c>
      <c r="B318" s="35">
        <f t="shared" si="45"/>
        <v>52902</v>
      </c>
      <c r="C318" s="6">
        <f t="shared" si="46"/>
        <v>-5262.2499999999991</v>
      </c>
      <c r="D318" s="37">
        <f t="shared" si="49"/>
        <v>27.125000000000032</v>
      </c>
      <c r="E318" s="26">
        <f t="shared" si="44"/>
        <v>-15.269114583333332</v>
      </c>
      <c r="F318" s="2"/>
      <c r="G318" s="26">
        <f t="shared" si="47"/>
        <v>11.8558854166667</v>
      </c>
      <c r="H318" s="2"/>
      <c r="I318" s="2"/>
      <c r="J318" s="2"/>
      <c r="K318" s="2"/>
      <c r="L318" s="2"/>
      <c r="M318" s="26">
        <f t="shared" si="48"/>
        <v>11.8558854166667</v>
      </c>
    </row>
    <row r="319" spans="1:13">
      <c r="A319" s="2">
        <v>315</v>
      </c>
      <c r="B319" s="35">
        <f t="shared" si="45"/>
        <v>52932</v>
      </c>
      <c r="C319" s="6">
        <f t="shared" si="46"/>
        <v>-5289.3749999999991</v>
      </c>
      <c r="D319" s="37">
        <f t="shared" si="49"/>
        <v>27.125000000000032</v>
      </c>
      <c r="E319" s="26">
        <f t="shared" si="44"/>
        <v>-15.348229166666664</v>
      </c>
      <c r="F319" s="2"/>
      <c r="G319" s="26">
        <f t="shared" si="47"/>
        <v>11.776770833333368</v>
      </c>
      <c r="H319" s="2"/>
      <c r="I319" s="2"/>
      <c r="J319" s="2"/>
      <c r="K319" s="2"/>
      <c r="L319" s="2"/>
      <c r="M319" s="26">
        <f t="shared" si="48"/>
        <v>11.776770833333368</v>
      </c>
    </row>
    <row r="320" spans="1:13">
      <c r="A320" s="2">
        <v>316</v>
      </c>
      <c r="B320" s="35">
        <f t="shared" si="45"/>
        <v>52963</v>
      </c>
      <c r="C320" s="6">
        <f t="shared" si="46"/>
        <v>-5316.4999999999991</v>
      </c>
      <c r="D320" s="37">
        <f t="shared" si="49"/>
        <v>27.125000000000032</v>
      </c>
      <c r="E320" s="26">
        <f t="shared" si="44"/>
        <v>-15.427343749999999</v>
      </c>
      <c r="F320" s="2"/>
      <c r="G320" s="26">
        <f t="shared" si="47"/>
        <v>11.697656250000033</v>
      </c>
      <c r="H320" s="2"/>
      <c r="I320" s="2"/>
      <c r="J320" s="2"/>
      <c r="K320" s="2"/>
      <c r="L320" s="2"/>
      <c r="M320" s="26">
        <f t="shared" si="48"/>
        <v>11.697656250000033</v>
      </c>
    </row>
    <row r="321" spans="1:13">
      <c r="A321" s="2">
        <v>317</v>
      </c>
      <c r="B321" s="35">
        <f t="shared" si="45"/>
        <v>52994</v>
      </c>
      <c r="C321" s="6">
        <f t="shared" si="46"/>
        <v>-5343.6249999999991</v>
      </c>
      <c r="D321" s="37">
        <f t="shared" si="49"/>
        <v>27.125000000000032</v>
      </c>
      <c r="E321" s="26">
        <f t="shared" si="44"/>
        <v>-15.506458333333333</v>
      </c>
      <c r="F321" s="2"/>
      <c r="G321" s="26">
        <f t="shared" si="47"/>
        <v>11.618541666666699</v>
      </c>
      <c r="H321" s="2"/>
      <c r="I321" s="2"/>
      <c r="J321" s="2"/>
      <c r="K321" s="2"/>
      <c r="L321" s="2"/>
      <c r="M321" s="26">
        <f t="shared" si="48"/>
        <v>11.618541666666699</v>
      </c>
    </row>
    <row r="322" spans="1:13">
      <c r="A322" s="2">
        <v>318</v>
      </c>
      <c r="B322" s="35">
        <f t="shared" si="45"/>
        <v>53022</v>
      </c>
      <c r="C322" s="6">
        <f t="shared" si="46"/>
        <v>-5370.7499999999991</v>
      </c>
      <c r="D322" s="37">
        <f t="shared" si="49"/>
        <v>27.125000000000032</v>
      </c>
      <c r="E322" s="26">
        <f t="shared" si="44"/>
        <v>-15.585572916666665</v>
      </c>
      <c r="F322" s="2"/>
      <c r="G322" s="26">
        <f t="shared" si="47"/>
        <v>11.539427083333367</v>
      </c>
      <c r="H322" s="2"/>
      <c r="I322" s="2"/>
      <c r="J322" s="2"/>
      <c r="K322" s="2"/>
      <c r="L322" s="2"/>
      <c r="M322" s="26">
        <f t="shared" si="48"/>
        <v>11.539427083333367</v>
      </c>
    </row>
    <row r="323" spans="1:13">
      <c r="A323" s="2">
        <v>319</v>
      </c>
      <c r="B323" s="35">
        <f t="shared" si="45"/>
        <v>53053</v>
      </c>
      <c r="C323" s="6">
        <f t="shared" si="46"/>
        <v>-5397.8749999999991</v>
      </c>
      <c r="D323" s="37">
        <f t="shared" si="49"/>
        <v>27.125000000000032</v>
      </c>
      <c r="E323" s="26">
        <f t="shared" si="44"/>
        <v>-15.664687499999999</v>
      </c>
      <c r="F323" s="2"/>
      <c r="G323" s="26">
        <f t="shared" si="47"/>
        <v>11.460312500000033</v>
      </c>
      <c r="H323" s="2"/>
      <c r="I323" s="2"/>
      <c r="J323" s="2"/>
      <c r="K323" s="2"/>
      <c r="L323" s="2"/>
      <c r="M323" s="26">
        <f t="shared" si="48"/>
        <v>11.460312500000033</v>
      </c>
    </row>
    <row r="324" spans="1:13">
      <c r="A324" s="2">
        <v>320</v>
      </c>
      <c r="B324" s="35">
        <f t="shared" si="45"/>
        <v>53083</v>
      </c>
      <c r="C324" s="6">
        <f t="shared" si="46"/>
        <v>-5424.9999999999991</v>
      </c>
      <c r="D324" s="37">
        <f t="shared" si="49"/>
        <v>27.125000000000032</v>
      </c>
      <c r="E324" s="26">
        <f t="shared" si="44"/>
        <v>-15.743802083333334</v>
      </c>
      <c r="F324" s="2"/>
      <c r="G324" s="26">
        <f t="shared" si="47"/>
        <v>11.381197916666698</v>
      </c>
      <c r="H324" s="2"/>
      <c r="I324" s="2"/>
      <c r="J324" s="2"/>
      <c r="K324" s="2"/>
      <c r="L324" s="2"/>
      <c r="M324" s="26">
        <f t="shared" si="48"/>
        <v>11.381197916666698</v>
      </c>
    </row>
    <row r="325" spans="1:13">
      <c r="A325" s="2">
        <v>321</v>
      </c>
      <c r="B325" s="35">
        <f t="shared" si="45"/>
        <v>53114</v>
      </c>
      <c r="C325" s="6">
        <f t="shared" si="46"/>
        <v>-5452.1249999999991</v>
      </c>
      <c r="D325" s="37">
        <f t="shared" si="49"/>
        <v>27.125000000000032</v>
      </c>
      <c r="E325" s="26">
        <f t="shared" ref="E325:E364" si="50">C324*$E$2/12</f>
        <v>-15.822916666666666</v>
      </c>
      <c r="F325" s="2"/>
      <c r="G325" s="26">
        <f t="shared" si="47"/>
        <v>11.302083333333366</v>
      </c>
      <c r="H325" s="2"/>
      <c r="I325" s="2"/>
      <c r="J325" s="2"/>
      <c r="K325" s="2"/>
      <c r="L325" s="2"/>
      <c r="M325" s="26">
        <f t="shared" si="48"/>
        <v>11.302083333333366</v>
      </c>
    </row>
    <row r="326" spans="1:13">
      <c r="A326" s="2">
        <v>322</v>
      </c>
      <c r="B326" s="35">
        <f t="shared" ref="B326:B364" si="51">EDATE(B325,1)</f>
        <v>53144</v>
      </c>
      <c r="C326" s="6">
        <f t="shared" ref="C326:C364" si="52">C325-D326-F326</f>
        <v>-5479.2499999999991</v>
      </c>
      <c r="D326" s="37">
        <f t="shared" si="49"/>
        <v>27.125000000000032</v>
      </c>
      <c r="E326" s="26">
        <f t="shared" si="50"/>
        <v>-15.902031249999999</v>
      </c>
      <c r="F326" s="2"/>
      <c r="G326" s="26">
        <f t="shared" ref="G326:G364" si="53">D326+E326+F326</f>
        <v>11.222968750000033</v>
      </c>
      <c r="H326" s="2"/>
      <c r="I326" s="2"/>
      <c r="J326" s="2"/>
      <c r="K326" s="2"/>
      <c r="L326" s="2"/>
      <c r="M326" s="26">
        <f t="shared" ref="M326:M364" si="54">G326+L326</f>
        <v>11.222968750000033</v>
      </c>
    </row>
    <row r="327" spans="1:13">
      <c r="A327" s="2">
        <v>323</v>
      </c>
      <c r="B327" s="35">
        <f t="shared" si="51"/>
        <v>53175</v>
      </c>
      <c r="C327" s="6">
        <f t="shared" si="52"/>
        <v>-5506.3749999999991</v>
      </c>
      <c r="D327" s="37">
        <f t="shared" si="49"/>
        <v>27.125000000000032</v>
      </c>
      <c r="E327" s="26">
        <f t="shared" si="50"/>
        <v>-15.981145833333331</v>
      </c>
      <c r="F327" s="2"/>
      <c r="G327" s="26">
        <f t="shared" si="53"/>
        <v>11.143854166666701</v>
      </c>
      <c r="H327" s="2"/>
      <c r="I327" s="2"/>
      <c r="J327" s="2"/>
      <c r="K327" s="2"/>
      <c r="L327" s="2"/>
      <c r="M327" s="26">
        <f t="shared" si="54"/>
        <v>11.143854166666701</v>
      </c>
    </row>
    <row r="328" spans="1:13">
      <c r="A328" s="2">
        <v>324</v>
      </c>
      <c r="B328" s="35">
        <f t="shared" si="51"/>
        <v>53206</v>
      </c>
      <c r="C328" s="6">
        <f t="shared" si="52"/>
        <v>-5533.4999999999991</v>
      </c>
      <c r="D328" s="37">
        <f t="shared" si="49"/>
        <v>27.125000000000032</v>
      </c>
      <c r="E328" s="26">
        <f t="shared" si="50"/>
        <v>-16.060260416666665</v>
      </c>
      <c r="F328" s="2"/>
      <c r="G328" s="26">
        <f t="shared" si="53"/>
        <v>11.064739583333367</v>
      </c>
      <c r="H328" s="2"/>
      <c r="I328" s="2"/>
      <c r="J328" s="2"/>
      <c r="K328" s="2"/>
      <c r="L328" s="2"/>
      <c r="M328" s="26">
        <f t="shared" si="54"/>
        <v>11.064739583333367</v>
      </c>
    </row>
    <row r="329" spans="1:13">
      <c r="A329" s="2">
        <v>325</v>
      </c>
      <c r="B329" s="35">
        <f t="shared" si="51"/>
        <v>53236</v>
      </c>
      <c r="C329" s="6">
        <f t="shared" si="52"/>
        <v>-5560.6249999999991</v>
      </c>
      <c r="D329" s="37">
        <f t="shared" si="49"/>
        <v>27.125000000000032</v>
      </c>
      <c r="E329" s="26">
        <f t="shared" si="50"/>
        <v>-16.139374999999998</v>
      </c>
      <c r="F329" s="2"/>
      <c r="G329" s="26">
        <f t="shared" si="53"/>
        <v>10.985625000000034</v>
      </c>
      <c r="H329" s="2"/>
      <c r="I329" s="2"/>
      <c r="J329" s="2"/>
      <c r="K329" s="2"/>
      <c r="L329" s="2"/>
      <c r="M329" s="26">
        <f t="shared" si="54"/>
        <v>10.985625000000034</v>
      </c>
    </row>
    <row r="330" spans="1:13">
      <c r="A330" s="2">
        <v>326</v>
      </c>
      <c r="B330" s="35">
        <f t="shared" si="51"/>
        <v>53267</v>
      </c>
      <c r="C330" s="6">
        <f t="shared" si="52"/>
        <v>-5587.7499999999991</v>
      </c>
      <c r="D330" s="37">
        <f t="shared" si="49"/>
        <v>27.125000000000032</v>
      </c>
      <c r="E330" s="26">
        <f t="shared" si="50"/>
        <v>-16.218489583333334</v>
      </c>
      <c r="F330" s="2"/>
      <c r="G330" s="26">
        <f t="shared" si="53"/>
        <v>10.906510416666698</v>
      </c>
      <c r="H330" s="2"/>
      <c r="I330" s="2"/>
      <c r="J330" s="2"/>
      <c r="K330" s="2"/>
      <c r="L330" s="2"/>
      <c r="M330" s="26">
        <f t="shared" si="54"/>
        <v>10.906510416666698</v>
      </c>
    </row>
    <row r="331" spans="1:13">
      <c r="A331" s="2">
        <v>327</v>
      </c>
      <c r="B331" s="35">
        <f t="shared" si="51"/>
        <v>53297</v>
      </c>
      <c r="C331" s="6">
        <f t="shared" si="52"/>
        <v>-5614.8749999999991</v>
      </c>
      <c r="D331" s="37">
        <f t="shared" si="49"/>
        <v>27.125000000000032</v>
      </c>
      <c r="E331" s="26">
        <f t="shared" si="50"/>
        <v>-16.297604166666666</v>
      </c>
      <c r="F331" s="2"/>
      <c r="G331" s="26">
        <f t="shared" si="53"/>
        <v>10.827395833333366</v>
      </c>
      <c r="H331" s="2"/>
      <c r="I331" s="2"/>
      <c r="J331" s="2"/>
      <c r="K331" s="2"/>
      <c r="L331" s="2"/>
      <c r="M331" s="26">
        <f t="shared" si="54"/>
        <v>10.827395833333366</v>
      </c>
    </row>
    <row r="332" spans="1:13">
      <c r="A332" s="2">
        <v>328</v>
      </c>
      <c r="B332" s="35">
        <f t="shared" si="51"/>
        <v>53328</v>
      </c>
      <c r="C332" s="6">
        <f t="shared" si="52"/>
        <v>-5641.9999999999991</v>
      </c>
      <c r="D332" s="37">
        <f t="shared" si="49"/>
        <v>27.125000000000032</v>
      </c>
      <c r="E332" s="26">
        <f t="shared" si="50"/>
        <v>-16.376718749999998</v>
      </c>
      <c r="F332" s="2"/>
      <c r="G332" s="26">
        <f t="shared" si="53"/>
        <v>10.748281250000034</v>
      </c>
      <c r="H332" s="2"/>
      <c r="I332" s="2"/>
      <c r="J332" s="2"/>
      <c r="K332" s="2"/>
      <c r="L332" s="2"/>
      <c r="M332" s="26">
        <f t="shared" si="54"/>
        <v>10.748281250000034</v>
      </c>
    </row>
    <row r="333" spans="1:13">
      <c r="A333" s="2">
        <v>329</v>
      </c>
      <c r="B333" s="35">
        <f t="shared" si="51"/>
        <v>53359</v>
      </c>
      <c r="C333" s="6">
        <f t="shared" si="52"/>
        <v>-5669.1249999999991</v>
      </c>
      <c r="D333" s="37">
        <f t="shared" si="49"/>
        <v>27.125000000000032</v>
      </c>
      <c r="E333" s="26">
        <f t="shared" si="50"/>
        <v>-16.455833333333334</v>
      </c>
      <c r="F333" s="2"/>
      <c r="G333" s="26">
        <f t="shared" si="53"/>
        <v>10.669166666666698</v>
      </c>
      <c r="H333" s="2"/>
      <c r="I333" s="2"/>
      <c r="J333" s="2"/>
      <c r="K333" s="2"/>
      <c r="L333" s="2"/>
      <c r="M333" s="26">
        <f t="shared" si="54"/>
        <v>10.669166666666698</v>
      </c>
    </row>
    <row r="334" spans="1:13">
      <c r="A334" s="2">
        <v>330</v>
      </c>
      <c r="B334" s="35">
        <f t="shared" si="51"/>
        <v>53387</v>
      </c>
      <c r="C334" s="6">
        <f t="shared" si="52"/>
        <v>-5696.2499999999991</v>
      </c>
      <c r="D334" s="37">
        <f t="shared" si="49"/>
        <v>27.125000000000032</v>
      </c>
      <c r="E334" s="26">
        <f t="shared" si="50"/>
        <v>-16.534947916666663</v>
      </c>
      <c r="F334" s="2"/>
      <c r="G334" s="26">
        <f t="shared" si="53"/>
        <v>10.590052083333369</v>
      </c>
      <c r="H334" s="2"/>
      <c r="I334" s="2"/>
      <c r="J334" s="2"/>
      <c r="K334" s="2"/>
      <c r="L334" s="2"/>
      <c r="M334" s="26">
        <f t="shared" si="54"/>
        <v>10.590052083333369</v>
      </c>
    </row>
    <row r="335" spans="1:13">
      <c r="A335" s="2">
        <v>331</v>
      </c>
      <c r="B335" s="35">
        <f t="shared" si="51"/>
        <v>53418</v>
      </c>
      <c r="C335" s="6">
        <f t="shared" si="52"/>
        <v>-5723.3749999999991</v>
      </c>
      <c r="D335" s="37">
        <f t="shared" si="49"/>
        <v>27.125000000000032</v>
      </c>
      <c r="E335" s="26">
        <f t="shared" si="50"/>
        <v>-16.614062499999999</v>
      </c>
      <c r="F335" s="2"/>
      <c r="G335" s="26">
        <f t="shared" si="53"/>
        <v>10.510937500000033</v>
      </c>
      <c r="H335" s="2"/>
      <c r="I335" s="2"/>
      <c r="J335" s="2"/>
      <c r="K335" s="2"/>
      <c r="L335" s="2"/>
      <c r="M335" s="26">
        <f t="shared" si="54"/>
        <v>10.510937500000033</v>
      </c>
    </row>
    <row r="336" spans="1:13">
      <c r="A336" s="2">
        <v>332</v>
      </c>
      <c r="B336" s="35">
        <f t="shared" si="51"/>
        <v>53448</v>
      </c>
      <c r="C336" s="6">
        <f t="shared" si="52"/>
        <v>-5750.4999999999991</v>
      </c>
      <c r="D336" s="37">
        <f t="shared" si="49"/>
        <v>27.125000000000032</v>
      </c>
      <c r="E336" s="26">
        <f t="shared" si="50"/>
        <v>-16.693177083333332</v>
      </c>
      <c r="F336" s="2"/>
      <c r="G336" s="26">
        <f t="shared" si="53"/>
        <v>10.4318229166667</v>
      </c>
      <c r="H336" s="2"/>
      <c r="I336" s="2"/>
      <c r="J336" s="2"/>
      <c r="K336" s="2"/>
      <c r="L336" s="2"/>
      <c r="M336" s="26">
        <f t="shared" si="54"/>
        <v>10.4318229166667</v>
      </c>
    </row>
    <row r="337" spans="1:13">
      <c r="A337" s="2">
        <v>333</v>
      </c>
      <c r="B337" s="35">
        <f t="shared" si="51"/>
        <v>53479</v>
      </c>
      <c r="C337" s="6">
        <f t="shared" si="52"/>
        <v>-5777.6249999999991</v>
      </c>
      <c r="D337" s="37">
        <f t="shared" si="49"/>
        <v>27.125000000000032</v>
      </c>
      <c r="E337" s="26">
        <f t="shared" si="50"/>
        <v>-16.772291666666664</v>
      </c>
      <c r="F337" s="2"/>
      <c r="G337" s="26">
        <f t="shared" si="53"/>
        <v>10.352708333333368</v>
      </c>
      <c r="H337" s="2"/>
      <c r="I337" s="2"/>
      <c r="J337" s="2"/>
      <c r="K337" s="2"/>
      <c r="L337" s="2"/>
      <c r="M337" s="26">
        <f t="shared" si="54"/>
        <v>10.352708333333368</v>
      </c>
    </row>
    <row r="338" spans="1:13">
      <c r="A338" s="2">
        <v>334</v>
      </c>
      <c r="B338" s="35">
        <f t="shared" si="51"/>
        <v>53509</v>
      </c>
      <c r="C338" s="6">
        <f t="shared" si="52"/>
        <v>-5804.7499999999991</v>
      </c>
      <c r="D338" s="37">
        <f t="shared" si="49"/>
        <v>27.125000000000032</v>
      </c>
      <c r="E338" s="26">
        <f t="shared" si="50"/>
        <v>-16.85140625</v>
      </c>
      <c r="F338" s="2"/>
      <c r="G338" s="26">
        <f t="shared" si="53"/>
        <v>10.273593750000032</v>
      </c>
      <c r="H338" s="2"/>
      <c r="I338" s="2"/>
      <c r="J338" s="2"/>
      <c r="K338" s="2"/>
      <c r="L338" s="2"/>
      <c r="M338" s="26">
        <f t="shared" si="54"/>
        <v>10.273593750000032</v>
      </c>
    </row>
    <row r="339" spans="1:13">
      <c r="A339" s="2">
        <v>335</v>
      </c>
      <c r="B339" s="35">
        <f t="shared" si="51"/>
        <v>53540</v>
      </c>
      <c r="C339" s="6">
        <f t="shared" si="52"/>
        <v>-5831.8749999999991</v>
      </c>
      <c r="D339" s="37">
        <f t="shared" si="49"/>
        <v>27.125000000000032</v>
      </c>
      <c r="E339" s="26">
        <f t="shared" si="50"/>
        <v>-16.930520833333333</v>
      </c>
      <c r="F339" s="2"/>
      <c r="G339" s="26">
        <f t="shared" si="53"/>
        <v>10.194479166666699</v>
      </c>
      <c r="H339" s="2"/>
      <c r="I339" s="2"/>
      <c r="J339" s="2"/>
      <c r="K339" s="2"/>
      <c r="L339" s="2"/>
      <c r="M339" s="26">
        <f t="shared" si="54"/>
        <v>10.194479166666699</v>
      </c>
    </row>
    <row r="340" spans="1:13">
      <c r="A340" s="2">
        <v>336</v>
      </c>
      <c r="B340" s="35">
        <f t="shared" si="51"/>
        <v>53571</v>
      </c>
      <c r="C340" s="6">
        <f t="shared" si="52"/>
        <v>-5858.9999999999991</v>
      </c>
      <c r="D340" s="37">
        <f t="shared" si="49"/>
        <v>27.125000000000032</v>
      </c>
      <c r="E340" s="26">
        <f t="shared" si="50"/>
        <v>-17.009635416666665</v>
      </c>
      <c r="F340" s="2"/>
      <c r="G340" s="26">
        <f t="shared" si="53"/>
        <v>10.115364583333367</v>
      </c>
      <c r="H340" s="2"/>
      <c r="I340" s="2"/>
      <c r="J340" s="2"/>
      <c r="K340" s="2"/>
      <c r="L340" s="2"/>
      <c r="M340" s="26">
        <f t="shared" si="54"/>
        <v>10.115364583333367</v>
      </c>
    </row>
    <row r="341" spans="1:13">
      <c r="A341" s="2">
        <v>337</v>
      </c>
      <c r="B341" s="35">
        <f t="shared" si="51"/>
        <v>53601</v>
      </c>
      <c r="C341" s="6">
        <f t="shared" si="52"/>
        <v>-5886.1249999999991</v>
      </c>
      <c r="D341" s="37">
        <f t="shared" si="49"/>
        <v>27.125000000000032</v>
      </c>
      <c r="E341" s="26">
        <f t="shared" si="50"/>
        <v>-17.088750000000001</v>
      </c>
      <c r="F341" s="2"/>
      <c r="G341" s="26">
        <f t="shared" si="53"/>
        <v>10.036250000000031</v>
      </c>
      <c r="H341" s="2"/>
      <c r="I341" s="2"/>
      <c r="J341" s="2"/>
      <c r="K341" s="2"/>
      <c r="L341" s="2"/>
      <c r="M341" s="26">
        <f t="shared" si="54"/>
        <v>10.036250000000031</v>
      </c>
    </row>
    <row r="342" spans="1:13">
      <c r="A342" s="2">
        <v>338</v>
      </c>
      <c r="B342" s="35">
        <f t="shared" si="51"/>
        <v>53632</v>
      </c>
      <c r="C342" s="6">
        <f t="shared" si="52"/>
        <v>-5913.2499999999991</v>
      </c>
      <c r="D342" s="37">
        <f t="shared" si="49"/>
        <v>27.125000000000032</v>
      </c>
      <c r="E342" s="26">
        <f t="shared" si="50"/>
        <v>-17.167864583333333</v>
      </c>
      <c r="F342" s="2"/>
      <c r="G342" s="26">
        <f t="shared" si="53"/>
        <v>9.9571354166666985</v>
      </c>
      <c r="H342" s="2"/>
      <c r="I342" s="2"/>
      <c r="J342" s="2"/>
      <c r="K342" s="2"/>
      <c r="L342" s="2"/>
      <c r="M342" s="26">
        <f t="shared" si="54"/>
        <v>9.9571354166666985</v>
      </c>
    </row>
    <row r="343" spans="1:13">
      <c r="A343" s="2">
        <v>339</v>
      </c>
      <c r="B343" s="35">
        <f t="shared" si="51"/>
        <v>53662</v>
      </c>
      <c r="C343" s="6">
        <f t="shared" si="52"/>
        <v>-5940.3749999999991</v>
      </c>
      <c r="D343" s="37">
        <f t="shared" si="49"/>
        <v>27.125000000000032</v>
      </c>
      <c r="E343" s="26">
        <f t="shared" si="50"/>
        <v>-17.246979166666666</v>
      </c>
      <c r="F343" s="2"/>
      <c r="G343" s="26">
        <f t="shared" si="53"/>
        <v>9.8780208333333661</v>
      </c>
      <c r="H343" s="2"/>
      <c r="I343" s="2"/>
      <c r="J343" s="2"/>
      <c r="K343" s="2"/>
      <c r="L343" s="2"/>
      <c r="M343" s="26">
        <f t="shared" si="54"/>
        <v>9.8780208333333661</v>
      </c>
    </row>
    <row r="344" spans="1:13">
      <c r="A344" s="2">
        <v>340</v>
      </c>
      <c r="B344" s="35">
        <f t="shared" si="51"/>
        <v>53693</v>
      </c>
      <c r="C344" s="6">
        <f t="shared" si="52"/>
        <v>-5967.4999999999991</v>
      </c>
      <c r="D344" s="37">
        <f t="shared" si="49"/>
        <v>27.125000000000032</v>
      </c>
      <c r="E344" s="26">
        <f t="shared" si="50"/>
        <v>-17.326093749999998</v>
      </c>
      <c r="F344" s="2"/>
      <c r="G344" s="26">
        <f t="shared" si="53"/>
        <v>9.7989062500000337</v>
      </c>
      <c r="H344" s="2"/>
      <c r="I344" s="2"/>
      <c r="J344" s="2"/>
      <c r="K344" s="2"/>
      <c r="L344" s="2"/>
      <c r="M344" s="26">
        <f t="shared" si="54"/>
        <v>9.7989062500000337</v>
      </c>
    </row>
    <row r="345" spans="1:13">
      <c r="A345" s="2">
        <v>341</v>
      </c>
      <c r="B345" s="35">
        <f t="shared" si="51"/>
        <v>53724</v>
      </c>
      <c r="C345" s="6">
        <f t="shared" si="52"/>
        <v>-5994.6249999999991</v>
      </c>
      <c r="D345" s="37">
        <f t="shared" si="49"/>
        <v>27.125000000000032</v>
      </c>
      <c r="E345" s="26">
        <f t="shared" si="50"/>
        <v>-17.405208333333331</v>
      </c>
      <c r="F345" s="2"/>
      <c r="G345" s="26">
        <f t="shared" si="53"/>
        <v>9.7197916666667012</v>
      </c>
      <c r="H345" s="2"/>
      <c r="I345" s="2"/>
      <c r="J345" s="2"/>
      <c r="K345" s="2"/>
      <c r="L345" s="2"/>
      <c r="M345" s="26">
        <f t="shared" si="54"/>
        <v>9.7197916666667012</v>
      </c>
    </row>
    <row r="346" spans="1:13">
      <c r="A346" s="2">
        <v>342</v>
      </c>
      <c r="B346" s="35">
        <f t="shared" si="51"/>
        <v>53752</v>
      </c>
      <c r="C346" s="6">
        <f t="shared" si="52"/>
        <v>-6021.7499999999991</v>
      </c>
      <c r="D346" s="37">
        <f t="shared" si="49"/>
        <v>27.125000000000032</v>
      </c>
      <c r="E346" s="26">
        <f t="shared" si="50"/>
        <v>-17.484322916666667</v>
      </c>
      <c r="F346" s="2"/>
      <c r="G346" s="26">
        <f t="shared" si="53"/>
        <v>9.6406770833333653</v>
      </c>
      <c r="H346" s="2"/>
      <c r="I346" s="2"/>
      <c r="J346" s="2"/>
      <c r="K346" s="2"/>
      <c r="L346" s="2"/>
      <c r="M346" s="26">
        <f t="shared" si="54"/>
        <v>9.6406770833333653</v>
      </c>
    </row>
    <row r="347" spans="1:13">
      <c r="A347" s="2">
        <v>343</v>
      </c>
      <c r="B347" s="35">
        <f t="shared" si="51"/>
        <v>53783</v>
      </c>
      <c r="C347" s="6">
        <f t="shared" si="52"/>
        <v>-6048.8749999999991</v>
      </c>
      <c r="D347" s="37">
        <f t="shared" si="49"/>
        <v>27.125000000000032</v>
      </c>
      <c r="E347" s="26">
        <f t="shared" si="50"/>
        <v>-17.563437499999999</v>
      </c>
      <c r="F347" s="2"/>
      <c r="G347" s="26">
        <f t="shared" si="53"/>
        <v>9.5615625000000328</v>
      </c>
      <c r="H347" s="2"/>
      <c r="I347" s="2"/>
      <c r="J347" s="2"/>
      <c r="K347" s="2"/>
      <c r="L347" s="2"/>
      <c r="M347" s="26">
        <f t="shared" si="54"/>
        <v>9.5615625000000328</v>
      </c>
    </row>
    <row r="348" spans="1:13">
      <c r="A348" s="2">
        <v>344</v>
      </c>
      <c r="B348" s="35">
        <f t="shared" si="51"/>
        <v>53813</v>
      </c>
      <c r="C348" s="6">
        <f t="shared" si="52"/>
        <v>-6075.9999999999991</v>
      </c>
      <c r="D348" s="37">
        <f t="shared" si="49"/>
        <v>27.125000000000032</v>
      </c>
      <c r="E348" s="26">
        <f t="shared" si="50"/>
        <v>-17.642552083333332</v>
      </c>
      <c r="F348" s="2"/>
      <c r="G348" s="26">
        <f t="shared" si="53"/>
        <v>9.4824479166667004</v>
      </c>
      <c r="H348" s="2"/>
      <c r="I348" s="2"/>
      <c r="J348" s="2"/>
      <c r="K348" s="2"/>
      <c r="L348" s="2"/>
      <c r="M348" s="26">
        <f t="shared" si="54"/>
        <v>9.4824479166667004</v>
      </c>
    </row>
    <row r="349" spans="1:13">
      <c r="A349" s="2">
        <v>345</v>
      </c>
      <c r="B349" s="35">
        <f t="shared" si="51"/>
        <v>53844</v>
      </c>
      <c r="C349" s="6">
        <f t="shared" si="52"/>
        <v>-6103.1249999999991</v>
      </c>
      <c r="D349" s="37">
        <f t="shared" si="49"/>
        <v>27.125000000000032</v>
      </c>
      <c r="E349" s="26">
        <f t="shared" si="50"/>
        <v>-17.721666666666668</v>
      </c>
      <c r="F349" s="2"/>
      <c r="G349" s="26">
        <f t="shared" si="53"/>
        <v>9.4033333333333644</v>
      </c>
      <c r="H349" s="2"/>
      <c r="I349" s="2"/>
      <c r="J349" s="2"/>
      <c r="K349" s="2"/>
      <c r="L349" s="2"/>
      <c r="M349" s="26">
        <f t="shared" si="54"/>
        <v>9.4033333333333644</v>
      </c>
    </row>
    <row r="350" spans="1:13">
      <c r="A350" s="2">
        <v>346</v>
      </c>
      <c r="B350" s="35">
        <f t="shared" si="51"/>
        <v>53874</v>
      </c>
      <c r="C350" s="6">
        <f t="shared" si="52"/>
        <v>-6130.2499999999991</v>
      </c>
      <c r="D350" s="37">
        <f t="shared" si="49"/>
        <v>27.125000000000032</v>
      </c>
      <c r="E350" s="26">
        <f t="shared" si="50"/>
        <v>-17.80078125</v>
      </c>
      <c r="F350" s="2"/>
      <c r="G350" s="26">
        <f t="shared" si="53"/>
        <v>9.324218750000032</v>
      </c>
      <c r="H350" s="2"/>
      <c r="I350" s="2"/>
      <c r="J350" s="2"/>
      <c r="K350" s="2"/>
      <c r="L350" s="2"/>
      <c r="M350" s="26">
        <f t="shared" si="54"/>
        <v>9.324218750000032</v>
      </c>
    </row>
    <row r="351" spans="1:13">
      <c r="A351" s="2">
        <v>347</v>
      </c>
      <c r="B351" s="35">
        <f t="shared" si="51"/>
        <v>53905</v>
      </c>
      <c r="C351" s="6">
        <f t="shared" si="52"/>
        <v>-6157.3749999999991</v>
      </c>
      <c r="D351" s="37">
        <f t="shared" si="49"/>
        <v>27.125000000000032</v>
      </c>
      <c r="E351" s="26">
        <f t="shared" si="50"/>
        <v>-17.879895833333332</v>
      </c>
      <c r="F351" s="2"/>
      <c r="G351" s="26">
        <f t="shared" si="53"/>
        <v>9.2451041666666995</v>
      </c>
      <c r="H351" s="2"/>
      <c r="I351" s="2"/>
      <c r="J351" s="2"/>
      <c r="K351" s="2"/>
      <c r="L351" s="2"/>
      <c r="M351" s="26">
        <f t="shared" si="54"/>
        <v>9.2451041666666995</v>
      </c>
    </row>
    <row r="352" spans="1:13">
      <c r="A352" s="2">
        <v>348</v>
      </c>
      <c r="B352" s="35">
        <f t="shared" si="51"/>
        <v>53936</v>
      </c>
      <c r="C352" s="6">
        <f t="shared" si="52"/>
        <v>-6184.4999999999991</v>
      </c>
      <c r="D352" s="37">
        <f t="shared" si="49"/>
        <v>27.125000000000032</v>
      </c>
      <c r="E352" s="26">
        <f t="shared" si="50"/>
        <v>-17.959010416666665</v>
      </c>
      <c r="F352" s="2"/>
      <c r="G352" s="26">
        <f t="shared" si="53"/>
        <v>9.1659895833333671</v>
      </c>
      <c r="H352" s="2"/>
      <c r="I352" s="2"/>
      <c r="J352" s="2"/>
      <c r="K352" s="2"/>
      <c r="L352" s="2"/>
      <c r="M352" s="26">
        <f t="shared" si="54"/>
        <v>9.1659895833333671</v>
      </c>
    </row>
    <row r="353" spans="1:13">
      <c r="A353" s="2">
        <v>349</v>
      </c>
      <c r="B353" s="35">
        <f t="shared" si="51"/>
        <v>53966</v>
      </c>
      <c r="C353" s="6">
        <f t="shared" si="52"/>
        <v>-6211.6249999999991</v>
      </c>
      <c r="D353" s="37">
        <f t="shared" si="49"/>
        <v>27.125000000000032</v>
      </c>
      <c r="E353" s="26">
        <f t="shared" si="50"/>
        <v>-18.038124999999997</v>
      </c>
      <c r="F353" s="2"/>
      <c r="G353" s="26">
        <f t="shared" si="53"/>
        <v>9.0868750000000347</v>
      </c>
      <c r="H353" s="2"/>
      <c r="I353" s="2"/>
      <c r="J353" s="2"/>
      <c r="K353" s="2"/>
      <c r="L353" s="2"/>
      <c r="M353" s="26">
        <f t="shared" si="54"/>
        <v>9.0868750000000347</v>
      </c>
    </row>
    <row r="354" spans="1:13">
      <c r="A354" s="2">
        <v>350</v>
      </c>
      <c r="B354" s="35">
        <f t="shared" si="51"/>
        <v>53997</v>
      </c>
      <c r="C354" s="6">
        <f t="shared" si="52"/>
        <v>-6238.7499999999991</v>
      </c>
      <c r="D354" s="37">
        <f t="shared" si="49"/>
        <v>27.125000000000032</v>
      </c>
      <c r="E354" s="26">
        <f t="shared" si="50"/>
        <v>-18.117239583333333</v>
      </c>
      <c r="F354" s="2"/>
      <c r="G354" s="26">
        <f t="shared" si="53"/>
        <v>9.0077604166666987</v>
      </c>
      <c r="H354" s="2"/>
      <c r="I354" s="2"/>
      <c r="J354" s="2"/>
      <c r="K354" s="2"/>
      <c r="L354" s="2"/>
      <c r="M354" s="26">
        <f t="shared" si="54"/>
        <v>9.0077604166666987</v>
      </c>
    </row>
    <row r="355" spans="1:13">
      <c r="A355" s="2">
        <v>351</v>
      </c>
      <c r="B355" s="35">
        <f t="shared" si="51"/>
        <v>54027</v>
      </c>
      <c r="C355" s="6">
        <f t="shared" si="52"/>
        <v>-6265.8749999999991</v>
      </c>
      <c r="D355" s="37">
        <f t="shared" si="49"/>
        <v>27.125000000000032</v>
      </c>
      <c r="E355" s="26">
        <f t="shared" si="50"/>
        <v>-18.196354166666666</v>
      </c>
      <c r="F355" s="2"/>
      <c r="G355" s="26">
        <f t="shared" si="53"/>
        <v>8.9286458333333663</v>
      </c>
      <c r="H355" s="2"/>
      <c r="I355" s="2"/>
      <c r="J355" s="2"/>
      <c r="K355" s="2"/>
      <c r="L355" s="2"/>
      <c r="M355" s="26">
        <f t="shared" si="54"/>
        <v>8.9286458333333663</v>
      </c>
    </row>
    <row r="356" spans="1:13">
      <c r="A356" s="2">
        <v>352</v>
      </c>
      <c r="B356" s="35">
        <f t="shared" si="51"/>
        <v>54058</v>
      </c>
      <c r="C356" s="6">
        <f t="shared" si="52"/>
        <v>-6292.9999999999991</v>
      </c>
      <c r="D356" s="37">
        <f t="shared" si="49"/>
        <v>27.125000000000032</v>
      </c>
      <c r="E356" s="26">
        <f t="shared" si="50"/>
        <v>-18.275468749999998</v>
      </c>
      <c r="F356" s="2"/>
      <c r="G356" s="26">
        <f t="shared" si="53"/>
        <v>8.8495312500000338</v>
      </c>
      <c r="H356" s="2"/>
      <c r="I356" s="2"/>
      <c r="J356" s="2"/>
      <c r="K356" s="2"/>
      <c r="L356" s="2"/>
      <c r="M356" s="26">
        <f t="shared" si="54"/>
        <v>8.8495312500000338</v>
      </c>
    </row>
    <row r="357" spans="1:13">
      <c r="A357" s="2">
        <v>353</v>
      </c>
      <c r="B357" s="35">
        <f t="shared" si="51"/>
        <v>54089</v>
      </c>
      <c r="C357" s="6">
        <f t="shared" si="52"/>
        <v>-6320.1249999999991</v>
      </c>
      <c r="D357" s="37">
        <f t="shared" si="49"/>
        <v>27.125000000000032</v>
      </c>
      <c r="E357" s="26">
        <f t="shared" si="50"/>
        <v>-18.354583333333334</v>
      </c>
      <c r="F357" s="2"/>
      <c r="G357" s="26">
        <f t="shared" si="53"/>
        <v>8.7704166666666978</v>
      </c>
      <c r="H357" s="2"/>
      <c r="I357" s="2"/>
      <c r="J357" s="2"/>
      <c r="K357" s="2"/>
      <c r="L357" s="2"/>
      <c r="M357" s="26">
        <f t="shared" si="54"/>
        <v>8.7704166666666978</v>
      </c>
    </row>
    <row r="358" spans="1:13">
      <c r="A358" s="2">
        <v>354</v>
      </c>
      <c r="B358" s="35">
        <f t="shared" si="51"/>
        <v>54118</v>
      </c>
      <c r="C358" s="6">
        <f t="shared" si="52"/>
        <v>-6347.2499999999991</v>
      </c>
      <c r="D358" s="37">
        <f t="shared" si="49"/>
        <v>27.125000000000032</v>
      </c>
      <c r="E358" s="26">
        <f t="shared" si="50"/>
        <v>-18.433697916666667</v>
      </c>
      <c r="F358" s="2"/>
      <c r="G358" s="26">
        <f t="shared" si="53"/>
        <v>8.6913020833333654</v>
      </c>
      <c r="H358" s="2"/>
      <c r="I358" s="2"/>
      <c r="J358" s="2"/>
      <c r="K358" s="2"/>
      <c r="L358" s="2"/>
      <c r="M358" s="26">
        <f t="shared" si="54"/>
        <v>8.6913020833333654</v>
      </c>
    </row>
    <row r="359" spans="1:13">
      <c r="A359" s="2">
        <v>355</v>
      </c>
      <c r="B359" s="35">
        <f t="shared" si="51"/>
        <v>54149</v>
      </c>
      <c r="C359" s="6">
        <f t="shared" si="52"/>
        <v>-6374.3749999999991</v>
      </c>
      <c r="D359" s="37">
        <f t="shared" si="49"/>
        <v>27.125000000000032</v>
      </c>
      <c r="E359" s="26">
        <f t="shared" si="50"/>
        <v>-18.512812499999999</v>
      </c>
      <c r="F359" s="2"/>
      <c r="G359" s="26">
        <f t="shared" si="53"/>
        <v>8.612187500000033</v>
      </c>
      <c r="H359" s="2"/>
      <c r="I359" s="2"/>
      <c r="J359" s="2"/>
      <c r="K359" s="2"/>
      <c r="L359" s="2"/>
      <c r="M359" s="26">
        <f t="shared" si="54"/>
        <v>8.612187500000033</v>
      </c>
    </row>
    <row r="360" spans="1:13">
      <c r="A360" s="2">
        <v>356</v>
      </c>
      <c r="B360" s="35">
        <f t="shared" si="51"/>
        <v>54179</v>
      </c>
      <c r="C360" s="6">
        <f t="shared" si="52"/>
        <v>-6401.4999999999991</v>
      </c>
      <c r="D360" s="37">
        <f t="shared" si="49"/>
        <v>27.125000000000032</v>
      </c>
      <c r="E360" s="26">
        <f t="shared" si="50"/>
        <v>-18.591927083333331</v>
      </c>
      <c r="F360" s="2"/>
      <c r="G360" s="26">
        <f t="shared" si="53"/>
        <v>8.5330729166667005</v>
      </c>
      <c r="H360" s="2"/>
      <c r="I360" s="2"/>
      <c r="J360" s="2"/>
      <c r="K360" s="2"/>
      <c r="L360" s="2"/>
      <c r="M360" s="26">
        <f t="shared" si="54"/>
        <v>8.5330729166667005</v>
      </c>
    </row>
    <row r="361" spans="1:13">
      <c r="A361" s="2">
        <v>357</v>
      </c>
      <c r="B361" s="35">
        <f t="shared" si="51"/>
        <v>54210</v>
      </c>
      <c r="C361" s="6">
        <f t="shared" si="52"/>
        <v>-6428.6249999999991</v>
      </c>
      <c r="D361" s="37">
        <f t="shared" si="49"/>
        <v>27.125000000000032</v>
      </c>
      <c r="E361" s="26">
        <f t="shared" si="50"/>
        <v>-18.671041666666664</v>
      </c>
      <c r="F361" s="2"/>
      <c r="G361" s="26">
        <f t="shared" si="53"/>
        <v>8.4539583333333681</v>
      </c>
      <c r="H361" s="2"/>
      <c r="I361" s="2"/>
      <c r="J361" s="2"/>
      <c r="K361" s="2"/>
      <c r="L361" s="2"/>
      <c r="M361" s="26">
        <f t="shared" si="54"/>
        <v>8.4539583333333681</v>
      </c>
    </row>
    <row r="362" spans="1:13">
      <c r="A362" s="2">
        <v>358</v>
      </c>
      <c r="B362" s="35">
        <f t="shared" si="51"/>
        <v>54240</v>
      </c>
      <c r="C362" s="6">
        <f t="shared" si="52"/>
        <v>-6455.7499999999991</v>
      </c>
      <c r="D362" s="37">
        <f t="shared" ref="D362:D364" si="55">D361</f>
        <v>27.125000000000032</v>
      </c>
      <c r="E362" s="26">
        <f t="shared" si="50"/>
        <v>-18.75015625</v>
      </c>
      <c r="F362" s="2"/>
      <c r="G362" s="26">
        <f t="shared" si="53"/>
        <v>8.3748437500000321</v>
      </c>
      <c r="H362" s="2"/>
      <c r="I362" s="2"/>
      <c r="J362" s="2"/>
      <c r="K362" s="2"/>
      <c r="L362" s="2"/>
      <c r="M362" s="26">
        <f t="shared" si="54"/>
        <v>8.3748437500000321</v>
      </c>
    </row>
    <row r="363" spans="1:13">
      <c r="A363" s="2">
        <v>359</v>
      </c>
      <c r="B363" s="35">
        <f t="shared" si="51"/>
        <v>54271</v>
      </c>
      <c r="C363" s="6">
        <f t="shared" si="52"/>
        <v>-6482.8749999999991</v>
      </c>
      <c r="D363" s="37">
        <f t="shared" si="55"/>
        <v>27.125000000000032</v>
      </c>
      <c r="E363" s="26">
        <f t="shared" si="50"/>
        <v>-18.829270833333332</v>
      </c>
      <c r="F363" s="2"/>
      <c r="G363" s="26">
        <f t="shared" si="53"/>
        <v>8.2957291666666997</v>
      </c>
      <c r="H363" s="2"/>
      <c r="I363" s="2"/>
      <c r="J363" s="2"/>
      <c r="K363" s="2"/>
      <c r="L363" s="2"/>
      <c r="M363" s="26">
        <f t="shared" si="54"/>
        <v>8.2957291666666997</v>
      </c>
    </row>
    <row r="364" spans="1:13">
      <c r="A364" s="2">
        <v>360</v>
      </c>
      <c r="B364" s="35">
        <f t="shared" si="51"/>
        <v>54302</v>
      </c>
      <c r="C364" s="6">
        <f t="shared" si="52"/>
        <v>-6509.9999999999991</v>
      </c>
      <c r="D364" s="37">
        <f t="shared" si="55"/>
        <v>27.125000000000032</v>
      </c>
      <c r="E364" s="26">
        <f t="shared" si="50"/>
        <v>-18.908385416666665</v>
      </c>
      <c r="F364" s="2"/>
      <c r="G364" s="26">
        <f t="shared" si="53"/>
        <v>8.2166145833333672</v>
      </c>
      <c r="H364" s="2"/>
      <c r="I364" s="2"/>
      <c r="J364" s="2"/>
      <c r="K364" s="2"/>
      <c r="L364" s="2"/>
      <c r="M364" s="26">
        <f t="shared" si="54"/>
        <v>8.2166145833333672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CashFlow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sangjin ryu</cp:lastModifiedBy>
  <dcterms:created xsi:type="dcterms:W3CDTF">2018-06-15T03:56:53Z</dcterms:created>
  <dcterms:modified xsi:type="dcterms:W3CDTF">2018-07-11T11:30:28Z</dcterms:modified>
</cp:coreProperties>
</file>