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2"/>
  <workbookPr defaultThemeVersion="124226"/>
  <mc:AlternateContent xmlns:mc="http://schemas.openxmlformats.org/markup-compatibility/2006">
    <mc:Choice Requires="x15">
      <x15ac:absPath xmlns:x15ac="http://schemas.microsoft.com/office/spreadsheetml/2010/11/ac" url="https://gihd-my.sharepoint.com/personal/hashim_javed_gihd_org_pk/Documents/MCH Center (Mandra-Clinic)/"/>
    </mc:Choice>
  </mc:AlternateContent>
  <xr:revisionPtr revIDLastSave="7" documentId="13_ncr:1_{F8B8E87E-5051-434A-9C87-3CB70AA6D97B}" xr6:coauthVersionLast="47" xr6:coauthVersionMax="47" xr10:uidLastSave="{5945CF3A-DCF5-4B89-B18B-8899872C3586}"/>
  <bookViews>
    <workbookView xWindow="-108" yWindow="-108" windowWidth="23256" windowHeight="1245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2" i="1"/>
</calcChain>
</file>

<file path=xl/sharedStrings.xml><?xml version="1.0" encoding="utf-8"?>
<sst xmlns="http://schemas.openxmlformats.org/spreadsheetml/2006/main" count="924" uniqueCount="457">
  <si>
    <t>Age</t>
  </si>
  <si>
    <t>Blood Pressure</t>
  </si>
  <si>
    <t>Company</t>
  </si>
  <si>
    <t>Complete Name</t>
  </si>
  <si>
    <t>Created on</t>
  </si>
  <si>
    <t>EDD</t>
  </si>
  <si>
    <t>Follow Up</t>
  </si>
  <si>
    <t>HB %</t>
  </si>
  <si>
    <t>High Risk Identification</t>
  </si>
  <si>
    <t>LMP</t>
  </si>
  <si>
    <t>Mobile</t>
  </si>
  <si>
    <t>Referred By</t>
  </si>
  <si>
    <t>Risk Factor</t>
  </si>
  <si>
    <t>TT Vaccination</t>
  </si>
  <si>
    <t>Week of Gestation</t>
  </si>
  <si>
    <t>Weight</t>
  </si>
  <si>
    <t>Gest Weeks</t>
  </si>
  <si>
    <t>Risk Factor Level</t>
  </si>
  <si>
    <t>HB Category</t>
  </si>
  <si>
    <t>Risk category by age</t>
  </si>
  <si>
    <t>Age Group</t>
  </si>
  <si>
    <t>Triage Level</t>
  </si>
  <si>
    <t>BP Category</t>
  </si>
  <si>
    <t>BP related to Age</t>
  </si>
  <si>
    <t>Referral Institute</t>
  </si>
  <si>
    <t>MCH Center Mandra, Afsha bibi</t>
  </si>
  <si>
    <t>+92 347 8381683</t>
  </si>
  <si>
    <t/>
  </si>
  <si>
    <t>MCH Center Mandra, Akhter w/o Imran Khan</t>
  </si>
  <si>
    <t>N/A</t>
  </si>
  <si>
    <t>100/60</t>
  </si>
  <si>
    <t>MCH Center Mandra, Aleena</t>
  </si>
  <si>
    <t>Mild anaemic</t>
  </si>
  <si>
    <t>+92 316 5014490</t>
  </si>
  <si>
    <t>RHC kontrila</t>
  </si>
  <si>
    <t>Nil</t>
  </si>
  <si>
    <t>23 weaks ,1 day</t>
  </si>
  <si>
    <t>MCH Center Mandra, Alina zahid</t>
  </si>
  <si>
    <t>------</t>
  </si>
  <si>
    <t>MCH Center Mandra, Alisha</t>
  </si>
  <si>
    <t>+92 301 5086273</t>
  </si>
  <si>
    <t>110/70</t>
  </si>
  <si>
    <t>MCH Center Mandra, Alishba Asim</t>
  </si>
  <si>
    <t>+92 348 5644946</t>
  </si>
  <si>
    <t>RHC Daultala</t>
  </si>
  <si>
    <t>Clinically mild anaemic</t>
  </si>
  <si>
    <t>24 weeks  , 3 days</t>
  </si>
  <si>
    <t>90/60</t>
  </si>
  <si>
    <t>MCH Center Mandra, Alishbah Ansar</t>
  </si>
  <si>
    <t>Severe anaemic clinically</t>
  </si>
  <si>
    <t>RHC daultala</t>
  </si>
  <si>
    <t>-</t>
  </si>
  <si>
    <t>18 weeks,0 days</t>
  </si>
  <si>
    <t>MCH Center Mandra, Aliya Irum</t>
  </si>
  <si>
    <t>MCH Center Mandra, Aliya w/o Haseeb</t>
  </si>
  <si>
    <t>MCH Center Mandra, Ambreen</t>
  </si>
  <si>
    <t>+92 311 5079070</t>
  </si>
  <si>
    <t>GIHD</t>
  </si>
  <si>
    <t>130/90</t>
  </si>
  <si>
    <t>MCH Center Mandra, Amina bibi</t>
  </si>
  <si>
    <t>Increase Liquor AFI 21.6 cm larger size of baby</t>
  </si>
  <si>
    <t>+92 300 9109750</t>
  </si>
  <si>
    <t>High risk due to large size of baby</t>
  </si>
  <si>
    <t>First</t>
  </si>
  <si>
    <t>30 weeks,2 days</t>
  </si>
  <si>
    <t>MCH Center Mandra, Andleeb w/o Zohaib</t>
  </si>
  <si>
    <t>MCH Center Mandra, Anila shahzadi</t>
  </si>
  <si>
    <t>+92 326 5649970</t>
  </si>
  <si>
    <t>-----</t>
  </si>
  <si>
    <t>110/60</t>
  </si>
  <si>
    <t>MCH Center Mandra, Anita Maqbool</t>
  </si>
  <si>
    <t>Moderate anaemic</t>
  </si>
  <si>
    <t>+92 341 5383875</t>
  </si>
  <si>
    <t>RHC Mandra</t>
  </si>
  <si>
    <t>30 weeks ,3 days</t>
  </si>
  <si>
    <t>MCH Center Mandra, Anum Saqib</t>
  </si>
  <si>
    <t>+92 309 6577766</t>
  </si>
  <si>
    <t>Primigravida</t>
  </si>
  <si>
    <t>23 weeks  , 6 days</t>
  </si>
  <si>
    <t>MCH Center Mandra, Areeba Ilyas</t>
  </si>
  <si>
    <t>+92 316 5078711</t>
  </si>
  <si>
    <t>RHC mandra</t>
  </si>
  <si>
    <t>MCH Center Mandra, Areeba w/o Shaheen</t>
  </si>
  <si>
    <t>MCH Center Mandra, Arooj Nadeem</t>
  </si>
  <si>
    <t>+92 315 5605589</t>
  </si>
  <si>
    <t>MCH Center Mandra, Asima balqees</t>
  </si>
  <si>
    <t>+92 346 5838019</t>
  </si>
  <si>
    <t>MCH Center Mandra, Asima naz</t>
  </si>
  <si>
    <t>+92 347 5201462</t>
  </si>
  <si>
    <t>MCH Center Mandra, Asma Balqees</t>
  </si>
  <si>
    <t>Mild Anaemic</t>
  </si>
  <si>
    <t>33 weeks, 0 days</t>
  </si>
  <si>
    <t>MCH Center Mandra, Ayesha</t>
  </si>
  <si>
    <t>+92 317 5748468</t>
  </si>
  <si>
    <t>MCH Center Mandra, Ayesha bibi</t>
  </si>
  <si>
    <t>+92 343 5612353</t>
  </si>
  <si>
    <t>BHU rama</t>
  </si>
  <si>
    <t>MCH Center Mandra, Ayesha w/o Umer</t>
  </si>
  <si>
    <t>Anemia</t>
  </si>
  <si>
    <t>+92 349 8150259</t>
  </si>
  <si>
    <t>Nill</t>
  </si>
  <si>
    <t>22 weeks 3 days</t>
  </si>
  <si>
    <t>MCH Center Mandra, Azizan w/o Mustafa</t>
  </si>
  <si>
    <t>MCH Center Mandra, Babra Shaheen</t>
  </si>
  <si>
    <t>Doubt of hydrocephalus</t>
  </si>
  <si>
    <t>+92 344 5900233</t>
  </si>
  <si>
    <t>BHU Raman</t>
  </si>
  <si>
    <t>20 weeks,1 day</t>
  </si>
  <si>
    <t>MCH Center Mandra, Balkees w/o Obaid Ullah</t>
  </si>
  <si>
    <t>MCH Center Mandra, Bas Bibi w/o Laal Saeed</t>
  </si>
  <si>
    <t>MCH Center Mandra, Easha w/o M.Shazab</t>
  </si>
  <si>
    <t>+92 349 5050297</t>
  </si>
  <si>
    <t>19 weeks 6 days</t>
  </si>
  <si>
    <t>MCH Center Mandra, Fakia</t>
  </si>
  <si>
    <t>+92 347 5645438</t>
  </si>
  <si>
    <t>MCH Center Mandra, Farah Naz w/o Usman Zahoor</t>
  </si>
  <si>
    <t>MCH Center Mandra, Fareeha Husnain</t>
  </si>
  <si>
    <t>+92 348 5166566</t>
  </si>
  <si>
    <t>19 weeks,6 days</t>
  </si>
  <si>
    <t>MCH Center Mandra, Fariha faraz</t>
  </si>
  <si>
    <t>+92 313 9899362</t>
  </si>
  <si>
    <t>RHC  KONTRILA</t>
  </si>
  <si>
    <t>MCH Center Mandra, Farkhanda w/o khubdar</t>
  </si>
  <si>
    <t>MCH Center Mandra, Farwa w/o Ghulam</t>
  </si>
  <si>
    <t>+92 335 0093619</t>
  </si>
  <si>
    <t>MCH Center Mandra, Farwa w/o Istafa</t>
  </si>
  <si>
    <t>MCH Center Mandra, Fatima Batool</t>
  </si>
  <si>
    <t>Mild anaemic , Primigravida</t>
  </si>
  <si>
    <t>+92 304 9260477</t>
  </si>
  <si>
    <t>25 week</t>
  </si>
  <si>
    <t>MCH Center Mandra, Fatima Bibi</t>
  </si>
  <si>
    <t>+92 301 9861718</t>
  </si>
  <si>
    <t>RHC bewal</t>
  </si>
  <si>
    <t>MCH Center Mandra, Fatima shahid</t>
  </si>
  <si>
    <t>MCH Center Mandra, Fazeela Bibi</t>
  </si>
  <si>
    <t>Placenta previa type -1</t>
  </si>
  <si>
    <t>+92 316 5671554</t>
  </si>
  <si>
    <t>BHU Jhunghal</t>
  </si>
  <si>
    <t>MCH Center Mandra, Fouzia w/o Umar</t>
  </si>
  <si>
    <t>MCH Center Mandra, Fozia w/o kousar Abbas</t>
  </si>
  <si>
    <t>+92 317 5454700</t>
  </si>
  <si>
    <t>MCH Center Mandra, Ghazala bibi</t>
  </si>
  <si>
    <t>+92 346 5750578</t>
  </si>
  <si>
    <t>Student reference</t>
  </si>
  <si>
    <t>MCH Center Mandra, Gulshan Huma</t>
  </si>
  <si>
    <t>+92 334 5859040</t>
  </si>
  <si>
    <t>MCH Center Mandra, Hajira</t>
  </si>
  <si>
    <t>Hep C positive</t>
  </si>
  <si>
    <t>+92 321 5556587</t>
  </si>
  <si>
    <t>20 weeks,3 days</t>
  </si>
  <si>
    <t>MCH Center Mandra, Halema w/o Usman</t>
  </si>
  <si>
    <t>MCH Center Mandra, Hifsa</t>
  </si>
  <si>
    <t>+92 348 7794708</t>
  </si>
  <si>
    <t>MCH Center Mandra, Hifza w/o Ahsan</t>
  </si>
  <si>
    <t>MCH Center Mandra, Hina Kanwal</t>
  </si>
  <si>
    <t>+92 335 5849551</t>
  </si>
  <si>
    <t>MCH Center Mandra, Hina taj father M Taj</t>
  </si>
  <si>
    <t>+92 343 5025698</t>
  </si>
  <si>
    <t>MCH Center Mandra, Iqra</t>
  </si>
  <si>
    <t>+92 302 2234206</t>
  </si>
  <si>
    <t>30 weeks , 2 days</t>
  </si>
  <si>
    <t>+92 347 5052197</t>
  </si>
  <si>
    <t>Gihd</t>
  </si>
  <si>
    <t>MCH Center Mandra, Iqra bibi</t>
  </si>
  <si>
    <t>+92 316 5533014</t>
  </si>
  <si>
    <t>MCH Center Mandra, Iqra w/o Arslan</t>
  </si>
  <si>
    <t>MCH Center Mandra, Irum</t>
  </si>
  <si>
    <t>+92 342 5096912</t>
  </si>
  <si>
    <t>GIHD driver</t>
  </si>
  <si>
    <t>MCH Center Mandra, Irum Aslam</t>
  </si>
  <si>
    <t>+92 347 0220763</t>
  </si>
  <si>
    <t>RHC</t>
  </si>
  <si>
    <t>30 weeks, 2 days</t>
  </si>
  <si>
    <t>120/80</t>
  </si>
  <si>
    <t>MCH Center Mandra, Irum Jabbar</t>
  </si>
  <si>
    <t>+92 311 5026680</t>
  </si>
  <si>
    <t>21 weeks,6 days</t>
  </si>
  <si>
    <t>MCH Center Mandra, Irum aslam</t>
  </si>
  <si>
    <t>+92 347 022076</t>
  </si>
  <si>
    <t>BHU jajja uc mangot</t>
  </si>
  <si>
    <t>MCH Center Mandra, Isma Adnan</t>
  </si>
  <si>
    <t>+92 344 6494402</t>
  </si>
  <si>
    <t>BHU SUKHO</t>
  </si>
  <si>
    <t>23 weeks1 day</t>
  </si>
  <si>
    <t>MCH Center Mandra, Isma Bibi</t>
  </si>
  <si>
    <t>+92 313 5596850</t>
  </si>
  <si>
    <t>First dose given</t>
  </si>
  <si>
    <t>28 weeks</t>
  </si>
  <si>
    <t>MCH Center Mandra, Javeria Zia</t>
  </si>
  <si>
    <t>+92 309 5942719</t>
  </si>
  <si>
    <t>MCH Center Mandra, Kamila</t>
  </si>
  <si>
    <t>Mild anemia</t>
  </si>
  <si>
    <t>+92 327 5866717</t>
  </si>
  <si>
    <t>Mild Anemia</t>
  </si>
  <si>
    <t>25 weeks, 0days</t>
  </si>
  <si>
    <t>MCH Center Mandra, Kiran</t>
  </si>
  <si>
    <t>+92 333 5198100</t>
  </si>
  <si>
    <t>RHC sasral</t>
  </si>
  <si>
    <t>28 weeks,2 days</t>
  </si>
  <si>
    <t>MCH Center Mandra, Kiran Faisal</t>
  </si>
  <si>
    <t>+92 335 8991742</t>
  </si>
  <si>
    <t>mild anaemic</t>
  </si>
  <si>
    <t>27 weeks,  2 days</t>
  </si>
  <si>
    <t>MCH Center Mandra, Kiran w/o Nadeem</t>
  </si>
  <si>
    <t>MCH Center Mandra, LARAIB</t>
  </si>
  <si>
    <t>.</t>
  </si>
  <si>
    <t>MCH Center Mandra, Lalma Bibi w/o Kareem</t>
  </si>
  <si>
    <t>MCH Center Mandra, Laraib zaheem</t>
  </si>
  <si>
    <t>MCH Center Mandra, Lubna</t>
  </si>
  <si>
    <t>MCH Center Mandra, Madiha kanwal</t>
  </si>
  <si>
    <t>+92 307 8536104</t>
  </si>
  <si>
    <t>MCH Center Mandra, Madiha w/o Adnan</t>
  </si>
  <si>
    <t>MCH Center Mandra, Mahnoor</t>
  </si>
  <si>
    <t>+92 340 0548270</t>
  </si>
  <si>
    <t>MCH Center Mandra, Maria Kalsoom</t>
  </si>
  <si>
    <t>Severe anaemic</t>
  </si>
  <si>
    <t>+92 322 5075966</t>
  </si>
  <si>
    <t>_</t>
  </si>
  <si>
    <t>21 weeks,1 day</t>
  </si>
  <si>
    <t>MCH Center Mandra, Maria bibi</t>
  </si>
  <si>
    <t>+92 303 2200006</t>
  </si>
  <si>
    <t>13 weaks</t>
  </si>
  <si>
    <t>MCH Center Mandra, Maria kamran</t>
  </si>
  <si>
    <t>+92 315 1174748</t>
  </si>
  <si>
    <t>MCH Center Mandra, Maria w/o Zafran</t>
  </si>
  <si>
    <t>+92 310 6951253</t>
  </si>
  <si>
    <t>MCH Center Mandra, Maryam Qamar</t>
  </si>
  <si>
    <t>+92 308 5480468</t>
  </si>
  <si>
    <t>RHC  mandra</t>
  </si>
  <si>
    <t>MCH Center Mandra, Maryam nisa</t>
  </si>
  <si>
    <t>+92 340 5118125</t>
  </si>
  <si>
    <t>BHU Sukhu</t>
  </si>
  <si>
    <t>Hep-C Mild anaemic previous history of TB</t>
  </si>
  <si>
    <t>Not</t>
  </si>
  <si>
    <t>MCH Center Mandra, Maryam w/o Tofique</t>
  </si>
  <si>
    <t>MCH Center Mandra, Mehmoona w/o Shah Raza khan</t>
  </si>
  <si>
    <t>MCH Center Mandra, Mehwish</t>
  </si>
  <si>
    <t>+92 312 1591378</t>
  </si>
  <si>
    <t>26 weeks  , 2 days</t>
  </si>
  <si>
    <t>21 Weeks 4 days</t>
  </si>
  <si>
    <t>36</t>
  </si>
  <si>
    <t>MCH Center Mandra, Mehwish jameel</t>
  </si>
  <si>
    <t>25</t>
  </si>
  <si>
    <t>MCH Center Mandra, Mehwish w/o M Haris</t>
  </si>
  <si>
    <t>MCH Center Mandra, Merab Imitaz</t>
  </si>
  <si>
    <t>+92 316 5872217</t>
  </si>
  <si>
    <t>MCH Center Mandra, Minahil Fatima</t>
  </si>
  <si>
    <t>+92 300 7836130</t>
  </si>
  <si>
    <t>MCH Center Mandra, Mudasira w/o Saqib</t>
  </si>
  <si>
    <t>MCH Center Mandra, Mudassra</t>
  </si>
  <si>
    <t>+92 302 5195578</t>
  </si>
  <si>
    <t>Irregular menstruation</t>
  </si>
  <si>
    <t>MCH Center Mandra, Mudsara w/o Saqib</t>
  </si>
  <si>
    <t>MCH Center Mandra, Muqadas</t>
  </si>
  <si>
    <t>+92 344 5396490</t>
  </si>
  <si>
    <t>MCH Center Mandra, Muskan w/o shoaib</t>
  </si>
  <si>
    <t>MCH Center Mandra, Muzdalfa</t>
  </si>
  <si>
    <t>+92 317 5729740</t>
  </si>
  <si>
    <t>MCH Center Mandra, Nageena Sheraz</t>
  </si>
  <si>
    <t>+92 347 1721043</t>
  </si>
  <si>
    <t>31 weeks,0 days</t>
  </si>
  <si>
    <t>MCH Center Mandra, Naheed</t>
  </si>
  <si>
    <t>+92 312 1853315</t>
  </si>
  <si>
    <t>MCH Center Mandra, Naheed Waqar</t>
  </si>
  <si>
    <t>+92 312 5157169</t>
  </si>
  <si>
    <t>MCH Center Mandra, Naila bibi</t>
  </si>
  <si>
    <t>+92 323 5310943</t>
  </si>
  <si>
    <t>Rhc mandra</t>
  </si>
  <si>
    <t>MCH Center Mandra, Nargis Bibi</t>
  </si>
  <si>
    <t>+92 329 5211799</t>
  </si>
  <si>
    <t>BHU Jhungal</t>
  </si>
  <si>
    <t>23 weeks 4 days</t>
  </si>
  <si>
    <t>MCH Center Mandra, Nasreen</t>
  </si>
  <si>
    <t>MCH Center Mandra, Nayat w/o M Shahzaib</t>
  </si>
  <si>
    <t>MCH Center Mandra, Nazeefa w/o Qasim</t>
  </si>
  <si>
    <t>PG SEVERE ANEMIC</t>
  </si>
  <si>
    <t>+92 310 9877678</t>
  </si>
  <si>
    <t>24 weeks 4 days</t>
  </si>
  <si>
    <t>MCH Center Mandra, Nazia w/o Aslam</t>
  </si>
  <si>
    <t>+92 345 9584179</t>
  </si>
  <si>
    <t>MCH Center Mandra, Nazma Rani</t>
  </si>
  <si>
    <t>+92 329 8685945</t>
  </si>
  <si>
    <t>22 weeks,1 day</t>
  </si>
  <si>
    <t>130/70</t>
  </si>
  <si>
    <t>MCH Center Mandra, Nazneen</t>
  </si>
  <si>
    <t>+92 343 5427707</t>
  </si>
  <si>
    <t>14 weeks,1 day</t>
  </si>
  <si>
    <t>MCH Center Mandra, Neelam</t>
  </si>
  <si>
    <t>+92 346 7065102</t>
  </si>
  <si>
    <t>MCH Center Mandra, Nida w/o Mohsin Ali</t>
  </si>
  <si>
    <t>+92 341 0059274</t>
  </si>
  <si>
    <t>MCH Center Mandra, Nimra w/o Adeem</t>
  </si>
  <si>
    <t>+92 311 5402312</t>
  </si>
  <si>
    <t>MCH Center Mandra, Nosheen</t>
  </si>
  <si>
    <t>+92 333 9089140</t>
  </si>
  <si>
    <t>MCH Center Mandra, Perveen w/o Nadeem</t>
  </si>
  <si>
    <t>MCH Center Mandra, Qurat ul Ain w/o Fazal  e  Rehman</t>
  </si>
  <si>
    <t>MCH Center Mandra, Qurat ul ain</t>
  </si>
  <si>
    <t>+92 348 0588987</t>
  </si>
  <si>
    <t>---------</t>
  </si>
  <si>
    <t>MCH Center Mandra, Quratulain</t>
  </si>
  <si>
    <t>Primigravida,  mild anaemic</t>
  </si>
  <si>
    <t>Primigravida  , Mild anaemic</t>
  </si>
  <si>
    <t>Both</t>
  </si>
  <si>
    <t>33 weeks  2 days</t>
  </si>
  <si>
    <t>MCH Center Mandra, RIMSHA w/o Sajad</t>
  </si>
  <si>
    <t>MCH Center Mandra, Rabail</t>
  </si>
  <si>
    <t>MCH Center Mandra, Raheela</t>
  </si>
  <si>
    <t>MCH Center Mandra, Raheela Azar</t>
  </si>
  <si>
    <t>+92 300 9101897</t>
  </si>
  <si>
    <t>Minor 2 cysts</t>
  </si>
  <si>
    <t>MCH Center Mandra, Raheela bibi</t>
  </si>
  <si>
    <t>+92 304 5787910</t>
  </si>
  <si>
    <t>Student  reference</t>
  </si>
  <si>
    <t>MCH Center Mandra, Razia w/o Shahzaib</t>
  </si>
  <si>
    <t>MCH Center Mandra, Reema Gul w/o Farman Khan</t>
  </si>
  <si>
    <t>MCH Center Mandra, Reema w/o Awais</t>
  </si>
  <si>
    <t>MCH Center Mandra, Rehana Bibi</t>
  </si>
  <si>
    <t>+92 306 5580287</t>
  </si>
  <si>
    <t>Painful urination,lower abdominal pain,mild anaemic</t>
  </si>
  <si>
    <t>MCH Center Mandra, Rida w/o Arslan</t>
  </si>
  <si>
    <t>+92 334 0098841</t>
  </si>
  <si>
    <t>MCH Center Mandra, Rimsha</t>
  </si>
  <si>
    <t>+92 340 5149449</t>
  </si>
  <si>
    <t>RHC KONTRILA</t>
  </si>
  <si>
    <t>19 weeks 5 days</t>
  </si>
  <si>
    <t>MCH Center Mandra, Rimsha Tariq</t>
  </si>
  <si>
    <t>+92 311 5133847</t>
  </si>
  <si>
    <t>23 week 4 day</t>
  </si>
  <si>
    <t>MCH Center Mandra, Robina</t>
  </si>
  <si>
    <t>+92 316 7314942</t>
  </si>
  <si>
    <t>27 weeks , 4 days</t>
  </si>
  <si>
    <t>MCH Center Mandra, Rukhsana w/o Nasir</t>
  </si>
  <si>
    <t>MCH Center Mandra, Rukhsar Rizwan</t>
  </si>
  <si>
    <t>Anaemic</t>
  </si>
  <si>
    <t>+92 317 5191417</t>
  </si>
  <si>
    <t>24 weeks, 3 days</t>
  </si>
  <si>
    <t>MCH Center Mandra, SOBIA W/O SAQIB</t>
  </si>
  <si>
    <t>+92 303 5233388</t>
  </si>
  <si>
    <t>MCH Center Mandra, Saba</t>
  </si>
  <si>
    <t>+92 340 5477493</t>
  </si>
  <si>
    <t>21 weeks 2 days</t>
  </si>
  <si>
    <t>100/70</t>
  </si>
  <si>
    <t>MCH Center Mandra, Saba Naseem</t>
  </si>
  <si>
    <t>Mild anaemic, Primigravida</t>
  </si>
  <si>
    <t>17 weeks,3 days</t>
  </si>
  <si>
    <t>MCH Center Mandra, Saba W/O AFTAB SAEED</t>
  </si>
  <si>
    <t>MCH Center Mandra, Sadia Ehsan</t>
  </si>
  <si>
    <t>+92 311 1410307</t>
  </si>
  <si>
    <t>First done</t>
  </si>
  <si>
    <t>29 weeks,  5 days</t>
  </si>
  <si>
    <t>MCH Center Mandra, Sahra w/o Shafqat</t>
  </si>
  <si>
    <t>MCH Center Mandra, Saima</t>
  </si>
  <si>
    <t>+92 317 8069243</t>
  </si>
  <si>
    <t>Jatli</t>
  </si>
  <si>
    <t>MCH Center Mandra, Saima Rani</t>
  </si>
  <si>
    <t>+92 343 0186317</t>
  </si>
  <si>
    <t>22 weeks 2 days</t>
  </si>
  <si>
    <t>MCH Center Mandra, Saima noreen</t>
  </si>
  <si>
    <t>+92 347 5652108</t>
  </si>
  <si>
    <t>RHC  kontrila</t>
  </si>
  <si>
    <t>MCH Center Mandra, Saima saleem</t>
  </si>
  <si>
    <t>MCH Center Mandra, Saira tabassum</t>
  </si>
  <si>
    <t>+92 340 5998262</t>
  </si>
  <si>
    <t>Ayesha student sister</t>
  </si>
  <si>
    <t>MCH Center Mandra, Sajida</t>
  </si>
  <si>
    <t>0343503516</t>
  </si>
  <si>
    <t>MCH Center Mandra, Sajida w/o Naveed</t>
  </si>
  <si>
    <t>MCH Center Mandra, Saliha</t>
  </si>
  <si>
    <t>+92 341 0054894</t>
  </si>
  <si>
    <t>MCH Center Mandra, Samina Bibi</t>
  </si>
  <si>
    <t>+ 92 336814958</t>
  </si>
  <si>
    <t>27 week 2 days</t>
  </si>
  <si>
    <t>MCH Center Mandra, Samina w/o Ahsan</t>
  </si>
  <si>
    <t>+92 345 5335857</t>
  </si>
  <si>
    <t>MCH Center Mandra, Samina w/o Ehsan</t>
  </si>
  <si>
    <t>MCH Center Mandra, Samma Mujtaba</t>
  </si>
  <si>
    <t>+92 344 1469558</t>
  </si>
  <si>
    <t>RHC Jhungal</t>
  </si>
  <si>
    <t>MCH Center Mandra, Sana</t>
  </si>
  <si>
    <t>23 Weeks</t>
  </si>
  <si>
    <t>MCH Center Mandra, Sana Zahra</t>
  </si>
  <si>
    <t>+92 348 5245863</t>
  </si>
  <si>
    <t>MCH Center Mandra, Sania</t>
  </si>
  <si>
    <t>+92 343 5612069</t>
  </si>
  <si>
    <t>MCH Center Mandra, Sania Masood</t>
  </si>
  <si>
    <t>0314155696</t>
  </si>
  <si>
    <t>29 weeks , 5 days</t>
  </si>
  <si>
    <t>MCH Center Mandra, Sbahat zeeshan</t>
  </si>
  <si>
    <t>+92 343 6014429</t>
  </si>
  <si>
    <t>BHU jajja</t>
  </si>
  <si>
    <t>25 weeks , 4days</t>
  </si>
  <si>
    <t>MCH Center Mandra, Shaheena</t>
  </si>
  <si>
    <t>+92 328 6820317</t>
  </si>
  <si>
    <t>Jhungal</t>
  </si>
  <si>
    <t>MCH Center Mandra, Shakira</t>
  </si>
  <si>
    <t>+92 336 0501718</t>
  </si>
  <si>
    <t>MCH Center Mandra, Shamail</t>
  </si>
  <si>
    <t>030955031313</t>
  </si>
  <si>
    <t>RHC Kontrila</t>
  </si>
  <si>
    <t>MCH Center Mandra, Shazia shehbaz</t>
  </si>
  <si>
    <t>+92 300 3284214</t>
  </si>
  <si>
    <t>MCH Center Mandra, Shazia w/o Javed</t>
  </si>
  <si>
    <t>MCH Center Mandra, Shazia w/o Javed Iqbal</t>
  </si>
  <si>
    <t>MCH Center Mandra, Shazia w/o Naveed</t>
  </si>
  <si>
    <t>MCH Center Mandra, Shbeen w/o M Ikram</t>
  </si>
  <si>
    <t>MCH Center Mandra, Shehneela kamran</t>
  </si>
  <si>
    <t>+92 334 9015979</t>
  </si>
  <si>
    <t>MCH Center Mandra, Shehraz bibi</t>
  </si>
  <si>
    <t>+92 370 9775617</t>
  </si>
  <si>
    <t>GIHD driver reference</t>
  </si>
  <si>
    <t>MCH Center Mandra, Shgufta w/o Abdul Rasheed</t>
  </si>
  <si>
    <t>MCH Center Mandra, Sumaira</t>
  </si>
  <si>
    <t>MCH Center Mandra, Sumaira Irum</t>
  </si>
  <si>
    <t>+92 345 3265690</t>
  </si>
  <si>
    <t>MCH Center Mandra, Sumaira gull</t>
  </si>
  <si>
    <t>+92 370 0140609</t>
  </si>
  <si>
    <t>MCH Center Mandra, Sumaira w/o Afzal</t>
  </si>
  <si>
    <t>MCH Center Mandra, Sumayya tariq</t>
  </si>
  <si>
    <t>+92 325 5055027</t>
  </si>
  <si>
    <t>MCH Center Mandra, Sumbal</t>
  </si>
  <si>
    <t>+92 348 8935228</t>
  </si>
  <si>
    <t>Civil Hospital Sukhu</t>
  </si>
  <si>
    <t>MCH Center Mandra, Surrya</t>
  </si>
  <si>
    <t>MCH Center Mandra, Tabasum Naz</t>
  </si>
  <si>
    <t>MCH Center Mandra, Tahira Fiaz</t>
  </si>
  <si>
    <t>+92 301 5252622</t>
  </si>
  <si>
    <t>MCH Center Mandra, Tanzeela</t>
  </si>
  <si>
    <t>+92 348 8561761</t>
  </si>
  <si>
    <t>BHU Jajja</t>
  </si>
  <si>
    <t>27 weeks  , 1 days</t>
  </si>
  <si>
    <t>+92 309 5418945</t>
  </si>
  <si>
    <t>+92 346 1615163</t>
  </si>
  <si>
    <t>MCH Center Mandra, Tayaba</t>
  </si>
  <si>
    <t>+92 300 5814368</t>
  </si>
  <si>
    <t>30 weeks 1 day</t>
  </si>
  <si>
    <t>MCH Center Mandra, Tehmina Bibi</t>
  </si>
  <si>
    <t>+92 348 8231055</t>
  </si>
  <si>
    <t>Rhc sukho</t>
  </si>
  <si>
    <t>17 weeks ,6 days</t>
  </si>
  <si>
    <t>MCH Center Mandra, Uzma</t>
  </si>
  <si>
    <t>+92 343 5122460</t>
  </si>
  <si>
    <t>MCH Center Mandra, Wajiha w/o Zeeshan</t>
  </si>
  <si>
    <t>MCH Center Mandra, Yasmeen W/o M.Anwar</t>
  </si>
  <si>
    <t>MCH Center Mandra, Yasmin w/o Rustam khan</t>
  </si>
  <si>
    <t>MCH Center Mandra, Zahida w/o Waseem</t>
  </si>
  <si>
    <t>MCH Center Mandra, Zainab bibi</t>
  </si>
  <si>
    <t>+92 346 5146408</t>
  </si>
  <si>
    <t>MCH Center Mandra, Zakia parveen</t>
  </si>
  <si>
    <t>+92 347 4961430</t>
  </si>
  <si>
    <t>MCH Center Mandra, Zarmeena w/o Basit</t>
  </si>
  <si>
    <t>MCH Center Mandra, Zia Matloob</t>
  </si>
  <si>
    <t>Blood Group A‐,Anaemic</t>
  </si>
  <si>
    <t>+92 343 0563146</t>
  </si>
  <si>
    <t>Anaemic,Blood Group A‐ ,Underage, Primigravida</t>
  </si>
  <si>
    <t>28 weeks,4 days</t>
  </si>
  <si>
    <t>MCH Center Mandra, Zulaikha w/o Zafran khan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</si>
</sst>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dd/mmm/yyyy"/>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164" fontId="0" fillId="0" borderId="0" xfId="0" applyNumberFormat="1" applyAlignment="1">
      <alignment wrapText="1"/>
    </xf>
    <xf numFmtId="4" fontId="0" fillId="0" borderId="0" xfId="0" applyNumberFormat="1" applyAlignment="1">
      <alignment wrapText="1"/>
    </xf>
    <xf numFmtId="165" fontId="1" fillId="0" borderId="0" xfId="0" applyNumberFormat="1" applyFont="1"/>
    <xf numFmtId="165" fontId="0" fillId="0" borderId="0" xfId="0" applyNumberFormat="1" applyAlignment="1">
      <alignment wrapText="1"/>
    </xf>
    <xf numFmtId="165" fontId="0" fillId="0" borderId="0" xfId="0" applyNumberFormat="1"/>
  </cellXfs>
  <cellStyles count="1">
    <cellStyle name="Normal" xfId="0" builtinId="0"/>
  </cellStyles>
  <dxfs count="17">
    <dxf>
      <numFmt numFmtId="4" formatCode="#,##0.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dd/mmm/yyyy"/>
      <alignment horizontal="general" vertical="bottom" textRotation="0" wrapText="1" indent="0" justifyLastLine="0" shrinkToFit="0" readingOrder="0"/>
    </dxf>
    <dxf>
      <alignment horizontal="general" vertical="bottom" textRotation="0" wrapText="1" indent="0" justifyLastLine="0" shrinkToFit="0" readingOrder="0"/>
    </dxf>
    <dxf>
      <numFmt numFmtId="4" formatCode="#,##0.00"/>
      <alignment horizontal="general" vertical="bottom" textRotation="0" wrapText="1" indent="0" justifyLastLine="0" shrinkToFit="0" readingOrder="0"/>
    </dxf>
    <dxf>
      <numFmt numFmtId="165" formatCode="dd/mmm/yyyy"/>
      <alignment horizontal="general" vertical="bottom" textRotation="0" wrapText="1" indent="0" justifyLastLine="0" shrinkToFit="0" readingOrder="0"/>
    </dxf>
    <dxf>
      <numFmt numFmtId="165" formatCode="dd/mmm/yyyy"/>
      <alignment horizontal="general" vertical="bottom" textRotation="0" wrapText="1" indent="0" justifyLastLine="0" shrinkToFit="0" readingOrder="0"/>
    </dxf>
    <dxf>
      <numFmt numFmtId="164" formatCode="yyyy\-mm\-dd\ hh:mm:ss"/>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A851E7-F214-43B4-8C64-BE5910FF07B7}" name="Table1" displayName="Table1" ref="A1:Y188" totalsRowShown="0" headerRowDxfId="16">
  <autoFilter ref="A1:Y188" xr:uid="{E6A851E7-F214-43B4-8C64-BE5910FF07B7}"/>
  <tableColumns count="25">
    <tableColumn id="1" xr3:uid="{CC6C4CF9-2B32-4E07-9203-7D92EDC4040F}" name="Age" dataDxfId="15"/>
    <tableColumn id="2" xr3:uid="{B2871EE9-6710-4CFA-A8B7-8356AA00F741}" name="Blood Pressure" dataDxfId="14"/>
    <tableColumn id="3" xr3:uid="{B03C2446-E57B-4910-9187-6E60CE4BD88E}" name="Company" dataDxfId="13"/>
    <tableColumn id="4" xr3:uid="{E5B7450E-DF1F-4150-A367-74C395D39660}" name="Complete Name" dataDxfId="12"/>
    <tableColumn id="5" xr3:uid="{37E26503-19D2-4018-A5B9-F9B44790875F}" name="Created on" dataDxfId="11"/>
    <tableColumn id="6" xr3:uid="{8CAA979C-11E2-4906-8CBC-DC0C15E461FE}" name="EDD" dataDxfId="10"/>
    <tableColumn id="7" xr3:uid="{DD9F3C0D-1C21-4A5F-96E3-3B87DE5A9421}" name="Follow Up" dataDxfId="9"/>
    <tableColumn id="8" xr3:uid="{7EC4D5AD-D52F-4B2B-94C5-463BC8F7CDBE}" name="HB %" dataDxfId="8"/>
    <tableColumn id="9" xr3:uid="{6A079D01-C02E-4ED6-9C90-C32B748D8B92}" name="High Risk Identification" dataDxfId="7"/>
    <tableColumn id="10" xr3:uid="{093A6486-9CA3-493C-9C64-43BC3BBC87AD}" name="LMP" dataDxfId="6"/>
    <tableColumn id="11" xr3:uid="{1B6717FE-2F03-4035-96F9-045F78381B5E}" name="Mobile" dataDxfId="5"/>
    <tableColumn id="12" xr3:uid="{C558BDCD-3610-4889-8C12-4AFD44722FE8}" name="Referred By" dataDxfId="4"/>
    <tableColumn id="13" xr3:uid="{0F806AED-5925-4B58-81BA-5532460F0BC6}" name="Risk Factor" dataDxfId="3"/>
    <tableColumn id="14" xr3:uid="{60ECEBB2-B9E4-4716-BA98-5EB290DEF180}" name="TT Vaccination" dataDxfId="2"/>
    <tableColumn id="15" xr3:uid="{BAC51882-625E-4577-928A-EFB8CD67F211}" name="Week of Gestation" dataDxfId="1"/>
    <tableColumn id="16" xr3:uid="{5583A618-1D35-485E-9C60-CAF145397B47}" name="Weight" dataDxfId="0"/>
    <tableColumn id="17" xr3:uid="{1541DAAE-2ADA-4DE2-B297-8F7F4DFD454F}" name="Gest Weeks"/>
    <tableColumn id="18" xr3:uid="{33E64120-5522-4FA7-B92C-210BCC20FF09}" name="Risk Factor Level">
      <calculatedColumnFormula>IF(AND(I2="", M2=""), "-",
 IF(OR(I2="Nil", I2="Nill", I2="-", M2="Nil", M2="Nill", M2="-"), "Normal",
  IF(OR(ISNUMBER(SEARCH("Severe", I2)), ISNUMBER(SEARCH("PG SEVERE", I2)), ISNUMBER(SEARCH("Hep", I2)), ISNUMBER(SEARCH("TB", I2)), ISNUMBER(SEARCH("placenta", I2)), ISNUMBER(SEARCH("hydrocephalus", I2)), ISNUMBER(SEARCH("Liquor", I2)), ISNUMBER(SEARCH("large", I2)), ISNUMBER(SEARCH("High risk", I2)),
         ISNUMBER(SEARCH("Severe", M2)), ISNUMBER(SEARCH("PG SEVERE", M2)), ISNUMBER(SEARCH("Hep", M2)), ISNUMBER(SEARCH("TB", M2)), ISNUMBER(SEARCH("placenta", M2)), ISNUMBER(SEARCH("hydrocephalus", M2)), ISNUMBER(SEARCH("Liquor", M2)), ISNUMBER(SEARCH("large", M2)), ISNUMBER(SEARCH("High risk", M2))), "High",
   IF(OR(ISNUMBER(SEARCH("Moderate", I2)), ISNUMBER(SEARCH("Minor", I2)), ISNUMBER(SEARCH("cyst", I2)), ISNUMBER(SEARCH("Irregular", I2)), ISNUMBER(SEARCH("Painful", I2)), ISNUMBER(SEARCH("Primigravida", I2)), ISNUMBER(SEARCH("mild", I2)), ISNUMBER(SEARCH("anemia", I2)), ISNUMBER(SEARCH("anaemic", I2)),
          ISNUMBER(SEARCH("Moderate", M2)), ISNUMBER(SEARCH("Minor", M2)), ISNUMBER(SEARCH("cyst", M2)), ISNUMBER(SEARCH("Irregular", M2)), ISNUMBER(SEARCH("Painful", M2)), ISNUMBER(SEARCH("Primigravida", M2)), ISNUMBER(SEARCH("mild", M2)), ISNUMBER(SEARCH("anemia", M2)), ISNUMBER(SEARCH("anaemic", M2))), "Moderate",
   "Normal"))))</calculatedColumnFormula>
    </tableColumn>
    <tableColumn id="19" xr3:uid="{BB9FAB08-3FCE-434C-85F1-34A579D2AC26}" name="HB Category">
      <calculatedColumnFormula>IF(H2=0, "Missing",
 IF(H2&lt;=9.9, "Low",
  IF(H2&lt;=11.9, "Borderline Low",
   IF(H2&lt;=14.5, "Normal",
    "High"))))</calculatedColumnFormula>
    </tableColumn>
    <tableColumn id="20" xr3:uid="{C1C2BCC2-4CBC-467F-AC45-A3E91E6781D4}" name="Risk category by age">
      <calculatedColumnFormula>IF(A2="", "Unknown",
 IF(A2&lt;3, "Invalid",
  IF(A2&lt;18, "Adolescent (High Risk)",
   IF(A2&lt;=34, "Normal Age Range",
    IF(A2&lt;=39, "Advanced Maternal Age (Moderate Risk)",
     "High Maternal Age (High Risk)")))))</calculatedColumnFormula>
    </tableColumn>
    <tableColumn id="21" xr3:uid="{B53619F1-C5F8-4F43-8839-6F14A02AC50F}" name="Age Group">
      <calculatedColumnFormula>IF(A2="", "Missing",
 IF(A2&lt;3, "Invalid (&lt;3)",
  IF(A2&lt;18, "Adolescent (0–17)",
   IF(A2&lt;=25, "Young Adult (18–25)",
    IF(A2&lt;=34, "Adult (26–34)",
     IF(A2&lt;=39, "Mid-Age Adult (35–39)",
      IF(A2&lt;=49, "Older Adult (40–49)",
       "Senior (50+)")))))))</calculatedColumnFormula>
    </tableColumn>
    <tableColumn id="22" xr3:uid="{CE97F296-94AF-4A71-9151-10436149A4BE}" name="Triage Level">
      <calculatedColumnFormula>IF(OR(H2=0,A2="",A2&lt;3),"Incomplete Data",
IF(OR(H2&lt;=9.9,A2&lt;18,A2&gt;=40,
ISNUMBER(SEARCH("Severe",I2)),ISNUMBER(SEARCH("Hep",I2)),ISNUMBER(SEARCH("TB",I2)),ISNUMBER(SEARCH("placenta",I2)),ISNUMBER(SEARCH("hydrocephalus",I2)),ISNUMBER(SEARCH("liquor",I2)),ISNUMBER(SEARCH("large",I2)),
ISNUMBER(SEARCH("Severe",M2)),ISNUMBER(SEARCH("Hep",M2)),ISNUMBER(SEARCH("TB",M2)),ISNUMBER(SEARCH("placenta",M2)),ISNUMBER(SEARCH("hydrocephalus",M2)),ISNUMBER(SEARCH("liquor",M2)),ISNUMBER(SEARCH("large",M2))
),"High Risk",
IF(OR(H2&lt;=11.9,A2&gt;=35,
ISNUMBER(SEARCH("Moderate",I2)),ISNUMBER(SEARCH("cyst",I2)),ISNUMBER(SEARCH("Irregular",I2)),ISNUMBER(SEARCH("Painful",I2)),ISNUMBER(SEARCH("Primigravida",I2)),ISNUMBER(SEARCH("mild",I2)),
ISNUMBER(SEARCH("Moderate",M2)),ISNUMBER(SEARCH("cyst",M2)),ISNUMBER(SEARCH("Irregular",M2)),ISNUMBER(SEARCH("Painful",M2)),ISNUMBER(SEARCH("Primigravida",M2)),ISNUMBER(SEARCH("mild",M2))
),"Moderate Risk",
"Low/Normal")))</calculatedColumnFormula>
    </tableColumn>
    <tableColumn id="23" xr3:uid="{2038D446-A140-4963-95F0-284BA11590D0}" name="BP Category">
      <calculatedColumnFormula>IF(B2="", "Missing",
 IFERROR(
  IF(LEFT(B2,FIND("/",B2)-1)+0&lt;90,
   IF(MID(B2,FIND("/",B2)+1,3)+0&lt;60, "Low BP", "Uncategorized"),
  IF(AND(LEFT(B2,FIND("/",B2)-1)+0&gt;=90, LEFT(B2,FIND("/",B2)-1)+0&lt;=119,
         MID(B2,FIND("/",B2)+1,3)+0&gt;=60, MID(B2,FIND("/",B2)+1,3)+0&lt;=79), "Normal BP",
  IF(AND(LEFT(B2,FIND("/",B2)-1)+0&gt;=120, LEFT(B2,FIND("/",B2)-1)+0&lt;=129,
         MID(B2,FIND("/",B2)+1,3)+0&lt;80), "Elevated BP",
  IF(AND(LEFT(B2,FIND("/",B2)-1)+0&gt;=130, LEFT(B2,FIND("/",B2)-1)+0&lt;=139,
         MID(B2,FIND("/",B2)+1,3)+0&gt;=80, MID(B2,FIND("/",B2)+1,3)+0&lt;=89), "Stage 1 Hypertension",
  IF(OR(LEFT(B2,FIND("/",B2)-1)+0&gt;=140, MID(B2,FIND("/",B2)+1,3)+0&gt;=90), "Stage 2 Hypertension",
  "Uncategorized"))))),
 "Invalid"))</calculatedColumnFormula>
    </tableColumn>
    <tableColumn id="24" xr3:uid="{38CB6166-B489-4BCF-B1E9-723B20855644}" name="BP related to Age">
      <calculatedColumnFormula>IF(OR(A2="", B2=""), "Missing",
 IF(A2&lt;3, "Invalid Age",
 IFERROR(
 IF(LEFT(B2,FIND("/",B2)-1)+0&lt;90,
  IF(MID(B2,FIND("/",B2)+1,3)+0&lt;60, "Low BP", "Low Systolic"),
 IF(AND(LEFT(B2,FIND("/",B2)-1)+0&gt;=90, LEFT(B2,FIND("/",B2)-1)+0&lt;=119,
        MID(B2,FIND("/",B2)+1,3)+0&gt;=60, MID(B2,FIND("/",B2)+1,3)+0&lt;=79), "Normal BP",
 IF(AND(LEFT(B2,FIND("/",B2)-1)+0&gt;=120, LEFT(B2,FIND("/",B2)-1)+0&lt;=129,
        MID(B2,FIND("/",B2)+1,3)+0&lt;80),
  IF(A2&lt;18, "Elevated - Risk for Young",
   IF(A2&lt;=34, "Elevated",
    IF(A2&lt;=49, "Elevated - Monitor",
     "Elevated - Expected"))),
 IF(AND(LEFT(B2,FIND("/",B2)-1)+0&gt;=130, LEFT(B2,FIND("/",B2)-1)+0&lt;=139,
        MID(B2,FIND("/",B2)+1,3)+0&gt;=80, MID(B2,FIND("/",B2)+1,3)+0&lt;=89), "Stage 1 Hypertension",
 IF(OR(LEFT(B2,FIND("/",B2)-1)+0&gt;=140, MID(B2,FIND("/",B2)+1,3)+0&gt;=90), "Stage 2 Hypertension",
 "Uncategorized"))))),
 "Invalid")))</calculatedColumnFormula>
    </tableColumn>
    <tableColumn id="25" xr3:uid="{CB19B81E-A9B8-4AA4-B272-8D4E3E75649B}" name="Referral Institute">
      <calculatedColumnFormula>IF(OR(L2="", L2="N/A", L2=".", L2="------", L2="---------"), "Missing",
 IF(OR(L2="RHC kontrila", L2="RHC KONTRILA", L2="RHC  KONTRILA", L2="RHC Kontrila", L2="Rhc kontrila"), "RHC Kontrila",
 IF(OR(L2="RHC mandra", L2="RHC Mandra", L2="RHC  mandra", L2="Rhc mandra"), "RHC Mandra",
 IF(OR(L2="RHC daultala", L2="RHC Daultala", L2="RHC  Daultala"), "RHC Daultala",
 IF(OR(L2="GIHD", L2="Gihd", L2="GIHD driver", L2="GIHD driver reference"), "GIHD",
 IF(OR(L2="Student reference", L2="Student  reference", L2="Ayesha student sister"), "Student Reference",
 IF(OR(L2="BHU rama", L2="BHU Raman"), "BHU Raman",
 IF(OR(L2="BHU jajja", L2="BHU Jajja", L2="BHU jajja uc mangot"), "BHU Jajja",
 IF(OR(L2="RHC sasral"), "RHC Sasral",
 IF(OR(L2="RHC bewal"), "RHC Bewal",
 IF(OR(L2="RHC Jhungal", L2="BHU Jhungal", L2="Jhungal"), "BHU Jhungal",
 IF(OR(L2="BHU SUKHO", L2="BHU Sukhu", L2="Civil Hospital Sukhu", L2="Rhc sukho"), "Sukho Facility",
 IF(OR(L2="RHC"), "Unclear RHC",
 L2)))))))))))))</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8"/>
  <sheetViews>
    <sheetView tabSelected="1" topLeftCell="R1" workbookViewId="0">
      <selection activeCell="Z2" sqref="Z2"/>
    </sheetView>
  </sheetViews>
  <sheetFormatPr defaultRowHeight="14.45"/>
  <cols>
    <col min="1" max="5" width="30.7109375" customWidth="1"/>
    <col min="6" max="7" width="30.7109375" style="7" customWidth="1"/>
    <col min="8" max="9" width="30.7109375" customWidth="1"/>
    <col min="10" max="10" width="30.7109375" style="7" customWidth="1"/>
    <col min="11" max="16" width="30.7109375" customWidth="1"/>
    <col min="17" max="17" width="14" bestFit="1" customWidth="1"/>
    <col min="18" max="18" width="18.28515625" bestFit="1" customWidth="1"/>
    <col min="19" max="19" width="14.42578125" bestFit="1" customWidth="1"/>
    <col min="20" max="20" width="46" customWidth="1"/>
    <col min="21" max="21" width="21.140625" bestFit="1" customWidth="1"/>
    <col min="22" max="22" width="15.7109375" bestFit="1" customWidth="1"/>
    <col min="23" max="24" width="20" bestFit="1" customWidth="1"/>
    <col min="25" max="25" width="18.7109375" bestFit="1" customWidth="1"/>
  </cols>
  <sheetData>
    <row r="1" spans="1:25" ht="15">
      <c r="A1" s="1" t="s">
        <v>0</v>
      </c>
      <c r="B1" s="1" t="s">
        <v>1</v>
      </c>
      <c r="C1" s="1" t="s">
        <v>2</v>
      </c>
      <c r="D1" s="1" t="s">
        <v>3</v>
      </c>
      <c r="E1" s="1" t="s">
        <v>4</v>
      </c>
      <c r="F1" s="5" t="s">
        <v>5</v>
      </c>
      <c r="G1" s="5" t="s">
        <v>6</v>
      </c>
      <c r="H1" s="1" t="s">
        <v>7</v>
      </c>
      <c r="I1" s="1" t="s">
        <v>8</v>
      </c>
      <c r="J1" s="5"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s="2">
        <v>39</v>
      </c>
      <c r="B2" s="2"/>
      <c r="C2" s="2"/>
      <c r="D2" s="2" t="s">
        <v>25</v>
      </c>
      <c r="E2" s="3">
        <v>45758.490925925929</v>
      </c>
      <c r="F2" s="6"/>
      <c r="G2" s="6"/>
      <c r="H2" s="4">
        <v>0</v>
      </c>
      <c r="I2" s="2"/>
      <c r="J2" s="6"/>
      <c r="K2" s="2" t="s">
        <v>26</v>
      </c>
      <c r="L2" s="2"/>
      <c r="M2" s="2"/>
      <c r="N2" s="2"/>
      <c r="O2" s="2"/>
      <c r="P2" s="4">
        <v>0</v>
      </c>
      <c r="Q2" t="s">
        <v>27</v>
      </c>
      <c r="R2" t="str">
        <f>IF(AND(I2="", M2=""), "-",
 IF(OR(I2="Nil", I2="Nill", I2="-", M2="Nil", M2="Nill", M2="-"), "Normal",
  IF(OR(ISNUMBER(SEARCH("Severe", I2)), ISNUMBER(SEARCH("PG SEVERE", I2)), ISNUMBER(SEARCH("Hep", I2)), ISNUMBER(SEARCH("TB", I2)), ISNUMBER(SEARCH("placenta", I2)), ISNUMBER(SEARCH("hydrocephalus", I2)), ISNUMBER(SEARCH("Liquor", I2)), ISNUMBER(SEARCH("large", I2)), ISNUMBER(SEARCH("High risk", I2)),
         ISNUMBER(SEARCH("Severe", M2)), ISNUMBER(SEARCH("PG SEVERE", M2)), ISNUMBER(SEARCH("Hep", M2)), ISNUMBER(SEARCH("TB", M2)), ISNUMBER(SEARCH("placenta", M2)), ISNUMBER(SEARCH("hydrocephalus", M2)), ISNUMBER(SEARCH("Liquor", M2)), ISNUMBER(SEARCH("large", M2)), ISNUMBER(SEARCH("High risk", M2))), "High",
   IF(OR(ISNUMBER(SEARCH("Moderate", I2)), ISNUMBER(SEARCH("Minor", I2)), ISNUMBER(SEARCH("cyst", I2)), ISNUMBER(SEARCH("Irregular", I2)), ISNUMBER(SEARCH("Painful", I2)), ISNUMBER(SEARCH("Primigravida", I2)), ISNUMBER(SEARCH("mild", I2)), ISNUMBER(SEARCH("anemia", I2)), ISNUMBER(SEARCH("anaemic", I2)),
          ISNUMBER(SEARCH("Moderate", M2)), ISNUMBER(SEARCH("Minor", M2)), ISNUMBER(SEARCH("cyst", M2)), ISNUMBER(SEARCH("Irregular", M2)), ISNUMBER(SEARCH("Painful", M2)), ISNUMBER(SEARCH("Primigravida", M2)), ISNUMBER(SEARCH("mild", M2)), ISNUMBER(SEARCH("anemia", M2)), ISNUMBER(SEARCH("anaemic", M2))), "Moderate",
   "Normal"))))</f>
        <v>-</v>
      </c>
      <c r="S2" t="str">
        <f>IF(H2=0, "Missing",
 IF(H2&lt;=9.9, "Low",
  IF(H2&lt;=11.9, "Borderline Low",
   IF(H2&lt;=14.5, "Normal",
    "High"))))</f>
        <v>Missing</v>
      </c>
      <c r="T2" t="str">
        <f>IF(A2="", "Unknown",
 IF(A2&lt;3, "Invalid",
  IF(A2&lt;18, "Adolescent (High Risk)",
   IF(A2&lt;=34, "Normal Age Range",
    IF(A2&lt;=39, "Advanced Maternal Age (Moderate Risk)",
     "High Maternal Age (High Risk)")))))</f>
        <v>Advanced Maternal Age (Moderate Risk)</v>
      </c>
      <c r="U2" t="str">
        <f>IF(A2="", "Missing",
 IF(A2&lt;3, "Invalid (&lt;3)",
  IF(A2&lt;18, "Adolescent (0–17)",
   IF(A2&lt;=25, "Young Adult (18–25)",
    IF(A2&lt;=34, "Adult (26–34)",
     IF(A2&lt;=39, "Mid-Age Adult (35–39)",
      IF(A2&lt;=49, "Older Adult (40–49)",
       "Senior (50+)")))))))</f>
        <v>Mid-Age Adult (35–39)</v>
      </c>
      <c r="V2" t="str">
        <f t="shared" ref="V2:V33" si="0">IF(OR(H2=0,A2="",A2&lt;3),"Incomplete Data",
IF(OR(H2&lt;=9.9,A2&lt;18,A2&gt;=40,
ISNUMBER(SEARCH("Severe",I2)),ISNUMBER(SEARCH("Hep",I2)),ISNUMBER(SEARCH("TB",I2)),ISNUMBER(SEARCH("placenta",I2)),ISNUMBER(SEARCH("hydrocephalus",I2)),ISNUMBER(SEARCH("liquor",I2)),ISNUMBER(SEARCH("large",I2)),
ISNUMBER(SEARCH("Severe",M2)),ISNUMBER(SEARCH("Hep",M2)),ISNUMBER(SEARCH("TB",M2)),ISNUMBER(SEARCH("placenta",M2)),ISNUMBER(SEARCH("hydrocephalus",M2)),ISNUMBER(SEARCH("liquor",M2)),ISNUMBER(SEARCH("large",M2))
),"High Risk",
IF(OR(H2&lt;=11.9,A2&gt;=35,
ISNUMBER(SEARCH("Moderate",I2)),ISNUMBER(SEARCH("cyst",I2)),ISNUMBER(SEARCH("Irregular",I2)),ISNUMBER(SEARCH("Painful",I2)),ISNUMBER(SEARCH("Primigravida",I2)),ISNUMBER(SEARCH("mild",I2)),
ISNUMBER(SEARCH("Moderate",M2)),ISNUMBER(SEARCH("cyst",M2)),ISNUMBER(SEARCH("Irregular",M2)),ISNUMBER(SEARCH("Painful",M2)),ISNUMBER(SEARCH("Primigravida",M2)),ISNUMBER(SEARCH("mild",M2))
),"Moderate Risk",
"Low/Normal")))</f>
        <v>Incomplete Data</v>
      </c>
      <c r="W2" t="str">
        <f>IF(B2="", "Missing",
 IFERROR(
  IF(LEFT(B2,FIND("/",B2)-1)+0&lt;90,
   IF(MID(B2,FIND("/",B2)+1,3)+0&lt;60, "Low BP", "Uncategorized"),
  IF(AND(LEFT(B2,FIND("/",B2)-1)+0&gt;=90, LEFT(B2,FIND("/",B2)-1)+0&lt;=119,
         MID(B2,FIND("/",B2)+1,3)+0&gt;=60, MID(B2,FIND("/",B2)+1,3)+0&lt;=79), "Normal BP",
  IF(AND(LEFT(B2,FIND("/",B2)-1)+0&gt;=120, LEFT(B2,FIND("/",B2)-1)+0&lt;=129,
         MID(B2,FIND("/",B2)+1,3)+0&lt;80), "Elevated BP",
  IF(AND(LEFT(B2,FIND("/",B2)-1)+0&gt;=130, LEFT(B2,FIND("/",B2)-1)+0&lt;=139,
         MID(B2,FIND("/",B2)+1,3)+0&gt;=80, MID(B2,FIND("/",B2)+1,3)+0&lt;=89), "Stage 1 Hypertension",
  IF(OR(LEFT(B2,FIND("/",B2)-1)+0&gt;=140, MID(B2,FIND("/",B2)+1,3)+0&gt;=90), "Stage 2 Hypertension",
  "Uncategorized"))))),
 "Invalid"))</f>
        <v>Missing</v>
      </c>
      <c r="X2" t="str">
        <f>IF(OR(A2="", B2=""), "Missing",
 IF(A2&lt;3, "Invalid Age",
 IFERROR(
 IF(LEFT(B2,FIND("/",B2)-1)+0&lt;90,
  IF(MID(B2,FIND("/",B2)+1,3)+0&lt;60, "Low BP", "Low Systolic"),
 IF(AND(LEFT(B2,FIND("/",B2)-1)+0&gt;=90, LEFT(B2,FIND("/",B2)-1)+0&lt;=119,
        MID(B2,FIND("/",B2)+1,3)+0&gt;=60, MID(B2,FIND("/",B2)+1,3)+0&lt;=79), "Normal BP",
 IF(AND(LEFT(B2,FIND("/",B2)-1)+0&gt;=120, LEFT(B2,FIND("/",B2)-1)+0&lt;=129,
        MID(B2,FIND("/",B2)+1,3)+0&lt;80),
  IF(A2&lt;18, "Elevated - Risk for Young",
   IF(A2&lt;=34, "Elevated",
    IF(A2&lt;=49, "Elevated - Monitor",
     "Elevated - Expected"))),
 IF(AND(LEFT(B2,FIND("/",B2)-1)+0&gt;=130, LEFT(B2,FIND("/",B2)-1)+0&lt;=139,
        MID(B2,FIND("/",B2)+1,3)+0&gt;=80, MID(B2,FIND("/",B2)+1,3)+0&lt;=89), "Stage 1 Hypertension",
 IF(OR(LEFT(B2,FIND("/",B2)-1)+0&gt;=140, MID(B2,FIND("/",B2)+1,3)+0&gt;=90), "Stage 2 Hypertension",
 "Uncategorized"))))),
 "Invalid")))</f>
        <v>Missing</v>
      </c>
      <c r="Y2" t="str">
        <f>IF(OR(L2="", L2="N/A", L2=".", L2="------", L2="---------"), "Missing",
 IF(OR(L2="RHC kontrila", L2="RHC KONTRILA", L2="RHC  KONTRILA", L2="RHC Kontrila", L2="Rhc kontrila"), "RHC Kontrila",
 IF(OR(L2="RHC mandra", L2="RHC Mandra", L2="RHC  mandra", L2="Rhc mandra"), "RHC Mandra",
 IF(OR(L2="RHC daultala", L2="RHC Daultala", L2="RHC  Daultala"), "RHC Daultala",
 IF(OR(L2="GIHD", L2="Gihd", L2="GIHD driver", L2="GIHD driver reference"), "GIHD",
 IF(OR(L2="Student reference", L2="Student  reference", L2="Ayesha student sister"), "Student Reference",
 IF(OR(L2="BHU rama", L2="BHU Raman"), "BHU Raman",
 IF(OR(L2="BHU jajja", L2="BHU Jajja", L2="BHU jajja uc mangot"), "BHU Jajja",
 IF(OR(L2="RHC sasral"), "RHC Sasral",
 IF(OR(L2="RHC bewal"), "RHC Bewal",
 IF(OR(L2="RHC Jhungal", L2="BHU Jhungal", L2="Jhungal"), "BHU Jhungal",
 IF(OR(L2="BHU SUKHO", L2="BHU Sukhu", L2="Civil Hospital Sukhu", L2="Rhc sukho"), "Sukho Facility",
 IF(OR(L2="RHC"), "Unclear RHC",
 L2)))))))))))))</f>
        <v>Missing</v>
      </c>
    </row>
    <row r="3" spans="1:25" ht="28.9">
      <c r="A3" s="2"/>
      <c r="B3" s="2"/>
      <c r="C3" s="2"/>
      <c r="D3" s="2" t="s">
        <v>28</v>
      </c>
      <c r="E3" s="3">
        <v>45608.475949074083</v>
      </c>
      <c r="F3" s="6"/>
      <c r="G3" s="6"/>
      <c r="H3" s="4">
        <v>0</v>
      </c>
      <c r="I3" s="2"/>
      <c r="J3" s="6"/>
      <c r="K3" s="2"/>
      <c r="L3" s="2" t="s">
        <v>29</v>
      </c>
      <c r="M3" s="2"/>
      <c r="N3" s="2"/>
      <c r="O3" s="2"/>
      <c r="P3" s="4">
        <v>0</v>
      </c>
      <c r="Q3" t="s">
        <v>27</v>
      </c>
      <c r="R3" t="str">
        <f t="shared" ref="R3:R66" si="1">IF(AND(I3="", M3=""), "-",
 IF(OR(I3="Nil", I3="Nill", I3="-", M3="Nil", M3="Nill", M3="-"), "Normal",
  IF(OR(ISNUMBER(SEARCH("Severe", I3)), ISNUMBER(SEARCH("PG SEVERE", I3)), ISNUMBER(SEARCH("Hep", I3)), ISNUMBER(SEARCH("TB", I3)), ISNUMBER(SEARCH("placenta", I3)), ISNUMBER(SEARCH("hydrocephalus", I3)), ISNUMBER(SEARCH("Liquor", I3)), ISNUMBER(SEARCH("large", I3)), ISNUMBER(SEARCH("High risk", I3)),
         ISNUMBER(SEARCH("Severe", M3)), ISNUMBER(SEARCH("PG SEVERE", M3)), ISNUMBER(SEARCH("Hep", M3)), ISNUMBER(SEARCH("TB", M3)), ISNUMBER(SEARCH("placenta", M3)), ISNUMBER(SEARCH("hydrocephalus", M3)), ISNUMBER(SEARCH("Liquor", M3)), ISNUMBER(SEARCH("large", M3)), ISNUMBER(SEARCH("High risk", M3))), "High",
   IF(OR(ISNUMBER(SEARCH("Moderate", I3)), ISNUMBER(SEARCH("Minor", I3)), ISNUMBER(SEARCH("cyst", I3)), ISNUMBER(SEARCH("Irregular", I3)), ISNUMBER(SEARCH("Painful", I3)), ISNUMBER(SEARCH("Primigravida", I3)), ISNUMBER(SEARCH("mild", I3)), ISNUMBER(SEARCH("anemia", I3)), ISNUMBER(SEARCH("anaemic", I3)),
          ISNUMBER(SEARCH("Moderate", M3)), ISNUMBER(SEARCH("Minor", M3)), ISNUMBER(SEARCH("cyst", M3)), ISNUMBER(SEARCH("Irregular", M3)), ISNUMBER(SEARCH("Painful", M3)), ISNUMBER(SEARCH("Primigravida", M3)), ISNUMBER(SEARCH("mild", M3)), ISNUMBER(SEARCH("anemia", M3)), ISNUMBER(SEARCH("anaemic", M3))), "Moderate",
   "Normal"))))</f>
        <v>-</v>
      </c>
      <c r="S3" t="str">
        <f t="shared" ref="S3:S66" si="2">IF(H3=0, "Missing",
 IF(H3&lt;=9.9, "Low",
  IF(H3&lt;=11.9, "Borderline Low",
   IF(H3&lt;=14.5, "Normal",
    "High"))))</f>
        <v>Missing</v>
      </c>
      <c r="T3" t="str">
        <f t="shared" ref="T3:T66" si="3">IF(A3="", "Unknown",
 IF(A3&lt;3, "Invalid",
  IF(A3&lt;18, "Adolescent (High Risk)",
   IF(A3&lt;=34, "Normal Age Range",
    IF(A3&lt;=39, "Advanced Maternal Age (Moderate Risk)",
     "High Maternal Age (High Risk)")))))</f>
        <v>Unknown</v>
      </c>
      <c r="U3" t="str">
        <f t="shared" ref="U3:U66" si="4">IF(A3="", "Missing",
 IF(A3&lt;3, "Invalid (&lt;3)",
  IF(A3&lt;18, "Adolescent (0–17)",
   IF(A3&lt;=25, "Young Adult (18–25)",
    IF(A3&lt;=34, "Adult (26–34)",
     IF(A3&lt;=39, "Mid-Age Adult (35–39)",
      IF(A3&lt;=49, "Older Adult (40–49)",
       "Senior (50+)")))))))</f>
        <v>Missing</v>
      </c>
      <c r="V3" t="str">
        <f t="shared" si="0"/>
        <v>Incomplete Data</v>
      </c>
      <c r="W3" t="str">
        <f t="shared" ref="W3:W66" si="5">IF(B3="", "Missing",
 IFERROR(
  IF(LEFT(B3,FIND("/",B3)-1)+0&lt;90,
   IF(MID(B3,FIND("/",B3)+1,3)+0&lt;60, "Low BP", "Uncategorized"),
  IF(AND(LEFT(B3,FIND("/",B3)-1)+0&gt;=90, LEFT(B3,FIND("/",B3)-1)+0&lt;=119,
         MID(B3,FIND("/",B3)+1,3)+0&gt;=60, MID(B3,FIND("/",B3)+1,3)+0&lt;=79), "Normal BP",
  IF(AND(LEFT(B3,FIND("/",B3)-1)+0&gt;=120, LEFT(B3,FIND("/",B3)-1)+0&lt;=129,
         MID(B3,FIND("/",B3)+1,3)+0&lt;80), "Elevated BP",
  IF(AND(LEFT(B3,FIND("/",B3)-1)+0&gt;=130, LEFT(B3,FIND("/",B3)-1)+0&lt;=139,
         MID(B3,FIND("/",B3)+1,3)+0&gt;=80, MID(B3,FIND("/",B3)+1,3)+0&lt;=89), "Stage 1 Hypertension",
  IF(OR(LEFT(B3,FIND("/",B3)-1)+0&gt;=140, MID(B3,FIND("/",B3)+1,3)+0&gt;=90), "Stage 2 Hypertension",
  "Uncategorized"))))),
 "Invalid"))</f>
        <v>Missing</v>
      </c>
      <c r="X3" t="str">
        <f t="shared" ref="X3:X66" si="6">IF(OR(A3="", B3=""), "Missing",
 IF(A3&lt;3, "Invalid Age",
 IFERROR(
 IF(LEFT(B3,FIND("/",B3)-1)+0&lt;90,
  IF(MID(B3,FIND("/",B3)+1,3)+0&lt;60, "Low BP", "Low Systolic"),
 IF(AND(LEFT(B3,FIND("/",B3)-1)+0&gt;=90, LEFT(B3,FIND("/",B3)-1)+0&lt;=119,
        MID(B3,FIND("/",B3)+1,3)+0&gt;=60, MID(B3,FIND("/",B3)+1,3)+0&lt;=79), "Normal BP",
 IF(AND(LEFT(B3,FIND("/",B3)-1)+0&gt;=120, LEFT(B3,FIND("/",B3)-1)+0&lt;=129,
        MID(B3,FIND("/",B3)+1,3)+0&lt;80),
  IF(A3&lt;18, "Elevated - Risk for Young",
   IF(A3&lt;=34, "Elevated",
    IF(A3&lt;=49, "Elevated - Monitor",
     "Elevated - Expected"))),
 IF(AND(LEFT(B3,FIND("/",B3)-1)+0&gt;=130, LEFT(B3,FIND("/",B3)-1)+0&lt;=139,
        MID(B3,FIND("/",B3)+1,3)+0&gt;=80, MID(B3,FIND("/",B3)+1,3)+0&lt;=89), "Stage 1 Hypertension",
 IF(OR(LEFT(B3,FIND("/",B3)-1)+0&gt;=140, MID(B3,FIND("/",B3)+1,3)+0&gt;=90), "Stage 2 Hypertension",
 "Uncategorized"))))),
 "Invalid")))</f>
        <v>Missing</v>
      </c>
      <c r="Y3" t="str">
        <f t="shared" ref="Y3:Y66" si="7">IF(OR(L3="", L3="N/A", L3=".", L3="------", L3="---------"), "Missing",
 IF(OR(L3="RHC kontrila", L3="RHC KONTRILA", L3="RHC  KONTRILA", L3="RHC Kontrila", L3="Rhc kontrila"), "RHC Kontrila",
 IF(OR(L3="RHC mandra", L3="RHC Mandra", L3="RHC  mandra", L3="Rhc mandra"), "RHC Mandra",
 IF(OR(L3="RHC daultala", L3="RHC Daultala", L3="RHC  Daultala"), "RHC Daultala",
 IF(OR(L3="GIHD", L3="Gihd", L3="GIHD driver", L3="GIHD driver reference"), "GIHD",
 IF(OR(L3="Student reference", L3="Student  reference", L3="Ayesha student sister"), "Student Reference",
 IF(OR(L3="BHU rama", L3="BHU Raman"), "BHU Raman",
 IF(OR(L3="BHU jajja", L3="BHU Jajja", L3="BHU jajja uc mangot"), "BHU Jajja",
 IF(OR(L3="RHC sasral"), "RHC Sasral",
 IF(OR(L3="RHC bewal"), "RHC Bewal",
 IF(OR(L3="RHC Jhungal", L3="BHU Jhungal", L3="Jhungal"), "BHU Jhungal",
 IF(OR(L3="BHU SUKHO", L3="BHU Sukhu", L3="Civil Hospital Sukhu", L3="Rhc sukho"), "Sukho Facility",
 IF(OR(L3="RHC"), "Unclear RHC",
 L3)))))))))))))</f>
        <v>Missing</v>
      </c>
    </row>
    <row r="4" spans="1:25">
      <c r="A4" s="2">
        <v>23</v>
      </c>
      <c r="B4" s="2" t="s">
        <v>30</v>
      </c>
      <c r="C4" s="2"/>
      <c r="D4" s="2" t="s">
        <v>31</v>
      </c>
      <c r="E4" s="3">
        <v>45797.65353009259</v>
      </c>
      <c r="F4" s="6">
        <v>45876</v>
      </c>
      <c r="G4" s="6">
        <v>45828</v>
      </c>
      <c r="H4" s="4">
        <v>9.1</v>
      </c>
      <c r="I4" s="2" t="s">
        <v>32</v>
      </c>
      <c r="J4" s="6">
        <v>45626</v>
      </c>
      <c r="K4" s="2" t="s">
        <v>33</v>
      </c>
      <c r="L4" s="2" t="s">
        <v>34</v>
      </c>
      <c r="M4" s="2" t="s">
        <v>32</v>
      </c>
      <c r="N4" s="2" t="s">
        <v>35</v>
      </c>
      <c r="O4" s="2" t="s">
        <v>36</v>
      </c>
      <c r="P4" s="4">
        <v>49</v>
      </c>
      <c r="Q4">
        <v>23</v>
      </c>
      <c r="R4" t="str">
        <f t="shared" si="1"/>
        <v>Moderate</v>
      </c>
      <c r="S4" t="str">
        <f t="shared" si="2"/>
        <v>Low</v>
      </c>
      <c r="T4" t="str">
        <f t="shared" si="3"/>
        <v>Normal Age Range</v>
      </c>
      <c r="U4" t="str">
        <f t="shared" si="4"/>
        <v>Young Adult (18–25)</v>
      </c>
      <c r="V4" t="str">
        <f t="shared" si="0"/>
        <v>High Risk</v>
      </c>
      <c r="W4" t="str">
        <f t="shared" si="5"/>
        <v>Normal BP</v>
      </c>
      <c r="X4" t="str">
        <f t="shared" si="6"/>
        <v>Normal BP</v>
      </c>
      <c r="Y4" t="str">
        <f t="shared" si="7"/>
        <v>RHC Kontrila</v>
      </c>
    </row>
    <row r="5" spans="1:25">
      <c r="A5" s="2">
        <v>24</v>
      </c>
      <c r="B5" s="2"/>
      <c r="C5" s="2"/>
      <c r="D5" s="2" t="s">
        <v>37</v>
      </c>
      <c r="E5" s="3">
        <v>45762.421747685177</v>
      </c>
      <c r="F5" s="6"/>
      <c r="G5" s="6"/>
      <c r="H5" s="4">
        <v>0</v>
      </c>
      <c r="I5" s="2"/>
      <c r="J5" s="6"/>
      <c r="K5" s="2" t="s">
        <v>33</v>
      </c>
      <c r="L5" s="2" t="s">
        <v>38</v>
      </c>
      <c r="M5" s="2"/>
      <c r="N5" s="2"/>
      <c r="O5" s="2"/>
      <c r="P5" s="4">
        <v>0</v>
      </c>
      <c r="Q5" t="s">
        <v>27</v>
      </c>
      <c r="R5" t="str">
        <f t="shared" si="1"/>
        <v>-</v>
      </c>
      <c r="S5" t="str">
        <f t="shared" si="2"/>
        <v>Missing</v>
      </c>
      <c r="T5" t="str">
        <f t="shared" si="3"/>
        <v>Normal Age Range</v>
      </c>
      <c r="U5" t="str">
        <f t="shared" si="4"/>
        <v>Young Adult (18–25)</v>
      </c>
      <c r="V5" t="str">
        <f t="shared" si="0"/>
        <v>Incomplete Data</v>
      </c>
      <c r="W5" t="str">
        <f t="shared" si="5"/>
        <v>Missing</v>
      </c>
      <c r="X5" t="str">
        <f t="shared" si="6"/>
        <v>Missing</v>
      </c>
      <c r="Y5" t="str">
        <f t="shared" si="7"/>
        <v>Missing</v>
      </c>
    </row>
    <row r="6" spans="1:25">
      <c r="A6" s="2">
        <v>28</v>
      </c>
      <c r="B6" s="2"/>
      <c r="C6" s="2"/>
      <c r="D6" s="2" t="s">
        <v>39</v>
      </c>
      <c r="E6" s="3">
        <v>45758.434479166674</v>
      </c>
      <c r="F6" s="6"/>
      <c r="G6" s="6"/>
      <c r="H6" s="4">
        <v>0</v>
      </c>
      <c r="I6" s="2"/>
      <c r="J6" s="6"/>
      <c r="K6" s="2" t="s">
        <v>40</v>
      </c>
      <c r="L6" s="2"/>
      <c r="M6" s="2"/>
      <c r="N6" s="2"/>
      <c r="O6" s="2"/>
      <c r="P6" s="4">
        <v>0</v>
      </c>
      <c r="Q6" t="s">
        <v>27</v>
      </c>
      <c r="R6" t="str">
        <f t="shared" si="1"/>
        <v>-</v>
      </c>
      <c r="S6" t="str">
        <f t="shared" si="2"/>
        <v>Missing</v>
      </c>
      <c r="T6" t="str">
        <f t="shared" si="3"/>
        <v>Normal Age Range</v>
      </c>
      <c r="U6" t="str">
        <f t="shared" si="4"/>
        <v>Adult (26–34)</v>
      </c>
      <c r="V6" t="str">
        <f t="shared" si="0"/>
        <v>Incomplete Data</v>
      </c>
      <c r="W6" t="str">
        <f t="shared" si="5"/>
        <v>Missing</v>
      </c>
      <c r="X6" t="str">
        <f t="shared" si="6"/>
        <v>Missing</v>
      </c>
      <c r="Y6" t="str">
        <f t="shared" si="7"/>
        <v>Missing</v>
      </c>
    </row>
    <row r="7" spans="1:25">
      <c r="A7" s="2">
        <v>20</v>
      </c>
      <c r="B7" s="2" t="s">
        <v>41</v>
      </c>
      <c r="C7" s="2"/>
      <c r="D7" s="2" t="s">
        <v>42</v>
      </c>
      <c r="E7" s="3">
        <v>45832.516377314823</v>
      </c>
      <c r="F7" s="6">
        <v>45942</v>
      </c>
      <c r="G7" s="6">
        <v>45863</v>
      </c>
      <c r="H7" s="4">
        <v>10.9</v>
      </c>
      <c r="I7" s="2" t="s">
        <v>35</v>
      </c>
      <c r="J7" s="6">
        <v>45662</v>
      </c>
      <c r="K7" s="2" t="s">
        <v>43</v>
      </c>
      <c r="L7" s="2" t="s">
        <v>44</v>
      </c>
      <c r="M7" s="2" t="s">
        <v>45</v>
      </c>
      <c r="N7" s="2" t="s">
        <v>35</v>
      </c>
      <c r="O7" s="2" t="s">
        <v>46</v>
      </c>
      <c r="P7" s="4">
        <v>44</v>
      </c>
      <c r="Q7">
        <v>24</v>
      </c>
      <c r="R7" t="str">
        <f t="shared" si="1"/>
        <v>Normal</v>
      </c>
      <c r="S7" t="str">
        <f t="shared" si="2"/>
        <v>Borderline Low</v>
      </c>
      <c r="T7" t="str">
        <f t="shared" si="3"/>
        <v>Normal Age Range</v>
      </c>
      <c r="U7" t="str">
        <f t="shared" si="4"/>
        <v>Young Adult (18–25)</v>
      </c>
      <c r="V7" t="str">
        <f t="shared" si="0"/>
        <v>Moderate Risk</v>
      </c>
      <c r="W7" t="str">
        <f t="shared" si="5"/>
        <v>Normal BP</v>
      </c>
      <c r="X7" t="str">
        <f t="shared" si="6"/>
        <v>Normal BP</v>
      </c>
      <c r="Y7" t="str">
        <f t="shared" si="7"/>
        <v>RHC Daultala</v>
      </c>
    </row>
    <row r="8" spans="1:25" ht="28.9">
      <c r="A8" s="2">
        <v>20</v>
      </c>
      <c r="B8" s="2" t="s">
        <v>47</v>
      </c>
      <c r="C8" s="2"/>
      <c r="D8" s="2" t="s">
        <v>48</v>
      </c>
      <c r="E8" s="3">
        <v>45790.476921296293</v>
      </c>
      <c r="F8" s="6">
        <v>45942</v>
      </c>
      <c r="G8" s="6">
        <v>45821</v>
      </c>
      <c r="H8" s="4">
        <v>10.9</v>
      </c>
      <c r="I8" s="2" t="s">
        <v>49</v>
      </c>
      <c r="J8" s="6">
        <v>45662</v>
      </c>
      <c r="K8" s="2" t="s">
        <v>43</v>
      </c>
      <c r="L8" s="2" t="s">
        <v>50</v>
      </c>
      <c r="M8" s="2" t="s">
        <v>49</v>
      </c>
      <c r="N8" s="2" t="s">
        <v>51</v>
      </c>
      <c r="O8" s="2" t="s">
        <v>52</v>
      </c>
      <c r="P8" s="4">
        <v>44</v>
      </c>
      <c r="Q8">
        <v>18</v>
      </c>
      <c r="R8" t="str">
        <f t="shared" si="1"/>
        <v>High</v>
      </c>
      <c r="S8" t="str">
        <f t="shared" si="2"/>
        <v>Borderline Low</v>
      </c>
      <c r="T8" t="str">
        <f t="shared" si="3"/>
        <v>Normal Age Range</v>
      </c>
      <c r="U8" t="str">
        <f t="shared" si="4"/>
        <v>Young Adult (18–25)</v>
      </c>
      <c r="V8" t="str">
        <f t="shared" si="0"/>
        <v>High Risk</v>
      </c>
      <c r="W8" t="str">
        <f t="shared" si="5"/>
        <v>Normal BP</v>
      </c>
      <c r="X8" t="str">
        <f t="shared" si="6"/>
        <v>Normal BP</v>
      </c>
      <c r="Y8" t="str">
        <f t="shared" si="7"/>
        <v>RHC Daultala</v>
      </c>
    </row>
    <row r="9" spans="1:25">
      <c r="A9" s="2">
        <v>30</v>
      </c>
      <c r="B9" s="2"/>
      <c r="C9" s="2"/>
      <c r="D9" s="2" t="s">
        <v>53</v>
      </c>
      <c r="E9" s="3">
        <v>45741.579942129632</v>
      </c>
      <c r="F9" s="6"/>
      <c r="G9" s="6"/>
      <c r="H9" s="4">
        <v>0</v>
      </c>
      <c r="I9" s="2"/>
      <c r="J9" s="6"/>
      <c r="K9" s="2"/>
      <c r="L9" s="2" t="s">
        <v>29</v>
      </c>
      <c r="M9" s="2"/>
      <c r="N9" s="2"/>
      <c r="O9" s="2"/>
      <c r="P9" s="4">
        <v>0</v>
      </c>
      <c r="Q9" t="s">
        <v>27</v>
      </c>
      <c r="R9" t="str">
        <f t="shared" si="1"/>
        <v>-</v>
      </c>
      <c r="S9" t="str">
        <f t="shared" si="2"/>
        <v>Missing</v>
      </c>
      <c r="T9" t="str">
        <f t="shared" si="3"/>
        <v>Normal Age Range</v>
      </c>
      <c r="U9" t="str">
        <f t="shared" si="4"/>
        <v>Adult (26–34)</v>
      </c>
      <c r="V9" t="str">
        <f t="shared" si="0"/>
        <v>Incomplete Data</v>
      </c>
      <c r="W9" t="str">
        <f t="shared" si="5"/>
        <v>Missing</v>
      </c>
      <c r="X9" t="str">
        <f t="shared" si="6"/>
        <v>Missing</v>
      </c>
      <c r="Y9" t="str">
        <f t="shared" si="7"/>
        <v>Missing</v>
      </c>
    </row>
    <row r="10" spans="1:25" ht="28.9">
      <c r="A10" s="2">
        <v>27</v>
      </c>
      <c r="B10" s="2"/>
      <c r="C10" s="2"/>
      <c r="D10" s="2" t="s">
        <v>54</v>
      </c>
      <c r="E10" s="3">
        <v>45609.453842592593</v>
      </c>
      <c r="F10" s="6"/>
      <c r="G10" s="6"/>
      <c r="H10" s="4">
        <v>0</v>
      </c>
      <c r="I10" s="2"/>
      <c r="J10" s="6"/>
      <c r="K10" s="2"/>
      <c r="L10" s="2" t="s">
        <v>29</v>
      </c>
      <c r="M10" s="2"/>
      <c r="N10" s="2"/>
      <c r="O10" s="2"/>
      <c r="P10" s="4">
        <v>0</v>
      </c>
      <c r="Q10" t="s">
        <v>27</v>
      </c>
      <c r="R10" t="str">
        <f t="shared" si="1"/>
        <v>-</v>
      </c>
      <c r="S10" t="str">
        <f t="shared" si="2"/>
        <v>Missing</v>
      </c>
      <c r="T10" t="str">
        <f t="shared" si="3"/>
        <v>Normal Age Range</v>
      </c>
      <c r="U10" t="str">
        <f t="shared" si="4"/>
        <v>Adult (26–34)</v>
      </c>
      <c r="V10" t="str">
        <f t="shared" si="0"/>
        <v>Incomplete Data</v>
      </c>
      <c r="W10" t="str">
        <f t="shared" si="5"/>
        <v>Missing</v>
      </c>
      <c r="X10" t="str">
        <f t="shared" si="6"/>
        <v>Missing</v>
      </c>
      <c r="Y10" t="str">
        <f t="shared" si="7"/>
        <v>Missing</v>
      </c>
    </row>
    <row r="11" spans="1:25">
      <c r="A11" s="2">
        <v>26</v>
      </c>
      <c r="B11" s="2"/>
      <c r="C11" s="2"/>
      <c r="D11" s="2" t="s">
        <v>55</v>
      </c>
      <c r="E11" s="3">
        <v>45776.548657407409</v>
      </c>
      <c r="F11" s="6"/>
      <c r="G11" s="6"/>
      <c r="H11" s="4">
        <v>0</v>
      </c>
      <c r="I11" s="2"/>
      <c r="J11" s="6"/>
      <c r="K11" s="2" t="s">
        <v>56</v>
      </c>
      <c r="L11" s="2" t="s">
        <v>57</v>
      </c>
      <c r="M11" s="2"/>
      <c r="N11" s="2"/>
      <c r="O11" s="2"/>
      <c r="P11" s="4">
        <v>0</v>
      </c>
      <c r="Q11" t="s">
        <v>27</v>
      </c>
      <c r="R11" t="str">
        <f t="shared" si="1"/>
        <v>-</v>
      </c>
      <c r="S11" t="str">
        <f t="shared" si="2"/>
        <v>Missing</v>
      </c>
      <c r="T11" t="str">
        <f t="shared" si="3"/>
        <v>Normal Age Range</v>
      </c>
      <c r="U11" t="str">
        <f t="shared" si="4"/>
        <v>Adult (26–34)</v>
      </c>
      <c r="V11" t="str">
        <f t="shared" si="0"/>
        <v>Incomplete Data</v>
      </c>
      <c r="W11" t="str">
        <f t="shared" si="5"/>
        <v>Missing</v>
      </c>
      <c r="X11" t="str">
        <f t="shared" si="6"/>
        <v>Missing</v>
      </c>
      <c r="Y11" t="str">
        <f t="shared" si="7"/>
        <v>GIHD</v>
      </c>
    </row>
    <row r="12" spans="1:25" ht="28.9">
      <c r="A12" s="2">
        <v>20</v>
      </c>
      <c r="B12" s="2" t="s">
        <v>58</v>
      </c>
      <c r="C12" s="2"/>
      <c r="D12" s="2" t="s">
        <v>59</v>
      </c>
      <c r="E12" s="3">
        <v>45790.468645833331</v>
      </c>
      <c r="F12" s="6">
        <v>45861</v>
      </c>
      <c r="G12" s="6">
        <v>45807</v>
      </c>
      <c r="H12" s="4">
        <v>7.6</v>
      </c>
      <c r="I12" s="2" t="s">
        <v>60</v>
      </c>
      <c r="J12" s="6">
        <v>45581</v>
      </c>
      <c r="K12" s="2" t="s">
        <v>61</v>
      </c>
      <c r="L12" s="2" t="s">
        <v>34</v>
      </c>
      <c r="M12" s="2" t="s">
        <v>62</v>
      </c>
      <c r="N12" s="2" t="s">
        <v>63</v>
      </c>
      <c r="O12" s="2" t="s">
        <v>64</v>
      </c>
      <c r="P12" s="4">
        <v>59</v>
      </c>
      <c r="Q12">
        <v>30</v>
      </c>
      <c r="R12" t="str">
        <f t="shared" si="1"/>
        <v>High</v>
      </c>
      <c r="S12" t="str">
        <f t="shared" si="2"/>
        <v>Low</v>
      </c>
      <c r="T12" t="str">
        <f t="shared" si="3"/>
        <v>Normal Age Range</v>
      </c>
      <c r="U12" t="str">
        <f t="shared" si="4"/>
        <v>Young Adult (18–25)</v>
      </c>
      <c r="V12" t="str">
        <f t="shared" si="0"/>
        <v>High Risk</v>
      </c>
      <c r="W12" t="str">
        <f t="shared" si="5"/>
        <v>Stage 2 Hypertension</v>
      </c>
      <c r="X12" t="str">
        <f t="shared" si="6"/>
        <v>Stage 2 Hypertension</v>
      </c>
      <c r="Y12" t="str">
        <f t="shared" si="7"/>
        <v>RHC Kontrila</v>
      </c>
    </row>
    <row r="13" spans="1:25" ht="28.9">
      <c r="A13" s="2">
        <v>26</v>
      </c>
      <c r="B13" s="2"/>
      <c r="C13" s="2"/>
      <c r="D13" s="2" t="s">
        <v>65</v>
      </c>
      <c r="E13" s="3">
        <v>45615.526956018519</v>
      </c>
      <c r="F13" s="6"/>
      <c r="G13" s="6"/>
      <c r="H13" s="4">
        <v>0</v>
      </c>
      <c r="I13" s="2"/>
      <c r="J13" s="6"/>
      <c r="K13" s="2"/>
      <c r="L13" s="2" t="s">
        <v>29</v>
      </c>
      <c r="M13" s="2"/>
      <c r="N13" s="2"/>
      <c r="O13" s="2"/>
      <c r="P13" s="4">
        <v>0</v>
      </c>
      <c r="Q13" t="s">
        <v>27</v>
      </c>
      <c r="R13" t="str">
        <f t="shared" si="1"/>
        <v>-</v>
      </c>
      <c r="S13" t="str">
        <f t="shared" si="2"/>
        <v>Missing</v>
      </c>
      <c r="T13" t="str">
        <f t="shared" si="3"/>
        <v>Normal Age Range</v>
      </c>
      <c r="U13" t="str">
        <f t="shared" si="4"/>
        <v>Adult (26–34)</v>
      </c>
      <c r="V13" t="str">
        <f t="shared" si="0"/>
        <v>Incomplete Data</v>
      </c>
      <c r="W13" t="str">
        <f t="shared" si="5"/>
        <v>Missing</v>
      </c>
      <c r="X13" t="str">
        <f t="shared" si="6"/>
        <v>Missing</v>
      </c>
      <c r="Y13" t="str">
        <f t="shared" si="7"/>
        <v>Missing</v>
      </c>
    </row>
    <row r="14" spans="1:25">
      <c r="A14" s="2">
        <v>31</v>
      </c>
      <c r="B14" s="2"/>
      <c r="C14" s="2"/>
      <c r="D14" s="2" t="s">
        <v>66</v>
      </c>
      <c r="E14" s="3">
        <v>45762.427453703713</v>
      </c>
      <c r="F14" s="6"/>
      <c r="G14" s="6"/>
      <c r="H14" s="4">
        <v>0</v>
      </c>
      <c r="I14" s="2"/>
      <c r="J14" s="6"/>
      <c r="K14" s="2" t="s">
        <v>67</v>
      </c>
      <c r="L14" s="2" t="s">
        <v>68</v>
      </c>
      <c r="M14" s="2"/>
      <c r="N14" s="2"/>
      <c r="O14" s="2"/>
      <c r="P14" s="4">
        <v>0</v>
      </c>
      <c r="Q14" t="s">
        <v>27</v>
      </c>
      <c r="R14" t="str">
        <f t="shared" si="1"/>
        <v>-</v>
      </c>
      <c r="S14" t="str">
        <f t="shared" si="2"/>
        <v>Missing</v>
      </c>
      <c r="T14" t="str">
        <f t="shared" si="3"/>
        <v>Normal Age Range</v>
      </c>
      <c r="U14" t="str">
        <f t="shared" si="4"/>
        <v>Adult (26–34)</v>
      </c>
      <c r="V14" t="str">
        <f t="shared" si="0"/>
        <v>Incomplete Data</v>
      </c>
      <c r="W14" t="str">
        <f t="shared" si="5"/>
        <v>Missing</v>
      </c>
      <c r="X14" t="str">
        <f t="shared" si="6"/>
        <v>Missing</v>
      </c>
      <c r="Y14" t="str">
        <f t="shared" si="7"/>
        <v>-----</v>
      </c>
    </row>
    <row r="15" spans="1:25" ht="28.9">
      <c r="A15" s="2">
        <v>25</v>
      </c>
      <c r="B15" s="2" t="s">
        <v>69</v>
      </c>
      <c r="C15" s="2"/>
      <c r="D15" s="2" t="s">
        <v>70</v>
      </c>
      <c r="E15" s="3">
        <v>45790.501574074071</v>
      </c>
      <c r="F15" s="6">
        <v>45852</v>
      </c>
      <c r="G15" s="6">
        <v>45800</v>
      </c>
      <c r="H15" s="4">
        <v>10.5</v>
      </c>
      <c r="I15" s="2" t="s">
        <v>71</v>
      </c>
      <c r="J15" s="6">
        <v>45569</v>
      </c>
      <c r="K15" s="2" t="s">
        <v>72</v>
      </c>
      <c r="L15" s="2" t="s">
        <v>73</v>
      </c>
      <c r="M15" s="2" t="s">
        <v>71</v>
      </c>
      <c r="N15" s="2" t="s">
        <v>63</v>
      </c>
      <c r="O15" s="2" t="s">
        <v>74</v>
      </c>
      <c r="P15" s="4">
        <v>67</v>
      </c>
      <c r="Q15">
        <v>30</v>
      </c>
      <c r="R15" t="str">
        <f t="shared" si="1"/>
        <v>Moderate</v>
      </c>
      <c r="S15" t="str">
        <f t="shared" si="2"/>
        <v>Borderline Low</v>
      </c>
      <c r="T15" t="str">
        <f t="shared" si="3"/>
        <v>Normal Age Range</v>
      </c>
      <c r="U15" t="str">
        <f t="shared" si="4"/>
        <v>Young Adult (18–25)</v>
      </c>
      <c r="V15" t="str">
        <f t="shared" si="0"/>
        <v>Moderate Risk</v>
      </c>
      <c r="W15" t="str">
        <f t="shared" si="5"/>
        <v>Normal BP</v>
      </c>
      <c r="X15" t="str">
        <f t="shared" si="6"/>
        <v>Normal BP</v>
      </c>
      <c r="Y15" t="str">
        <f t="shared" si="7"/>
        <v>RHC Mandra</v>
      </c>
    </row>
    <row r="16" spans="1:25">
      <c r="A16" s="2">
        <v>22</v>
      </c>
      <c r="B16" s="2" t="s">
        <v>41</v>
      </c>
      <c r="C16" s="2"/>
      <c r="D16" s="2" t="s">
        <v>75</v>
      </c>
      <c r="E16" s="3">
        <v>45832.499918981477</v>
      </c>
      <c r="F16" s="6">
        <v>45944</v>
      </c>
      <c r="G16" s="6">
        <v>45863</v>
      </c>
      <c r="H16" s="4">
        <v>12.1</v>
      </c>
      <c r="I16" s="2" t="s">
        <v>35</v>
      </c>
      <c r="J16" s="6">
        <v>45664</v>
      </c>
      <c r="K16" s="2" t="s">
        <v>76</v>
      </c>
      <c r="L16" s="2" t="s">
        <v>73</v>
      </c>
      <c r="M16" s="2" t="s">
        <v>77</v>
      </c>
      <c r="N16" s="2" t="s">
        <v>35</v>
      </c>
      <c r="O16" s="2" t="s">
        <v>78</v>
      </c>
      <c r="P16" s="4">
        <v>74</v>
      </c>
      <c r="Q16">
        <v>23</v>
      </c>
      <c r="R16" t="str">
        <f t="shared" si="1"/>
        <v>Normal</v>
      </c>
      <c r="S16" t="str">
        <f t="shared" si="2"/>
        <v>Normal</v>
      </c>
      <c r="T16" t="str">
        <f t="shared" si="3"/>
        <v>Normal Age Range</v>
      </c>
      <c r="U16" t="str">
        <f t="shared" si="4"/>
        <v>Young Adult (18–25)</v>
      </c>
      <c r="V16" t="str">
        <f t="shared" si="0"/>
        <v>Moderate Risk</v>
      </c>
      <c r="W16" t="str">
        <f t="shared" si="5"/>
        <v>Normal BP</v>
      </c>
      <c r="X16" t="str">
        <f t="shared" si="6"/>
        <v>Normal BP</v>
      </c>
      <c r="Y16" t="str">
        <f t="shared" si="7"/>
        <v>RHC Mandra</v>
      </c>
    </row>
    <row r="17" spans="1:25">
      <c r="A17" s="2">
        <v>25</v>
      </c>
      <c r="B17" s="2"/>
      <c r="C17" s="2"/>
      <c r="D17" s="2" t="s">
        <v>79</v>
      </c>
      <c r="E17" s="3">
        <v>45783.50099537037</v>
      </c>
      <c r="F17" s="6"/>
      <c r="G17" s="6"/>
      <c r="H17" s="4">
        <v>0</v>
      </c>
      <c r="I17" s="2"/>
      <c r="J17" s="6"/>
      <c r="K17" s="2" t="s">
        <v>80</v>
      </c>
      <c r="L17" s="2" t="s">
        <v>81</v>
      </c>
      <c r="M17" s="2"/>
      <c r="N17" s="2"/>
      <c r="O17" s="2"/>
      <c r="P17" s="4">
        <v>0</v>
      </c>
      <c r="Q17" t="s">
        <v>27</v>
      </c>
      <c r="R17" t="str">
        <f t="shared" si="1"/>
        <v>-</v>
      </c>
      <c r="S17" t="str">
        <f t="shared" si="2"/>
        <v>Missing</v>
      </c>
      <c r="T17" t="str">
        <f t="shared" si="3"/>
        <v>Normal Age Range</v>
      </c>
      <c r="U17" t="str">
        <f t="shared" si="4"/>
        <v>Young Adult (18–25)</v>
      </c>
      <c r="V17" t="str">
        <f t="shared" si="0"/>
        <v>Incomplete Data</v>
      </c>
      <c r="W17" t="str">
        <f t="shared" si="5"/>
        <v>Missing</v>
      </c>
      <c r="X17" t="str">
        <f t="shared" si="6"/>
        <v>Missing</v>
      </c>
      <c r="Y17" t="str">
        <f t="shared" si="7"/>
        <v>RHC Mandra</v>
      </c>
    </row>
    <row r="18" spans="1:25" ht="28.9">
      <c r="A18" s="2">
        <v>22</v>
      </c>
      <c r="B18" s="2"/>
      <c r="C18" s="2"/>
      <c r="D18" s="2" t="s">
        <v>82</v>
      </c>
      <c r="E18" s="3">
        <v>45608.532326388893</v>
      </c>
      <c r="F18" s="6"/>
      <c r="G18" s="6"/>
      <c r="H18" s="4">
        <v>0</v>
      </c>
      <c r="I18" s="2"/>
      <c r="J18" s="6"/>
      <c r="K18" s="2"/>
      <c r="L18" s="2" t="s">
        <v>29</v>
      </c>
      <c r="M18" s="2"/>
      <c r="N18" s="2"/>
      <c r="O18" s="2"/>
      <c r="P18" s="4">
        <v>0</v>
      </c>
      <c r="Q18" t="s">
        <v>27</v>
      </c>
      <c r="R18" t="str">
        <f t="shared" si="1"/>
        <v>-</v>
      </c>
      <c r="S18" t="str">
        <f t="shared" si="2"/>
        <v>Missing</v>
      </c>
      <c r="T18" t="str">
        <f t="shared" si="3"/>
        <v>Normal Age Range</v>
      </c>
      <c r="U18" t="str">
        <f t="shared" si="4"/>
        <v>Young Adult (18–25)</v>
      </c>
      <c r="V18" t="str">
        <f t="shared" si="0"/>
        <v>Incomplete Data</v>
      </c>
      <c r="W18" t="str">
        <f t="shared" si="5"/>
        <v>Missing</v>
      </c>
      <c r="X18" t="str">
        <f t="shared" si="6"/>
        <v>Missing</v>
      </c>
      <c r="Y18" t="str">
        <f t="shared" si="7"/>
        <v>Missing</v>
      </c>
    </row>
    <row r="19" spans="1:25" ht="28.9">
      <c r="A19" s="2">
        <v>28</v>
      </c>
      <c r="B19" s="2"/>
      <c r="C19" s="2"/>
      <c r="D19" s="2" t="s">
        <v>83</v>
      </c>
      <c r="E19" s="3">
        <v>45742.328668981478</v>
      </c>
      <c r="F19" s="6"/>
      <c r="G19" s="6"/>
      <c r="H19" s="4">
        <v>0</v>
      </c>
      <c r="I19" s="2"/>
      <c r="J19" s="6"/>
      <c r="K19" s="2" t="s">
        <v>84</v>
      </c>
      <c r="L19" s="2"/>
      <c r="M19" s="2"/>
      <c r="N19" s="2"/>
      <c r="O19" s="2"/>
      <c r="P19" s="4">
        <v>0</v>
      </c>
      <c r="Q19" t="s">
        <v>27</v>
      </c>
      <c r="R19" t="str">
        <f t="shared" si="1"/>
        <v>-</v>
      </c>
      <c r="S19" t="str">
        <f t="shared" si="2"/>
        <v>Missing</v>
      </c>
      <c r="T19" t="str">
        <f t="shared" si="3"/>
        <v>Normal Age Range</v>
      </c>
      <c r="U19" t="str">
        <f t="shared" si="4"/>
        <v>Adult (26–34)</v>
      </c>
      <c r="V19" t="str">
        <f t="shared" si="0"/>
        <v>Incomplete Data</v>
      </c>
      <c r="W19" t="str">
        <f t="shared" si="5"/>
        <v>Missing</v>
      </c>
      <c r="X19" t="str">
        <f t="shared" si="6"/>
        <v>Missing</v>
      </c>
      <c r="Y19" t="str">
        <f t="shared" si="7"/>
        <v>Missing</v>
      </c>
    </row>
    <row r="20" spans="1:25">
      <c r="A20" s="2">
        <v>28</v>
      </c>
      <c r="B20" s="2"/>
      <c r="C20" s="2"/>
      <c r="D20" s="2" t="s">
        <v>85</v>
      </c>
      <c r="E20" s="3">
        <v>45769.450740740736</v>
      </c>
      <c r="F20" s="6"/>
      <c r="G20" s="6"/>
      <c r="H20" s="4">
        <v>0</v>
      </c>
      <c r="I20" s="2"/>
      <c r="J20" s="6"/>
      <c r="K20" s="2" t="s">
        <v>86</v>
      </c>
      <c r="L20" s="2" t="s">
        <v>34</v>
      </c>
      <c r="M20" s="2"/>
      <c r="N20" s="2"/>
      <c r="O20" s="2"/>
      <c r="P20" s="4">
        <v>0</v>
      </c>
      <c r="Q20" t="s">
        <v>27</v>
      </c>
      <c r="R20" t="str">
        <f t="shared" si="1"/>
        <v>-</v>
      </c>
      <c r="S20" t="str">
        <f t="shared" si="2"/>
        <v>Missing</v>
      </c>
      <c r="T20" t="str">
        <f t="shared" si="3"/>
        <v>Normal Age Range</v>
      </c>
      <c r="U20" t="str">
        <f t="shared" si="4"/>
        <v>Adult (26–34)</v>
      </c>
      <c r="V20" t="str">
        <f t="shared" si="0"/>
        <v>Incomplete Data</v>
      </c>
      <c r="W20" t="str">
        <f t="shared" si="5"/>
        <v>Missing</v>
      </c>
      <c r="X20" t="str">
        <f t="shared" si="6"/>
        <v>Missing</v>
      </c>
      <c r="Y20" t="str">
        <f t="shared" si="7"/>
        <v>RHC Kontrila</v>
      </c>
    </row>
    <row r="21" spans="1:25">
      <c r="A21" s="2">
        <v>34</v>
      </c>
      <c r="B21" s="2"/>
      <c r="C21" s="2"/>
      <c r="D21" s="2" t="s">
        <v>87</v>
      </c>
      <c r="E21" s="3">
        <v>45762.479560185187</v>
      </c>
      <c r="F21" s="6"/>
      <c r="G21" s="6"/>
      <c r="H21" s="4">
        <v>0</v>
      </c>
      <c r="I21" s="2"/>
      <c r="J21" s="6"/>
      <c r="K21" s="2" t="s">
        <v>88</v>
      </c>
      <c r="L21" s="2" t="s">
        <v>38</v>
      </c>
      <c r="M21" s="2"/>
      <c r="N21" s="2"/>
      <c r="O21" s="2"/>
      <c r="P21" s="4">
        <v>0</v>
      </c>
      <c r="Q21" t="s">
        <v>27</v>
      </c>
      <c r="R21" t="str">
        <f t="shared" si="1"/>
        <v>-</v>
      </c>
      <c r="S21" t="str">
        <f t="shared" si="2"/>
        <v>Missing</v>
      </c>
      <c r="T21" t="str">
        <f t="shared" si="3"/>
        <v>Normal Age Range</v>
      </c>
      <c r="U21" t="str">
        <f t="shared" si="4"/>
        <v>Adult (26–34)</v>
      </c>
      <c r="V21" t="str">
        <f t="shared" si="0"/>
        <v>Incomplete Data</v>
      </c>
      <c r="W21" t="str">
        <f t="shared" si="5"/>
        <v>Missing</v>
      </c>
      <c r="X21" t="str">
        <f t="shared" si="6"/>
        <v>Missing</v>
      </c>
      <c r="Y21" t="str">
        <f t="shared" si="7"/>
        <v>Missing</v>
      </c>
    </row>
    <row r="22" spans="1:25">
      <c r="A22" s="2"/>
      <c r="B22" s="2" t="s">
        <v>47</v>
      </c>
      <c r="C22" s="2"/>
      <c r="D22" s="2" t="s">
        <v>89</v>
      </c>
      <c r="E22" s="3">
        <v>45797.62667824074</v>
      </c>
      <c r="F22" s="6">
        <v>45862</v>
      </c>
      <c r="G22" s="6">
        <v>45807</v>
      </c>
      <c r="H22" s="4">
        <v>9.8000000000000007</v>
      </c>
      <c r="I22" s="2" t="s">
        <v>32</v>
      </c>
      <c r="J22" s="6">
        <v>45566</v>
      </c>
      <c r="K22" s="2" t="s">
        <v>86</v>
      </c>
      <c r="L22" s="2" t="s">
        <v>34</v>
      </c>
      <c r="M22" s="2" t="s">
        <v>90</v>
      </c>
      <c r="N22" s="2" t="s">
        <v>63</v>
      </c>
      <c r="O22" s="2" t="s">
        <v>91</v>
      </c>
      <c r="P22" s="4">
        <v>49</v>
      </c>
      <c r="Q22">
        <v>33</v>
      </c>
      <c r="R22" t="str">
        <f t="shared" si="1"/>
        <v>Moderate</v>
      </c>
      <c r="S22" t="str">
        <f t="shared" si="2"/>
        <v>Low</v>
      </c>
      <c r="T22" t="str">
        <f t="shared" si="3"/>
        <v>Unknown</v>
      </c>
      <c r="U22" t="str">
        <f t="shared" si="4"/>
        <v>Missing</v>
      </c>
      <c r="V22" t="str">
        <f t="shared" si="0"/>
        <v>Incomplete Data</v>
      </c>
      <c r="W22" t="str">
        <f t="shared" si="5"/>
        <v>Normal BP</v>
      </c>
      <c r="X22" t="str">
        <f t="shared" si="6"/>
        <v>Missing</v>
      </c>
      <c r="Y22" t="str">
        <f t="shared" si="7"/>
        <v>RHC Kontrila</v>
      </c>
    </row>
    <row r="23" spans="1:25">
      <c r="A23" s="2">
        <v>31</v>
      </c>
      <c r="B23" s="2"/>
      <c r="C23" s="2"/>
      <c r="D23" s="2" t="s">
        <v>92</v>
      </c>
      <c r="E23" s="3">
        <v>45755.491412037038</v>
      </c>
      <c r="F23" s="6"/>
      <c r="G23" s="6"/>
      <c r="H23" s="4">
        <v>0</v>
      </c>
      <c r="I23" s="2"/>
      <c r="J23" s="6"/>
      <c r="K23" s="2" t="s">
        <v>93</v>
      </c>
      <c r="L23" s="2"/>
      <c r="M23" s="2"/>
      <c r="N23" s="2"/>
      <c r="O23" s="2"/>
      <c r="P23" s="4">
        <v>0</v>
      </c>
      <c r="Q23" t="s">
        <v>27</v>
      </c>
      <c r="R23" t="str">
        <f t="shared" si="1"/>
        <v>-</v>
      </c>
      <c r="S23" t="str">
        <f t="shared" si="2"/>
        <v>Missing</v>
      </c>
      <c r="T23" t="str">
        <f t="shared" si="3"/>
        <v>Normal Age Range</v>
      </c>
      <c r="U23" t="str">
        <f t="shared" si="4"/>
        <v>Adult (26–34)</v>
      </c>
      <c r="V23" t="str">
        <f t="shared" si="0"/>
        <v>Incomplete Data</v>
      </c>
      <c r="W23" t="str">
        <f t="shared" si="5"/>
        <v>Missing</v>
      </c>
      <c r="X23" t="str">
        <f t="shared" si="6"/>
        <v>Missing</v>
      </c>
      <c r="Y23" t="str">
        <f t="shared" si="7"/>
        <v>Missing</v>
      </c>
    </row>
    <row r="24" spans="1:25">
      <c r="A24" s="2">
        <v>31</v>
      </c>
      <c r="B24" s="2"/>
      <c r="C24" s="2"/>
      <c r="D24" s="2" t="s">
        <v>94</v>
      </c>
      <c r="E24" s="3">
        <v>45783.578958333332</v>
      </c>
      <c r="F24" s="6"/>
      <c r="G24" s="6"/>
      <c r="H24" s="4">
        <v>0</v>
      </c>
      <c r="I24" s="2"/>
      <c r="J24" s="6"/>
      <c r="K24" s="2" t="s">
        <v>95</v>
      </c>
      <c r="L24" s="2" t="s">
        <v>96</v>
      </c>
      <c r="M24" s="2"/>
      <c r="N24" s="2"/>
      <c r="O24" s="2"/>
      <c r="P24" s="4">
        <v>0</v>
      </c>
      <c r="Q24" t="s">
        <v>27</v>
      </c>
      <c r="R24" t="str">
        <f t="shared" si="1"/>
        <v>-</v>
      </c>
      <c r="S24" t="str">
        <f t="shared" si="2"/>
        <v>Missing</v>
      </c>
      <c r="T24" t="str">
        <f t="shared" si="3"/>
        <v>Normal Age Range</v>
      </c>
      <c r="U24" t="str">
        <f t="shared" si="4"/>
        <v>Adult (26–34)</v>
      </c>
      <c r="V24" t="str">
        <f t="shared" si="0"/>
        <v>Incomplete Data</v>
      </c>
      <c r="W24" t="str">
        <f t="shared" si="5"/>
        <v>Missing</v>
      </c>
      <c r="X24" t="str">
        <f t="shared" si="6"/>
        <v>Missing</v>
      </c>
      <c r="Y24" t="str">
        <f t="shared" si="7"/>
        <v>BHU Raman</v>
      </c>
    </row>
    <row r="25" spans="1:25" ht="28.9">
      <c r="A25" s="2">
        <v>20</v>
      </c>
      <c r="B25" s="2" t="s">
        <v>41</v>
      </c>
      <c r="C25" s="2"/>
      <c r="D25" s="2" t="s">
        <v>97</v>
      </c>
      <c r="E25" s="3">
        <v>45821.517708333333</v>
      </c>
      <c r="F25" s="6">
        <v>45944</v>
      </c>
      <c r="G25" s="6">
        <v>45834</v>
      </c>
      <c r="H25" s="4">
        <v>9.6999999999999993</v>
      </c>
      <c r="I25" s="2" t="s">
        <v>98</v>
      </c>
      <c r="J25" s="6">
        <v>45664</v>
      </c>
      <c r="K25" s="2" t="s">
        <v>99</v>
      </c>
      <c r="L25" s="2" t="s">
        <v>81</v>
      </c>
      <c r="M25" s="2" t="s">
        <v>32</v>
      </c>
      <c r="N25" s="2" t="s">
        <v>100</v>
      </c>
      <c r="O25" s="2" t="s">
        <v>101</v>
      </c>
      <c r="P25" s="4">
        <v>0</v>
      </c>
      <c r="Q25">
        <v>22</v>
      </c>
      <c r="R25" t="str">
        <f t="shared" si="1"/>
        <v>Moderate</v>
      </c>
      <c r="S25" t="str">
        <f t="shared" si="2"/>
        <v>Low</v>
      </c>
      <c r="T25" t="str">
        <f t="shared" si="3"/>
        <v>Normal Age Range</v>
      </c>
      <c r="U25" t="str">
        <f t="shared" si="4"/>
        <v>Young Adult (18–25)</v>
      </c>
      <c r="V25" t="str">
        <f t="shared" si="0"/>
        <v>High Risk</v>
      </c>
      <c r="W25" t="str">
        <f t="shared" si="5"/>
        <v>Normal BP</v>
      </c>
      <c r="X25" t="str">
        <f t="shared" si="6"/>
        <v>Normal BP</v>
      </c>
      <c r="Y25" t="str">
        <f t="shared" si="7"/>
        <v>RHC Mandra</v>
      </c>
    </row>
    <row r="26" spans="1:25" ht="28.9">
      <c r="A26" s="2">
        <v>54</v>
      </c>
      <c r="B26" s="2"/>
      <c r="C26" s="2"/>
      <c r="D26" s="2" t="s">
        <v>102</v>
      </c>
      <c r="E26" s="3">
        <v>45611.566412037027</v>
      </c>
      <c r="F26" s="6"/>
      <c r="G26" s="6"/>
      <c r="H26" s="4">
        <v>0</v>
      </c>
      <c r="I26" s="2"/>
      <c r="J26" s="6"/>
      <c r="K26" s="2"/>
      <c r="L26" s="2" t="s">
        <v>29</v>
      </c>
      <c r="M26" s="2"/>
      <c r="N26" s="2"/>
      <c r="O26" s="2"/>
      <c r="P26" s="4">
        <v>0</v>
      </c>
      <c r="Q26" t="s">
        <v>27</v>
      </c>
      <c r="R26" t="str">
        <f t="shared" si="1"/>
        <v>-</v>
      </c>
      <c r="S26" t="str">
        <f t="shared" si="2"/>
        <v>Missing</v>
      </c>
      <c r="T26" t="str">
        <f t="shared" si="3"/>
        <v>High Maternal Age (High Risk)</v>
      </c>
      <c r="U26" t="str">
        <f t="shared" si="4"/>
        <v>Senior (50+)</v>
      </c>
      <c r="V26" t="str">
        <f t="shared" si="0"/>
        <v>Incomplete Data</v>
      </c>
      <c r="W26" t="str">
        <f t="shared" si="5"/>
        <v>Missing</v>
      </c>
      <c r="X26" t="str">
        <f t="shared" si="6"/>
        <v>Missing</v>
      </c>
      <c r="Y26" t="str">
        <f t="shared" si="7"/>
        <v>Missing</v>
      </c>
    </row>
    <row r="27" spans="1:25" ht="28.9">
      <c r="A27" s="2">
        <v>30</v>
      </c>
      <c r="B27" s="2" t="s">
        <v>30</v>
      </c>
      <c r="C27" s="2"/>
      <c r="D27" s="2" t="s">
        <v>103</v>
      </c>
      <c r="E27" s="3">
        <v>45793.468136574083</v>
      </c>
      <c r="F27" s="6">
        <v>45931</v>
      </c>
      <c r="G27" s="6">
        <v>45825</v>
      </c>
      <c r="H27" s="4">
        <v>11.1</v>
      </c>
      <c r="I27" s="2" t="s">
        <v>104</v>
      </c>
      <c r="J27" s="6">
        <v>45651</v>
      </c>
      <c r="K27" s="2" t="s">
        <v>105</v>
      </c>
      <c r="L27" s="2" t="s">
        <v>106</v>
      </c>
      <c r="M27" s="2" t="s">
        <v>104</v>
      </c>
      <c r="N27" s="2" t="s">
        <v>51</v>
      </c>
      <c r="O27" s="2" t="s">
        <v>107</v>
      </c>
      <c r="P27" s="4">
        <v>55</v>
      </c>
      <c r="Q27">
        <v>20</v>
      </c>
      <c r="R27" t="str">
        <f t="shared" si="1"/>
        <v>High</v>
      </c>
      <c r="S27" t="str">
        <f t="shared" si="2"/>
        <v>Borderline Low</v>
      </c>
      <c r="T27" t="str">
        <f t="shared" si="3"/>
        <v>Normal Age Range</v>
      </c>
      <c r="U27" t="str">
        <f t="shared" si="4"/>
        <v>Adult (26–34)</v>
      </c>
      <c r="V27" t="str">
        <f t="shared" si="0"/>
        <v>High Risk</v>
      </c>
      <c r="W27" t="str">
        <f t="shared" si="5"/>
        <v>Normal BP</v>
      </c>
      <c r="X27" t="str">
        <f t="shared" si="6"/>
        <v>Normal BP</v>
      </c>
      <c r="Y27" t="str">
        <f t="shared" si="7"/>
        <v>BHU Raman</v>
      </c>
    </row>
    <row r="28" spans="1:25" ht="28.9">
      <c r="A28" s="2">
        <v>25</v>
      </c>
      <c r="B28" s="2"/>
      <c r="C28" s="2"/>
      <c r="D28" s="2" t="s">
        <v>108</v>
      </c>
      <c r="E28" s="3">
        <v>45653.527997685182</v>
      </c>
      <c r="F28" s="6"/>
      <c r="G28" s="6"/>
      <c r="H28" s="4">
        <v>0</v>
      </c>
      <c r="I28" s="2"/>
      <c r="J28" s="6"/>
      <c r="K28" s="2"/>
      <c r="L28" s="2" t="s">
        <v>29</v>
      </c>
      <c r="M28" s="2"/>
      <c r="N28" s="2"/>
      <c r="O28" s="2"/>
      <c r="P28" s="4">
        <v>0</v>
      </c>
      <c r="Q28" t="s">
        <v>27</v>
      </c>
      <c r="R28" t="str">
        <f t="shared" si="1"/>
        <v>-</v>
      </c>
      <c r="S28" t="str">
        <f t="shared" si="2"/>
        <v>Missing</v>
      </c>
      <c r="T28" t="str">
        <f t="shared" si="3"/>
        <v>Normal Age Range</v>
      </c>
      <c r="U28" t="str">
        <f t="shared" si="4"/>
        <v>Young Adult (18–25)</v>
      </c>
      <c r="V28" t="str">
        <f t="shared" si="0"/>
        <v>Incomplete Data</v>
      </c>
      <c r="W28" t="str">
        <f t="shared" si="5"/>
        <v>Missing</v>
      </c>
      <c r="X28" t="str">
        <f t="shared" si="6"/>
        <v>Missing</v>
      </c>
      <c r="Y28" t="str">
        <f t="shared" si="7"/>
        <v>Missing</v>
      </c>
    </row>
    <row r="29" spans="1:25" ht="28.9">
      <c r="A29" s="2">
        <v>40</v>
      </c>
      <c r="B29" s="2"/>
      <c r="C29" s="2"/>
      <c r="D29" s="2" t="s">
        <v>109</v>
      </c>
      <c r="E29" s="3">
        <v>45608.494699074072</v>
      </c>
      <c r="F29" s="6"/>
      <c r="G29" s="6"/>
      <c r="H29" s="4">
        <v>0</v>
      </c>
      <c r="I29" s="2"/>
      <c r="J29" s="6"/>
      <c r="K29" s="2"/>
      <c r="L29" s="2" t="s">
        <v>29</v>
      </c>
      <c r="M29" s="2"/>
      <c r="N29" s="2"/>
      <c r="O29" s="2"/>
      <c r="P29" s="4">
        <v>0</v>
      </c>
      <c r="Q29" t="s">
        <v>27</v>
      </c>
      <c r="R29" t="str">
        <f t="shared" si="1"/>
        <v>-</v>
      </c>
      <c r="S29" t="str">
        <f t="shared" si="2"/>
        <v>Missing</v>
      </c>
      <c r="T29" t="str">
        <f t="shared" si="3"/>
        <v>High Maternal Age (High Risk)</v>
      </c>
      <c r="U29" t="str">
        <f t="shared" si="4"/>
        <v>Older Adult (40–49)</v>
      </c>
      <c r="V29" t="str">
        <f t="shared" si="0"/>
        <v>Incomplete Data</v>
      </c>
      <c r="W29" t="str">
        <f t="shared" si="5"/>
        <v>Missing</v>
      </c>
      <c r="X29" t="str">
        <f t="shared" si="6"/>
        <v>Missing</v>
      </c>
      <c r="Y29" t="str">
        <f t="shared" si="7"/>
        <v>Missing</v>
      </c>
    </row>
    <row r="30" spans="1:25" ht="28.9">
      <c r="A30" s="2">
        <v>25</v>
      </c>
      <c r="B30" s="2" t="s">
        <v>41</v>
      </c>
      <c r="C30" s="2"/>
      <c r="D30" s="2" t="s">
        <v>110</v>
      </c>
      <c r="E30" s="3">
        <v>45821.501979166656</v>
      </c>
      <c r="F30" s="6">
        <v>45962</v>
      </c>
      <c r="G30" s="6">
        <v>45852</v>
      </c>
      <c r="H30" s="4">
        <v>11.3</v>
      </c>
      <c r="I30" s="2" t="s">
        <v>100</v>
      </c>
      <c r="J30" s="6">
        <v>45658</v>
      </c>
      <c r="K30" s="2" t="s">
        <v>111</v>
      </c>
      <c r="L30" s="2" t="s">
        <v>81</v>
      </c>
      <c r="M30" s="2" t="s">
        <v>32</v>
      </c>
      <c r="N30" s="2" t="s">
        <v>100</v>
      </c>
      <c r="O30" s="2" t="s">
        <v>112</v>
      </c>
      <c r="P30" s="4">
        <v>79</v>
      </c>
      <c r="Q30">
        <v>19</v>
      </c>
      <c r="R30" t="str">
        <f t="shared" si="1"/>
        <v>Normal</v>
      </c>
      <c r="S30" t="str">
        <f t="shared" si="2"/>
        <v>Borderline Low</v>
      </c>
      <c r="T30" t="str">
        <f t="shared" si="3"/>
        <v>Normal Age Range</v>
      </c>
      <c r="U30" t="str">
        <f t="shared" si="4"/>
        <v>Young Adult (18–25)</v>
      </c>
      <c r="V30" t="str">
        <f t="shared" si="0"/>
        <v>Moderate Risk</v>
      </c>
      <c r="W30" t="str">
        <f t="shared" si="5"/>
        <v>Normal BP</v>
      </c>
      <c r="X30" t="str">
        <f t="shared" si="6"/>
        <v>Normal BP</v>
      </c>
      <c r="Y30" t="str">
        <f t="shared" si="7"/>
        <v>RHC Mandra</v>
      </c>
    </row>
    <row r="31" spans="1:25">
      <c r="A31" s="2">
        <v>37</v>
      </c>
      <c r="B31" s="2"/>
      <c r="C31" s="2"/>
      <c r="D31" s="2" t="s">
        <v>113</v>
      </c>
      <c r="E31" s="3">
        <v>45695.437280092592</v>
      </c>
      <c r="F31" s="6"/>
      <c r="G31" s="6"/>
      <c r="H31" s="4">
        <v>0</v>
      </c>
      <c r="I31" s="2"/>
      <c r="J31" s="6"/>
      <c r="K31" s="2" t="s">
        <v>114</v>
      </c>
      <c r="L31" s="2" t="s">
        <v>29</v>
      </c>
      <c r="M31" s="2"/>
      <c r="N31" s="2"/>
      <c r="O31" s="2"/>
      <c r="P31" s="4">
        <v>0</v>
      </c>
      <c r="Q31" t="s">
        <v>27</v>
      </c>
      <c r="R31" t="str">
        <f t="shared" si="1"/>
        <v>-</v>
      </c>
      <c r="S31" t="str">
        <f t="shared" si="2"/>
        <v>Missing</v>
      </c>
      <c r="T31" t="str">
        <f t="shared" si="3"/>
        <v>Advanced Maternal Age (Moderate Risk)</v>
      </c>
      <c r="U31" t="str">
        <f t="shared" si="4"/>
        <v>Mid-Age Adult (35–39)</v>
      </c>
      <c r="V31" t="str">
        <f t="shared" si="0"/>
        <v>Incomplete Data</v>
      </c>
      <c r="W31" t="str">
        <f t="shared" si="5"/>
        <v>Missing</v>
      </c>
      <c r="X31" t="str">
        <f t="shared" si="6"/>
        <v>Missing</v>
      </c>
      <c r="Y31" t="str">
        <f t="shared" si="7"/>
        <v>Missing</v>
      </c>
    </row>
    <row r="32" spans="1:25" ht="28.9">
      <c r="A32" s="2">
        <v>40</v>
      </c>
      <c r="B32" s="2"/>
      <c r="C32" s="2"/>
      <c r="D32" s="2" t="s">
        <v>115</v>
      </c>
      <c r="E32" s="3">
        <v>45609.448761574073</v>
      </c>
      <c r="F32" s="6"/>
      <c r="G32" s="6"/>
      <c r="H32" s="4">
        <v>0</v>
      </c>
      <c r="I32" s="2"/>
      <c r="J32" s="6"/>
      <c r="K32" s="2"/>
      <c r="L32" s="2" t="s">
        <v>29</v>
      </c>
      <c r="M32" s="2"/>
      <c r="N32" s="2"/>
      <c r="O32" s="2"/>
      <c r="P32" s="4">
        <v>0</v>
      </c>
      <c r="Q32" t="s">
        <v>27</v>
      </c>
      <c r="R32" t="str">
        <f t="shared" si="1"/>
        <v>-</v>
      </c>
      <c r="S32" t="str">
        <f t="shared" si="2"/>
        <v>Missing</v>
      </c>
      <c r="T32" t="str">
        <f t="shared" si="3"/>
        <v>High Maternal Age (High Risk)</v>
      </c>
      <c r="U32" t="str">
        <f t="shared" si="4"/>
        <v>Older Adult (40–49)</v>
      </c>
      <c r="V32" t="str">
        <f t="shared" si="0"/>
        <v>Incomplete Data</v>
      </c>
      <c r="W32" t="str">
        <f t="shared" si="5"/>
        <v>Missing</v>
      </c>
      <c r="X32" t="str">
        <f t="shared" si="6"/>
        <v>Missing</v>
      </c>
      <c r="Y32" t="str">
        <f t="shared" si="7"/>
        <v>Missing</v>
      </c>
    </row>
    <row r="33" spans="1:25" ht="28.9">
      <c r="A33" s="2">
        <v>25</v>
      </c>
      <c r="B33" s="2" t="s">
        <v>30</v>
      </c>
      <c r="C33" s="2"/>
      <c r="D33" s="2" t="s">
        <v>116</v>
      </c>
      <c r="E33" s="3">
        <v>45804.493125000001</v>
      </c>
      <c r="F33" s="6">
        <v>45937</v>
      </c>
      <c r="G33" s="6">
        <v>45835</v>
      </c>
      <c r="H33" s="4">
        <v>10.9</v>
      </c>
      <c r="I33" s="2" t="s">
        <v>35</v>
      </c>
      <c r="J33" s="6">
        <v>45657</v>
      </c>
      <c r="K33" s="2" t="s">
        <v>117</v>
      </c>
      <c r="L33" s="2" t="s">
        <v>44</v>
      </c>
      <c r="M33" s="2" t="s">
        <v>35</v>
      </c>
      <c r="N33" s="2" t="s">
        <v>35</v>
      </c>
      <c r="O33" s="2" t="s">
        <v>118</v>
      </c>
      <c r="P33" s="4">
        <v>49</v>
      </c>
      <c r="Q33">
        <v>19</v>
      </c>
      <c r="R33" t="str">
        <f t="shared" si="1"/>
        <v>Normal</v>
      </c>
      <c r="S33" t="str">
        <f t="shared" si="2"/>
        <v>Borderline Low</v>
      </c>
      <c r="T33" t="str">
        <f t="shared" si="3"/>
        <v>Normal Age Range</v>
      </c>
      <c r="U33" t="str">
        <f t="shared" si="4"/>
        <v>Young Adult (18–25)</v>
      </c>
      <c r="V33" t="str">
        <f t="shared" si="0"/>
        <v>Moderate Risk</v>
      </c>
      <c r="W33" t="str">
        <f t="shared" si="5"/>
        <v>Normal BP</v>
      </c>
      <c r="X33" t="str">
        <f t="shared" si="6"/>
        <v>Normal BP</v>
      </c>
      <c r="Y33" t="str">
        <f t="shared" si="7"/>
        <v>RHC Daultala</v>
      </c>
    </row>
    <row r="34" spans="1:25">
      <c r="A34" s="2">
        <v>29</v>
      </c>
      <c r="B34" s="2"/>
      <c r="C34" s="2"/>
      <c r="D34" s="2" t="s">
        <v>119</v>
      </c>
      <c r="E34" s="3">
        <v>45779.437893518523</v>
      </c>
      <c r="F34" s="6"/>
      <c r="G34" s="6"/>
      <c r="H34" s="4">
        <v>0</v>
      </c>
      <c r="I34" s="2"/>
      <c r="J34" s="6"/>
      <c r="K34" s="2" t="s">
        <v>120</v>
      </c>
      <c r="L34" s="2" t="s">
        <v>121</v>
      </c>
      <c r="M34" s="2"/>
      <c r="N34" s="2"/>
      <c r="O34" s="2"/>
      <c r="P34" s="4">
        <v>0</v>
      </c>
      <c r="Q34" t="s">
        <v>27</v>
      </c>
      <c r="R34" t="str">
        <f t="shared" si="1"/>
        <v>-</v>
      </c>
      <c r="S34" t="str">
        <f t="shared" si="2"/>
        <v>Missing</v>
      </c>
      <c r="T34" t="str">
        <f t="shared" si="3"/>
        <v>Normal Age Range</v>
      </c>
      <c r="U34" t="str">
        <f t="shared" si="4"/>
        <v>Adult (26–34)</v>
      </c>
      <c r="V34" t="str">
        <f t="shared" ref="V34:V65" si="8">IF(OR(H34=0,A34="",A34&lt;3),"Incomplete Data",
IF(OR(H34&lt;=9.9,A34&lt;18,A34&gt;=40,
ISNUMBER(SEARCH("Severe",I34)),ISNUMBER(SEARCH("Hep",I34)),ISNUMBER(SEARCH("TB",I34)),ISNUMBER(SEARCH("placenta",I34)),ISNUMBER(SEARCH("hydrocephalus",I34)),ISNUMBER(SEARCH("liquor",I34)),ISNUMBER(SEARCH("large",I34)),
ISNUMBER(SEARCH("Severe",M34)),ISNUMBER(SEARCH("Hep",M34)),ISNUMBER(SEARCH("TB",M34)),ISNUMBER(SEARCH("placenta",M34)),ISNUMBER(SEARCH("hydrocephalus",M34)),ISNUMBER(SEARCH("liquor",M34)),ISNUMBER(SEARCH("large",M34))
),"High Risk",
IF(OR(H34&lt;=11.9,A34&gt;=35,
ISNUMBER(SEARCH("Moderate",I34)),ISNUMBER(SEARCH("cyst",I34)),ISNUMBER(SEARCH("Irregular",I34)),ISNUMBER(SEARCH("Painful",I34)),ISNUMBER(SEARCH("Primigravida",I34)),ISNUMBER(SEARCH("mild",I34)),
ISNUMBER(SEARCH("Moderate",M34)),ISNUMBER(SEARCH("cyst",M34)),ISNUMBER(SEARCH("Irregular",M34)),ISNUMBER(SEARCH("Painful",M34)),ISNUMBER(SEARCH("Primigravida",M34)),ISNUMBER(SEARCH("mild",M34))
),"Moderate Risk",
"Low/Normal")))</f>
        <v>Incomplete Data</v>
      </c>
      <c r="W34" t="str">
        <f t="shared" si="5"/>
        <v>Missing</v>
      </c>
      <c r="X34" t="str">
        <f t="shared" si="6"/>
        <v>Missing</v>
      </c>
      <c r="Y34" t="str">
        <f t="shared" si="7"/>
        <v>RHC Kontrila</v>
      </c>
    </row>
    <row r="35" spans="1:25" ht="28.9">
      <c r="A35" s="2">
        <v>24</v>
      </c>
      <c r="B35" s="2"/>
      <c r="C35" s="2"/>
      <c r="D35" s="2" t="s">
        <v>122</v>
      </c>
      <c r="E35" s="3">
        <v>45608.535740740743</v>
      </c>
      <c r="F35" s="6"/>
      <c r="G35" s="6"/>
      <c r="H35" s="4">
        <v>0</v>
      </c>
      <c r="I35" s="2"/>
      <c r="J35" s="6"/>
      <c r="K35" s="2"/>
      <c r="L35" s="2" t="s">
        <v>29</v>
      </c>
      <c r="M35" s="2"/>
      <c r="N35" s="2"/>
      <c r="O35" s="2"/>
      <c r="P35" s="4">
        <v>0</v>
      </c>
      <c r="Q35" t="s">
        <v>27</v>
      </c>
      <c r="R35" t="str">
        <f t="shared" si="1"/>
        <v>-</v>
      </c>
      <c r="S35" t="str">
        <f t="shared" si="2"/>
        <v>Missing</v>
      </c>
      <c r="T35" t="str">
        <f t="shared" si="3"/>
        <v>Normal Age Range</v>
      </c>
      <c r="U35" t="str">
        <f t="shared" si="4"/>
        <v>Young Adult (18–25)</v>
      </c>
      <c r="V35" t="str">
        <f t="shared" si="8"/>
        <v>Incomplete Data</v>
      </c>
      <c r="W35" t="str">
        <f t="shared" si="5"/>
        <v>Missing</v>
      </c>
      <c r="X35" t="str">
        <f t="shared" si="6"/>
        <v>Missing</v>
      </c>
      <c r="Y35" t="str">
        <f t="shared" si="7"/>
        <v>Missing</v>
      </c>
    </row>
    <row r="36" spans="1:25" ht="28.9">
      <c r="A36" s="2">
        <v>26</v>
      </c>
      <c r="B36" s="2"/>
      <c r="C36" s="2"/>
      <c r="D36" s="2" t="s">
        <v>123</v>
      </c>
      <c r="E36" s="3">
        <v>45688.610949074071</v>
      </c>
      <c r="F36" s="6"/>
      <c r="G36" s="6"/>
      <c r="H36" s="4">
        <v>0</v>
      </c>
      <c r="I36" s="2"/>
      <c r="J36" s="6"/>
      <c r="K36" s="2" t="s">
        <v>124</v>
      </c>
      <c r="L36" s="2" t="s">
        <v>29</v>
      </c>
      <c r="M36" s="2"/>
      <c r="N36" s="2"/>
      <c r="O36" s="2"/>
      <c r="P36" s="4">
        <v>0</v>
      </c>
      <c r="Q36" t="s">
        <v>27</v>
      </c>
      <c r="R36" t="str">
        <f t="shared" si="1"/>
        <v>-</v>
      </c>
      <c r="S36" t="str">
        <f t="shared" si="2"/>
        <v>Missing</v>
      </c>
      <c r="T36" t="str">
        <f t="shared" si="3"/>
        <v>Normal Age Range</v>
      </c>
      <c r="U36" t="str">
        <f t="shared" si="4"/>
        <v>Adult (26–34)</v>
      </c>
      <c r="V36" t="str">
        <f t="shared" si="8"/>
        <v>Incomplete Data</v>
      </c>
      <c r="W36" t="str">
        <f t="shared" si="5"/>
        <v>Missing</v>
      </c>
      <c r="X36" t="str">
        <f t="shared" si="6"/>
        <v>Missing</v>
      </c>
      <c r="Y36" t="str">
        <f t="shared" si="7"/>
        <v>Missing</v>
      </c>
    </row>
    <row r="37" spans="1:25" ht="28.9">
      <c r="A37" s="2">
        <v>26</v>
      </c>
      <c r="B37" s="2"/>
      <c r="C37" s="2"/>
      <c r="D37" s="2" t="s">
        <v>125</v>
      </c>
      <c r="E37" s="3">
        <v>45611.569340277783</v>
      </c>
      <c r="F37" s="6"/>
      <c r="G37" s="6"/>
      <c r="H37" s="4">
        <v>0</v>
      </c>
      <c r="I37" s="2"/>
      <c r="J37" s="6"/>
      <c r="K37" s="2" t="s">
        <v>124</v>
      </c>
      <c r="L37" s="2" t="s">
        <v>29</v>
      </c>
      <c r="M37" s="2"/>
      <c r="N37" s="2"/>
      <c r="O37" s="2"/>
      <c r="P37" s="4">
        <v>0</v>
      </c>
      <c r="Q37" t="s">
        <v>27</v>
      </c>
      <c r="R37" t="str">
        <f t="shared" si="1"/>
        <v>-</v>
      </c>
      <c r="S37" t="str">
        <f t="shared" si="2"/>
        <v>Missing</v>
      </c>
      <c r="T37" t="str">
        <f t="shared" si="3"/>
        <v>Normal Age Range</v>
      </c>
      <c r="U37" t="str">
        <f t="shared" si="4"/>
        <v>Adult (26–34)</v>
      </c>
      <c r="V37" t="str">
        <f t="shared" si="8"/>
        <v>Incomplete Data</v>
      </c>
      <c r="W37" t="str">
        <f t="shared" si="5"/>
        <v>Missing</v>
      </c>
      <c r="X37" t="str">
        <f t="shared" si="6"/>
        <v>Missing</v>
      </c>
      <c r="Y37" t="str">
        <f t="shared" si="7"/>
        <v>Missing</v>
      </c>
    </row>
    <row r="38" spans="1:25">
      <c r="A38" s="2">
        <v>21</v>
      </c>
      <c r="B38" s="2" t="s">
        <v>47</v>
      </c>
      <c r="C38" s="2"/>
      <c r="D38" s="2" t="s">
        <v>126</v>
      </c>
      <c r="E38" s="3">
        <v>45807.557210648149</v>
      </c>
      <c r="F38" s="6">
        <v>45917</v>
      </c>
      <c r="G38" s="6">
        <v>45839</v>
      </c>
      <c r="H38" s="4">
        <v>10.6</v>
      </c>
      <c r="I38" s="2" t="s">
        <v>127</v>
      </c>
      <c r="J38" s="6">
        <v>45636</v>
      </c>
      <c r="K38" s="2" t="s">
        <v>128</v>
      </c>
      <c r="L38" s="2" t="s">
        <v>44</v>
      </c>
      <c r="M38" s="2" t="s">
        <v>127</v>
      </c>
      <c r="N38" s="2" t="s">
        <v>63</v>
      </c>
      <c r="O38" s="2" t="s">
        <v>129</v>
      </c>
      <c r="P38" s="4">
        <v>53</v>
      </c>
      <c r="Q38">
        <v>25</v>
      </c>
      <c r="R38" t="str">
        <f t="shared" si="1"/>
        <v>Moderate</v>
      </c>
      <c r="S38" t="str">
        <f t="shared" si="2"/>
        <v>Borderline Low</v>
      </c>
      <c r="T38" t="str">
        <f t="shared" si="3"/>
        <v>Normal Age Range</v>
      </c>
      <c r="U38" t="str">
        <f t="shared" si="4"/>
        <v>Young Adult (18–25)</v>
      </c>
      <c r="V38" t="str">
        <f t="shared" si="8"/>
        <v>Moderate Risk</v>
      </c>
      <c r="W38" t="str">
        <f t="shared" si="5"/>
        <v>Normal BP</v>
      </c>
      <c r="X38" t="str">
        <f t="shared" si="6"/>
        <v>Normal BP</v>
      </c>
      <c r="Y38" t="str">
        <f t="shared" si="7"/>
        <v>RHC Daultala</v>
      </c>
    </row>
    <row r="39" spans="1:25">
      <c r="A39" s="2">
        <v>18</v>
      </c>
      <c r="B39" s="2"/>
      <c r="C39" s="2"/>
      <c r="D39" s="2" t="s">
        <v>130</v>
      </c>
      <c r="E39" s="3">
        <v>45783.567766203712</v>
      </c>
      <c r="F39" s="6"/>
      <c r="G39" s="6"/>
      <c r="H39" s="4">
        <v>0</v>
      </c>
      <c r="I39" s="2"/>
      <c r="J39" s="6"/>
      <c r="K39" s="2" t="s">
        <v>131</v>
      </c>
      <c r="L39" s="2" t="s">
        <v>132</v>
      </c>
      <c r="M39" s="2"/>
      <c r="N39" s="2"/>
      <c r="O39" s="2"/>
      <c r="P39" s="4">
        <v>0</v>
      </c>
      <c r="Q39" t="s">
        <v>27</v>
      </c>
      <c r="R39" t="str">
        <f t="shared" si="1"/>
        <v>-</v>
      </c>
      <c r="S39" t="str">
        <f t="shared" si="2"/>
        <v>Missing</v>
      </c>
      <c r="T39" t="str">
        <f t="shared" si="3"/>
        <v>Normal Age Range</v>
      </c>
      <c r="U39" t="str">
        <f t="shared" si="4"/>
        <v>Young Adult (18–25)</v>
      </c>
      <c r="V39" t="str">
        <f t="shared" si="8"/>
        <v>Incomplete Data</v>
      </c>
      <c r="W39" t="str">
        <f t="shared" si="5"/>
        <v>Missing</v>
      </c>
      <c r="X39" t="str">
        <f t="shared" si="6"/>
        <v>Missing</v>
      </c>
      <c r="Y39" t="str">
        <f t="shared" si="7"/>
        <v>RHC Bewal</v>
      </c>
    </row>
    <row r="40" spans="1:25">
      <c r="A40" s="2">
        <v>18</v>
      </c>
      <c r="B40" s="2"/>
      <c r="C40" s="2"/>
      <c r="D40" s="2" t="s">
        <v>133</v>
      </c>
      <c r="E40" s="3">
        <v>45744.417384259257</v>
      </c>
      <c r="F40" s="6"/>
      <c r="G40" s="6"/>
      <c r="H40" s="4">
        <v>0</v>
      </c>
      <c r="I40" s="2"/>
      <c r="J40" s="6"/>
      <c r="K40" s="2" t="s">
        <v>131</v>
      </c>
      <c r="L40" s="2"/>
      <c r="M40" s="2"/>
      <c r="N40" s="2"/>
      <c r="O40" s="2"/>
      <c r="P40" s="4">
        <v>0</v>
      </c>
      <c r="Q40" t="s">
        <v>27</v>
      </c>
      <c r="R40" t="str">
        <f t="shared" si="1"/>
        <v>-</v>
      </c>
      <c r="S40" t="str">
        <f t="shared" si="2"/>
        <v>Missing</v>
      </c>
      <c r="T40" t="str">
        <f t="shared" si="3"/>
        <v>Normal Age Range</v>
      </c>
      <c r="U40" t="str">
        <f t="shared" si="4"/>
        <v>Young Adult (18–25)</v>
      </c>
      <c r="V40" t="str">
        <f t="shared" si="8"/>
        <v>Incomplete Data</v>
      </c>
      <c r="W40" t="str">
        <f t="shared" si="5"/>
        <v>Missing</v>
      </c>
      <c r="X40" t="str">
        <f t="shared" si="6"/>
        <v>Missing</v>
      </c>
      <c r="Y40" t="str">
        <f t="shared" si="7"/>
        <v>Missing</v>
      </c>
    </row>
    <row r="41" spans="1:25">
      <c r="A41" s="2">
        <v>29</v>
      </c>
      <c r="B41" s="2" t="s">
        <v>30</v>
      </c>
      <c r="C41" s="2"/>
      <c r="D41" s="2" t="s">
        <v>134</v>
      </c>
      <c r="E41" s="3">
        <v>45790.566238425927</v>
      </c>
      <c r="F41" s="6">
        <v>45932</v>
      </c>
      <c r="G41" s="6">
        <v>45800</v>
      </c>
      <c r="H41" s="4">
        <v>13</v>
      </c>
      <c r="I41" s="2" t="s">
        <v>135</v>
      </c>
      <c r="J41" s="6">
        <v>45636</v>
      </c>
      <c r="K41" s="2" t="s">
        <v>136</v>
      </c>
      <c r="L41" s="2" t="s">
        <v>137</v>
      </c>
      <c r="M41" s="2" t="s">
        <v>135</v>
      </c>
      <c r="N41" s="2" t="s">
        <v>51</v>
      </c>
      <c r="O41" s="2" t="s">
        <v>118</v>
      </c>
      <c r="P41" s="4">
        <v>65</v>
      </c>
      <c r="Q41">
        <v>19</v>
      </c>
      <c r="R41" t="str">
        <f t="shared" si="1"/>
        <v>High</v>
      </c>
      <c r="S41" t="str">
        <f t="shared" si="2"/>
        <v>Normal</v>
      </c>
      <c r="T41" t="str">
        <f t="shared" si="3"/>
        <v>Normal Age Range</v>
      </c>
      <c r="U41" t="str">
        <f t="shared" si="4"/>
        <v>Adult (26–34)</v>
      </c>
      <c r="V41" t="str">
        <f t="shared" si="8"/>
        <v>High Risk</v>
      </c>
      <c r="W41" t="str">
        <f t="shared" si="5"/>
        <v>Normal BP</v>
      </c>
      <c r="X41" t="str">
        <f t="shared" si="6"/>
        <v>Normal BP</v>
      </c>
      <c r="Y41" t="str">
        <f t="shared" si="7"/>
        <v>BHU Jhunghal</v>
      </c>
    </row>
    <row r="42" spans="1:25" ht="28.9">
      <c r="A42" s="2">
        <v>32</v>
      </c>
      <c r="B42" s="2"/>
      <c r="C42" s="2"/>
      <c r="D42" s="2" t="s">
        <v>138</v>
      </c>
      <c r="E42" s="3">
        <v>45608.639421296299</v>
      </c>
      <c r="F42" s="6"/>
      <c r="G42" s="6"/>
      <c r="H42" s="4">
        <v>0</v>
      </c>
      <c r="I42" s="2"/>
      <c r="J42" s="6"/>
      <c r="K42" s="2"/>
      <c r="L42" s="2" t="s">
        <v>29</v>
      </c>
      <c r="M42" s="2"/>
      <c r="N42" s="2"/>
      <c r="O42" s="2"/>
      <c r="P42" s="4">
        <v>0</v>
      </c>
      <c r="Q42" t="s">
        <v>27</v>
      </c>
      <c r="R42" t="str">
        <f t="shared" si="1"/>
        <v>-</v>
      </c>
      <c r="S42" t="str">
        <f t="shared" si="2"/>
        <v>Missing</v>
      </c>
      <c r="T42" t="str">
        <f t="shared" si="3"/>
        <v>Normal Age Range</v>
      </c>
      <c r="U42" t="str">
        <f t="shared" si="4"/>
        <v>Adult (26–34)</v>
      </c>
      <c r="V42" t="str">
        <f t="shared" si="8"/>
        <v>Incomplete Data</v>
      </c>
      <c r="W42" t="str">
        <f t="shared" si="5"/>
        <v>Missing</v>
      </c>
      <c r="X42" t="str">
        <f t="shared" si="6"/>
        <v>Missing</v>
      </c>
      <c r="Y42" t="str">
        <f t="shared" si="7"/>
        <v>Missing</v>
      </c>
    </row>
    <row r="43" spans="1:25" ht="28.9">
      <c r="A43" s="2">
        <v>35</v>
      </c>
      <c r="B43" s="2"/>
      <c r="C43" s="2"/>
      <c r="D43" s="2" t="s">
        <v>139</v>
      </c>
      <c r="E43" s="3">
        <v>45611.556956018518</v>
      </c>
      <c r="F43" s="6"/>
      <c r="G43" s="6"/>
      <c r="H43" s="4">
        <v>0</v>
      </c>
      <c r="I43" s="2"/>
      <c r="J43" s="6"/>
      <c r="K43" s="2" t="s">
        <v>140</v>
      </c>
      <c r="L43" s="2" t="s">
        <v>29</v>
      </c>
      <c r="M43" s="2"/>
      <c r="N43" s="2"/>
      <c r="O43" s="2"/>
      <c r="P43" s="4">
        <v>0</v>
      </c>
      <c r="Q43" t="s">
        <v>27</v>
      </c>
      <c r="R43" t="str">
        <f t="shared" si="1"/>
        <v>-</v>
      </c>
      <c r="S43" t="str">
        <f t="shared" si="2"/>
        <v>Missing</v>
      </c>
      <c r="T43" t="str">
        <f t="shared" si="3"/>
        <v>Advanced Maternal Age (Moderate Risk)</v>
      </c>
      <c r="U43" t="str">
        <f t="shared" si="4"/>
        <v>Mid-Age Adult (35–39)</v>
      </c>
      <c r="V43" t="str">
        <f t="shared" si="8"/>
        <v>Incomplete Data</v>
      </c>
      <c r="W43" t="str">
        <f t="shared" si="5"/>
        <v>Missing</v>
      </c>
      <c r="X43" t="str">
        <f t="shared" si="6"/>
        <v>Missing</v>
      </c>
      <c r="Y43" t="str">
        <f t="shared" si="7"/>
        <v>Missing</v>
      </c>
    </row>
    <row r="44" spans="1:25">
      <c r="A44" s="2">
        <v>51</v>
      </c>
      <c r="B44" s="2"/>
      <c r="C44" s="2"/>
      <c r="D44" s="2" t="s">
        <v>141</v>
      </c>
      <c r="E44" s="3">
        <v>45783.62841435185</v>
      </c>
      <c r="F44" s="6"/>
      <c r="G44" s="6"/>
      <c r="H44" s="4">
        <v>0</v>
      </c>
      <c r="I44" s="2"/>
      <c r="J44" s="6"/>
      <c r="K44" s="2" t="s">
        <v>142</v>
      </c>
      <c r="L44" s="2" t="s">
        <v>143</v>
      </c>
      <c r="M44" s="2"/>
      <c r="N44" s="2"/>
      <c r="O44" s="2"/>
      <c r="P44" s="4">
        <v>0</v>
      </c>
      <c r="Q44" t="s">
        <v>27</v>
      </c>
      <c r="R44" t="str">
        <f t="shared" si="1"/>
        <v>-</v>
      </c>
      <c r="S44" t="str">
        <f t="shared" si="2"/>
        <v>Missing</v>
      </c>
      <c r="T44" t="str">
        <f t="shared" si="3"/>
        <v>High Maternal Age (High Risk)</v>
      </c>
      <c r="U44" t="str">
        <f t="shared" si="4"/>
        <v>Senior (50+)</v>
      </c>
      <c r="V44" t="str">
        <f t="shared" si="8"/>
        <v>Incomplete Data</v>
      </c>
      <c r="W44" t="str">
        <f t="shared" si="5"/>
        <v>Missing</v>
      </c>
      <c r="X44" t="str">
        <f t="shared" si="6"/>
        <v>Missing</v>
      </c>
      <c r="Y44" t="str">
        <f t="shared" si="7"/>
        <v>Student Reference</v>
      </c>
    </row>
    <row r="45" spans="1:25" ht="28.9">
      <c r="A45" s="2">
        <v>32</v>
      </c>
      <c r="B45" s="2"/>
      <c r="C45" s="2"/>
      <c r="D45" s="2" t="s">
        <v>144</v>
      </c>
      <c r="E45" s="3">
        <v>45625.502511574072</v>
      </c>
      <c r="F45" s="6"/>
      <c r="G45" s="6"/>
      <c r="H45" s="4">
        <v>0</v>
      </c>
      <c r="I45" s="2"/>
      <c r="J45" s="6"/>
      <c r="K45" s="2" t="s">
        <v>145</v>
      </c>
      <c r="L45" s="2" t="s">
        <v>29</v>
      </c>
      <c r="M45" s="2"/>
      <c r="N45" s="2"/>
      <c r="O45" s="2"/>
      <c r="P45" s="4">
        <v>0</v>
      </c>
      <c r="Q45" t="s">
        <v>27</v>
      </c>
      <c r="R45" t="str">
        <f t="shared" si="1"/>
        <v>-</v>
      </c>
      <c r="S45" t="str">
        <f t="shared" si="2"/>
        <v>Missing</v>
      </c>
      <c r="T45" t="str">
        <f t="shared" si="3"/>
        <v>Normal Age Range</v>
      </c>
      <c r="U45" t="str">
        <f t="shared" si="4"/>
        <v>Adult (26–34)</v>
      </c>
      <c r="V45" t="str">
        <f t="shared" si="8"/>
        <v>Incomplete Data</v>
      </c>
      <c r="W45" t="str">
        <f t="shared" si="5"/>
        <v>Missing</v>
      </c>
      <c r="X45" t="str">
        <f t="shared" si="6"/>
        <v>Missing</v>
      </c>
      <c r="Y45" t="str">
        <f t="shared" si="7"/>
        <v>Missing</v>
      </c>
    </row>
    <row r="46" spans="1:25">
      <c r="A46" s="2">
        <v>33</v>
      </c>
      <c r="B46" s="2" t="s">
        <v>41</v>
      </c>
      <c r="C46" s="2"/>
      <c r="D46" s="2" t="s">
        <v>146</v>
      </c>
      <c r="E46" s="3">
        <v>45797.579224537039</v>
      </c>
      <c r="F46" s="6">
        <v>45933</v>
      </c>
      <c r="G46" s="6">
        <v>45828</v>
      </c>
      <c r="H46" s="4">
        <v>11.7</v>
      </c>
      <c r="I46" s="2" t="s">
        <v>147</v>
      </c>
      <c r="J46" s="6">
        <v>45654</v>
      </c>
      <c r="K46" s="2" t="s">
        <v>148</v>
      </c>
      <c r="L46" s="2" t="s">
        <v>81</v>
      </c>
      <c r="M46" s="2" t="s">
        <v>147</v>
      </c>
      <c r="N46" s="2" t="s">
        <v>35</v>
      </c>
      <c r="O46" s="2" t="s">
        <v>149</v>
      </c>
      <c r="P46" s="4">
        <v>67</v>
      </c>
      <c r="Q46">
        <v>20</v>
      </c>
      <c r="R46" t="str">
        <f t="shared" si="1"/>
        <v>High</v>
      </c>
      <c r="S46" t="str">
        <f t="shared" si="2"/>
        <v>Borderline Low</v>
      </c>
      <c r="T46" t="str">
        <f t="shared" si="3"/>
        <v>Normal Age Range</v>
      </c>
      <c r="U46" t="str">
        <f t="shared" si="4"/>
        <v>Adult (26–34)</v>
      </c>
      <c r="V46" t="str">
        <f t="shared" si="8"/>
        <v>High Risk</v>
      </c>
      <c r="W46" t="str">
        <f t="shared" si="5"/>
        <v>Normal BP</v>
      </c>
      <c r="X46" t="str">
        <f t="shared" si="6"/>
        <v>Normal BP</v>
      </c>
      <c r="Y46" t="str">
        <f t="shared" si="7"/>
        <v>RHC Mandra</v>
      </c>
    </row>
    <row r="47" spans="1:25" ht="28.9">
      <c r="A47" s="2">
        <v>16</v>
      </c>
      <c r="B47" s="2"/>
      <c r="C47" s="2"/>
      <c r="D47" s="2" t="s">
        <v>150</v>
      </c>
      <c r="E47" s="3">
        <v>45608.53869212963</v>
      </c>
      <c r="F47" s="6"/>
      <c r="G47" s="6"/>
      <c r="H47" s="4">
        <v>0</v>
      </c>
      <c r="I47" s="2"/>
      <c r="J47" s="6"/>
      <c r="K47" s="2"/>
      <c r="L47" s="2" t="s">
        <v>29</v>
      </c>
      <c r="M47" s="2"/>
      <c r="N47" s="2"/>
      <c r="O47" s="2"/>
      <c r="P47" s="4">
        <v>0</v>
      </c>
      <c r="Q47" t="s">
        <v>27</v>
      </c>
      <c r="R47" t="str">
        <f t="shared" si="1"/>
        <v>-</v>
      </c>
      <c r="S47" t="str">
        <f t="shared" si="2"/>
        <v>Missing</v>
      </c>
      <c r="T47" t="str">
        <f t="shared" si="3"/>
        <v>Adolescent (High Risk)</v>
      </c>
      <c r="U47" t="str">
        <f t="shared" si="4"/>
        <v>Adolescent (0–17)</v>
      </c>
      <c r="V47" t="str">
        <f t="shared" si="8"/>
        <v>Incomplete Data</v>
      </c>
      <c r="W47" t="str">
        <f t="shared" si="5"/>
        <v>Missing</v>
      </c>
      <c r="X47" t="str">
        <f t="shared" si="6"/>
        <v>Missing</v>
      </c>
      <c r="Y47" t="str">
        <f t="shared" si="7"/>
        <v>Missing</v>
      </c>
    </row>
    <row r="48" spans="1:25">
      <c r="A48" s="2">
        <v>29</v>
      </c>
      <c r="B48" s="2"/>
      <c r="C48" s="2"/>
      <c r="D48" s="2" t="s">
        <v>151</v>
      </c>
      <c r="E48" s="3">
        <v>45755.429560185177</v>
      </c>
      <c r="F48" s="6"/>
      <c r="G48" s="6"/>
      <c r="H48" s="4">
        <v>0</v>
      </c>
      <c r="I48" s="2"/>
      <c r="J48" s="6"/>
      <c r="K48" s="2" t="s">
        <v>152</v>
      </c>
      <c r="L48" s="2"/>
      <c r="M48" s="2"/>
      <c r="N48" s="2"/>
      <c r="O48" s="2"/>
      <c r="P48" s="4">
        <v>0</v>
      </c>
      <c r="Q48" t="s">
        <v>27</v>
      </c>
      <c r="R48" t="str">
        <f t="shared" si="1"/>
        <v>-</v>
      </c>
      <c r="S48" t="str">
        <f t="shared" si="2"/>
        <v>Missing</v>
      </c>
      <c r="T48" t="str">
        <f t="shared" si="3"/>
        <v>Normal Age Range</v>
      </c>
      <c r="U48" t="str">
        <f t="shared" si="4"/>
        <v>Adult (26–34)</v>
      </c>
      <c r="V48" t="str">
        <f t="shared" si="8"/>
        <v>Incomplete Data</v>
      </c>
      <c r="W48" t="str">
        <f t="shared" si="5"/>
        <v>Missing</v>
      </c>
      <c r="X48" t="str">
        <f t="shared" si="6"/>
        <v>Missing</v>
      </c>
      <c r="Y48" t="str">
        <f t="shared" si="7"/>
        <v>Missing</v>
      </c>
    </row>
    <row r="49" spans="1:25" ht="28.9">
      <c r="A49" s="2">
        <v>31</v>
      </c>
      <c r="B49" s="2"/>
      <c r="C49" s="2"/>
      <c r="D49" s="2" t="s">
        <v>153</v>
      </c>
      <c r="E49" s="3">
        <v>45609.445</v>
      </c>
      <c r="F49" s="6"/>
      <c r="G49" s="6"/>
      <c r="H49" s="4">
        <v>0</v>
      </c>
      <c r="I49" s="2"/>
      <c r="J49" s="6"/>
      <c r="K49" s="2"/>
      <c r="L49" s="2" t="s">
        <v>29</v>
      </c>
      <c r="M49" s="2"/>
      <c r="N49" s="2"/>
      <c r="O49" s="2"/>
      <c r="P49" s="4">
        <v>0</v>
      </c>
      <c r="Q49" t="s">
        <v>27</v>
      </c>
      <c r="R49" t="str">
        <f t="shared" si="1"/>
        <v>-</v>
      </c>
      <c r="S49" t="str">
        <f t="shared" si="2"/>
        <v>Missing</v>
      </c>
      <c r="T49" t="str">
        <f t="shared" si="3"/>
        <v>Normal Age Range</v>
      </c>
      <c r="U49" t="str">
        <f t="shared" si="4"/>
        <v>Adult (26–34)</v>
      </c>
      <c r="V49" t="str">
        <f t="shared" si="8"/>
        <v>Incomplete Data</v>
      </c>
      <c r="W49" t="str">
        <f t="shared" si="5"/>
        <v>Missing</v>
      </c>
      <c r="X49" t="str">
        <f t="shared" si="6"/>
        <v>Missing</v>
      </c>
      <c r="Y49" t="str">
        <f t="shared" si="7"/>
        <v>Missing</v>
      </c>
    </row>
    <row r="50" spans="1:25">
      <c r="A50" s="2">
        <v>30</v>
      </c>
      <c r="B50" s="2"/>
      <c r="C50" s="2"/>
      <c r="D50" s="2" t="s">
        <v>154</v>
      </c>
      <c r="E50" s="3">
        <v>45755.437939814823</v>
      </c>
      <c r="F50" s="6"/>
      <c r="G50" s="6"/>
      <c r="H50" s="4">
        <v>0</v>
      </c>
      <c r="I50" s="2"/>
      <c r="J50" s="6"/>
      <c r="K50" s="2" t="s">
        <v>155</v>
      </c>
      <c r="L50" s="2"/>
      <c r="M50" s="2"/>
      <c r="N50" s="2"/>
      <c r="O50" s="2"/>
      <c r="P50" s="4">
        <v>0</v>
      </c>
      <c r="Q50" t="s">
        <v>27</v>
      </c>
      <c r="R50" t="str">
        <f t="shared" si="1"/>
        <v>-</v>
      </c>
      <c r="S50" t="str">
        <f t="shared" si="2"/>
        <v>Missing</v>
      </c>
      <c r="T50" t="str">
        <f t="shared" si="3"/>
        <v>Normal Age Range</v>
      </c>
      <c r="U50" t="str">
        <f t="shared" si="4"/>
        <v>Adult (26–34)</v>
      </c>
      <c r="V50" t="str">
        <f t="shared" si="8"/>
        <v>Incomplete Data</v>
      </c>
      <c r="W50" t="str">
        <f t="shared" si="5"/>
        <v>Missing</v>
      </c>
      <c r="X50" t="str">
        <f t="shared" si="6"/>
        <v>Missing</v>
      </c>
      <c r="Y50" t="str">
        <f t="shared" si="7"/>
        <v>Missing</v>
      </c>
    </row>
    <row r="51" spans="1:25" ht="28.9">
      <c r="A51" s="2">
        <v>23</v>
      </c>
      <c r="B51" s="2"/>
      <c r="C51" s="2"/>
      <c r="D51" s="2" t="s">
        <v>156</v>
      </c>
      <c r="E51" s="3">
        <v>45755.589826388888</v>
      </c>
      <c r="F51" s="6"/>
      <c r="G51" s="6"/>
      <c r="H51" s="4">
        <v>0</v>
      </c>
      <c r="I51" s="2"/>
      <c r="J51" s="6"/>
      <c r="K51" s="2" t="s">
        <v>157</v>
      </c>
      <c r="L51" s="2"/>
      <c r="M51" s="2"/>
      <c r="N51" s="2"/>
      <c r="O51" s="2"/>
      <c r="P51" s="4">
        <v>0</v>
      </c>
      <c r="Q51" t="s">
        <v>27</v>
      </c>
      <c r="R51" t="str">
        <f t="shared" si="1"/>
        <v>-</v>
      </c>
      <c r="S51" t="str">
        <f t="shared" si="2"/>
        <v>Missing</v>
      </c>
      <c r="T51" t="str">
        <f t="shared" si="3"/>
        <v>Normal Age Range</v>
      </c>
      <c r="U51" t="str">
        <f t="shared" si="4"/>
        <v>Young Adult (18–25)</v>
      </c>
      <c r="V51" t="str">
        <f t="shared" si="8"/>
        <v>Incomplete Data</v>
      </c>
      <c r="W51" t="str">
        <f t="shared" si="5"/>
        <v>Missing</v>
      </c>
      <c r="X51" t="str">
        <f t="shared" si="6"/>
        <v>Missing</v>
      </c>
      <c r="Y51" t="str">
        <f t="shared" si="7"/>
        <v>Missing</v>
      </c>
    </row>
    <row r="52" spans="1:25">
      <c r="A52" s="2">
        <v>26</v>
      </c>
      <c r="B52" s="2" t="s">
        <v>41</v>
      </c>
      <c r="C52" s="2"/>
      <c r="D52" s="2" t="s">
        <v>158</v>
      </c>
      <c r="E52" s="3">
        <v>45825.509305555563</v>
      </c>
      <c r="F52" s="6">
        <v>45881</v>
      </c>
      <c r="G52" s="6">
        <v>45856</v>
      </c>
      <c r="H52" s="4">
        <v>9.8000000000000007</v>
      </c>
      <c r="I52" s="2" t="s">
        <v>35</v>
      </c>
      <c r="J52" s="6">
        <v>45601</v>
      </c>
      <c r="K52" s="2" t="s">
        <v>159</v>
      </c>
      <c r="L52" s="2" t="s">
        <v>34</v>
      </c>
      <c r="M52" s="2" t="s">
        <v>32</v>
      </c>
      <c r="N52" s="2" t="s">
        <v>35</v>
      </c>
      <c r="O52" s="2" t="s">
        <v>160</v>
      </c>
      <c r="P52" s="4">
        <v>67</v>
      </c>
      <c r="Q52">
        <v>30</v>
      </c>
      <c r="R52" t="str">
        <f t="shared" si="1"/>
        <v>Normal</v>
      </c>
      <c r="S52" t="str">
        <f t="shared" si="2"/>
        <v>Low</v>
      </c>
      <c r="T52" t="str">
        <f t="shared" si="3"/>
        <v>Normal Age Range</v>
      </c>
      <c r="U52" t="str">
        <f t="shared" si="4"/>
        <v>Adult (26–34)</v>
      </c>
      <c r="V52" t="str">
        <f t="shared" si="8"/>
        <v>High Risk</v>
      </c>
      <c r="W52" t="str">
        <f t="shared" si="5"/>
        <v>Normal BP</v>
      </c>
      <c r="X52" t="str">
        <f t="shared" si="6"/>
        <v>Normal BP</v>
      </c>
      <c r="Y52" t="str">
        <f t="shared" si="7"/>
        <v>RHC Kontrila</v>
      </c>
    </row>
    <row r="53" spans="1:25">
      <c r="A53" s="2">
        <v>29</v>
      </c>
      <c r="B53" s="2"/>
      <c r="C53" s="2"/>
      <c r="D53" s="2" t="s">
        <v>158</v>
      </c>
      <c r="E53" s="3">
        <v>45776.551770833343</v>
      </c>
      <c r="F53" s="6"/>
      <c r="G53" s="6"/>
      <c r="H53" s="4">
        <v>0</v>
      </c>
      <c r="I53" s="2"/>
      <c r="J53" s="6"/>
      <c r="K53" s="2" t="s">
        <v>161</v>
      </c>
      <c r="L53" s="2" t="s">
        <v>162</v>
      </c>
      <c r="M53" s="2"/>
      <c r="N53" s="2"/>
      <c r="O53" s="2"/>
      <c r="P53" s="4">
        <v>0</v>
      </c>
      <c r="Q53" t="s">
        <v>27</v>
      </c>
      <c r="R53" t="str">
        <f t="shared" si="1"/>
        <v>-</v>
      </c>
      <c r="S53" t="str">
        <f t="shared" si="2"/>
        <v>Missing</v>
      </c>
      <c r="T53" t="str">
        <f t="shared" si="3"/>
        <v>Normal Age Range</v>
      </c>
      <c r="U53" t="str">
        <f t="shared" si="4"/>
        <v>Adult (26–34)</v>
      </c>
      <c r="V53" t="str">
        <f t="shared" si="8"/>
        <v>Incomplete Data</v>
      </c>
      <c r="W53" t="str">
        <f t="shared" si="5"/>
        <v>Missing</v>
      </c>
      <c r="X53" t="str">
        <f t="shared" si="6"/>
        <v>Missing</v>
      </c>
      <c r="Y53" t="str">
        <f t="shared" si="7"/>
        <v>GIHD</v>
      </c>
    </row>
    <row r="54" spans="1:25">
      <c r="A54" s="2">
        <v>27</v>
      </c>
      <c r="B54" s="2"/>
      <c r="C54" s="2"/>
      <c r="D54" s="2" t="s">
        <v>163</v>
      </c>
      <c r="E54" s="3">
        <v>45776.444930555554</v>
      </c>
      <c r="F54" s="6"/>
      <c r="G54" s="6"/>
      <c r="H54" s="4">
        <v>0</v>
      </c>
      <c r="I54" s="2"/>
      <c r="J54" s="6"/>
      <c r="K54" s="2" t="s">
        <v>164</v>
      </c>
      <c r="L54" s="2" t="s">
        <v>44</v>
      </c>
      <c r="M54" s="2"/>
      <c r="N54" s="2"/>
      <c r="O54" s="2"/>
      <c r="P54" s="4">
        <v>0</v>
      </c>
      <c r="Q54" t="s">
        <v>27</v>
      </c>
      <c r="R54" t="str">
        <f t="shared" si="1"/>
        <v>-</v>
      </c>
      <c r="S54" t="str">
        <f t="shared" si="2"/>
        <v>Missing</v>
      </c>
      <c r="T54" t="str">
        <f t="shared" si="3"/>
        <v>Normal Age Range</v>
      </c>
      <c r="U54" t="str">
        <f t="shared" si="4"/>
        <v>Adult (26–34)</v>
      </c>
      <c r="V54" t="str">
        <f t="shared" si="8"/>
        <v>Incomplete Data</v>
      </c>
      <c r="W54" t="str">
        <f t="shared" si="5"/>
        <v>Missing</v>
      </c>
      <c r="X54" t="str">
        <f t="shared" si="6"/>
        <v>Missing</v>
      </c>
      <c r="Y54" t="str">
        <f t="shared" si="7"/>
        <v>RHC Daultala</v>
      </c>
    </row>
    <row r="55" spans="1:25" ht="28.9">
      <c r="A55" s="2">
        <v>20</v>
      </c>
      <c r="B55" s="2"/>
      <c r="C55" s="2"/>
      <c r="D55" s="2" t="s">
        <v>165</v>
      </c>
      <c r="E55" s="3">
        <v>45608.619166666656</v>
      </c>
      <c r="F55" s="6"/>
      <c r="G55" s="6"/>
      <c r="H55" s="4">
        <v>0</v>
      </c>
      <c r="I55" s="2"/>
      <c r="J55" s="6"/>
      <c r="K55" s="2"/>
      <c r="L55" s="2" t="s">
        <v>29</v>
      </c>
      <c r="M55" s="2"/>
      <c r="N55" s="2"/>
      <c r="O55" s="2"/>
      <c r="P55" s="4">
        <v>0</v>
      </c>
      <c r="Q55" t="s">
        <v>27</v>
      </c>
      <c r="R55" t="str">
        <f t="shared" si="1"/>
        <v>-</v>
      </c>
      <c r="S55" t="str">
        <f t="shared" si="2"/>
        <v>Missing</v>
      </c>
      <c r="T55" t="str">
        <f t="shared" si="3"/>
        <v>Normal Age Range</v>
      </c>
      <c r="U55" t="str">
        <f t="shared" si="4"/>
        <v>Young Adult (18–25)</v>
      </c>
      <c r="V55" t="str">
        <f t="shared" si="8"/>
        <v>Incomplete Data</v>
      </c>
      <c r="W55" t="str">
        <f t="shared" si="5"/>
        <v>Missing</v>
      </c>
      <c r="X55" t="str">
        <f t="shared" si="6"/>
        <v>Missing</v>
      </c>
      <c r="Y55" t="str">
        <f t="shared" si="7"/>
        <v>Missing</v>
      </c>
    </row>
    <row r="56" spans="1:25">
      <c r="A56" s="2">
        <v>34</v>
      </c>
      <c r="B56" s="2"/>
      <c r="C56" s="2"/>
      <c r="D56" s="2" t="s">
        <v>166</v>
      </c>
      <c r="E56" s="3">
        <v>45783.515034722222</v>
      </c>
      <c r="F56" s="6"/>
      <c r="G56" s="6"/>
      <c r="H56" s="4">
        <v>0</v>
      </c>
      <c r="I56" s="2"/>
      <c r="J56" s="6"/>
      <c r="K56" s="2" t="s">
        <v>167</v>
      </c>
      <c r="L56" s="2" t="s">
        <v>168</v>
      </c>
      <c r="M56" s="2"/>
      <c r="N56" s="2"/>
      <c r="O56" s="2"/>
      <c r="P56" s="4">
        <v>0</v>
      </c>
      <c r="Q56" t="s">
        <v>27</v>
      </c>
      <c r="R56" t="str">
        <f t="shared" si="1"/>
        <v>-</v>
      </c>
      <c r="S56" t="str">
        <f t="shared" si="2"/>
        <v>Missing</v>
      </c>
      <c r="T56" t="str">
        <f t="shared" si="3"/>
        <v>Normal Age Range</v>
      </c>
      <c r="U56" t="str">
        <f t="shared" si="4"/>
        <v>Adult (26–34)</v>
      </c>
      <c r="V56" t="str">
        <f t="shared" si="8"/>
        <v>Incomplete Data</v>
      </c>
      <c r="W56" t="str">
        <f t="shared" si="5"/>
        <v>Missing</v>
      </c>
      <c r="X56" t="str">
        <f t="shared" si="6"/>
        <v>Missing</v>
      </c>
      <c r="Y56" t="str">
        <f t="shared" si="7"/>
        <v>GIHD</v>
      </c>
    </row>
    <row r="57" spans="1:25">
      <c r="A57" s="2">
        <v>25</v>
      </c>
      <c r="B57" s="2" t="s">
        <v>69</v>
      </c>
      <c r="C57" s="2"/>
      <c r="D57" s="2" t="s">
        <v>169</v>
      </c>
      <c r="E57" s="3">
        <v>45832.526446759257</v>
      </c>
      <c r="F57" s="6">
        <v>45894</v>
      </c>
      <c r="G57" s="6">
        <v>45863</v>
      </c>
      <c r="H57" s="4">
        <v>12.4</v>
      </c>
      <c r="I57" s="2" t="s">
        <v>35</v>
      </c>
      <c r="J57" s="6">
        <v>45614</v>
      </c>
      <c r="K57" s="2" t="s">
        <v>170</v>
      </c>
      <c r="L57" s="2" t="s">
        <v>171</v>
      </c>
      <c r="M57" s="2" t="s">
        <v>35</v>
      </c>
      <c r="N57" s="2" t="s">
        <v>35</v>
      </c>
      <c r="O57" s="2" t="s">
        <v>172</v>
      </c>
      <c r="P57" s="4">
        <v>50</v>
      </c>
      <c r="Q57">
        <v>30</v>
      </c>
      <c r="R57" t="str">
        <f t="shared" si="1"/>
        <v>Normal</v>
      </c>
      <c r="S57" t="str">
        <f t="shared" si="2"/>
        <v>Normal</v>
      </c>
      <c r="T57" t="str">
        <f t="shared" si="3"/>
        <v>Normal Age Range</v>
      </c>
      <c r="U57" t="str">
        <f t="shared" si="4"/>
        <v>Young Adult (18–25)</v>
      </c>
      <c r="V57" t="str">
        <f t="shared" si="8"/>
        <v>Low/Normal</v>
      </c>
      <c r="W57" t="str">
        <f t="shared" si="5"/>
        <v>Normal BP</v>
      </c>
      <c r="X57" t="str">
        <f t="shared" si="6"/>
        <v>Normal BP</v>
      </c>
      <c r="Y57" t="str">
        <f t="shared" si="7"/>
        <v>Unclear RHC</v>
      </c>
    </row>
    <row r="58" spans="1:25">
      <c r="A58" s="2">
        <v>31</v>
      </c>
      <c r="B58" s="2" t="s">
        <v>173</v>
      </c>
      <c r="C58" s="2"/>
      <c r="D58" s="2" t="s">
        <v>174</v>
      </c>
      <c r="E58" s="3">
        <v>45804.517106481479</v>
      </c>
      <c r="F58" s="6">
        <v>45929</v>
      </c>
      <c r="G58" s="6">
        <v>45835</v>
      </c>
      <c r="H58" s="4">
        <v>12.8</v>
      </c>
      <c r="I58" s="2" t="s">
        <v>35</v>
      </c>
      <c r="J58" s="6">
        <v>45649</v>
      </c>
      <c r="K58" s="2" t="s">
        <v>175</v>
      </c>
      <c r="L58" s="2" t="s">
        <v>44</v>
      </c>
      <c r="M58" s="2" t="s">
        <v>77</v>
      </c>
      <c r="N58" s="2" t="s">
        <v>35</v>
      </c>
      <c r="O58" s="2" t="s">
        <v>176</v>
      </c>
      <c r="P58" s="4">
        <v>55</v>
      </c>
      <c r="Q58">
        <v>21</v>
      </c>
      <c r="R58" t="str">
        <f t="shared" si="1"/>
        <v>Normal</v>
      </c>
      <c r="S58" t="str">
        <f t="shared" si="2"/>
        <v>Normal</v>
      </c>
      <c r="T58" t="str">
        <f t="shared" si="3"/>
        <v>Normal Age Range</v>
      </c>
      <c r="U58" t="str">
        <f t="shared" si="4"/>
        <v>Adult (26–34)</v>
      </c>
      <c r="V58" t="str">
        <f t="shared" si="8"/>
        <v>Moderate Risk</v>
      </c>
      <c r="W58" t="str">
        <f t="shared" si="5"/>
        <v>Uncategorized</v>
      </c>
      <c r="X58" t="str">
        <f t="shared" si="6"/>
        <v>Uncategorized</v>
      </c>
      <c r="Y58" t="str">
        <f t="shared" si="7"/>
        <v>RHC Daultala</v>
      </c>
    </row>
    <row r="59" spans="1:25">
      <c r="A59" s="2">
        <v>25</v>
      </c>
      <c r="B59" s="2"/>
      <c r="C59" s="2"/>
      <c r="D59" s="2" t="s">
        <v>177</v>
      </c>
      <c r="E59" s="3">
        <v>45769.389340277783</v>
      </c>
      <c r="F59" s="6"/>
      <c r="G59" s="6"/>
      <c r="H59" s="4">
        <v>0</v>
      </c>
      <c r="I59" s="2"/>
      <c r="J59" s="6"/>
      <c r="K59" s="2" t="s">
        <v>178</v>
      </c>
      <c r="L59" s="2" t="s">
        <v>179</v>
      </c>
      <c r="M59" s="2"/>
      <c r="N59" s="2"/>
      <c r="O59" s="2"/>
      <c r="P59" s="4">
        <v>0</v>
      </c>
      <c r="Q59" t="s">
        <v>27</v>
      </c>
      <c r="R59" t="str">
        <f t="shared" si="1"/>
        <v>-</v>
      </c>
      <c r="S59" t="str">
        <f t="shared" si="2"/>
        <v>Missing</v>
      </c>
      <c r="T59" t="str">
        <f t="shared" si="3"/>
        <v>Normal Age Range</v>
      </c>
      <c r="U59" t="str">
        <f t="shared" si="4"/>
        <v>Young Adult (18–25)</v>
      </c>
      <c r="V59" t="str">
        <f t="shared" si="8"/>
        <v>Incomplete Data</v>
      </c>
      <c r="W59" t="str">
        <f t="shared" si="5"/>
        <v>Missing</v>
      </c>
      <c r="X59" t="str">
        <f t="shared" si="6"/>
        <v>Missing</v>
      </c>
      <c r="Y59" t="str">
        <f t="shared" si="7"/>
        <v>BHU Jajja</v>
      </c>
    </row>
    <row r="60" spans="1:25">
      <c r="A60" s="2">
        <v>24</v>
      </c>
      <c r="B60" s="2" t="s">
        <v>173</v>
      </c>
      <c r="C60" s="2"/>
      <c r="D60" s="2" t="s">
        <v>180</v>
      </c>
      <c r="E60" s="3">
        <v>45807.585740740738</v>
      </c>
      <c r="F60" s="6">
        <v>45924</v>
      </c>
      <c r="G60" s="6">
        <v>45839</v>
      </c>
      <c r="H60" s="4">
        <v>11.1</v>
      </c>
      <c r="I60" s="2" t="s">
        <v>45</v>
      </c>
      <c r="J60" s="6">
        <v>45643</v>
      </c>
      <c r="K60" s="2" t="s">
        <v>181</v>
      </c>
      <c r="L60" s="2" t="s">
        <v>182</v>
      </c>
      <c r="M60" s="2" t="s">
        <v>45</v>
      </c>
      <c r="N60" s="2" t="s">
        <v>63</v>
      </c>
      <c r="O60" s="2" t="s">
        <v>183</v>
      </c>
      <c r="P60" s="4">
        <v>53</v>
      </c>
      <c r="Q60">
        <v>23</v>
      </c>
      <c r="R60" t="str">
        <f t="shared" si="1"/>
        <v>Moderate</v>
      </c>
      <c r="S60" t="str">
        <f t="shared" si="2"/>
        <v>Borderline Low</v>
      </c>
      <c r="T60" t="str">
        <f t="shared" si="3"/>
        <v>Normal Age Range</v>
      </c>
      <c r="U60" t="str">
        <f t="shared" si="4"/>
        <v>Young Adult (18–25)</v>
      </c>
      <c r="V60" t="str">
        <f t="shared" si="8"/>
        <v>Moderate Risk</v>
      </c>
      <c r="W60" t="str">
        <f t="shared" si="5"/>
        <v>Uncategorized</v>
      </c>
      <c r="X60" t="str">
        <f t="shared" si="6"/>
        <v>Uncategorized</v>
      </c>
      <c r="Y60" t="str">
        <f t="shared" si="7"/>
        <v>Sukho Facility</v>
      </c>
    </row>
    <row r="61" spans="1:25">
      <c r="A61" s="2">
        <v>32</v>
      </c>
      <c r="B61" s="2" t="s">
        <v>30</v>
      </c>
      <c r="C61" s="2"/>
      <c r="D61" s="2" t="s">
        <v>184</v>
      </c>
      <c r="E61" s="3">
        <v>45793.552384259259</v>
      </c>
      <c r="F61" s="6">
        <v>45877</v>
      </c>
      <c r="G61" s="6">
        <v>45807</v>
      </c>
      <c r="H61" s="4">
        <v>9.6999999999999993</v>
      </c>
      <c r="I61" s="2" t="s">
        <v>98</v>
      </c>
      <c r="J61" s="6">
        <v>45597</v>
      </c>
      <c r="K61" s="2" t="s">
        <v>185</v>
      </c>
      <c r="L61" s="2" t="s">
        <v>34</v>
      </c>
      <c r="M61" s="2" t="s">
        <v>98</v>
      </c>
      <c r="N61" s="2" t="s">
        <v>186</v>
      </c>
      <c r="O61" s="2" t="s">
        <v>187</v>
      </c>
      <c r="P61" s="4">
        <v>50</v>
      </c>
      <c r="Q61">
        <v>28</v>
      </c>
      <c r="R61" t="str">
        <f t="shared" si="1"/>
        <v>Moderate</v>
      </c>
      <c r="S61" t="str">
        <f t="shared" si="2"/>
        <v>Low</v>
      </c>
      <c r="T61" t="str">
        <f t="shared" si="3"/>
        <v>Normal Age Range</v>
      </c>
      <c r="U61" t="str">
        <f t="shared" si="4"/>
        <v>Adult (26–34)</v>
      </c>
      <c r="V61" t="str">
        <f t="shared" si="8"/>
        <v>High Risk</v>
      </c>
      <c r="W61" t="str">
        <f t="shared" si="5"/>
        <v>Normal BP</v>
      </c>
      <c r="X61" t="str">
        <f t="shared" si="6"/>
        <v>Normal BP</v>
      </c>
      <c r="Y61" t="str">
        <f t="shared" si="7"/>
        <v>RHC Kontrila</v>
      </c>
    </row>
    <row r="62" spans="1:25">
      <c r="A62" s="2">
        <v>28</v>
      </c>
      <c r="B62" s="2"/>
      <c r="C62" s="2"/>
      <c r="D62" s="2" t="s">
        <v>188</v>
      </c>
      <c r="E62" s="3">
        <v>45776.545312499999</v>
      </c>
      <c r="F62" s="6"/>
      <c r="G62" s="6"/>
      <c r="H62" s="4">
        <v>0</v>
      </c>
      <c r="I62" s="2"/>
      <c r="J62" s="6"/>
      <c r="K62" s="2" t="s">
        <v>189</v>
      </c>
      <c r="L62" s="2" t="s">
        <v>57</v>
      </c>
      <c r="M62" s="2"/>
      <c r="N62" s="2"/>
      <c r="O62" s="2"/>
      <c r="P62" s="4">
        <v>0</v>
      </c>
      <c r="Q62" t="s">
        <v>27</v>
      </c>
      <c r="R62" t="str">
        <f t="shared" si="1"/>
        <v>-</v>
      </c>
      <c r="S62" t="str">
        <f t="shared" si="2"/>
        <v>Missing</v>
      </c>
      <c r="T62" t="str">
        <f t="shared" si="3"/>
        <v>Normal Age Range</v>
      </c>
      <c r="U62" t="str">
        <f t="shared" si="4"/>
        <v>Adult (26–34)</v>
      </c>
      <c r="V62" t="str">
        <f t="shared" si="8"/>
        <v>Incomplete Data</v>
      </c>
      <c r="W62" t="str">
        <f t="shared" si="5"/>
        <v>Missing</v>
      </c>
      <c r="X62" t="str">
        <f t="shared" si="6"/>
        <v>Missing</v>
      </c>
      <c r="Y62" t="str">
        <f t="shared" si="7"/>
        <v>GIHD</v>
      </c>
    </row>
    <row r="63" spans="1:25">
      <c r="A63" s="2">
        <v>21</v>
      </c>
      <c r="B63" s="2" t="s">
        <v>41</v>
      </c>
      <c r="C63" s="2"/>
      <c r="D63" s="2" t="s">
        <v>190</v>
      </c>
      <c r="E63" s="3">
        <v>45790.52752314815</v>
      </c>
      <c r="F63" s="6">
        <v>45892</v>
      </c>
      <c r="G63" s="6">
        <v>45800</v>
      </c>
      <c r="H63" s="4">
        <v>10.5</v>
      </c>
      <c r="I63" s="2" t="s">
        <v>191</v>
      </c>
      <c r="J63" s="6">
        <v>45612</v>
      </c>
      <c r="K63" s="2" t="s">
        <v>192</v>
      </c>
      <c r="L63" s="2" t="s">
        <v>34</v>
      </c>
      <c r="M63" s="2" t="s">
        <v>193</v>
      </c>
      <c r="N63" s="2" t="s">
        <v>51</v>
      </c>
      <c r="O63" s="2" t="s">
        <v>194</v>
      </c>
      <c r="P63" s="4">
        <v>60</v>
      </c>
      <c r="Q63">
        <v>25</v>
      </c>
      <c r="R63" t="str">
        <f t="shared" si="1"/>
        <v>Moderate</v>
      </c>
      <c r="S63" t="str">
        <f t="shared" si="2"/>
        <v>Borderline Low</v>
      </c>
      <c r="T63" t="str">
        <f t="shared" si="3"/>
        <v>Normal Age Range</v>
      </c>
      <c r="U63" t="str">
        <f t="shared" si="4"/>
        <v>Young Adult (18–25)</v>
      </c>
      <c r="V63" t="str">
        <f t="shared" si="8"/>
        <v>Moderate Risk</v>
      </c>
      <c r="W63" t="str">
        <f t="shared" si="5"/>
        <v>Normal BP</v>
      </c>
      <c r="X63" t="str">
        <f t="shared" si="6"/>
        <v>Normal BP</v>
      </c>
      <c r="Y63" t="str">
        <f t="shared" si="7"/>
        <v>RHC Kontrila</v>
      </c>
    </row>
    <row r="64" spans="1:25">
      <c r="A64" s="2">
        <v>26</v>
      </c>
      <c r="B64" s="2" t="s">
        <v>41</v>
      </c>
      <c r="C64" s="2"/>
      <c r="D64" s="2" t="s">
        <v>195</v>
      </c>
      <c r="E64" s="3">
        <v>45797.615740740737</v>
      </c>
      <c r="F64" s="6">
        <v>45883</v>
      </c>
      <c r="G64" s="6">
        <v>45828</v>
      </c>
      <c r="H64" s="4">
        <v>11</v>
      </c>
      <c r="I64" s="2" t="s">
        <v>35</v>
      </c>
      <c r="J64" s="6">
        <v>45603</v>
      </c>
      <c r="K64" s="2" t="s">
        <v>196</v>
      </c>
      <c r="L64" s="2" t="s">
        <v>197</v>
      </c>
      <c r="M64" s="2" t="s">
        <v>35</v>
      </c>
      <c r="N64" s="2" t="s">
        <v>35</v>
      </c>
      <c r="O64" s="2" t="s">
        <v>198</v>
      </c>
      <c r="P64" s="4">
        <v>75</v>
      </c>
      <c r="Q64">
        <v>28</v>
      </c>
      <c r="R64" t="str">
        <f t="shared" si="1"/>
        <v>Normal</v>
      </c>
      <c r="S64" t="str">
        <f t="shared" si="2"/>
        <v>Borderline Low</v>
      </c>
      <c r="T64" t="str">
        <f t="shared" si="3"/>
        <v>Normal Age Range</v>
      </c>
      <c r="U64" t="str">
        <f t="shared" si="4"/>
        <v>Adult (26–34)</v>
      </c>
      <c r="V64" t="str">
        <f t="shared" si="8"/>
        <v>Moderate Risk</v>
      </c>
      <c r="W64" t="str">
        <f t="shared" si="5"/>
        <v>Normal BP</v>
      </c>
      <c r="X64" t="str">
        <f t="shared" si="6"/>
        <v>Normal BP</v>
      </c>
      <c r="Y64" t="str">
        <f t="shared" si="7"/>
        <v>RHC Sasral</v>
      </c>
    </row>
    <row r="65" spans="1:25">
      <c r="A65" s="2">
        <v>27</v>
      </c>
      <c r="B65" s="2" t="s">
        <v>173</v>
      </c>
      <c r="C65" s="2"/>
      <c r="D65" s="2" t="s">
        <v>199</v>
      </c>
      <c r="E65" s="3">
        <v>45835.478113425917</v>
      </c>
      <c r="F65" s="6">
        <v>45941</v>
      </c>
      <c r="G65" s="6">
        <v>45867</v>
      </c>
      <c r="H65" s="4">
        <v>10.7</v>
      </c>
      <c r="I65" s="2" t="s">
        <v>35</v>
      </c>
      <c r="J65" s="6">
        <v>45661</v>
      </c>
      <c r="K65" s="2" t="s">
        <v>200</v>
      </c>
      <c r="L65" s="2" t="s">
        <v>34</v>
      </c>
      <c r="M65" s="2" t="s">
        <v>201</v>
      </c>
      <c r="N65" s="2" t="s">
        <v>35</v>
      </c>
      <c r="O65" s="2" t="s">
        <v>202</v>
      </c>
      <c r="P65" s="4">
        <v>68</v>
      </c>
      <c r="Q65">
        <v>27</v>
      </c>
      <c r="R65" t="str">
        <f t="shared" si="1"/>
        <v>Normal</v>
      </c>
      <c r="S65" t="str">
        <f t="shared" si="2"/>
        <v>Borderline Low</v>
      </c>
      <c r="T65" t="str">
        <f t="shared" si="3"/>
        <v>Normal Age Range</v>
      </c>
      <c r="U65" t="str">
        <f t="shared" si="4"/>
        <v>Adult (26–34)</v>
      </c>
      <c r="V65" t="str">
        <f t="shared" si="8"/>
        <v>Moderate Risk</v>
      </c>
      <c r="W65" t="str">
        <f t="shared" si="5"/>
        <v>Uncategorized</v>
      </c>
      <c r="X65" t="str">
        <f t="shared" si="6"/>
        <v>Uncategorized</v>
      </c>
      <c r="Y65" t="str">
        <f t="shared" si="7"/>
        <v>RHC Kontrila</v>
      </c>
    </row>
    <row r="66" spans="1:25" ht="28.9">
      <c r="A66" s="2">
        <v>24</v>
      </c>
      <c r="B66" s="2"/>
      <c r="C66" s="2"/>
      <c r="D66" s="2" t="s">
        <v>203</v>
      </c>
      <c r="E66" s="3">
        <v>45608.593553240738</v>
      </c>
      <c r="F66" s="6"/>
      <c r="G66" s="6"/>
      <c r="H66" s="4">
        <v>0</v>
      </c>
      <c r="I66" s="2"/>
      <c r="J66" s="6"/>
      <c r="K66" s="2"/>
      <c r="L66" s="2" t="s">
        <v>29</v>
      </c>
      <c r="M66" s="2"/>
      <c r="N66" s="2"/>
      <c r="O66" s="2"/>
      <c r="P66" s="4">
        <v>0</v>
      </c>
      <c r="Q66" t="s">
        <v>27</v>
      </c>
      <c r="R66" t="str">
        <f t="shared" si="1"/>
        <v>-</v>
      </c>
      <c r="S66" t="str">
        <f t="shared" si="2"/>
        <v>Missing</v>
      </c>
      <c r="T66" t="str">
        <f t="shared" si="3"/>
        <v>Normal Age Range</v>
      </c>
      <c r="U66" t="str">
        <f t="shared" si="4"/>
        <v>Young Adult (18–25)</v>
      </c>
      <c r="V66" t="str">
        <f t="shared" ref="V66:V97" si="9">IF(OR(H66=0,A66="",A66&lt;3),"Incomplete Data",
IF(OR(H66&lt;=9.9,A66&lt;18,A66&gt;=40,
ISNUMBER(SEARCH("Severe",I66)),ISNUMBER(SEARCH("Hep",I66)),ISNUMBER(SEARCH("TB",I66)),ISNUMBER(SEARCH("placenta",I66)),ISNUMBER(SEARCH("hydrocephalus",I66)),ISNUMBER(SEARCH("liquor",I66)),ISNUMBER(SEARCH("large",I66)),
ISNUMBER(SEARCH("Severe",M66)),ISNUMBER(SEARCH("Hep",M66)),ISNUMBER(SEARCH("TB",M66)),ISNUMBER(SEARCH("placenta",M66)),ISNUMBER(SEARCH("hydrocephalus",M66)),ISNUMBER(SEARCH("liquor",M66)),ISNUMBER(SEARCH("large",M66))
),"High Risk",
IF(OR(H66&lt;=11.9,A66&gt;=35,
ISNUMBER(SEARCH("Moderate",I66)),ISNUMBER(SEARCH("cyst",I66)),ISNUMBER(SEARCH("Irregular",I66)),ISNUMBER(SEARCH("Painful",I66)),ISNUMBER(SEARCH("Primigravida",I66)),ISNUMBER(SEARCH("mild",I66)),
ISNUMBER(SEARCH("Moderate",M66)),ISNUMBER(SEARCH("cyst",M66)),ISNUMBER(SEARCH("Irregular",M66)),ISNUMBER(SEARCH("Painful",M66)),ISNUMBER(SEARCH("Primigravida",M66)),ISNUMBER(SEARCH("mild",M66))
),"Moderate Risk",
"Low/Normal")))</f>
        <v>Incomplete Data</v>
      </c>
      <c r="W66" t="str">
        <f t="shared" si="5"/>
        <v>Missing</v>
      </c>
      <c r="X66" t="str">
        <f t="shared" si="6"/>
        <v>Missing</v>
      </c>
      <c r="Y66" t="str">
        <f t="shared" si="7"/>
        <v>Missing</v>
      </c>
    </row>
    <row r="67" spans="1:25">
      <c r="A67" s="2"/>
      <c r="B67" s="2"/>
      <c r="C67" s="2"/>
      <c r="D67" s="2" t="s">
        <v>204</v>
      </c>
      <c r="E67" s="3">
        <v>45647.778310185182</v>
      </c>
      <c r="F67" s="6"/>
      <c r="G67" s="6"/>
      <c r="H67" s="4">
        <v>0</v>
      </c>
      <c r="I67" s="2"/>
      <c r="J67" s="6"/>
      <c r="K67" s="2"/>
      <c r="L67" s="2" t="s">
        <v>205</v>
      </c>
      <c r="M67" s="2"/>
      <c r="N67" s="2"/>
      <c r="O67" s="2"/>
      <c r="P67" s="4">
        <v>0</v>
      </c>
      <c r="Q67" t="s">
        <v>27</v>
      </c>
      <c r="R67" t="str">
        <f t="shared" ref="R67:R130" si="10">IF(AND(I67="", M67=""), "-",
 IF(OR(I67="Nil", I67="Nill", I67="-", M67="Nil", M67="Nill", M67="-"), "Normal",
  IF(OR(ISNUMBER(SEARCH("Severe", I67)), ISNUMBER(SEARCH("PG SEVERE", I67)), ISNUMBER(SEARCH("Hep", I67)), ISNUMBER(SEARCH("TB", I67)), ISNUMBER(SEARCH("placenta", I67)), ISNUMBER(SEARCH("hydrocephalus", I67)), ISNUMBER(SEARCH("Liquor", I67)), ISNUMBER(SEARCH("large", I67)), ISNUMBER(SEARCH("High risk", I67)),
         ISNUMBER(SEARCH("Severe", M67)), ISNUMBER(SEARCH("PG SEVERE", M67)), ISNUMBER(SEARCH("Hep", M67)), ISNUMBER(SEARCH("TB", M67)), ISNUMBER(SEARCH("placenta", M67)), ISNUMBER(SEARCH("hydrocephalus", M67)), ISNUMBER(SEARCH("Liquor", M67)), ISNUMBER(SEARCH("large", M67)), ISNUMBER(SEARCH("High risk", M67))), "High",
   IF(OR(ISNUMBER(SEARCH("Moderate", I67)), ISNUMBER(SEARCH("Minor", I67)), ISNUMBER(SEARCH("cyst", I67)), ISNUMBER(SEARCH("Irregular", I67)), ISNUMBER(SEARCH("Painful", I67)), ISNUMBER(SEARCH("Primigravida", I67)), ISNUMBER(SEARCH("mild", I67)), ISNUMBER(SEARCH("anemia", I67)), ISNUMBER(SEARCH("anaemic", I67)),
          ISNUMBER(SEARCH("Moderate", M67)), ISNUMBER(SEARCH("Minor", M67)), ISNUMBER(SEARCH("cyst", M67)), ISNUMBER(SEARCH("Irregular", M67)), ISNUMBER(SEARCH("Painful", M67)), ISNUMBER(SEARCH("Primigravida", M67)), ISNUMBER(SEARCH("mild", M67)), ISNUMBER(SEARCH("anemia", M67)), ISNUMBER(SEARCH("anaemic", M67))), "Moderate",
   "Normal"))))</f>
        <v>-</v>
      </c>
      <c r="S67" t="str">
        <f t="shared" ref="S67:S130" si="11">IF(H67=0, "Missing",
 IF(H67&lt;=9.9, "Low",
  IF(H67&lt;=11.9, "Borderline Low",
   IF(H67&lt;=14.5, "Normal",
    "High"))))</f>
        <v>Missing</v>
      </c>
      <c r="T67" t="str">
        <f t="shared" ref="T67:T130" si="12">IF(A67="", "Unknown",
 IF(A67&lt;3, "Invalid",
  IF(A67&lt;18, "Adolescent (High Risk)",
   IF(A67&lt;=34, "Normal Age Range",
    IF(A67&lt;=39, "Advanced Maternal Age (Moderate Risk)",
     "High Maternal Age (High Risk)")))))</f>
        <v>Unknown</v>
      </c>
      <c r="U67" t="str">
        <f t="shared" ref="U67:U130" si="13">IF(A67="", "Missing",
 IF(A67&lt;3, "Invalid (&lt;3)",
  IF(A67&lt;18, "Adolescent (0–17)",
   IF(A67&lt;=25, "Young Adult (18–25)",
    IF(A67&lt;=34, "Adult (26–34)",
     IF(A67&lt;=39, "Mid-Age Adult (35–39)",
      IF(A67&lt;=49, "Older Adult (40–49)",
       "Senior (50+)")))))))</f>
        <v>Missing</v>
      </c>
      <c r="V67" t="str">
        <f t="shared" si="9"/>
        <v>Incomplete Data</v>
      </c>
      <c r="W67" t="str">
        <f t="shared" ref="W67:W130" si="14">IF(B67="", "Missing",
 IFERROR(
  IF(LEFT(B67,FIND("/",B67)-1)+0&lt;90,
   IF(MID(B67,FIND("/",B67)+1,3)+0&lt;60, "Low BP", "Uncategorized"),
  IF(AND(LEFT(B67,FIND("/",B67)-1)+0&gt;=90, LEFT(B67,FIND("/",B67)-1)+0&lt;=119,
         MID(B67,FIND("/",B67)+1,3)+0&gt;=60, MID(B67,FIND("/",B67)+1,3)+0&lt;=79), "Normal BP",
  IF(AND(LEFT(B67,FIND("/",B67)-1)+0&gt;=120, LEFT(B67,FIND("/",B67)-1)+0&lt;=129,
         MID(B67,FIND("/",B67)+1,3)+0&lt;80), "Elevated BP",
  IF(AND(LEFT(B67,FIND("/",B67)-1)+0&gt;=130, LEFT(B67,FIND("/",B67)-1)+0&lt;=139,
         MID(B67,FIND("/",B67)+1,3)+0&gt;=80, MID(B67,FIND("/",B67)+1,3)+0&lt;=89), "Stage 1 Hypertension",
  IF(OR(LEFT(B67,FIND("/",B67)-1)+0&gt;=140, MID(B67,FIND("/",B67)+1,3)+0&gt;=90), "Stage 2 Hypertension",
  "Uncategorized"))))),
 "Invalid"))</f>
        <v>Missing</v>
      </c>
      <c r="X67" t="str">
        <f t="shared" ref="X67:X130" si="15">IF(OR(A67="", B67=""), "Missing",
 IF(A67&lt;3, "Invalid Age",
 IFERROR(
 IF(LEFT(B67,FIND("/",B67)-1)+0&lt;90,
  IF(MID(B67,FIND("/",B67)+1,3)+0&lt;60, "Low BP", "Low Systolic"),
 IF(AND(LEFT(B67,FIND("/",B67)-1)+0&gt;=90, LEFT(B67,FIND("/",B67)-1)+0&lt;=119,
        MID(B67,FIND("/",B67)+1,3)+0&gt;=60, MID(B67,FIND("/",B67)+1,3)+0&lt;=79), "Normal BP",
 IF(AND(LEFT(B67,FIND("/",B67)-1)+0&gt;=120, LEFT(B67,FIND("/",B67)-1)+0&lt;=129,
        MID(B67,FIND("/",B67)+1,3)+0&lt;80),
  IF(A67&lt;18, "Elevated - Risk for Young",
   IF(A67&lt;=34, "Elevated",
    IF(A67&lt;=49, "Elevated - Monitor",
     "Elevated - Expected"))),
 IF(AND(LEFT(B67,FIND("/",B67)-1)+0&gt;=130, LEFT(B67,FIND("/",B67)-1)+0&lt;=139,
        MID(B67,FIND("/",B67)+1,3)+0&gt;=80, MID(B67,FIND("/",B67)+1,3)+0&lt;=89), "Stage 1 Hypertension",
 IF(OR(LEFT(B67,FIND("/",B67)-1)+0&gt;=140, MID(B67,FIND("/",B67)+1,3)+0&gt;=90), "Stage 2 Hypertension",
 "Uncategorized"))))),
 "Invalid")))</f>
        <v>Missing</v>
      </c>
      <c r="Y67" t="str">
        <f t="shared" ref="Y67:Y130" si="16">IF(OR(L67="", L67="N/A", L67=".", L67="------", L67="---------"), "Missing",
 IF(OR(L67="RHC kontrila", L67="RHC KONTRILA", L67="RHC  KONTRILA", L67="RHC Kontrila", L67="Rhc kontrila"), "RHC Kontrila",
 IF(OR(L67="RHC mandra", L67="RHC Mandra", L67="RHC  mandra", L67="Rhc mandra"), "RHC Mandra",
 IF(OR(L67="RHC daultala", L67="RHC Daultala", L67="RHC  Daultala"), "RHC Daultala",
 IF(OR(L67="GIHD", L67="Gihd", L67="GIHD driver", L67="GIHD driver reference"), "GIHD",
 IF(OR(L67="Student reference", L67="Student  reference", L67="Ayesha student sister"), "Student Reference",
 IF(OR(L67="BHU rama", L67="BHU Raman"), "BHU Raman",
 IF(OR(L67="BHU jajja", L67="BHU Jajja", L67="BHU jajja uc mangot"), "BHU Jajja",
 IF(OR(L67="RHC sasral"), "RHC Sasral",
 IF(OR(L67="RHC bewal"), "RHC Bewal",
 IF(OR(L67="RHC Jhungal", L67="BHU Jhungal", L67="Jhungal"), "BHU Jhungal",
 IF(OR(L67="BHU SUKHO", L67="BHU Sukhu", L67="Civil Hospital Sukhu", L67="Rhc sukho"), "Sukho Facility",
 IF(OR(L67="RHC"), "Unclear RHC",
 L67)))))))))))))</f>
        <v>Missing</v>
      </c>
    </row>
    <row r="68" spans="1:25" ht="28.9">
      <c r="A68" s="2"/>
      <c r="B68" s="2"/>
      <c r="C68" s="2"/>
      <c r="D68" s="2" t="s">
        <v>206</v>
      </c>
      <c r="E68" s="3">
        <v>45608.478495370371</v>
      </c>
      <c r="F68" s="6"/>
      <c r="G68" s="6"/>
      <c r="H68" s="4">
        <v>0</v>
      </c>
      <c r="I68" s="2"/>
      <c r="J68" s="6"/>
      <c r="K68" s="2"/>
      <c r="L68" s="2" t="s">
        <v>29</v>
      </c>
      <c r="M68" s="2"/>
      <c r="N68" s="2"/>
      <c r="O68" s="2"/>
      <c r="P68" s="4">
        <v>0</v>
      </c>
      <c r="Q68" t="s">
        <v>27</v>
      </c>
      <c r="R68" t="str">
        <f t="shared" si="10"/>
        <v>-</v>
      </c>
      <c r="S68" t="str">
        <f t="shared" si="11"/>
        <v>Missing</v>
      </c>
      <c r="T68" t="str">
        <f t="shared" si="12"/>
        <v>Unknown</v>
      </c>
      <c r="U68" t="str">
        <f t="shared" si="13"/>
        <v>Missing</v>
      </c>
      <c r="V68" t="str">
        <f t="shared" si="9"/>
        <v>Incomplete Data</v>
      </c>
      <c r="W68" t="str">
        <f t="shared" si="14"/>
        <v>Missing</v>
      </c>
      <c r="X68" t="str">
        <f t="shared" si="15"/>
        <v>Missing</v>
      </c>
      <c r="Y68" t="str">
        <f t="shared" si="16"/>
        <v>Missing</v>
      </c>
    </row>
    <row r="69" spans="1:25" ht="28.9">
      <c r="A69" s="2">
        <v>19</v>
      </c>
      <c r="B69" s="2"/>
      <c r="C69" s="2"/>
      <c r="D69" s="2" t="s">
        <v>207</v>
      </c>
      <c r="E69" s="3">
        <v>45741.546516203707</v>
      </c>
      <c r="F69" s="6"/>
      <c r="G69" s="6"/>
      <c r="H69" s="4">
        <v>0</v>
      </c>
      <c r="I69" s="2"/>
      <c r="J69" s="6"/>
      <c r="K69" s="2"/>
      <c r="L69" s="2" t="s">
        <v>29</v>
      </c>
      <c r="M69" s="2"/>
      <c r="N69" s="2"/>
      <c r="O69" s="2"/>
      <c r="P69" s="4">
        <v>0</v>
      </c>
      <c r="Q69" t="s">
        <v>27</v>
      </c>
      <c r="R69" t="str">
        <f t="shared" si="10"/>
        <v>-</v>
      </c>
      <c r="S69" t="str">
        <f t="shared" si="11"/>
        <v>Missing</v>
      </c>
      <c r="T69" t="str">
        <f t="shared" si="12"/>
        <v>Normal Age Range</v>
      </c>
      <c r="U69" t="str">
        <f t="shared" si="13"/>
        <v>Young Adult (18–25)</v>
      </c>
      <c r="V69" t="str">
        <f t="shared" si="9"/>
        <v>Incomplete Data</v>
      </c>
      <c r="W69" t="str">
        <f t="shared" si="14"/>
        <v>Missing</v>
      </c>
      <c r="X69" t="str">
        <f t="shared" si="15"/>
        <v>Missing</v>
      </c>
      <c r="Y69" t="str">
        <f t="shared" si="16"/>
        <v>Missing</v>
      </c>
    </row>
    <row r="70" spans="1:25">
      <c r="A70" s="2">
        <v>44</v>
      </c>
      <c r="B70" s="2"/>
      <c r="C70" s="2"/>
      <c r="D70" s="2" t="s">
        <v>208</v>
      </c>
      <c r="E70" s="3">
        <v>45695.444606481477</v>
      </c>
      <c r="F70" s="6"/>
      <c r="G70" s="6"/>
      <c r="H70" s="4">
        <v>0</v>
      </c>
      <c r="I70" s="2"/>
      <c r="J70" s="6"/>
      <c r="K70" s="2"/>
      <c r="L70" s="2" t="s">
        <v>29</v>
      </c>
      <c r="M70" s="2"/>
      <c r="N70" s="2"/>
      <c r="O70" s="2"/>
      <c r="P70" s="4">
        <v>0</v>
      </c>
      <c r="Q70" t="s">
        <v>27</v>
      </c>
      <c r="R70" t="str">
        <f t="shared" si="10"/>
        <v>-</v>
      </c>
      <c r="S70" t="str">
        <f t="shared" si="11"/>
        <v>Missing</v>
      </c>
      <c r="T70" t="str">
        <f t="shared" si="12"/>
        <v>High Maternal Age (High Risk)</v>
      </c>
      <c r="U70" t="str">
        <f t="shared" si="13"/>
        <v>Older Adult (40–49)</v>
      </c>
      <c r="V70" t="str">
        <f t="shared" si="9"/>
        <v>Incomplete Data</v>
      </c>
      <c r="W70" t="str">
        <f t="shared" si="14"/>
        <v>Missing</v>
      </c>
      <c r="X70" t="str">
        <f t="shared" si="15"/>
        <v>Missing</v>
      </c>
      <c r="Y70" t="str">
        <f t="shared" si="16"/>
        <v>Missing</v>
      </c>
    </row>
    <row r="71" spans="1:25" ht="28.9">
      <c r="A71" s="2">
        <v>27</v>
      </c>
      <c r="B71" s="2"/>
      <c r="C71" s="2"/>
      <c r="D71" s="2" t="s">
        <v>209</v>
      </c>
      <c r="E71" s="3">
        <v>45776.480439814812</v>
      </c>
      <c r="F71" s="6"/>
      <c r="G71" s="6"/>
      <c r="H71" s="4">
        <v>0</v>
      </c>
      <c r="I71" s="2"/>
      <c r="J71" s="6"/>
      <c r="K71" s="2" t="s">
        <v>210</v>
      </c>
      <c r="L71" s="2" t="s">
        <v>81</v>
      </c>
      <c r="M71" s="2"/>
      <c r="N71" s="2"/>
      <c r="O71" s="2"/>
      <c r="P71" s="4">
        <v>0</v>
      </c>
      <c r="Q71" t="s">
        <v>27</v>
      </c>
      <c r="R71" t="str">
        <f t="shared" si="10"/>
        <v>-</v>
      </c>
      <c r="S71" t="str">
        <f t="shared" si="11"/>
        <v>Missing</v>
      </c>
      <c r="T71" t="str">
        <f t="shared" si="12"/>
        <v>Normal Age Range</v>
      </c>
      <c r="U71" t="str">
        <f t="shared" si="13"/>
        <v>Adult (26–34)</v>
      </c>
      <c r="V71" t="str">
        <f t="shared" si="9"/>
        <v>Incomplete Data</v>
      </c>
      <c r="W71" t="str">
        <f t="shared" si="14"/>
        <v>Missing</v>
      </c>
      <c r="X71" t="str">
        <f t="shared" si="15"/>
        <v>Missing</v>
      </c>
      <c r="Y71" t="str">
        <f t="shared" si="16"/>
        <v>RHC Mandra</v>
      </c>
    </row>
    <row r="72" spans="1:25" ht="28.9">
      <c r="A72" s="2">
        <v>27</v>
      </c>
      <c r="B72" s="2"/>
      <c r="C72" s="2"/>
      <c r="D72" s="2" t="s">
        <v>209</v>
      </c>
      <c r="E72" s="3">
        <v>45744.424027777779</v>
      </c>
      <c r="F72" s="6"/>
      <c r="G72" s="6"/>
      <c r="H72" s="4">
        <v>0</v>
      </c>
      <c r="I72" s="2"/>
      <c r="J72" s="6"/>
      <c r="K72" s="2" t="s">
        <v>210</v>
      </c>
      <c r="L72" s="2" t="s">
        <v>81</v>
      </c>
      <c r="M72" s="2"/>
      <c r="N72" s="2"/>
      <c r="O72" s="2"/>
      <c r="P72" s="4">
        <v>0</v>
      </c>
      <c r="Q72" t="s">
        <v>27</v>
      </c>
      <c r="R72" t="str">
        <f t="shared" si="10"/>
        <v>-</v>
      </c>
      <c r="S72" t="str">
        <f t="shared" si="11"/>
        <v>Missing</v>
      </c>
      <c r="T72" t="str">
        <f t="shared" si="12"/>
        <v>Normal Age Range</v>
      </c>
      <c r="U72" t="str">
        <f t="shared" si="13"/>
        <v>Adult (26–34)</v>
      </c>
      <c r="V72" t="str">
        <f t="shared" si="9"/>
        <v>Incomplete Data</v>
      </c>
      <c r="W72" t="str">
        <f t="shared" si="14"/>
        <v>Missing</v>
      </c>
      <c r="X72" t="str">
        <f t="shared" si="15"/>
        <v>Missing</v>
      </c>
      <c r="Y72" t="str">
        <f t="shared" si="16"/>
        <v>RHC Mandra</v>
      </c>
    </row>
    <row r="73" spans="1:25" ht="28.9">
      <c r="A73" s="2">
        <v>28</v>
      </c>
      <c r="B73" s="2"/>
      <c r="C73" s="2"/>
      <c r="D73" s="2" t="s">
        <v>211</v>
      </c>
      <c r="E73" s="3">
        <v>45608.510057870371</v>
      </c>
      <c r="F73" s="6"/>
      <c r="G73" s="6"/>
      <c r="H73" s="4">
        <v>0</v>
      </c>
      <c r="I73" s="2"/>
      <c r="J73" s="6"/>
      <c r="K73" s="2"/>
      <c r="L73" s="2" t="s">
        <v>29</v>
      </c>
      <c r="M73" s="2"/>
      <c r="N73" s="2"/>
      <c r="O73" s="2"/>
      <c r="P73" s="4">
        <v>0</v>
      </c>
      <c r="Q73" t="s">
        <v>27</v>
      </c>
      <c r="R73" t="str">
        <f t="shared" si="10"/>
        <v>-</v>
      </c>
      <c r="S73" t="str">
        <f t="shared" si="11"/>
        <v>Missing</v>
      </c>
      <c r="T73" t="str">
        <f t="shared" si="12"/>
        <v>Normal Age Range</v>
      </c>
      <c r="U73" t="str">
        <f t="shared" si="13"/>
        <v>Adult (26–34)</v>
      </c>
      <c r="V73" t="str">
        <f t="shared" si="9"/>
        <v>Incomplete Data</v>
      </c>
      <c r="W73" t="str">
        <f t="shared" si="14"/>
        <v>Missing</v>
      </c>
      <c r="X73" t="str">
        <f t="shared" si="15"/>
        <v>Missing</v>
      </c>
      <c r="Y73" t="str">
        <f t="shared" si="16"/>
        <v>Missing</v>
      </c>
    </row>
    <row r="74" spans="1:25">
      <c r="A74" s="2">
        <v>22</v>
      </c>
      <c r="B74" s="2"/>
      <c r="C74" s="2"/>
      <c r="D74" s="2" t="s">
        <v>212</v>
      </c>
      <c r="E74" s="3">
        <v>45772.442800925928</v>
      </c>
      <c r="F74" s="6"/>
      <c r="G74" s="6"/>
      <c r="H74" s="4">
        <v>0</v>
      </c>
      <c r="I74" s="2"/>
      <c r="J74" s="6"/>
      <c r="K74" s="2" t="s">
        <v>213</v>
      </c>
      <c r="L74" s="2" t="s">
        <v>81</v>
      </c>
      <c r="M74" s="2"/>
      <c r="N74" s="2"/>
      <c r="O74" s="2"/>
      <c r="P74" s="4">
        <v>0</v>
      </c>
      <c r="Q74" t="s">
        <v>27</v>
      </c>
      <c r="R74" t="str">
        <f t="shared" si="10"/>
        <v>-</v>
      </c>
      <c r="S74" t="str">
        <f t="shared" si="11"/>
        <v>Missing</v>
      </c>
      <c r="T74" t="str">
        <f t="shared" si="12"/>
        <v>Normal Age Range</v>
      </c>
      <c r="U74" t="str">
        <f t="shared" si="13"/>
        <v>Young Adult (18–25)</v>
      </c>
      <c r="V74" t="str">
        <f t="shared" si="9"/>
        <v>Incomplete Data</v>
      </c>
      <c r="W74" t="str">
        <f t="shared" si="14"/>
        <v>Missing</v>
      </c>
      <c r="X74" t="str">
        <f t="shared" si="15"/>
        <v>Missing</v>
      </c>
      <c r="Y74" t="str">
        <f t="shared" si="16"/>
        <v>RHC Mandra</v>
      </c>
    </row>
    <row r="75" spans="1:25" ht="28.9">
      <c r="A75" s="2">
        <v>32</v>
      </c>
      <c r="B75" s="2" t="s">
        <v>30</v>
      </c>
      <c r="C75" s="2"/>
      <c r="D75" s="2" t="s">
        <v>214</v>
      </c>
      <c r="E75" s="3">
        <v>45793.562384259261</v>
      </c>
      <c r="F75" s="6">
        <v>45922</v>
      </c>
      <c r="G75" s="6">
        <v>45814</v>
      </c>
      <c r="H75" s="4">
        <v>7.6</v>
      </c>
      <c r="I75" s="2" t="s">
        <v>215</v>
      </c>
      <c r="J75" s="6">
        <v>45641</v>
      </c>
      <c r="K75" s="2" t="s">
        <v>216</v>
      </c>
      <c r="L75" s="2" t="s">
        <v>34</v>
      </c>
      <c r="M75" s="2" t="s">
        <v>215</v>
      </c>
      <c r="N75" s="2" t="s">
        <v>217</v>
      </c>
      <c r="O75" s="2" t="s">
        <v>218</v>
      </c>
      <c r="P75" s="4">
        <v>61</v>
      </c>
      <c r="Q75">
        <v>21</v>
      </c>
      <c r="R75" t="str">
        <f t="shared" si="10"/>
        <v>High</v>
      </c>
      <c r="S75" t="str">
        <f t="shared" si="11"/>
        <v>Low</v>
      </c>
      <c r="T75" t="str">
        <f t="shared" si="12"/>
        <v>Normal Age Range</v>
      </c>
      <c r="U75" t="str">
        <f t="shared" si="13"/>
        <v>Adult (26–34)</v>
      </c>
      <c r="V75" t="str">
        <f t="shared" si="9"/>
        <v>High Risk</v>
      </c>
      <c r="W75" t="str">
        <f t="shared" si="14"/>
        <v>Normal BP</v>
      </c>
      <c r="X75" t="str">
        <f t="shared" si="15"/>
        <v>Normal BP</v>
      </c>
      <c r="Y75" t="str">
        <f t="shared" si="16"/>
        <v>RHC Kontrila</v>
      </c>
    </row>
    <row r="76" spans="1:25">
      <c r="A76" s="2">
        <v>22</v>
      </c>
      <c r="B76" s="2" t="s">
        <v>30</v>
      </c>
      <c r="C76" s="2"/>
      <c r="D76" s="2" t="s">
        <v>219</v>
      </c>
      <c r="E76" s="3">
        <v>45797.665381944447</v>
      </c>
      <c r="F76" s="6">
        <v>45982</v>
      </c>
      <c r="G76" s="6">
        <v>45828</v>
      </c>
      <c r="H76" s="4">
        <v>9.9</v>
      </c>
      <c r="I76" s="2" t="s">
        <v>32</v>
      </c>
      <c r="J76" s="6">
        <v>45702</v>
      </c>
      <c r="K76" s="2" t="s">
        <v>220</v>
      </c>
      <c r="L76" s="2" t="s">
        <v>44</v>
      </c>
      <c r="M76" s="2" t="s">
        <v>32</v>
      </c>
      <c r="N76" s="2" t="s">
        <v>35</v>
      </c>
      <c r="O76" s="2" t="s">
        <v>221</v>
      </c>
      <c r="P76" s="4">
        <v>45</v>
      </c>
      <c r="Q76">
        <v>13</v>
      </c>
      <c r="R76" t="str">
        <f t="shared" si="10"/>
        <v>Moderate</v>
      </c>
      <c r="S76" t="str">
        <f t="shared" si="11"/>
        <v>Low</v>
      </c>
      <c r="T76" t="str">
        <f t="shared" si="12"/>
        <v>Normal Age Range</v>
      </c>
      <c r="U76" t="str">
        <f t="shared" si="13"/>
        <v>Young Adult (18–25)</v>
      </c>
      <c r="V76" t="str">
        <f t="shared" si="9"/>
        <v>High Risk</v>
      </c>
      <c r="W76" t="str">
        <f t="shared" si="14"/>
        <v>Normal BP</v>
      </c>
      <c r="X76" t="str">
        <f t="shared" si="15"/>
        <v>Normal BP</v>
      </c>
      <c r="Y76" t="str">
        <f t="shared" si="16"/>
        <v>RHC Daultala</v>
      </c>
    </row>
    <row r="77" spans="1:25">
      <c r="A77" s="2">
        <v>29</v>
      </c>
      <c r="B77" s="2"/>
      <c r="C77" s="2"/>
      <c r="D77" s="2" t="s">
        <v>222</v>
      </c>
      <c r="E77" s="3">
        <v>45769.403437499997</v>
      </c>
      <c r="F77" s="6"/>
      <c r="G77" s="6"/>
      <c r="H77" s="4">
        <v>0</v>
      </c>
      <c r="I77" s="2"/>
      <c r="J77" s="6"/>
      <c r="K77" s="2" t="s">
        <v>223</v>
      </c>
      <c r="L77" s="2" t="s">
        <v>73</v>
      </c>
      <c r="M77" s="2"/>
      <c r="N77" s="2"/>
      <c r="O77" s="2"/>
      <c r="P77" s="4">
        <v>0</v>
      </c>
      <c r="Q77" t="s">
        <v>27</v>
      </c>
      <c r="R77" t="str">
        <f t="shared" si="10"/>
        <v>-</v>
      </c>
      <c r="S77" t="str">
        <f t="shared" si="11"/>
        <v>Missing</v>
      </c>
      <c r="T77" t="str">
        <f t="shared" si="12"/>
        <v>Normal Age Range</v>
      </c>
      <c r="U77" t="str">
        <f t="shared" si="13"/>
        <v>Adult (26–34)</v>
      </c>
      <c r="V77" t="str">
        <f t="shared" si="9"/>
        <v>Incomplete Data</v>
      </c>
      <c r="W77" t="str">
        <f t="shared" si="14"/>
        <v>Missing</v>
      </c>
      <c r="X77" t="str">
        <f t="shared" si="15"/>
        <v>Missing</v>
      </c>
      <c r="Y77" t="str">
        <f t="shared" si="16"/>
        <v>RHC Mandra</v>
      </c>
    </row>
    <row r="78" spans="1:25" ht="28.9">
      <c r="A78" s="2">
        <v>27</v>
      </c>
      <c r="B78" s="2"/>
      <c r="C78" s="2"/>
      <c r="D78" s="2" t="s">
        <v>224</v>
      </c>
      <c r="E78" s="3">
        <v>45650.504050925927</v>
      </c>
      <c r="F78" s="6"/>
      <c r="G78" s="6"/>
      <c r="H78" s="4">
        <v>0</v>
      </c>
      <c r="I78" s="2"/>
      <c r="J78" s="6"/>
      <c r="K78" s="2" t="s">
        <v>225</v>
      </c>
      <c r="L78" s="2" t="s">
        <v>205</v>
      </c>
      <c r="M78" s="2"/>
      <c r="N78" s="2"/>
      <c r="O78" s="2"/>
      <c r="P78" s="4">
        <v>0</v>
      </c>
      <c r="Q78" t="s">
        <v>27</v>
      </c>
      <c r="R78" t="str">
        <f t="shared" si="10"/>
        <v>-</v>
      </c>
      <c r="S78" t="str">
        <f t="shared" si="11"/>
        <v>Missing</v>
      </c>
      <c r="T78" t="str">
        <f t="shared" si="12"/>
        <v>Normal Age Range</v>
      </c>
      <c r="U78" t="str">
        <f t="shared" si="13"/>
        <v>Adult (26–34)</v>
      </c>
      <c r="V78" t="str">
        <f t="shared" si="9"/>
        <v>Incomplete Data</v>
      </c>
      <c r="W78" t="str">
        <f t="shared" si="14"/>
        <v>Missing</v>
      </c>
      <c r="X78" t="str">
        <f t="shared" si="15"/>
        <v>Missing</v>
      </c>
      <c r="Y78" t="str">
        <f t="shared" si="16"/>
        <v>Missing</v>
      </c>
    </row>
    <row r="79" spans="1:25" ht="28.9">
      <c r="A79" s="2">
        <v>25</v>
      </c>
      <c r="B79" s="2"/>
      <c r="C79" s="2"/>
      <c r="D79" s="2" t="s">
        <v>226</v>
      </c>
      <c r="E79" s="3">
        <v>45769.562326388892</v>
      </c>
      <c r="F79" s="6"/>
      <c r="G79" s="6"/>
      <c r="H79" s="4">
        <v>0</v>
      </c>
      <c r="I79" s="2"/>
      <c r="J79" s="6"/>
      <c r="K79" s="2" t="s">
        <v>227</v>
      </c>
      <c r="L79" s="2" t="s">
        <v>228</v>
      </c>
      <c r="M79" s="2"/>
      <c r="N79" s="2"/>
      <c r="O79" s="2"/>
      <c r="P79" s="4">
        <v>0</v>
      </c>
      <c r="Q79" t="s">
        <v>27</v>
      </c>
      <c r="R79" t="str">
        <f t="shared" si="10"/>
        <v>-</v>
      </c>
      <c r="S79" t="str">
        <f t="shared" si="11"/>
        <v>Missing</v>
      </c>
      <c r="T79" t="str">
        <f t="shared" si="12"/>
        <v>Normal Age Range</v>
      </c>
      <c r="U79" t="str">
        <f t="shared" si="13"/>
        <v>Young Adult (18–25)</v>
      </c>
      <c r="V79" t="str">
        <f t="shared" si="9"/>
        <v>Incomplete Data</v>
      </c>
      <c r="W79" t="str">
        <f t="shared" si="14"/>
        <v>Missing</v>
      </c>
      <c r="X79" t="str">
        <f t="shared" si="15"/>
        <v>Missing</v>
      </c>
      <c r="Y79" t="str">
        <f t="shared" si="16"/>
        <v>RHC Mandra</v>
      </c>
    </row>
    <row r="80" spans="1:25" ht="28.9">
      <c r="A80" s="2">
        <v>32</v>
      </c>
      <c r="B80" s="2" t="s">
        <v>41</v>
      </c>
      <c r="C80" s="2"/>
      <c r="D80" s="2" t="s">
        <v>229</v>
      </c>
      <c r="E80" s="3">
        <v>45800.46162037037</v>
      </c>
      <c r="F80" s="6">
        <v>45921</v>
      </c>
      <c r="G80" s="6">
        <v>45814</v>
      </c>
      <c r="H80" s="4">
        <v>10.4</v>
      </c>
      <c r="I80" s="2" t="s">
        <v>98</v>
      </c>
      <c r="J80" s="6">
        <v>45640</v>
      </c>
      <c r="K80" s="2" t="s">
        <v>230</v>
      </c>
      <c r="L80" s="2" t="s">
        <v>231</v>
      </c>
      <c r="M80" s="2" t="s">
        <v>232</v>
      </c>
      <c r="N80" s="2" t="s">
        <v>233</v>
      </c>
      <c r="O80" s="2"/>
      <c r="P80" s="4">
        <v>70</v>
      </c>
      <c r="Q80" t="s">
        <v>27</v>
      </c>
      <c r="R80" t="str">
        <f t="shared" si="10"/>
        <v>High</v>
      </c>
      <c r="S80" t="str">
        <f t="shared" si="11"/>
        <v>Borderline Low</v>
      </c>
      <c r="T80" t="str">
        <f t="shared" si="12"/>
        <v>Normal Age Range</v>
      </c>
      <c r="U80" t="str">
        <f t="shared" si="13"/>
        <v>Adult (26–34)</v>
      </c>
      <c r="V80" t="str">
        <f t="shared" si="9"/>
        <v>High Risk</v>
      </c>
      <c r="W80" t="str">
        <f t="shared" si="14"/>
        <v>Normal BP</v>
      </c>
      <c r="X80" t="str">
        <f t="shared" si="15"/>
        <v>Normal BP</v>
      </c>
      <c r="Y80" t="str">
        <f t="shared" si="16"/>
        <v>Sukho Facility</v>
      </c>
    </row>
    <row r="81" spans="1:25" ht="28.9">
      <c r="A81" s="2">
        <v>24</v>
      </c>
      <c r="B81" s="2"/>
      <c r="C81" s="2"/>
      <c r="D81" s="2" t="s">
        <v>234</v>
      </c>
      <c r="E81" s="3">
        <v>45608.623923611107</v>
      </c>
      <c r="F81" s="6"/>
      <c r="G81" s="6"/>
      <c r="H81" s="4">
        <v>0</v>
      </c>
      <c r="I81" s="2"/>
      <c r="J81" s="6"/>
      <c r="K81" s="2"/>
      <c r="L81" s="2" t="s">
        <v>29</v>
      </c>
      <c r="M81" s="2"/>
      <c r="N81" s="2"/>
      <c r="O81" s="2"/>
      <c r="P81" s="4">
        <v>0</v>
      </c>
      <c r="Q81" t="s">
        <v>27</v>
      </c>
      <c r="R81" t="str">
        <f t="shared" si="10"/>
        <v>-</v>
      </c>
      <c r="S81" t="str">
        <f t="shared" si="11"/>
        <v>Missing</v>
      </c>
      <c r="T81" t="str">
        <f t="shared" si="12"/>
        <v>Normal Age Range</v>
      </c>
      <c r="U81" t="str">
        <f t="shared" si="13"/>
        <v>Young Adult (18–25)</v>
      </c>
      <c r="V81" t="str">
        <f t="shared" si="9"/>
        <v>Incomplete Data</v>
      </c>
      <c r="W81" t="str">
        <f t="shared" si="14"/>
        <v>Missing</v>
      </c>
      <c r="X81" t="str">
        <f t="shared" si="15"/>
        <v>Missing</v>
      </c>
      <c r="Y81" t="str">
        <f t="shared" si="16"/>
        <v>Missing</v>
      </c>
    </row>
    <row r="82" spans="1:25" ht="28.9">
      <c r="A82" s="2">
        <v>21</v>
      </c>
      <c r="B82" s="2"/>
      <c r="C82" s="2"/>
      <c r="D82" s="2" t="s">
        <v>235</v>
      </c>
      <c r="E82" s="3">
        <v>45608.597210648149</v>
      </c>
      <c r="F82" s="6"/>
      <c r="G82" s="6"/>
      <c r="H82" s="4">
        <v>0</v>
      </c>
      <c r="I82" s="2"/>
      <c r="J82" s="6"/>
      <c r="K82" s="2"/>
      <c r="L82" s="2" t="s">
        <v>29</v>
      </c>
      <c r="M82" s="2"/>
      <c r="N82" s="2"/>
      <c r="O82" s="2"/>
      <c r="P82" s="4">
        <v>0</v>
      </c>
      <c r="Q82" t="s">
        <v>27</v>
      </c>
      <c r="R82" t="str">
        <f t="shared" si="10"/>
        <v>-</v>
      </c>
      <c r="S82" t="str">
        <f t="shared" si="11"/>
        <v>Missing</v>
      </c>
      <c r="T82" t="str">
        <f t="shared" si="12"/>
        <v>Normal Age Range</v>
      </c>
      <c r="U82" t="str">
        <f t="shared" si="13"/>
        <v>Young Adult (18–25)</v>
      </c>
      <c r="V82" t="str">
        <f t="shared" si="9"/>
        <v>Incomplete Data</v>
      </c>
      <c r="W82" t="str">
        <f t="shared" si="14"/>
        <v>Missing</v>
      </c>
      <c r="X82" t="str">
        <f t="shared" si="15"/>
        <v>Missing</v>
      </c>
      <c r="Y82" t="str">
        <f t="shared" si="16"/>
        <v>Missing</v>
      </c>
    </row>
    <row r="83" spans="1:25">
      <c r="A83" s="2">
        <v>30</v>
      </c>
      <c r="B83" s="2" t="s">
        <v>173</v>
      </c>
      <c r="C83" s="2"/>
      <c r="D83" s="2" t="s">
        <v>236</v>
      </c>
      <c r="E83" s="3">
        <v>45835.514999999999</v>
      </c>
      <c r="F83" s="6">
        <v>45928</v>
      </c>
      <c r="G83" s="6">
        <v>45895</v>
      </c>
      <c r="H83" s="4">
        <v>9.6</v>
      </c>
      <c r="I83" s="2" t="s">
        <v>35</v>
      </c>
      <c r="J83" s="6">
        <v>45647</v>
      </c>
      <c r="K83" s="2" t="s">
        <v>237</v>
      </c>
      <c r="L83" s="2" t="s">
        <v>34</v>
      </c>
      <c r="M83" s="2" t="s">
        <v>32</v>
      </c>
      <c r="N83" s="2" t="s">
        <v>35</v>
      </c>
      <c r="O83" s="2" t="s">
        <v>238</v>
      </c>
      <c r="P83" s="4">
        <v>84</v>
      </c>
      <c r="Q83">
        <v>26</v>
      </c>
      <c r="R83" t="str">
        <f t="shared" si="10"/>
        <v>Normal</v>
      </c>
      <c r="S83" t="str">
        <f t="shared" si="11"/>
        <v>Low</v>
      </c>
      <c r="T83" t="str">
        <f t="shared" si="12"/>
        <v>Normal Age Range</v>
      </c>
      <c r="U83" t="str">
        <f t="shared" si="13"/>
        <v>Adult (26–34)</v>
      </c>
      <c r="V83" t="str">
        <f t="shared" si="9"/>
        <v>High Risk</v>
      </c>
      <c r="W83" t="str">
        <f t="shared" si="14"/>
        <v>Uncategorized</v>
      </c>
      <c r="X83" t="str">
        <f t="shared" si="15"/>
        <v>Uncategorized</v>
      </c>
      <c r="Y83" t="str">
        <f t="shared" si="16"/>
        <v>RHC Kontrila</v>
      </c>
    </row>
    <row r="84" spans="1:25">
      <c r="A84" s="2">
        <v>30</v>
      </c>
      <c r="B84" s="2" t="s">
        <v>173</v>
      </c>
      <c r="C84" s="2"/>
      <c r="D84" s="2" t="s">
        <v>236</v>
      </c>
      <c r="E84" s="3">
        <v>45804.528229166674</v>
      </c>
      <c r="F84" s="6">
        <v>45927</v>
      </c>
      <c r="G84" s="6">
        <v>45835</v>
      </c>
      <c r="H84" s="4">
        <v>10</v>
      </c>
      <c r="I84" s="2" t="s">
        <v>100</v>
      </c>
      <c r="J84" s="6">
        <v>45647</v>
      </c>
      <c r="K84" s="2" t="s">
        <v>237</v>
      </c>
      <c r="L84" s="2" t="s">
        <v>34</v>
      </c>
      <c r="M84" s="2" t="s">
        <v>32</v>
      </c>
      <c r="N84" s="2" t="s">
        <v>100</v>
      </c>
      <c r="O84" s="2" t="s">
        <v>239</v>
      </c>
      <c r="P84" s="4">
        <v>84</v>
      </c>
      <c r="Q84">
        <v>21</v>
      </c>
      <c r="R84" t="str">
        <f t="shared" si="10"/>
        <v>Normal</v>
      </c>
      <c r="S84" t="str">
        <f t="shared" si="11"/>
        <v>Borderline Low</v>
      </c>
      <c r="T84" t="str">
        <f t="shared" si="12"/>
        <v>Normal Age Range</v>
      </c>
      <c r="U84" t="str">
        <f t="shared" si="13"/>
        <v>Adult (26–34)</v>
      </c>
      <c r="V84" t="str">
        <f t="shared" si="9"/>
        <v>Moderate Risk</v>
      </c>
      <c r="W84" t="str">
        <f t="shared" si="14"/>
        <v>Uncategorized</v>
      </c>
      <c r="X84" t="str">
        <f t="shared" si="15"/>
        <v>Uncategorized</v>
      </c>
      <c r="Y84" t="str">
        <f t="shared" si="16"/>
        <v>RHC Kontrila</v>
      </c>
    </row>
    <row r="85" spans="1:25" ht="28.9">
      <c r="A85" s="2" t="s">
        <v>240</v>
      </c>
      <c r="B85" s="2"/>
      <c r="C85" s="2"/>
      <c r="D85" s="2" t="s">
        <v>241</v>
      </c>
      <c r="E85" s="3">
        <v>45695.448657407411</v>
      </c>
      <c r="F85" s="6"/>
      <c r="G85" s="6"/>
      <c r="H85" s="4">
        <v>0</v>
      </c>
      <c r="I85" s="2"/>
      <c r="J85" s="6"/>
      <c r="K85" s="2"/>
      <c r="L85" s="2" t="s">
        <v>29</v>
      </c>
      <c r="M85" s="2"/>
      <c r="N85" s="2"/>
      <c r="O85" s="2"/>
      <c r="P85" s="4">
        <v>0</v>
      </c>
      <c r="Q85" t="s">
        <v>27</v>
      </c>
      <c r="R85" t="str">
        <f t="shared" si="10"/>
        <v>-</v>
      </c>
      <c r="S85" t="str">
        <f t="shared" si="11"/>
        <v>Missing</v>
      </c>
      <c r="T85" t="str">
        <f t="shared" si="12"/>
        <v>High Maternal Age (High Risk)</v>
      </c>
      <c r="U85" t="str">
        <f t="shared" si="13"/>
        <v>Senior (50+)</v>
      </c>
      <c r="V85" t="str">
        <f t="shared" si="9"/>
        <v>Incomplete Data</v>
      </c>
      <c r="W85" t="str">
        <f t="shared" si="14"/>
        <v>Missing</v>
      </c>
      <c r="X85" t="str">
        <f t="shared" si="15"/>
        <v>Missing</v>
      </c>
      <c r="Y85" t="str">
        <f t="shared" si="16"/>
        <v>Missing</v>
      </c>
    </row>
    <row r="86" spans="1:25" ht="28.9">
      <c r="A86" s="2" t="s">
        <v>242</v>
      </c>
      <c r="B86" s="2"/>
      <c r="C86" s="2"/>
      <c r="D86" s="2" t="s">
        <v>243</v>
      </c>
      <c r="E86" s="3">
        <v>45608.527256944442</v>
      </c>
      <c r="F86" s="6"/>
      <c r="G86" s="6"/>
      <c r="H86" s="4">
        <v>0</v>
      </c>
      <c r="I86" s="2"/>
      <c r="J86" s="6"/>
      <c r="K86" s="2"/>
      <c r="L86" s="2" t="s">
        <v>29</v>
      </c>
      <c r="M86" s="2"/>
      <c r="N86" s="2"/>
      <c r="O86" s="2"/>
      <c r="P86" s="4">
        <v>0</v>
      </c>
      <c r="Q86" t="s">
        <v>27</v>
      </c>
      <c r="R86" t="str">
        <f t="shared" si="10"/>
        <v>-</v>
      </c>
      <c r="S86" t="str">
        <f t="shared" si="11"/>
        <v>Missing</v>
      </c>
      <c r="T86" t="str">
        <f t="shared" si="12"/>
        <v>High Maternal Age (High Risk)</v>
      </c>
      <c r="U86" t="str">
        <f t="shared" si="13"/>
        <v>Senior (50+)</v>
      </c>
      <c r="V86" t="str">
        <f t="shared" si="9"/>
        <v>Incomplete Data</v>
      </c>
      <c r="W86" t="str">
        <f t="shared" si="14"/>
        <v>Missing</v>
      </c>
      <c r="X86" t="str">
        <f t="shared" si="15"/>
        <v>Missing</v>
      </c>
      <c r="Y86" t="str">
        <f t="shared" si="16"/>
        <v>Missing</v>
      </c>
    </row>
    <row r="87" spans="1:25">
      <c r="A87" s="2">
        <v>1.5</v>
      </c>
      <c r="B87" s="2"/>
      <c r="C87" s="2"/>
      <c r="D87" s="2" t="s">
        <v>244</v>
      </c>
      <c r="E87" s="3">
        <v>45632.538460648153</v>
      </c>
      <c r="F87" s="6"/>
      <c r="G87" s="6"/>
      <c r="H87" s="4">
        <v>0</v>
      </c>
      <c r="I87" s="2"/>
      <c r="J87" s="6"/>
      <c r="K87" s="2" t="s">
        <v>245</v>
      </c>
      <c r="L87" s="2" t="s">
        <v>29</v>
      </c>
      <c r="M87" s="2"/>
      <c r="N87" s="2"/>
      <c r="O87" s="2"/>
      <c r="P87" s="4">
        <v>0</v>
      </c>
      <c r="Q87" t="s">
        <v>27</v>
      </c>
      <c r="R87" t="str">
        <f t="shared" si="10"/>
        <v>-</v>
      </c>
      <c r="S87" t="str">
        <f t="shared" si="11"/>
        <v>Missing</v>
      </c>
      <c r="T87" t="str">
        <f t="shared" si="12"/>
        <v>Invalid</v>
      </c>
      <c r="U87" t="str">
        <f t="shared" si="13"/>
        <v>Invalid (&lt;3)</v>
      </c>
      <c r="V87" t="str">
        <f t="shared" si="9"/>
        <v>Incomplete Data</v>
      </c>
      <c r="W87" t="str">
        <f t="shared" si="14"/>
        <v>Missing</v>
      </c>
      <c r="X87" t="str">
        <f t="shared" si="15"/>
        <v>Missing</v>
      </c>
      <c r="Y87" t="str">
        <f t="shared" si="16"/>
        <v>Missing</v>
      </c>
    </row>
    <row r="88" spans="1:25" ht="28.9">
      <c r="A88" s="2">
        <v>1.5</v>
      </c>
      <c r="B88" s="2"/>
      <c r="C88" s="2"/>
      <c r="D88" s="2" t="s">
        <v>246</v>
      </c>
      <c r="E88" s="3">
        <v>45615.49895833333</v>
      </c>
      <c r="F88" s="6"/>
      <c r="G88" s="6"/>
      <c r="H88" s="4">
        <v>0</v>
      </c>
      <c r="I88" s="2"/>
      <c r="J88" s="6"/>
      <c r="K88" s="2" t="s">
        <v>247</v>
      </c>
      <c r="L88" s="2" t="s">
        <v>29</v>
      </c>
      <c r="M88" s="2"/>
      <c r="N88" s="2"/>
      <c r="O88" s="2"/>
      <c r="P88" s="4">
        <v>0</v>
      </c>
      <c r="Q88" t="s">
        <v>27</v>
      </c>
      <c r="R88" t="str">
        <f t="shared" si="10"/>
        <v>-</v>
      </c>
      <c r="S88" t="str">
        <f t="shared" si="11"/>
        <v>Missing</v>
      </c>
      <c r="T88" t="str">
        <f t="shared" si="12"/>
        <v>Invalid</v>
      </c>
      <c r="U88" t="str">
        <f t="shared" si="13"/>
        <v>Invalid (&lt;3)</v>
      </c>
      <c r="V88" t="str">
        <f t="shared" si="9"/>
        <v>Incomplete Data</v>
      </c>
      <c r="W88" t="str">
        <f t="shared" si="14"/>
        <v>Missing</v>
      </c>
      <c r="X88" t="str">
        <f t="shared" si="15"/>
        <v>Missing</v>
      </c>
      <c r="Y88" t="str">
        <f t="shared" si="16"/>
        <v>Missing</v>
      </c>
    </row>
    <row r="89" spans="1:25" ht="28.9">
      <c r="A89" s="2">
        <v>45</v>
      </c>
      <c r="B89" s="2"/>
      <c r="C89" s="2"/>
      <c r="D89" s="2" t="s">
        <v>248</v>
      </c>
      <c r="E89" s="3">
        <v>45609.443530092591</v>
      </c>
      <c r="F89" s="6"/>
      <c r="G89" s="6"/>
      <c r="H89" s="4">
        <v>0</v>
      </c>
      <c r="I89" s="2"/>
      <c r="J89" s="6"/>
      <c r="K89" s="2"/>
      <c r="L89" s="2" t="s">
        <v>29</v>
      </c>
      <c r="M89" s="2"/>
      <c r="N89" s="2"/>
      <c r="O89" s="2"/>
      <c r="P89" s="4">
        <v>0</v>
      </c>
      <c r="Q89" t="s">
        <v>27</v>
      </c>
      <c r="R89" t="str">
        <f t="shared" si="10"/>
        <v>-</v>
      </c>
      <c r="S89" t="str">
        <f t="shared" si="11"/>
        <v>Missing</v>
      </c>
      <c r="T89" t="str">
        <f t="shared" si="12"/>
        <v>High Maternal Age (High Risk)</v>
      </c>
      <c r="U89" t="str">
        <f t="shared" si="13"/>
        <v>Older Adult (40–49)</v>
      </c>
      <c r="V89" t="str">
        <f t="shared" si="9"/>
        <v>Incomplete Data</v>
      </c>
      <c r="W89" t="str">
        <f t="shared" si="14"/>
        <v>Missing</v>
      </c>
      <c r="X89" t="str">
        <f t="shared" si="15"/>
        <v>Missing</v>
      </c>
      <c r="Y89" t="str">
        <f t="shared" si="16"/>
        <v>Missing</v>
      </c>
    </row>
    <row r="90" spans="1:25">
      <c r="A90" s="2">
        <v>45</v>
      </c>
      <c r="B90" s="2" t="s">
        <v>41</v>
      </c>
      <c r="C90" s="2"/>
      <c r="D90" s="2" t="s">
        <v>249</v>
      </c>
      <c r="E90" s="3">
        <v>45825.587129629632</v>
      </c>
      <c r="F90" s="6">
        <v>46095</v>
      </c>
      <c r="G90" s="6">
        <v>45856</v>
      </c>
      <c r="H90" s="4">
        <v>0</v>
      </c>
      <c r="I90" s="2" t="s">
        <v>35</v>
      </c>
      <c r="J90" s="6">
        <v>45815</v>
      </c>
      <c r="K90" s="2" t="s">
        <v>250</v>
      </c>
      <c r="L90" s="2" t="s">
        <v>81</v>
      </c>
      <c r="M90" s="2" t="s">
        <v>251</v>
      </c>
      <c r="N90" s="2" t="s">
        <v>35</v>
      </c>
      <c r="O90" s="2" t="s">
        <v>35</v>
      </c>
      <c r="P90" s="4">
        <v>64</v>
      </c>
      <c r="R90" t="str">
        <f t="shared" si="10"/>
        <v>Normal</v>
      </c>
      <c r="S90" t="str">
        <f t="shared" si="11"/>
        <v>Missing</v>
      </c>
      <c r="T90" t="str">
        <f t="shared" si="12"/>
        <v>High Maternal Age (High Risk)</v>
      </c>
      <c r="U90" t="str">
        <f t="shared" si="13"/>
        <v>Older Adult (40–49)</v>
      </c>
      <c r="V90" t="str">
        <f t="shared" si="9"/>
        <v>Incomplete Data</v>
      </c>
      <c r="W90" t="str">
        <f t="shared" si="14"/>
        <v>Normal BP</v>
      </c>
      <c r="X90" t="str">
        <f t="shared" si="15"/>
        <v>Normal BP</v>
      </c>
      <c r="Y90" t="str">
        <f t="shared" si="16"/>
        <v>RHC Mandra</v>
      </c>
    </row>
    <row r="91" spans="1:25" ht="28.9">
      <c r="A91" s="2">
        <v>45</v>
      </c>
      <c r="B91" s="2"/>
      <c r="C91" s="2"/>
      <c r="D91" s="2" t="s">
        <v>252</v>
      </c>
      <c r="E91" s="3">
        <v>45611.562476851846</v>
      </c>
      <c r="F91" s="6"/>
      <c r="G91" s="6"/>
      <c r="H91" s="4">
        <v>0</v>
      </c>
      <c r="I91" s="2"/>
      <c r="J91" s="6"/>
      <c r="K91" s="2" t="s">
        <v>250</v>
      </c>
      <c r="L91" s="2" t="s">
        <v>29</v>
      </c>
      <c r="M91" s="2"/>
      <c r="N91" s="2"/>
      <c r="O91" s="2"/>
      <c r="P91" s="4">
        <v>0</v>
      </c>
      <c r="Q91" t="s">
        <v>27</v>
      </c>
      <c r="R91" t="str">
        <f t="shared" si="10"/>
        <v>-</v>
      </c>
      <c r="S91" t="str">
        <f t="shared" si="11"/>
        <v>Missing</v>
      </c>
      <c r="T91" t="str">
        <f t="shared" si="12"/>
        <v>High Maternal Age (High Risk)</v>
      </c>
      <c r="U91" t="str">
        <f t="shared" si="13"/>
        <v>Older Adult (40–49)</v>
      </c>
      <c r="V91" t="str">
        <f t="shared" si="9"/>
        <v>Incomplete Data</v>
      </c>
      <c r="W91" t="str">
        <f t="shared" si="14"/>
        <v>Missing</v>
      </c>
      <c r="X91" t="str">
        <f t="shared" si="15"/>
        <v>Missing</v>
      </c>
      <c r="Y91" t="str">
        <f t="shared" si="16"/>
        <v>Missing</v>
      </c>
    </row>
    <row r="92" spans="1:25">
      <c r="A92" s="2">
        <v>22</v>
      </c>
      <c r="B92" s="2"/>
      <c r="C92" s="2"/>
      <c r="D92" s="2" t="s">
        <v>253</v>
      </c>
      <c r="E92" s="3">
        <v>45783.581145833326</v>
      </c>
      <c r="F92" s="6"/>
      <c r="G92" s="6"/>
      <c r="H92" s="4">
        <v>0</v>
      </c>
      <c r="I92" s="2"/>
      <c r="J92" s="6"/>
      <c r="K92" s="2" t="s">
        <v>254</v>
      </c>
      <c r="L92" s="2" t="s">
        <v>34</v>
      </c>
      <c r="M92" s="2"/>
      <c r="N92" s="2"/>
      <c r="O92" s="2"/>
      <c r="P92" s="4">
        <v>0</v>
      </c>
      <c r="Q92" t="s">
        <v>27</v>
      </c>
      <c r="R92" t="str">
        <f t="shared" si="10"/>
        <v>-</v>
      </c>
      <c r="S92" t="str">
        <f t="shared" si="11"/>
        <v>Missing</v>
      </c>
      <c r="T92" t="str">
        <f t="shared" si="12"/>
        <v>Normal Age Range</v>
      </c>
      <c r="U92" t="str">
        <f t="shared" si="13"/>
        <v>Young Adult (18–25)</v>
      </c>
      <c r="V92" t="str">
        <f t="shared" si="9"/>
        <v>Incomplete Data</v>
      </c>
      <c r="W92" t="str">
        <f t="shared" si="14"/>
        <v>Missing</v>
      </c>
      <c r="X92" t="str">
        <f t="shared" si="15"/>
        <v>Missing</v>
      </c>
      <c r="Y92" t="str">
        <f t="shared" si="16"/>
        <v>RHC Kontrila</v>
      </c>
    </row>
    <row r="93" spans="1:25" ht="28.9">
      <c r="A93" s="2">
        <v>21</v>
      </c>
      <c r="B93" s="2"/>
      <c r="C93" s="2"/>
      <c r="D93" s="2" t="s">
        <v>255</v>
      </c>
      <c r="E93" s="3">
        <v>45608.521956018521</v>
      </c>
      <c r="F93" s="6"/>
      <c r="G93" s="6"/>
      <c r="H93" s="4">
        <v>0</v>
      </c>
      <c r="I93" s="2"/>
      <c r="J93" s="6"/>
      <c r="K93" s="2"/>
      <c r="L93" s="2" t="s">
        <v>29</v>
      </c>
      <c r="M93" s="2"/>
      <c r="N93" s="2"/>
      <c r="O93" s="2"/>
      <c r="P93" s="4">
        <v>0</v>
      </c>
      <c r="Q93" t="s">
        <v>27</v>
      </c>
      <c r="R93" t="str">
        <f t="shared" si="10"/>
        <v>-</v>
      </c>
      <c r="S93" t="str">
        <f t="shared" si="11"/>
        <v>Missing</v>
      </c>
      <c r="T93" t="str">
        <f t="shared" si="12"/>
        <v>Normal Age Range</v>
      </c>
      <c r="U93" t="str">
        <f t="shared" si="13"/>
        <v>Young Adult (18–25)</v>
      </c>
      <c r="V93" t="str">
        <f t="shared" si="9"/>
        <v>Incomplete Data</v>
      </c>
      <c r="W93" t="str">
        <f t="shared" si="14"/>
        <v>Missing</v>
      </c>
      <c r="X93" t="str">
        <f t="shared" si="15"/>
        <v>Missing</v>
      </c>
      <c r="Y93" t="str">
        <f t="shared" si="16"/>
        <v>Missing</v>
      </c>
    </row>
    <row r="94" spans="1:25">
      <c r="A94" s="2">
        <v>18</v>
      </c>
      <c r="B94" s="2"/>
      <c r="C94" s="2"/>
      <c r="D94" s="2" t="s">
        <v>256</v>
      </c>
      <c r="E94" s="3">
        <v>45783.461354166669</v>
      </c>
      <c r="F94" s="6"/>
      <c r="G94" s="6"/>
      <c r="H94" s="4">
        <v>0</v>
      </c>
      <c r="I94" s="2"/>
      <c r="J94" s="6"/>
      <c r="K94" s="2" t="s">
        <v>257</v>
      </c>
      <c r="L94" s="2" t="s">
        <v>34</v>
      </c>
      <c r="M94" s="2"/>
      <c r="N94" s="2"/>
      <c r="O94" s="2"/>
      <c r="P94" s="4">
        <v>0</v>
      </c>
      <c r="Q94" t="s">
        <v>27</v>
      </c>
      <c r="R94" t="str">
        <f t="shared" si="10"/>
        <v>-</v>
      </c>
      <c r="S94" t="str">
        <f t="shared" si="11"/>
        <v>Missing</v>
      </c>
      <c r="T94" t="str">
        <f t="shared" si="12"/>
        <v>Normal Age Range</v>
      </c>
      <c r="U94" t="str">
        <f t="shared" si="13"/>
        <v>Young Adult (18–25)</v>
      </c>
      <c r="V94" t="str">
        <f t="shared" si="9"/>
        <v>Incomplete Data</v>
      </c>
      <c r="W94" t="str">
        <f t="shared" si="14"/>
        <v>Missing</v>
      </c>
      <c r="X94" t="str">
        <f t="shared" si="15"/>
        <v>Missing</v>
      </c>
      <c r="Y94" t="str">
        <f t="shared" si="16"/>
        <v>RHC Kontrila</v>
      </c>
    </row>
    <row r="95" spans="1:25" ht="28.9">
      <c r="A95" s="2">
        <v>34</v>
      </c>
      <c r="B95" s="2" t="s">
        <v>41</v>
      </c>
      <c r="C95" s="2"/>
      <c r="D95" s="2" t="s">
        <v>258</v>
      </c>
      <c r="E95" s="3">
        <v>45797.597210648149</v>
      </c>
      <c r="F95" s="6">
        <v>45865</v>
      </c>
      <c r="G95" s="6">
        <v>45828</v>
      </c>
      <c r="H95" s="4">
        <v>11.7</v>
      </c>
      <c r="I95" s="2" t="s">
        <v>35</v>
      </c>
      <c r="J95" s="6">
        <v>45580</v>
      </c>
      <c r="K95" s="2" t="s">
        <v>259</v>
      </c>
      <c r="L95" s="2" t="s">
        <v>34</v>
      </c>
      <c r="M95" s="2" t="s">
        <v>35</v>
      </c>
      <c r="N95" s="2" t="s">
        <v>35</v>
      </c>
      <c r="O95" s="2" t="s">
        <v>260</v>
      </c>
      <c r="P95" s="4">
        <v>55</v>
      </c>
      <c r="Q95">
        <v>31</v>
      </c>
      <c r="R95" t="str">
        <f t="shared" si="10"/>
        <v>Normal</v>
      </c>
      <c r="S95" t="str">
        <f t="shared" si="11"/>
        <v>Borderline Low</v>
      </c>
      <c r="T95" t="str">
        <f t="shared" si="12"/>
        <v>Normal Age Range</v>
      </c>
      <c r="U95" t="str">
        <f t="shared" si="13"/>
        <v>Adult (26–34)</v>
      </c>
      <c r="V95" t="str">
        <f t="shared" si="9"/>
        <v>Moderate Risk</v>
      </c>
      <c r="W95" t="str">
        <f t="shared" si="14"/>
        <v>Normal BP</v>
      </c>
      <c r="X95" t="str">
        <f t="shared" si="15"/>
        <v>Normal BP</v>
      </c>
      <c r="Y95" t="str">
        <f t="shared" si="16"/>
        <v>RHC Kontrila</v>
      </c>
    </row>
    <row r="96" spans="1:25">
      <c r="A96" s="2">
        <v>30</v>
      </c>
      <c r="B96" s="2"/>
      <c r="C96" s="2"/>
      <c r="D96" s="2" t="s">
        <v>261</v>
      </c>
      <c r="E96" s="3">
        <v>45758.489039351851</v>
      </c>
      <c r="F96" s="6"/>
      <c r="G96" s="6"/>
      <c r="H96" s="4">
        <v>0</v>
      </c>
      <c r="I96" s="2"/>
      <c r="J96" s="6"/>
      <c r="K96" s="2" t="s">
        <v>262</v>
      </c>
      <c r="L96" s="2"/>
      <c r="M96" s="2"/>
      <c r="N96" s="2"/>
      <c r="O96" s="2"/>
      <c r="P96" s="4">
        <v>0</v>
      </c>
      <c r="Q96" t="s">
        <v>27</v>
      </c>
      <c r="R96" t="str">
        <f t="shared" si="10"/>
        <v>-</v>
      </c>
      <c r="S96" t="str">
        <f t="shared" si="11"/>
        <v>Missing</v>
      </c>
      <c r="T96" t="str">
        <f t="shared" si="12"/>
        <v>Normal Age Range</v>
      </c>
      <c r="U96" t="str">
        <f t="shared" si="13"/>
        <v>Adult (26–34)</v>
      </c>
      <c r="V96" t="str">
        <f t="shared" si="9"/>
        <v>Incomplete Data</v>
      </c>
      <c r="W96" t="str">
        <f t="shared" si="14"/>
        <v>Missing</v>
      </c>
      <c r="X96" t="str">
        <f t="shared" si="15"/>
        <v>Missing</v>
      </c>
      <c r="Y96" t="str">
        <f t="shared" si="16"/>
        <v>Missing</v>
      </c>
    </row>
    <row r="97" spans="1:25">
      <c r="A97" s="2">
        <v>40</v>
      </c>
      <c r="B97" s="2"/>
      <c r="C97" s="2"/>
      <c r="D97" s="2" t="s">
        <v>261</v>
      </c>
      <c r="E97" s="3">
        <v>45608.604583333326</v>
      </c>
      <c r="F97" s="6"/>
      <c r="G97" s="6"/>
      <c r="H97" s="4">
        <v>0</v>
      </c>
      <c r="I97" s="2"/>
      <c r="J97" s="6"/>
      <c r="K97" s="2"/>
      <c r="L97" s="2" t="s">
        <v>29</v>
      </c>
      <c r="M97" s="2"/>
      <c r="N97" s="2"/>
      <c r="O97" s="2"/>
      <c r="P97" s="4">
        <v>0</v>
      </c>
      <c r="Q97" t="s">
        <v>27</v>
      </c>
      <c r="R97" t="str">
        <f t="shared" si="10"/>
        <v>-</v>
      </c>
      <c r="S97" t="str">
        <f t="shared" si="11"/>
        <v>Missing</v>
      </c>
      <c r="T97" t="str">
        <f t="shared" si="12"/>
        <v>High Maternal Age (High Risk)</v>
      </c>
      <c r="U97" t="str">
        <f t="shared" si="13"/>
        <v>Older Adult (40–49)</v>
      </c>
      <c r="V97" t="str">
        <f t="shared" si="9"/>
        <v>Incomplete Data</v>
      </c>
      <c r="W97" t="str">
        <f t="shared" si="14"/>
        <v>Missing</v>
      </c>
      <c r="X97" t="str">
        <f t="shared" si="15"/>
        <v>Missing</v>
      </c>
      <c r="Y97" t="str">
        <f t="shared" si="16"/>
        <v>Missing</v>
      </c>
    </row>
    <row r="98" spans="1:25" ht="28.9">
      <c r="A98" s="2">
        <v>30</v>
      </c>
      <c r="B98" s="2" t="s">
        <v>41</v>
      </c>
      <c r="C98" s="2"/>
      <c r="D98" s="2" t="s">
        <v>263</v>
      </c>
      <c r="E98" s="3">
        <v>45807.599953703713</v>
      </c>
      <c r="F98" s="6">
        <v>46082</v>
      </c>
      <c r="G98" s="6">
        <v>45839</v>
      </c>
      <c r="H98" s="4">
        <v>12.5</v>
      </c>
      <c r="I98" s="2" t="s">
        <v>45</v>
      </c>
      <c r="J98" s="6">
        <v>45801</v>
      </c>
      <c r="K98" s="2" t="s">
        <v>264</v>
      </c>
      <c r="L98" s="2" t="s">
        <v>57</v>
      </c>
      <c r="M98" s="2" t="s">
        <v>45</v>
      </c>
      <c r="N98" s="2" t="s">
        <v>100</v>
      </c>
      <c r="O98" s="2" t="s">
        <v>100</v>
      </c>
      <c r="P98" s="4">
        <v>58</v>
      </c>
      <c r="R98" t="str">
        <f t="shared" si="10"/>
        <v>Moderate</v>
      </c>
      <c r="S98" t="str">
        <f t="shared" si="11"/>
        <v>Normal</v>
      </c>
      <c r="T98" t="str">
        <f t="shared" si="12"/>
        <v>Normal Age Range</v>
      </c>
      <c r="U98" t="str">
        <f t="shared" si="13"/>
        <v>Adult (26–34)</v>
      </c>
      <c r="V98" t="str">
        <f t="shared" ref="V98:V129" si="17">IF(OR(H98=0,A98="",A98&lt;3),"Incomplete Data",
IF(OR(H98&lt;=9.9,A98&lt;18,A98&gt;=40,
ISNUMBER(SEARCH("Severe",I98)),ISNUMBER(SEARCH("Hep",I98)),ISNUMBER(SEARCH("TB",I98)),ISNUMBER(SEARCH("placenta",I98)),ISNUMBER(SEARCH("hydrocephalus",I98)),ISNUMBER(SEARCH("liquor",I98)),ISNUMBER(SEARCH("large",I98)),
ISNUMBER(SEARCH("Severe",M98)),ISNUMBER(SEARCH("Hep",M98)),ISNUMBER(SEARCH("TB",M98)),ISNUMBER(SEARCH("placenta",M98)),ISNUMBER(SEARCH("hydrocephalus",M98)),ISNUMBER(SEARCH("liquor",M98)),ISNUMBER(SEARCH("large",M98))
),"High Risk",
IF(OR(H98&lt;=11.9,A98&gt;=35,
ISNUMBER(SEARCH("Moderate",I98)),ISNUMBER(SEARCH("cyst",I98)),ISNUMBER(SEARCH("Irregular",I98)),ISNUMBER(SEARCH("Painful",I98)),ISNUMBER(SEARCH("Primigravida",I98)),ISNUMBER(SEARCH("mild",I98)),
ISNUMBER(SEARCH("Moderate",M98)),ISNUMBER(SEARCH("cyst",M98)),ISNUMBER(SEARCH("Irregular",M98)),ISNUMBER(SEARCH("Painful",M98)),ISNUMBER(SEARCH("Primigravida",M98)),ISNUMBER(SEARCH("mild",M98))
),"Moderate Risk",
"Low/Normal")))</f>
        <v>Moderate Risk</v>
      </c>
      <c r="W98" t="str">
        <f t="shared" si="14"/>
        <v>Normal BP</v>
      </c>
      <c r="X98" t="str">
        <f t="shared" si="15"/>
        <v>Normal BP</v>
      </c>
      <c r="Y98" t="str">
        <f t="shared" si="16"/>
        <v>GIHD</v>
      </c>
    </row>
    <row r="99" spans="1:25">
      <c r="A99" s="2">
        <v>35</v>
      </c>
      <c r="B99" s="2"/>
      <c r="C99" s="2"/>
      <c r="D99" s="2" t="s">
        <v>265</v>
      </c>
      <c r="E99" s="3">
        <v>45769.479004629633</v>
      </c>
      <c r="F99" s="6"/>
      <c r="G99" s="6"/>
      <c r="H99" s="4">
        <v>0</v>
      </c>
      <c r="I99" s="2"/>
      <c r="J99" s="6"/>
      <c r="K99" s="2" t="s">
        <v>266</v>
      </c>
      <c r="L99" s="2" t="s">
        <v>267</v>
      </c>
      <c r="M99" s="2"/>
      <c r="N99" s="2"/>
      <c r="O99" s="2"/>
      <c r="P99" s="4">
        <v>0</v>
      </c>
      <c r="Q99" t="s">
        <v>27</v>
      </c>
      <c r="R99" t="str">
        <f t="shared" si="10"/>
        <v>-</v>
      </c>
      <c r="S99" t="str">
        <f t="shared" si="11"/>
        <v>Missing</v>
      </c>
      <c r="T99" t="str">
        <f t="shared" si="12"/>
        <v>Advanced Maternal Age (Moderate Risk)</v>
      </c>
      <c r="U99" t="str">
        <f t="shared" si="13"/>
        <v>Mid-Age Adult (35–39)</v>
      </c>
      <c r="V99" t="str">
        <f t="shared" si="17"/>
        <v>Incomplete Data</v>
      </c>
      <c r="W99" t="str">
        <f t="shared" si="14"/>
        <v>Missing</v>
      </c>
      <c r="X99" t="str">
        <f t="shared" si="15"/>
        <v>Missing</v>
      </c>
      <c r="Y99" t="str">
        <f t="shared" si="16"/>
        <v>RHC Mandra</v>
      </c>
    </row>
    <row r="100" spans="1:25">
      <c r="A100" s="2">
        <v>42</v>
      </c>
      <c r="B100" s="2" t="s">
        <v>173</v>
      </c>
      <c r="C100" s="2"/>
      <c r="D100" s="2" t="s">
        <v>268</v>
      </c>
      <c r="E100" s="3">
        <v>45804.535266203697</v>
      </c>
      <c r="F100" s="6">
        <v>45919</v>
      </c>
      <c r="G100" s="6">
        <v>45835</v>
      </c>
      <c r="H100" s="4">
        <v>0</v>
      </c>
      <c r="I100" s="2" t="s">
        <v>100</v>
      </c>
      <c r="J100" s="6">
        <v>45638</v>
      </c>
      <c r="K100" s="2" t="s">
        <v>269</v>
      </c>
      <c r="L100" s="2" t="s">
        <v>270</v>
      </c>
      <c r="M100" s="2" t="s">
        <v>35</v>
      </c>
      <c r="N100" s="2" t="s">
        <v>100</v>
      </c>
      <c r="O100" s="2" t="s">
        <v>271</v>
      </c>
      <c r="P100" s="4">
        <v>48</v>
      </c>
      <c r="Q100">
        <v>23</v>
      </c>
      <c r="R100" t="str">
        <f t="shared" si="10"/>
        <v>Normal</v>
      </c>
      <c r="S100" t="str">
        <f t="shared" si="11"/>
        <v>Missing</v>
      </c>
      <c r="T100" t="str">
        <f t="shared" si="12"/>
        <v>High Maternal Age (High Risk)</v>
      </c>
      <c r="U100" t="str">
        <f t="shared" si="13"/>
        <v>Older Adult (40–49)</v>
      </c>
      <c r="V100" t="str">
        <f t="shared" si="17"/>
        <v>Incomplete Data</v>
      </c>
      <c r="W100" t="str">
        <f t="shared" si="14"/>
        <v>Uncategorized</v>
      </c>
      <c r="X100" t="str">
        <f t="shared" si="15"/>
        <v>Uncategorized</v>
      </c>
      <c r="Y100" t="str">
        <f t="shared" si="16"/>
        <v>BHU Jhungal</v>
      </c>
    </row>
    <row r="101" spans="1:25">
      <c r="A101" s="2">
        <v>78</v>
      </c>
      <c r="B101" s="2"/>
      <c r="C101" s="2"/>
      <c r="D101" s="2" t="s">
        <v>272</v>
      </c>
      <c r="E101" s="3">
        <v>45758.508414351847</v>
      </c>
      <c r="F101" s="6"/>
      <c r="G101" s="6"/>
      <c r="H101" s="4">
        <v>0</v>
      </c>
      <c r="I101" s="2"/>
      <c r="J101" s="6"/>
      <c r="K101" s="2" t="s">
        <v>140</v>
      </c>
      <c r="L101" s="2"/>
      <c r="M101" s="2"/>
      <c r="N101" s="2"/>
      <c r="O101" s="2"/>
      <c r="P101" s="4">
        <v>0</v>
      </c>
      <c r="Q101" t="s">
        <v>27</v>
      </c>
      <c r="R101" t="str">
        <f t="shared" si="10"/>
        <v>-</v>
      </c>
      <c r="S101" t="str">
        <f t="shared" si="11"/>
        <v>Missing</v>
      </c>
      <c r="T101" t="str">
        <f t="shared" si="12"/>
        <v>High Maternal Age (High Risk)</v>
      </c>
      <c r="U101" t="str">
        <f t="shared" si="13"/>
        <v>Senior (50+)</v>
      </c>
      <c r="V101" t="str">
        <f t="shared" si="17"/>
        <v>Incomplete Data</v>
      </c>
      <c r="W101" t="str">
        <f t="shared" si="14"/>
        <v>Missing</v>
      </c>
      <c r="X101" t="str">
        <f t="shared" si="15"/>
        <v>Missing</v>
      </c>
      <c r="Y101" t="str">
        <f t="shared" si="16"/>
        <v>Missing</v>
      </c>
    </row>
    <row r="102" spans="1:25">
      <c r="A102" s="2"/>
      <c r="B102" s="2"/>
      <c r="C102" s="2"/>
      <c r="D102" s="2" t="s">
        <v>272</v>
      </c>
      <c r="E102" s="3">
        <v>45758.505694444437</v>
      </c>
      <c r="F102" s="6"/>
      <c r="G102" s="6"/>
      <c r="H102" s="4">
        <v>0</v>
      </c>
      <c r="I102" s="2"/>
      <c r="J102" s="6"/>
      <c r="K102" s="2"/>
      <c r="L102" s="2"/>
      <c r="M102" s="2"/>
      <c r="N102" s="2"/>
      <c r="O102" s="2"/>
      <c r="P102" s="4">
        <v>0</v>
      </c>
      <c r="Q102" t="s">
        <v>27</v>
      </c>
      <c r="R102" t="str">
        <f t="shared" si="10"/>
        <v>-</v>
      </c>
      <c r="S102" t="str">
        <f t="shared" si="11"/>
        <v>Missing</v>
      </c>
      <c r="T102" t="str">
        <f t="shared" si="12"/>
        <v>Unknown</v>
      </c>
      <c r="U102" t="str">
        <f t="shared" si="13"/>
        <v>Missing</v>
      </c>
      <c r="V102" t="str">
        <f t="shared" si="17"/>
        <v>Incomplete Data</v>
      </c>
      <c r="W102" t="str">
        <f t="shared" si="14"/>
        <v>Missing</v>
      </c>
      <c r="X102" t="str">
        <f t="shared" si="15"/>
        <v>Missing</v>
      </c>
      <c r="Y102" t="str">
        <f t="shared" si="16"/>
        <v>Missing</v>
      </c>
    </row>
    <row r="103" spans="1:25" ht="28.9">
      <c r="A103" s="2">
        <v>26</v>
      </c>
      <c r="B103" s="2"/>
      <c r="C103" s="2"/>
      <c r="D103" s="2" t="s">
        <v>273</v>
      </c>
      <c r="E103" s="3">
        <v>45608.484791666669</v>
      </c>
      <c r="F103" s="6"/>
      <c r="G103" s="6"/>
      <c r="H103" s="4">
        <v>0</v>
      </c>
      <c r="I103" s="2"/>
      <c r="J103" s="6"/>
      <c r="K103" s="2"/>
      <c r="L103" s="2" t="s">
        <v>29</v>
      </c>
      <c r="M103" s="2"/>
      <c r="N103" s="2"/>
      <c r="O103" s="2"/>
      <c r="P103" s="4">
        <v>0</v>
      </c>
      <c r="Q103" t="s">
        <v>27</v>
      </c>
      <c r="R103" t="str">
        <f t="shared" si="10"/>
        <v>-</v>
      </c>
      <c r="S103" t="str">
        <f t="shared" si="11"/>
        <v>Missing</v>
      </c>
      <c r="T103" t="str">
        <f t="shared" si="12"/>
        <v>Normal Age Range</v>
      </c>
      <c r="U103" t="str">
        <f t="shared" si="13"/>
        <v>Adult (26–34)</v>
      </c>
      <c r="V103" t="str">
        <f t="shared" si="17"/>
        <v>Incomplete Data</v>
      </c>
      <c r="W103" t="str">
        <f t="shared" si="14"/>
        <v>Missing</v>
      </c>
      <c r="X103" t="str">
        <f t="shared" si="15"/>
        <v>Missing</v>
      </c>
      <c r="Y103" t="str">
        <f t="shared" si="16"/>
        <v>Missing</v>
      </c>
    </row>
    <row r="104" spans="1:25" ht="28.9">
      <c r="A104" s="2">
        <v>24</v>
      </c>
      <c r="B104" s="2" t="s">
        <v>41</v>
      </c>
      <c r="C104" s="2"/>
      <c r="D104" s="2" t="s">
        <v>274</v>
      </c>
      <c r="E104" s="3">
        <v>45821.487268518518</v>
      </c>
      <c r="F104" s="6">
        <v>45930</v>
      </c>
      <c r="G104" s="6">
        <v>45850</v>
      </c>
      <c r="H104" s="4">
        <v>8.4</v>
      </c>
      <c r="I104" s="2" t="s">
        <v>275</v>
      </c>
      <c r="J104" s="6">
        <v>45649</v>
      </c>
      <c r="K104" s="2" t="s">
        <v>276</v>
      </c>
      <c r="L104" s="2" t="s">
        <v>34</v>
      </c>
      <c r="M104" s="2" t="s">
        <v>215</v>
      </c>
      <c r="N104" s="2" t="s">
        <v>100</v>
      </c>
      <c r="O104" s="2" t="s">
        <v>277</v>
      </c>
      <c r="P104" s="4">
        <v>58</v>
      </c>
      <c r="Q104">
        <v>24</v>
      </c>
      <c r="R104" t="str">
        <f t="shared" si="10"/>
        <v>High</v>
      </c>
      <c r="S104" t="str">
        <f t="shared" si="11"/>
        <v>Low</v>
      </c>
      <c r="T104" t="str">
        <f t="shared" si="12"/>
        <v>Normal Age Range</v>
      </c>
      <c r="U104" t="str">
        <f t="shared" si="13"/>
        <v>Young Adult (18–25)</v>
      </c>
      <c r="V104" t="str">
        <f t="shared" si="17"/>
        <v>High Risk</v>
      </c>
      <c r="W104" t="str">
        <f t="shared" si="14"/>
        <v>Normal BP</v>
      </c>
      <c r="X104" t="str">
        <f t="shared" si="15"/>
        <v>Normal BP</v>
      </c>
      <c r="Y104" t="str">
        <f t="shared" si="16"/>
        <v>RHC Kontrila</v>
      </c>
    </row>
    <row r="105" spans="1:25" ht="28.9">
      <c r="A105" s="2">
        <v>37</v>
      </c>
      <c r="B105" s="2"/>
      <c r="C105" s="2"/>
      <c r="D105" s="2" t="s">
        <v>278</v>
      </c>
      <c r="E105" s="3">
        <v>45625.548379629632</v>
      </c>
      <c r="F105" s="6"/>
      <c r="G105" s="6"/>
      <c r="H105" s="4">
        <v>0</v>
      </c>
      <c r="I105" s="2"/>
      <c r="J105" s="6"/>
      <c r="K105" s="2" t="s">
        <v>279</v>
      </c>
      <c r="L105" s="2" t="s">
        <v>29</v>
      </c>
      <c r="M105" s="2"/>
      <c r="N105" s="2"/>
      <c r="O105" s="2"/>
      <c r="P105" s="4">
        <v>0</v>
      </c>
      <c r="Q105" t="s">
        <v>27</v>
      </c>
      <c r="R105" t="str">
        <f t="shared" si="10"/>
        <v>-</v>
      </c>
      <c r="S105" t="str">
        <f t="shared" si="11"/>
        <v>Missing</v>
      </c>
      <c r="T105" t="str">
        <f t="shared" si="12"/>
        <v>Advanced Maternal Age (Moderate Risk)</v>
      </c>
      <c r="U105" t="str">
        <f t="shared" si="13"/>
        <v>Mid-Age Adult (35–39)</v>
      </c>
      <c r="V105" t="str">
        <f t="shared" si="17"/>
        <v>Incomplete Data</v>
      </c>
      <c r="W105" t="str">
        <f t="shared" si="14"/>
        <v>Missing</v>
      </c>
      <c r="X105" t="str">
        <f t="shared" si="15"/>
        <v>Missing</v>
      </c>
      <c r="Y105" t="str">
        <f t="shared" si="16"/>
        <v>Missing</v>
      </c>
    </row>
    <row r="106" spans="1:25">
      <c r="A106" s="2">
        <v>24</v>
      </c>
      <c r="B106" s="2" t="s">
        <v>69</v>
      </c>
      <c r="C106" s="2"/>
      <c r="D106" s="2" t="s">
        <v>280</v>
      </c>
      <c r="E106" s="3">
        <v>45793.530219907407</v>
      </c>
      <c r="F106" s="6">
        <v>45914</v>
      </c>
      <c r="G106" s="6">
        <v>45793</v>
      </c>
      <c r="H106" s="4">
        <v>10.7</v>
      </c>
      <c r="I106" s="2" t="s">
        <v>35</v>
      </c>
      <c r="J106" s="6">
        <v>45634</v>
      </c>
      <c r="K106" s="2" t="s">
        <v>281</v>
      </c>
      <c r="L106" s="2" t="s">
        <v>34</v>
      </c>
      <c r="M106" s="2" t="s">
        <v>35</v>
      </c>
      <c r="N106" s="2" t="s">
        <v>51</v>
      </c>
      <c r="O106" s="2" t="s">
        <v>282</v>
      </c>
      <c r="P106" s="4">
        <v>53</v>
      </c>
      <c r="Q106">
        <v>22</v>
      </c>
      <c r="R106" t="str">
        <f t="shared" si="10"/>
        <v>Normal</v>
      </c>
      <c r="S106" t="str">
        <f t="shared" si="11"/>
        <v>Borderline Low</v>
      </c>
      <c r="T106" t="str">
        <f t="shared" si="12"/>
        <v>Normal Age Range</v>
      </c>
      <c r="U106" t="str">
        <f t="shared" si="13"/>
        <v>Young Adult (18–25)</v>
      </c>
      <c r="V106" t="str">
        <f t="shared" si="17"/>
        <v>Moderate Risk</v>
      </c>
      <c r="W106" t="str">
        <f t="shared" si="14"/>
        <v>Normal BP</v>
      </c>
      <c r="X106" t="str">
        <f t="shared" si="15"/>
        <v>Normal BP</v>
      </c>
      <c r="Y106" t="str">
        <f t="shared" si="16"/>
        <v>RHC Kontrila</v>
      </c>
    </row>
    <row r="107" spans="1:25">
      <c r="A107" s="2">
        <v>21</v>
      </c>
      <c r="B107" s="2" t="s">
        <v>283</v>
      </c>
      <c r="C107" s="2"/>
      <c r="D107" s="2" t="s">
        <v>284</v>
      </c>
      <c r="E107" s="3">
        <v>45797.603356481479</v>
      </c>
      <c r="F107" s="6">
        <v>45979</v>
      </c>
      <c r="G107" s="6">
        <v>45828</v>
      </c>
      <c r="H107" s="4">
        <v>13.5</v>
      </c>
      <c r="I107" s="2" t="s">
        <v>35</v>
      </c>
      <c r="J107" s="6">
        <v>45698</v>
      </c>
      <c r="K107" s="2" t="s">
        <v>285</v>
      </c>
      <c r="L107" s="2" t="s">
        <v>44</v>
      </c>
      <c r="M107" s="2" t="s">
        <v>35</v>
      </c>
      <c r="N107" s="2" t="s">
        <v>35</v>
      </c>
      <c r="O107" s="2" t="s">
        <v>286</v>
      </c>
      <c r="P107" s="4">
        <v>43</v>
      </c>
      <c r="Q107">
        <v>14</v>
      </c>
      <c r="R107" t="str">
        <f t="shared" si="10"/>
        <v>Normal</v>
      </c>
      <c r="S107" t="str">
        <f t="shared" si="11"/>
        <v>Normal</v>
      </c>
      <c r="T107" t="str">
        <f t="shared" si="12"/>
        <v>Normal Age Range</v>
      </c>
      <c r="U107" t="str">
        <f t="shared" si="13"/>
        <v>Young Adult (18–25)</v>
      </c>
      <c r="V107" t="str">
        <f t="shared" si="17"/>
        <v>Low/Normal</v>
      </c>
      <c r="W107" t="str">
        <f t="shared" si="14"/>
        <v>Uncategorized</v>
      </c>
      <c r="X107" t="str">
        <f t="shared" si="15"/>
        <v>Uncategorized</v>
      </c>
      <c r="Y107" t="str">
        <f t="shared" si="16"/>
        <v>RHC Daultala</v>
      </c>
    </row>
    <row r="108" spans="1:25">
      <c r="A108" s="2">
        <v>26</v>
      </c>
      <c r="B108" s="2"/>
      <c r="C108" s="2"/>
      <c r="D108" s="2" t="s">
        <v>287</v>
      </c>
      <c r="E108" s="3">
        <v>45742.571226851847</v>
      </c>
      <c r="F108" s="6"/>
      <c r="G108" s="6"/>
      <c r="H108" s="4">
        <v>0</v>
      </c>
      <c r="I108" s="2"/>
      <c r="J108" s="6"/>
      <c r="K108" s="2" t="s">
        <v>288</v>
      </c>
      <c r="L108" s="2"/>
      <c r="M108" s="2"/>
      <c r="N108" s="2"/>
      <c r="O108" s="2"/>
      <c r="P108" s="4">
        <v>0</v>
      </c>
      <c r="Q108" t="s">
        <v>27</v>
      </c>
      <c r="R108" t="str">
        <f t="shared" si="10"/>
        <v>-</v>
      </c>
      <c r="S108" t="str">
        <f t="shared" si="11"/>
        <v>Missing</v>
      </c>
      <c r="T108" t="str">
        <f t="shared" si="12"/>
        <v>Normal Age Range</v>
      </c>
      <c r="U108" t="str">
        <f t="shared" si="13"/>
        <v>Adult (26–34)</v>
      </c>
      <c r="V108" t="str">
        <f t="shared" si="17"/>
        <v>Incomplete Data</v>
      </c>
      <c r="W108" t="str">
        <f t="shared" si="14"/>
        <v>Missing</v>
      </c>
      <c r="X108" t="str">
        <f t="shared" si="15"/>
        <v>Missing</v>
      </c>
      <c r="Y108" t="str">
        <f t="shared" si="16"/>
        <v>Missing</v>
      </c>
    </row>
    <row r="109" spans="1:25" ht="28.9">
      <c r="A109" s="2">
        <v>24</v>
      </c>
      <c r="B109" s="2"/>
      <c r="C109" s="2"/>
      <c r="D109" s="2" t="s">
        <v>289</v>
      </c>
      <c r="E109" s="3">
        <v>45625.499293981477</v>
      </c>
      <c r="F109" s="6"/>
      <c r="G109" s="6"/>
      <c r="H109" s="4">
        <v>0</v>
      </c>
      <c r="I109" s="2"/>
      <c r="J109" s="6"/>
      <c r="K109" s="2" t="s">
        <v>290</v>
      </c>
      <c r="L109" s="2" t="s">
        <v>205</v>
      </c>
      <c r="M109" s="2"/>
      <c r="N109" s="2"/>
      <c r="O109" s="2"/>
      <c r="P109" s="4">
        <v>0</v>
      </c>
      <c r="Q109" t="s">
        <v>27</v>
      </c>
      <c r="R109" t="str">
        <f t="shared" si="10"/>
        <v>-</v>
      </c>
      <c r="S109" t="str">
        <f t="shared" si="11"/>
        <v>Missing</v>
      </c>
      <c r="T109" t="str">
        <f t="shared" si="12"/>
        <v>Normal Age Range</v>
      </c>
      <c r="U109" t="str">
        <f t="shared" si="13"/>
        <v>Young Adult (18–25)</v>
      </c>
      <c r="V109" t="str">
        <f t="shared" si="17"/>
        <v>Incomplete Data</v>
      </c>
      <c r="W109" t="str">
        <f t="shared" si="14"/>
        <v>Missing</v>
      </c>
      <c r="X109" t="str">
        <f t="shared" si="15"/>
        <v>Missing</v>
      </c>
      <c r="Y109" t="str">
        <f t="shared" si="16"/>
        <v>Missing</v>
      </c>
    </row>
    <row r="110" spans="1:25" ht="28.9">
      <c r="A110" s="2">
        <v>26</v>
      </c>
      <c r="B110" s="2"/>
      <c r="C110" s="2"/>
      <c r="D110" s="2" t="s">
        <v>291</v>
      </c>
      <c r="E110" s="3">
        <v>45636.594710648147</v>
      </c>
      <c r="F110" s="6"/>
      <c r="G110" s="6"/>
      <c r="H110" s="4">
        <v>0</v>
      </c>
      <c r="I110" s="2"/>
      <c r="J110" s="6"/>
      <c r="K110" s="2" t="s">
        <v>292</v>
      </c>
      <c r="L110" s="2" t="s">
        <v>29</v>
      </c>
      <c r="M110" s="2"/>
      <c r="N110" s="2"/>
      <c r="O110" s="2"/>
      <c r="P110" s="4">
        <v>0</v>
      </c>
      <c r="Q110" t="s">
        <v>27</v>
      </c>
      <c r="R110" t="str">
        <f t="shared" si="10"/>
        <v>-</v>
      </c>
      <c r="S110" t="str">
        <f t="shared" si="11"/>
        <v>Missing</v>
      </c>
      <c r="T110" t="str">
        <f t="shared" si="12"/>
        <v>Normal Age Range</v>
      </c>
      <c r="U110" t="str">
        <f t="shared" si="13"/>
        <v>Adult (26–34)</v>
      </c>
      <c r="V110" t="str">
        <f t="shared" si="17"/>
        <v>Incomplete Data</v>
      </c>
      <c r="W110" t="str">
        <f t="shared" si="14"/>
        <v>Missing</v>
      </c>
      <c r="X110" t="str">
        <f t="shared" si="15"/>
        <v>Missing</v>
      </c>
      <c r="Y110" t="str">
        <f t="shared" si="16"/>
        <v>Missing</v>
      </c>
    </row>
    <row r="111" spans="1:25">
      <c r="A111" s="2">
        <v>28</v>
      </c>
      <c r="B111" s="2"/>
      <c r="C111" s="2"/>
      <c r="D111" s="2" t="s">
        <v>293</v>
      </c>
      <c r="E111" s="3">
        <v>45755.425312500003</v>
      </c>
      <c r="F111" s="6"/>
      <c r="G111" s="6"/>
      <c r="H111" s="4">
        <v>0</v>
      </c>
      <c r="I111" s="2"/>
      <c r="J111" s="6"/>
      <c r="K111" s="2" t="s">
        <v>294</v>
      </c>
      <c r="L111" s="2"/>
      <c r="M111" s="2"/>
      <c r="N111" s="2"/>
      <c r="O111" s="2"/>
      <c r="P111" s="4">
        <v>0</v>
      </c>
      <c r="Q111" t="s">
        <v>27</v>
      </c>
      <c r="R111" t="str">
        <f t="shared" si="10"/>
        <v>-</v>
      </c>
      <c r="S111" t="str">
        <f t="shared" si="11"/>
        <v>Missing</v>
      </c>
      <c r="T111" t="str">
        <f t="shared" si="12"/>
        <v>Normal Age Range</v>
      </c>
      <c r="U111" t="str">
        <f t="shared" si="13"/>
        <v>Adult (26–34)</v>
      </c>
      <c r="V111" t="str">
        <f t="shared" si="17"/>
        <v>Incomplete Data</v>
      </c>
      <c r="W111" t="str">
        <f t="shared" si="14"/>
        <v>Missing</v>
      </c>
      <c r="X111" t="str">
        <f t="shared" si="15"/>
        <v>Missing</v>
      </c>
      <c r="Y111" t="str">
        <f t="shared" si="16"/>
        <v>Missing</v>
      </c>
    </row>
    <row r="112" spans="1:25" ht="28.9">
      <c r="A112" s="2">
        <v>35</v>
      </c>
      <c r="B112" s="2"/>
      <c r="C112" s="2"/>
      <c r="D112" s="2" t="s">
        <v>295</v>
      </c>
      <c r="E112" s="3">
        <v>45608.617708333331</v>
      </c>
      <c r="F112" s="6"/>
      <c r="G112" s="6"/>
      <c r="H112" s="4">
        <v>0</v>
      </c>
      <c r="I112" s="2"/>
      <c r="J112" s="6"/>
      <c r="K112" s="2"/>
      <c r="L112" s="2" t="s">
        <v>29</v>
      </c>
      <c r="M112" s="2"/>
      <c r="N112" s="2"/>
      <c r="O112" s="2"/>
      <c r="P112" s="4">
        <v>0</v>
      </c>
      <c r="Q112" t="s">
        <v>27</v>
      </c>
      <c r="R112" t="str">
        <f t="shared" si="10"/>
        <v>-</v>
      </c>
      <c r="S112" t="str">
        <f t="shared" si="11"/>
        <v>Missing</v>
      </c>
      <c r="T112" t="str">
        <f t="shared" si="12"/>
        <v>Advanced Maternal Age (Moderate Risk)</v>
      </c>
      <c r="U112" t="str">
        <f t="shared" si="13"/>
        <v>Mid-Age Adult (35–39)</v>
      </c>
      <c r="V112" t="str">
        <f t="shared" si="17"/>
        <v>Incomplete Data</v>
      </c>
      <c r="W112" t="str">
        <f t="shared" si="14"/>
        <v>Missing</v>
      </c>
      <c r="X112" t="str">
        <f t="shared" si="15"/>
        <v>Missing</v>
      </c>
      <c r="Y112" t="str">
        <f t="shared" si="16"/>
        <v>Missing</v>
      </c>
    </row>
    <row r="113" spans="1:25" ht="28.9">
      <c r="A113" s="2">
        <v>31</v>
      </c>
      <c r="B113" s="2"/>
      <c r="C113" s="2"/>
      <c r="D113" s="2" t="s">
        <v>296</v>
      </c>
      <c r="E113" s="3">
        <v>45609.450671296298</v>
      </c>
      <c r="F113" s="6"/>
      <c r="G113" s="6"/>
      <c r="H113" s="4">
        <v>0</v>
      </c>
      <c r="I113" s="2"/>
      <c r="J113" s="6"/>
      <c r="K113" s="2"/>
      <c r="L113" s="2" t="s">
        <v>29</v>
      </c>
      <c r="M113" s="2"/>
      <c r="N113" s="2"/>
      <c r="O113" s="2"/>
      <c r="P113" s="4">
        <v>0</v>
      </c>
      <c r="Q113" t="s">
        <v>27</v>
      </c>
      <c r="R113" t="str">
        <f t="shared" si="10"/>
        <v>-</v>
      </c>
      <c r="S113" t="str">
        <f t="shared" si="11"/>
        <v>Missing</v>
      </c>
      <c r="T113" t="str">
        <f t="shared" si="12"/>
        <v>Normal Age Range</v>
      </c>
      <c r="U113" t="str">
        <f t="shared" si="13"/>
        <v>Adult (26–34)</v>
      </c>
      <c r="V113" t="str">
        <f t="shared" si="17"/>
        <v>Incomplete Data</v>
      </c>
      <c r="W113" t="str">
        <f t="shared" si="14"/>
        <v>Missing</v>
      </c>
      <c r="X113" t="str">
        <f t="shared" si="15"/>
        <v>Missing</v>
      </c>
      <c r="Y113" t="str">
        <f t="shared" si="16"/>
        <v>Missing</v>
      </c>
    </row>
    <row r="114" spans="1:25">
      <c r="A114" s="2">
        <v>22</v>
      </c>
      <c r="B114" s="2"/>
      <c r="C114" s="2"/>
      <c r="D114" s="2" t="s">
        <v>297</v>
      </c>
      <c r="E114" s="3">
        <v>45762.424305555563</v>
      </c>
      <c r="F114" s="6"/>
      <c r="G114" s="6"/>
      <c r="H114" s="4">
        <v>0</v>
      </c>
      <c r="I114" s="2"/>
      <c r="J114" s="6"/>
      <c r="K114" s="2" t="s">
        <v>298</v>
      </c>
      <c r="L114" s="2" t="s">
        <v>299</v>
      </c>
      <c r="M114" s="2"/>
      <c r="N114" s="2"/>
      <c r="O114" s="2"/>
      <c r="P114" s="4">
        <v>0</v>
      </c>
      <c r="Q114" t="s">
        <v>27</v>
      </c>
      <c r="R114" t="str">
        <f t="shared" si="10"/>
        <v>-</v>
      </c>
      <c r="S114" t="str">
        <f t="shared" si="11"/>
        <v>Missing</v>
      </c>
      <c r="T114" t="str">
        <f t="shared" si="12"/>
        <v>Normal Age Range</v>
      </c>
      <c r="U114" t="str">
        <f t="shared" si="13"/>
        <v>Young Adult (18–25)</v>
      </c>
      <c r="V114" t="str">
        <f t="shared" si="17"/>
        <v>Incomplete Data</v>
      </c>
      <c r="W114" t="str">
        <f t="shared" si="14"/>
        <v>Missing</v>
      </c>
      <c r="X114" t="str">
        <f t="shared" si="15"/>
        <v>Missing</v>
      </c>
      <c r="Y114" t="str">
        <f t="shared" si="16"/>
        <v>Missing</v>
      </c>
    </row>
    <row r="115" spans="1:25">
      <c r="A115" s="2">
        <v>22</v>
      </c>
      <c r="B115" s="2" t="s">
        <v>173</v>
      </c>
      <c r="C115" s="2"/>
      <c r="D115" s="2" t="s">
        <v>300</v>
      </c>
      <c r="E115" s="3">
        <v>45811.481192129628</v>
      </c>
      <c r="F115" s="6">
        <v>45855</v>
      </c>
      <c r="G115" s="6">
        <v>45842</v>
      </c>
      <c r="H115" s="4">
        <v>9.9</v>
      </c>
      <c r="I115" s="2" t="s">
        <v>301</v>
      </c>
      <c r="J115" s="6">
        <v>45575</v>
      </c>
      <c r="K115" s="2" t="s">
        <v>298</v>
      </c>
      <c r="L115" s="2" t="s">
        <v>34</v>
      </c>
      <c r="M115" s="2" t="s">
        <v>302</v>
      </c>
      <c r="N115" s="2" t="s">
        <v>303</v>
      </c>
      <c r="O115" s="2" t="s">
        <v>304</v>
      </c>
      <c r="P115" s="4">
        <v>74</v>
      </c>
      <c r="Q115">
        <v>33</v>
      </c>
      <c r="R115" t="str">
        <f t="shared" si="10"/>
        <v>Moderate</v>
      </c>
      <c r="S115" t="str">
        <f t="shared" si="11"/>
        <v>Low</v>
      </c>
      <c r="T115" t="str">
        <f t="shared" si="12"/>
        <v>Normal Age Range</v>
      </c>
      <c r="U115" t="str">
        <f t="shared" si="13"/>
        <v>Young Adult (18–25)</v>
      </c>
      <c r="V115" t="str">
        <f t="shared" si="17"/>
        <v>High Risk</v>
      </c>
      <c r="W115" t="str">
        <f t="shared" si="14"/>
        <v>Uncategorized</v>
      </c>
      <c r="X115" t="str">
        <f t="shared" si="15"/>
        <v>Uncategorized</v>
      </c>
      <c r="Y115" t="str">
        <f t="shared" si="16"/>
        <v>RHC Kontrila</v>
      </c>
    </row>
    <row r="116" spans="1:25" ht="28.9">
      <c r="A116" s="2"/>
      <c r="B116" s="2"/>
      <c r="C116" s="2"/>
      <c r="D116" s="2" t="s">
        <v>305</v>
      </c>
      <c r="E116" s="3">
        <v>45559.804884259262</v>
      </c>
      <c r="F116" s="6"/>
      <c r="G116" s="6"/>
      <c r="H116" s="4">
        <v>0</v>
      </c>
      <c r="I116" s="2"/>
      <c r="J116" s="6"/>
      <c r="K116" s="2"/>
      <c r="L116" s="2" t="s">
        <v>29</v>
      </c>
      <c r="M116" s="2"/>
      <c r="N116" s="2"/>
      <c r="O116" s="2"/>
      <c r="P116" s="4">
        <v>0</v>
      </c>
      <c r="Q116" t="s">
        <v>27</v>
      </c>
      <c r="R116" t="str">
        <f t="shared" si="10"/>
        <v>-</v>
      </c>
      <c r="S116" t="str">
        <f t="shared" si="11"/>
        <v>Missing</v>
      </c>
      <c r="T116" t="str">
        <f t="shared" si="12"/>
        <v>Unknown</v>
      </c>
      <c r="U116" t="str">
        <f t="shared" si="13"/>
        <v>Missing</v>
      </c>
      <c r="V116" t="str">
        <f t="shared" si="17"/>
        <v>Incomplete Data</v>
      </c>
      <c r="W116" t="str">
        <f t="shared" si="14"/>
        <v>Missing</v>
      </c>
      <c r="X116" t="str">
        <f t="shared" si="15"/>
        <v>Missing</v>
      </c>
      <c r="Y116" t="str">
        <f t="shared" si="16"/>
        <v>Missing</v>
      </c>
    </row>
    <row r="117" spans="1:25">
      <c r="A117" s="2"/>
      <c r="B117" s="2"/>
      <c r="C117" s="2"/>
      <c r="D117" s="2" t="s">
        <v>306</v>
      </c>
      <c r="E117" s="3">
        <v>45608.495983796303</v>
      </c>
      <c r="F117" s="6"/>
      <c r="G117" s="6"/>
      <c r="H117" s="4">
        <v>0</v>
      </c>
      <c r="I117" s="2"/>
      <c r="J117" s="6"/>
      <c r="K117" s="2"/>
      <c r="L117" s="2" t="s">
        <v>29</v>
      </c>
      <c r="M117" s="2"/>
      <c r="N117" s="2"/>
      <c r="O117" s="2"/>
      <c r="P117" s="4">
        <v>0</v>
      </c>
      <c r="Q117" t="s">
        <v>27</v>
      </c>
      <c r="R117" t="str">
        <f t="shared" si="10"/>
        <v>-</v>
      </c>
      <c r="S117" t="str">
        <f t="shared" si="11"/>
        <v>Missing</v>
      </c>
      <c r="T117" t="str">
        <f t="shared" si="12"/>
        <v>Unknown</v>
      </c>
      <c r="U117" t="str">
        <f t="shared" si="13"/>
        <v>Missing</v>
      </c>
      <c r="V117" t="str">
        <f t="shared" si="17"/>
        <v>Incomplete Data</v>
      </c>
      <c r="W117" t="str">
        <f t="shared" si="14"/>
        <v>Missing</v>
      </c>
      <c r="X117" t="str">
        <f t="shared" si="15"/>
        <v>Missing</v>
      </c>
      <c r="Y117" t="str">
        <f t="shared" si="16"/>
        <v>Missing</v>
      </c>
    </row>
    <row r="118" spans="1:25">
      <c r="A118" s="2"/>
      <c r="B118" s="2"/>
      <c r="C118" s="2"/>
      <c r="D118" s="2" t="s">
        <v>307</v>
      </c>
      <c r="E118" s="3">
        <v>45695.440069444441</v>
      </c>
      <c r="F118" s="6"/>
      <c r="G118" s="6"/>
      <c r="H118" s="4">
        <v>0</v>
      </c>
      <c r="I118" s="2"/>
      <c r="J118" s="6"/>
      <c r="K118" s="2"/>
      <c r="L118" s="2" t="s">
        <v>29</v>
      </c>
      <c r="M118" s="2"/>
      <c r="N118" s="2"/>
      <c r="O118" s="2"/>
      <c r="P118" s="4">
        <v>0</v>
      </c>
      <c r="Q118" t="s">
        <v>27</v>
      </c>
      <c r="R118" t="str">
        <f t="shared" si="10"/>
        <v>-</v>
      </c>
      <c r="S118" t="str">
        <f t="shared" si="11"/>
        <v>Missing</v>
      </c>
      <c r="T118" t="str">
        <f t="shared" si="12"/>
        <v>Unknown</v>
      </c>
      <c r="U118" t="str">
        <f t="shared" si="13"/>
        <v>Missing</v>
      </c>
      <c r="V118" t="str">
        <f t="shared" si="17"/>
        <v>Incomplete Data</v>
      </c>
      <c r="W118" t="str">
        <f t="shared" si="14"/>
        <v>Missing</v>
      </c>
      <c r="X118" t="str">
        <f t="shared" si="15"/>
        <v>Missing</v>
      </c>
      <c r="Y118" t="str">
        <f t="shared" si="16"/>
        <v>Missing</v>
      </c>
    </row>
    <row r="119" spans="1:25">
      <c r="A119" s="2">
        <v>48</v>
      </c>
      <c r="B119" s="2" t="s">
        <v>173</v>
      </c>
      <c r="C119" s="2"/>
      <c r="D119" s="2" t="s">
        <v>308</v>
      </c>
      <c r="E119" s="3">
        <v>45804.574814814812</v>
      </c>
      <c r="F119" s="6">
        <v>46069</v>
      </c>
      <c r="G119" s="6">
        <v>45807</v>
      </c>
      <c r="H119" s="4">
        <v>12.6</v>
      </c>
      <c r="I119" s="2" t="s">
        <v>100</v>
      </c>
      <c r="J119" s="6">
        <v>45786</v>
      </c>
      <c r="K119" s="2" t="s">
        <v>309</v>
      </c>
      <c r="L119" s="2" t="s">
        <v>81</v>
      </c>
      <c r="M119" s="2" t="s">
        <v>310</v>
      </c>
      <c r="N119" s="2" t="s">
        <v>100</v>
      </c>
      <c r="O119" s="2" t="s">
        <v>100</v>
      </c>
      <c r="P119" s="4">
        <v>0</v>
      </c>
      <c r="R119" t="str">
        <f t="shared" si="10"/>
        <v>Normal</v>
      </c>
      <c r="S119" t="str">
        <f t="shared" si="11"/>
        <v>Normal</v>
      </c>
      <c r="T119" t="str">
        <f t="shared" si="12"/>
        <v>High Maternal Age (High Risk)</v>
      </c>
      <c r="U119" t="str">
        <f t="shared" si="13"/>
        <v>Older Adult (40–49)</v>
      </c>
      <c r="V119" t="str">
        <f t="shared" si="17"/>
        <v>High Risk</v>
      </c>
      <c r="W119" t="str">
        <f t="shared" si="14"/>
        <v>Uncategorized</v>
      </c>
      <c r="X119" t="str">
        <f t="shared" si="15"/>
        <v>Uncategorized</v>
      </c>
      <c r="Y119" t="str">
        <f t="shared" si="16"/>
        <v>RHC Mandra</v>
      </c>
    </row>
    <row r="120" spans="1:25">
      <c r="A120" s="2">
        <v>46</v>
      </c>
      <c r="B120" s="2"/>
      <c r="C120" s="2"/>
      <c r="D120" s="2" t="s">
        <v>311</v>
      </c>
      <c r="E120" s="3">
        <v>45783.632638888892</v>
      </c>
      <c r="F120" s="6"/>
      <c r="G120" s="6"/>
      <c r="H120" s="4">
        <v>0</v>
      </c>
      <c r="I120" s="2"/>
      <c r="J120" s="6"/>
      <c r="K120" s="2" t="s">
        <v>312</v>
      </c>
      <c r="L120" s="2" t="s">
        <v>313</v>
      </c>
      <c r="M120" s="2"/>
      <c r="N120" s="2"/>
      <c r="O120" s="2"/>
      <c r="P120" s="4">
        <v>0</v>
      </c>
      <c r="Q120" t="s">
        <v>27</v>
      </c>
      <c r="R120" t="str">
        <f t="shared" si="10"/>
        <v>-</v>
      </c>
      <c r="S120" t="str">
        <f t="shared" si="11"/>
        <v>Missing</v>
      </c>
      <c r="T120" t="str">
        <f t="shared" si="12"/>
        <v>High Maternal Age (High Risk)</v>
      </c>
      <c r="U120" t="str">
        <f t="shared" si="13"/>
        <v>Older Adult (40–49)</v>
      </c>
      <c r="V120" t="str">
        <f t="shared" si="17"/>
        <v>Incomplete Data</v>
      </c>
      <c r="W120" t="str">
        <f t="shared" si="14"/>
        <v>Missing</v>
      </c>
      <c r="X120" t="str">
        <f t="shared" si="15"/>
        <v>Missing</v>
      </c>
      <c r="Y120" t="str">
        <f t="shared" si="16"/>
        <v>Student Reference</v>
      </c>
    </row>
    <row r="121" spans="1:25" ht="28.9">
      <c r="A121" s="2">
        <v>24</v>
      </c>
      <c r="B121" s="2"/>
      <c r="C121" s="2"/>
      <c r="D121" s="2" t="s">
        <v>314</v>
      </c>
      <c r="E121" s="3">
        <v>45608.519976851851</v>
      </c>
      <c r="F121" s="6"/>
      <c r="G121" s="6"/>
      <c r="H121" s="4">
        <v>0</v>
      </c>
      <c r="I121" s="2"/>
      <c r="J121" s="6"/>
      <c r="K121" s="2"/>
      <c r="L121" s="2" t="s">
        <v>29</v>
      </c>
      <c r="M121" s="2"/>
      <c r="N121" s="2"/>
      <c r="O121" s="2"/>
      <c r="P121" s="4">
        <v>0</v>
      </c>
      <c r="Q121" t="s">
        <v>27</v>
      </c>
      <c r="R121" t="str">
        <f t="shared" si="10"/>
        <v>-</v>
      </c>
      <c r="S121" t="str">
        <f t="shared" si="11"/>
        <v>Missing</v>
      </c>
      <c r="T121" t="str">
        <f t="shared" si="12"/>
        <v>Normal Age Range</v>
      </c>
      <c r="U121" t="str">
        <f t="shared" si="13"/>
        <v>Young Adult (18–25)</v>
      </c>
      <c r="V121" t="str">
        <f t="shared" si="17"/>
        <v>Incomplete Data</v>
      </c>
      <c r="W121" t="str">
        <f t="shared" si="14"/>
        <v>Missing</v>
      </c>
      <c r="X121" t="str">
        <f t="shared" si="15"/>
        <v>Missing</v>
      </c>
      <c r="Y121" t="str">
        <f t="shared" si="16"/>
        <v>Missing</v>
      </c>
    </row>
    <row r="122" spans="1:25" ht="28.9">
      <c r="A122" s="2">
        <v>26</v>
      </c>
      <c r="B122" s="2"/>
      <c r="C122" s="2"/>
      <c r="D122" s="2" t="s">
        <v>315</v>
      </c>
      <c r="E122" s="3">
        <v>45609.452210648153</v>
      </c>
      <c r="F122" s="6"/>
      <c r="G122" s="6"/>
      <c r="H122" s="4">
        <v>0</v>
      </c>
      <c r="I122" s="2"/>
      <c r="J122" s="6"/>
      <c r="K122" s="2"/>
      <c r="L122" s="2" t="s">
        <v>29</v>
      </c>
      <c r="M122" s="2"/>
      <c r="N122" s="2"/>
      <c r="O122" s="2"/>
      <c r="P122" s="4">
        <v>0</v>
      </c>
      <c r="Q122" t="s">
        <v>27</v>
      </c>
      <c r="R122" t="str">
        <f t="shared" si="10"/>
        <v>-</v>
      </c>
      <c r="S122" t="str">
        <f t="shared" si="11"/>
        <v>Missing</v>
      </c>
      <c r="T122" t="str">
        <f t="shared" si="12"/>
        <v>Normal Age Range</v>
      </c>
      <c r="U122" t="str">
        <f t="shared" si="13"/>
        <v>Adult (26–34)</v>
      </c>
      <c r="V122" t="str">
        <f t="shared" si="17"/>
        <v>Incomplete Data</v>
      </c>
      <c r="W122" t="str">
        <f t="shared" si="14"/>
        <v>Missing</v>
      </c>
      <c r="X122" t="str">
        <f t="shared" si="15"/>
        <v>Missing</v>
      </c>
      <c r="Y122" t="str">
        <f t="shared" si="16"/>
        <v>Missing</v>
      </c>
    </row>
    <row r="123" spans="1:25" ht="28.9">
      <c r="A123" s="2">
        <v>29</v>
      </c>
      <c r="B123" s="2"/>
      <c r="C123" s="2"/>
      <c r="D123" s="2" t="s">
        <v>316</v>
      </c>
      <c r="E123" s="3">
        <v>45608.516736111109</v>
      </c>
      <c r="F123" s="6"/>
      <c r="G123" s="6"/>
      <c r="H123" s="4">
        <v>0</v>
      </c>
      <c r="I123" s="2"/>
      <c r="J123" s="6"/>
      <c r="K123" s="2"/>
      <c r="L123" s="2" t="s">
        <v>29</v>
      </c>
      <c r="M123" s="2"/>
      <c r="N123" s="2"/>
      <c r="O123" s="2"/>
      <c r="P123" s="4">
        <v>0</v>
      </c>
      <c r="Q123" t="s">
        <v>27</v>
      </c>
      <c r="R123" t="str">
        <f t="shared" si="10"/>
        <v>-</v>
      </c>
      <c r="S123" t="str">
        <f t="shared" si="11"/>
        <v>Missing</v>
      </c>
      <c r="T123" t="str">
        <f t="shared" si="12"/>
        <v>Normal Age Range</v>
      </c>
      <c r="U123" t="str">
        <f t="shared" si="13"/>
        <v>Adult (26–34)</v>
      </c>
      <c r="V123" t="str">
        <f t="shared" si="17"/>
        <v>Incomplete Data</v>
      </c>
      <c r="W123" t="str">
        <f t="shared" si="14"/>
        <v>Missing</v>
      </c>
      <c r="X123" t="str">
        <f t="shared" si="15"/>
        <v>Missing</v>
      </c>
      <c r="Y123" t="str">
        <f t="shared" si="16"/>
        <v>Missing</v>
      </c>
    </row>
    <row r="124" spans="1:25" ht="28.9">
      <c r="A124" s="2">
        <v>30</v>
      </c>
      <c r="B124" s="2" t="s">
        <v>173</v>
      </c>
      <c r="C124" s="2"/>
      <c r="D124" s="2" t="s">
        <v>317</v>
      </c>
      <c r="E124" s="3">
        <v>45793.513009259259</v>
      </c>
      <c r="F124" s="6">
        <v>45941</v>
      </c>
      <c r="G124" s="6">
        <v>45825</v>
      </c>
      <c r="H124" s="4">
        <v>10.199999999999999</v>
      </c>
      <c r="I124" s="2" t="s">
        <v>32</v>
      </c>
      <c r="J124" s="6">
        <v>45664</v>
      </c>
      <c r="K124" s="2" t="s">
        <v>318</v>
      </c>
      <c r="L124" s="2" t="s">
        <v>44</v>
      </c>
      <c r="M124" s="2" t="s">
        <v>319</v>
      </c>
      <c r="N124" s="2" t="s">
        <v>35</v>
      </c>
      <c r="O124" s="2"/>
      <c r="P124" s="4">
        <v>49</v>
      </c>
      <c r="Q124" t="s">
        <v>27</v>
      </c>
      <c r="R124" t="str">
        <f t="shared" si="10"/>
        <v>Moderate</v>
      </c>
      <c r="S124" t="str">
        <f t="shared" si="11"/>
        <v>Borderline Low</v>
      </c>
      <c r="T124" t="str">
        <f t="shared" si="12"/>
        <v>Normal Age Range</v>
      </c>
      <c r="U124" t="str">
        <f t="shared" si="13"/>
        <v>Adult (26–34)</v>
      </c>
      <c r="V124" t="str">
        <f t="shared" si="17"/>
        <v>Moderate Risk</v>
      </c>
      <c r="W124" t="str">
        <f t="shared" si="14"/>
        <v>Uncategorized</v>
      </c>
      <c r="X124" t="str">
        <f t="shared" si="15"/>
        <v>Uncategorized</v>
      </c>
      <c r="Y124" t="str">
        <f t="shared" si="16"/>
        <v>RHC Daultala</v>
      </c>
    </row>
    <row r="125" spans="1:25" ht="28.9">
      <c r="A125" s="2">
        <v>31</v>
      </c>
      <c r="B125" s="2"/>
      <c r="C125" s="2"/>
      <c r="D125" s="2" t="s">
        <v>320</v>
      </c>
      <c r="E125" s="3">
        <v>45653.53738425926</v>
      </c>
      <c r="F125" s="6"/>
      <c r="G125" s="6"/>
      <c r="H125" s="4">
        <v>0</v>
      </c>
      <c r="I125" s="2"/>
      <c r="J125" s="6"/>
      <c r="K125" s="2" t="s">
        <v>321</v>
      </c>
      <c r="L125" s="2" t="s">
        <v>29</v>
      </c>
      <c r="M125" s="2"/>
      <c r="N125" s="2"/>
      <c r="O125" s="2"/>
      <c r="P125" s="4">
        <v>0</v>
      </c>
      <c r="Q125" t="s">
        <v>27</v>
      </c>
      <c r="R125" t="str">
        <f t="shared" si="10"/>
        <v>-</v>
      </c>
      <c r="S125" t="str">
        <f t="shared" si="11"/>
        <v>Missing</v>
      </c>
      <c r="T125" t="str">
        <f t="shared" si="12"/>
        <v>Normal Age Range</v>
      </c>
      <c r="U125" t="str">
        <f t="shared" si="13"/>
        <v>Adult (26–34)</v>
      </c>
      <c r="V125" t="str">
        <f t="shared" si="17"/>
        <v>Incomplete Data</v>
      </c>
      <c r="W125" t="str">
        <f t="shared" si="14"/>
        <v>Missing</v>
      </c>
      <c r="X125" t="str">
        <f t="shared" si="15"/>
        <v>Missing</v>
      </c>
      <c r="Y125" t="str">
        <f t="shared" si="16"/>
        <v>Missing</v>
      </c>
    </row>
    <row r="126" spans="1:25">
      <c r="A126" s="2">
        <v>24</v>
      </c>
      <c r="B126" s="2" t="s">
        <v>30</v>
      </c>
      <c r="C126" s="2"/>
      <c r="D126" s="2" t="s">
        <v>322</v>
      </c>
      <c r="E126" s="3">
        <v>45821.453657407408</v>
      </c>
      <c r="F126" s="6">
        <v>45961</v>
      </c>
      <c r="G126" s="6">
        <v>45851</v>
      </c>
      <c r="H126" s="4">
        <v>10.1</v>
      </c>
      <c r="I126" s="2" t="s">
        <v>35</v>
      </c>
      <c r="J126" s="6">
        <v>45681</v>
      </c>
      <c r="K126" s="2" t="s">
        <v>323</v>
      </c>
      <c r="L126" s="2" t="s">
        <v>324</v>
      </c>
      <c r="M126" s="2" t="s">
        <v>32</v>
      </c>
      <c r="N126" s="2" t="s">
        <v>100</v>
      </c>
      <c r="O126" s="2" t="s">
        <v>325</v>
      </c>
      <c r="P126" s="4">
        <v>47</v>
      </c>
      <c r="Q126">
        <v>19</v>
      </c>
      <c r="R126" t="str">
        <f t="shared" si="10"/>
        <v>Normal</v>
      </c>
      <c r="S126" t="str">
        <f t="shared" si="11"/>
        <v>Borderline Low</v>
      </c>
      <c r="T126" t="str">
        <f t="shared" si="12"/>
        <v>Normal Age Range</v>
      </c>
      <c r="U126" t="str">
        <f t="shared" si="13"/>
        <v>Young Adult (18–25)</v>
      </c>
      <c r="V126" t="str">
        <f t="shared" si="17"/>
        <v>Moderate Risk</v>
      </c>
      <c r="W126" t="str">
        <f t="shared" si="14"/>
        <v>Normal BP</v>
      </c>
      <c r="X126" t="str">
        <f t="shared" si="15"/>
        <v>Normal BP</v>
      </c>
      <c r="Y126" t="str">
        <f t="shared" si="16"/>
        <v>RHC Kontrila</v>
      </c>
    </row>
    <row r="127" spans="1:25">
      <c r="A127" s="2">
        <v>24</v>
      </c>
      <c r="B127" s="2" t="s">
        <v>41</v>
      </c>
      <c r="C127" s="2"/>
      <c r="D127" s="2" t="s">
        <v>326</v>
      </c>
      <c r="E127" s="3">
        <v>45807.573171296302</v>
      </c>
      <c r="F127" s="6">
        <v>45916</v>
      </c>
      <c r="G127" s="6">
        <v>45839</v>
      </c>
      <c r="H127" s="4">
        <v>11.7</v>
      </c>
      <c r="I127" s="2" t="s">
        <v>100</v>
      </c>
      <c r="J127" s="6">
        <v>45635</v>
      </c>
      <c r="K127" s="2" t="s">
        <v>327</v>
      </c>
      <c r="L127" s="2" t="s">
        <v>270</v>
      </c>
      <c r="M127" s="2" t="s">
        <v>100</v>
      </c>
      <c r="N127" s="2" t="s">
        <v>63</v>
      </c>
      <c r="O127" s="2" t="s">
        <v>328</v>
      </c>
      <c r="P127" s="4">
        <v>71</v>
      </c>
      <c r="Q127">
        <v>23</v>
      </c>
      <c r="R127" t="str">
        <f t="shared" si="10"/>
        <v>Normal</v>
      </c>
      <c r="S127" t="str">
        <f t="shared" si="11"/>
        <v>Borderline Low</v>
      </c>
      <c r="T127" t="str">
        <f t="shared" si="12"/>
        <v>Normal Age Range</v>
      </c>
      <c r="U127" t="str">
        <f t="shared" si="13"/>
        <v>Young Adult (18–25)</v>
      </c>
      <c r="V127" t="str">
        <f t="shared" si="17"/>
        <v>Moderate Risk</v>
      </c>
      <c r="W127" t="str">
        <f t="shared" si="14"/>
        <v>Normal BP</v>
      </c>
      <c r="X127" t="str">
        <f t="shared" si="15"/>
        <v>Normal BP</v>
      </c>
      <c r="Y127" t="str">
        <f t="shared" si="16"/>
        <v>BHU Jhungal</v>
      </c>
    </row>
    <row r="128" spans="1:25">
      <c r="A128" s="2">
        <v>32</v>
      </c>
      <c r="B128" s="2" t="s">
        <v>30</v>
      </c>
      <c r="C128" s="2"/>
      <c r="D128" s="2" t="s">
        <v>329</v>
      </c>
      <c r="E128" s="3">
        <v>45825.53570601852</v>
      </c>
      <c r="F128" s="6">
        <v>45905</v>
      </c>
      <c r="G128" s="6">
        <v>45856</v>
      </c>
      <c r="H128" s="4">
        <v>9.6</v>
      </c>
      <c r="I128" s="2" t="s">
        <v>35</v>
      </c>
      <c r="J128" s="6">
        <v>45624</v>
      </c>
      <c r="K128" s="2" t="s">
        <v>330</v>
      </c>
      <c r="L128" s="2" t="s">
        <v>81</v>
      </c>
      <c r="M128" s="2" t="s">
        <v>32</v>
      </c>
      <c r="N128" s="2" t="s">
        <v>35</v>
      </c>
      <c r="O128" s="2" t="s">
        <v>331</v>
      </c>
      <c r="P128" s="4">
        <v>47</v>
      </c>
      <c r="Q128">
        <v>27</v>
      </c>
      <c r="R128" t="str">
        <f t="shared" si="10"/>
        <v>Normal</v>
      </c>
      <c r="S128" t="str">
        <f t="shared" si="11"/>
        <v>Low</v>
      </c>
      <c r="T128" t="str">
        <f t="shared" si="12"/>
        <v>Normal Age Range</v>
      </c>
      <c r="U128" t="str">
        <f t="shared" si="13"/>
        <v>Adult (26–34)</v>
      </c>
      <c r="V128" t="str">
        <f t="shared" si="17"/>
        <v>High Risk</v>
      </c>
      <c r="W128" t="str">
        <f t="shared" si="14"/>
        <v>Normal BP</v>
      </c>
      <c r="X128" t="str">
        <f t="shared" si="15"/>
        <v>Normal BP</v>
      </c>
      <c r="Y128" t="str">
        <f t="shared" si="16"/>
        <v>RHC Mandra</v>
      </c>
    </row>
    <row r="129" spans="1:25" ht="28.9">
      <c r="A129" s="2"/>
      <c r="B129" s="2"/>
      <c r="C129" s="2"/>
      <c r="D129" s="2" t="s">
        <v>332</v>
      </c>
      <c r="E129" s="3">
        <v>45608.469872685193</v>
      </c>
      <c r="F129" s="6"/>
      <c r="G129" s="6"/>
      <c r="H129" s="4">
        <v>0</v>
      </c>
      <c r="I129" s="2"/>
      <c r="J129" s="6"/>
      <c r="K129" s="2"/>
      <c r="L129" s="2" t="s">
        <v>29</v>
      </c>
      <c r="M129" s="2"/>
      <c r="N129" s="2"/>
      <c r="O129" s="2"/>
      <c r="P129" s="4">
        <v>0</v>
      </c>
      <c r="Q129" t="s">
        <v>27</v>
      </c>
      <c r="R129" t="str">
        <f t="shared" si="10"/>
        <v>-</v>
      </c>
      <c r="S129" t="str">
        <f t="shared" si="11"/>
        <v>Missing</v>
      </c>
      <c r="T129" t="str">
        <f t="shared" si="12"/>
        <v>Unknown</v>
      </c>
      <c r="U129" t="str">
        <f t="shared" si="13"/>
        <v>Missing</v>
      </c>
      <c r="V129" t="str">
        <f t="shared" si="17"/>
        <v>Incomplete Data</v>
      </c>
      <c r="W129" t="str">
        <f t="shared" si="14"/>
        <v>Missing</v>
      </c>
      <c r="X129" t="str">
        <f t="shared" si="15"/>
        <v>Missing</v>
      </c>
      <c r="Y129" t="str">
        <f t="shared" si="16"/>
        <v>Missing</v>
      </c>
    </row>
    <row r="130" spans="1:25" ht="28.9">
      <c r="A130" s="2">
        <v>22</v>
      </c>
      <c r="B130" s="2" t="s">
        <v>30</v>
      </c>
      <c r="C130" s="2"/>
      <c r="D130" s="2" t="s">
        <v>333</v>
      </c>
      <c r="E130" s="3">
        <v>45793.506331018521</v>
      </c>
      <c r="F130" s="6">
        <v>45898</v>
      </c>
      <c r="G130" s="6">
        <v>45800</v>
      </c>
      <c r="H130" s="4">
        <v>9.4</v>
      </c>
      <c r="I130" s="2" t="s">
        <v>334</v>
      </c>
      <c r="J130" s="6">
        <v>45618</v>
      </c>
      <c r="K130" s="2" t="s">
        <v>335</v>
      </c>
      <c r="L130" s="2" t="s">
        <v>81</v>
      </c>
      <c r="M130" s="2" t="s">
        <v>334</v>
      </c>
      <c r="N130" s="2" t="s">
        <v>35</v>
      </c>
      <c r="O130" s="2" t="s">
        <v>336</v>
      </c>
      <c r="P130" s="4">
        <v>45</v>
      </c>
      <c r="Q130">
        <v>24</v>
      </c>
      <c r="R130" t="str">
        <f t="shared" si="10"/>
        <v>Moderate</v>
      </c>
      <c r="S130" t="str">
        <f t="shared" si="11"/>
        <v>Low</v>
      </c>
      <c r="T130" t="str">
        <f t="shared" si="12"/>
        <v>Normal Age Range</v>
      </c>
      <c r="U130" t="str">
        <f t="shared" si="13"/>
        <v>Young Adult (18–25)</v>
      </c>
      <c r="V130" t="str">
        <f t="shared" ref="V130:V161" si="18">IF(OR(H130=0,A130="",A130&lt;3),"Incomplete Data",
IF(OR(H130&lt;=9.9,A130&lt;18,A130&gt;=40,
ISNUMBER(SEARCH("Severe",I130)),ISNUMBER(SEARCH("Hep",I130)),ISNUMBER(SEARCH("TB",I130)),ISNUMBER(SEARCH("placenta",I130)),ISNUMBER(SEARCH("hydrocephalus",I130)),ISNUMBER(SEARCH("liquor",I130)),ISNUMBER(SEARCH("large",I130)),
ISNUMBER(SEARCH("Severe",M130)),ISNUMBER(SEARCH("Hep",M130)),ISNUMBER(SEARCH("TB",M130)),ISNUMBER(SEARCH("placenta",M130)),ISNUMBER(SEARCH("hydrocephalus",M130)),ISNUMBER(SEARCH("liquor",M130)),ISNUMBER(SEARCH("large",M130))
),"High Risk",
IF(OR(H130&lt;=11.9,A130&gt;=35,
ISNUMBER(SEARCH("Moderate",I130)),ISNUMBER(SEARCH("cyst",I130)),ISNUMBER(SEARCH("Irregular",I130)),ISNUMBER(SEARCH("Painful",I130)),ISNUMBER(SEARCH("Primigravida",I130)),ISNUMBER(SEARCH("mild",I130)),
ISNUMBER(SEARCH("Moderate",M130)),ISNUMBER(SEARCH("cyst",M130)),ISNUMBER(SEARCH("Irregular",M130)),ISNUMBER(SEARCH("Painful",M130)),ISNUMBER(SEARCH("Primigravida",M130)),ISNUMBER(SEARCH("mild",M130))
),"Moderate Risk",
"Low/Normal")))</f>
        <v>High Risk</v>
      </c>
      <c r="W130" t="str">
        <f t="shared" si="14"/>
        <v>Normal BP</v>
      </c>
      <c r="X130" t="str">
        <f t="shared" si="15"/>
        <v>Normal BP</v>
      </c>
      <c r="Y130" t="str">
        <f t="shared" si="16"/>
        <v>RHC Mandra</v>
      </c>
    </row>
    <row r="131" spans="1:25" ht="28.9">
      <c r="A131" s="2"/>
      <c r="B131" s="2"/>
      <c r="C131" s="2"/>
      <c r="D131" s="2" t="s">
        <v>337</v>
      </c>
      <c r="E131" s="3">
        <v>45610.778634259259</v>
      </c>
      <c r="F131" s="6"/>
      <c r="G131" s="6"/>
      <c r="H131" s="4">
        <v>0</v>
      </c>
      <c r="I131" s="2"/>
      <c r="J131" s="6"/>
      <c r="K131" s="2" t="s">
        <v>338</v>
      </c>
      <c r="L131" s="2" t="s">
        <v>29</v>
      </c>
      <c r="M131" s="2"/>
      <c r="N131" s="2"/>
      <c r="O131" s="2"/>
      <c r="P131" s="4">
        <v>0</v>
      </c>
      <c r="Q131" t="s">
        <v>27</v>
      </c>
      <c r="R131" t="str">
        <f t="shared" ref="R131:R188" si="19">IF(AND(I131="", M131=""), "-",
 IF(OR(I131="Nil", I131="Nill", I131="-", M131="Nil", M131="Nill", M131="-"), "Normal",
  IF(OR(ISNUMBER(SEARCH("Severe", I131)), ISNUMBER(SEARCH("PG SEVERE", I131)), ISNUMBER(SEARCH("Hep", I131)), ISNUMBER(SEARCH("TB", I131)), ISNUMBER(SEARCH("placenta", I131)), ISNUMBER(SEARCH("hydrocephalus", I131)), ISNUMBER(SEARCH("Liquor", I131)), ISNUMBER(SEARCH("large", I131)), ISNUMBER(SEARCH("High risk", I131)),
         ISNUMBER(SEARCH("Severe", M131)), ISNUMBER(SEARCH("PG SEVERE", M131)), ISNUMBER(SEARCH("Hep", M131)), ISNUMBER(SEARCH("TB", M131)), ISNUMBER(SEARCH("placenta", M131)), ISNUMBER(SEARCH("hydrocephalus", M131)), ISNUMBER(SEARCH("Liquor", M131)), ISNUMBER(SEARCH("large", M131)), ISNUMBER(SEARCH("High risk", M131))), "High",
   IF(OR(ISNUMBER(SEARCH("Moderate", I131)), ISNUMBER(SEARCH("Minor", I131)), ISNUMBER(SEARCH("cyst", I131)), ISNUMBER(SEARCH("Irregular", I131)), ISNUMBER(SEARCH("Painful", I131)), ISNUMBER(SEARCH("Primigravida", I131)), ISNUMBER(SEARCH("mild", I131)), ISNUMBER(SEARCH("anemia", I131)), ISNUMBER(SEARCH("anaemic", I131)),
          ISNUMBER(SEARCH("Moderate", M131)), ISNUMBER(SEARCH("Minor", M131)), ISNUMBER(SEARCH("cyst", M131)), ISNUMBER(SEARCH("Irregular", M131)), ISNUMBER(SEARCH("Painful", M131)), ISNUMBER(SEARCH("Primigravida", M131)), ISNUMBER(SEARCH("mild", M131)), ISNUMBER(SEARCH("anemia", M131)), ISNUMBER(SEARCH("anaemic", M131))), "Moderate",
   "Normal"))))</f>
        <v>-</v>
      </c>
      <c r="S131" t="str">
        <f t="shared" ref="S131:S188" si="20">IF(H131=0, "Missing",
 IF(H131&lt;=9.9, "Low",
  IF(H131&lt;=11.9, "Borderline Low",
   IF(H131&lt;=14.5, "Normal",
    "High"))))</f>
        <v>Missing</v>
      </c>
      <c r="T131" t="str">
        <f t="shared" ref="T131:T188" si="21">IF(A131="", "Unknown",
 IF(A131&lt;3, "Invalid",
  IF(A131&lt;18, "Adolescent (High Risk)",
   IF(A131&lt;=34, "Normal Age Range",
    IF(A131&lt;=39, "Advanced Maternal Age (Moderate Risk)",
     "High Maternal Age (High Risk)")))))</f>
        <v>Unknown</v>
      </c>
      <c r="U131" t="str">
        <f t="shared" ref="U131:U188" si="22">IF(A131="", "Missing",
 IF(A131&lt;3, "Invalid (&lt;3)",
  IF(A131&lt;18, "Adolescent (0–17)",
   IF(A131&lt;=25, "Young Adult (18–25)",
    IF(A131&lt;=34, "Adult (26–34)",
     IF(A131&lt;=39, "Mid-Age Adult (35–39)",
      IF(A131&lt;=49, "Older Adult (40–49)",
       "Senior (50+)")))))))</f>
        <v>Missing</v>
      </c>
      <c r="V131" t="str">
        <f t="shared" si="18"/>
        <v>Incomplete Data</v>
      </c>
      <c r="W131" t="str">
        <f t="shared" ref="W131:W188" si="23">IF(B131="", "Missing",
 IFERROR(
  IF(LEFT(B131,FIND("/",B131)-1)+0&lt;90,
   IF(MID(B131,FIND("/",B131)+1,3)+0&lt;60, "Low BP", "Uncategorized"),
  IF(AND(LEFT(B131,FIND("/",B131)-1)+0&gt;=90, LEFT(B131,FIND("/",B131)-1)+0&lt;=119,
         MID(B131,FIND("/",B131)+1,3)+0&gt;=60, MID(B131,FIND("/",B131)+1,3)+0&lt;=79), "Normal BP",
  IF(AND(LEFT(B131,FIND("/",B131)-1)+0&gt;=120, LEFT(B131,FIND("/",B131)-1)+0&lt;=129,
         MID(B131,FIND("/",B131)+1,3)+0&lt;80), "Elevated BP",
  IF(AND(LEFT(B131,FIND("/",B131)-1)+0&gt;=130, LEFT(B131,FIND("/",B131)-1)+0&lt;=139,
         MID(B131,FIND("/",B131)+1,3)+0&gt;=80, MID(B131,FIND("/",B131)+1,3)+0&lt;=89), "Stage 1 Hypertension",
  IF(OR(LEFT(B131,FIND("/",B131)-1)+0&gt;=140, MID(B131,FIND("/",B131)+1,3)+0&gt;=90), "Stage 2 Hypertension",
  "Uncategorized"))))),
 "Invalid"))</f>
        <v>Missing</v>
      </c>
      <c r="X131" t="str">
        <f t="shared" ref="X131:X188" si="24">IF(OR(A131="", B131=""), "Missing",
 IF(A131&lt;3, "Invalid Age",
 IFERROR(
 IF(LEFT(B131,FIND("/",B131)-1)+0&lt;90,
  IF(MID(B131,FIND("/",B131)+1,3)+0&lt;60, "Low BP", "Low Systolic"),
 IF(AND(LEFT(B131,FIND("/",B131)-1)+0&gt;=90, LEFT(B131,FIND("/",B131)-1)+0&lt;=119,
        MID(B131,FIND("/",B131)+1,3)+0&gt;=60, MID(B131,FIND("/",B131)+1,3)+0&lt;=79), "Normal BP",
 IF(AND(LEFT(B131,FIND("/",B131)-1)+0&gt;=120, LEFT(B131,FIND("/",B131)-1)+0&lt;=129,
        MID(B131,FIND("/",B131)+1,3)+0&lt;80),
  IF(A131&lt;18, "Elevated - Risk for Young",
   IF(A131&lt;=34, "Elevated",
    IF(A131&lt;=49, "Elevated - Monitor",
     "Elevated - Expected"))),
 IF(AND(LEFT(B131,FIND("/",B131)-1)+0&gt;=130, LEFT(B131,FIND("/",B131)-1)+0&lt;=139,
        MID(B131,FIND("/",B131)+1,3)+0&gt;=80, MID(B131,FIND("/",B131)+1,3)+0&lt;=89), "Stage 1 Hypertension",
 IF(OR(LEFT(B131,FIND("/",B131)-1)+0&gt;=140, MID(B131,FIND("/",B131)+1,3)+0&gt;=90), "Stage 2 Hypertension",
 "Uncategorized"))))),
 "Invalid")))</f>
        <v>Missing</v>
      </c>
      <c r="Y131" t="str">
        <f t="shared" ref="Y131:Y188" si="25">IF(OR(L131="", L131="N/A", L131=".", L131="------", L131="---------"), "Missing",
 IF(OR(L131="RHC kontrila", L131="RHC KONTRILA", L131="RHC  KONTRILA", L131="RHC Kontrila", L131="Rhc kontrila"), "RHC Kontrila",
 IF(OR(L131="RHC mandra", L131="RHC Mandra", L131="RHC  mandra", L131="Rhc mandra"), "RHC Mandra",
 IF(OR(L131="RHC daultala", L131="RHC Daultala", L131="RHC  Daultala"), "RHC Daultala",
 IF(OR(L131="GIHD", L131="Gihd", L131="GIHD driver", L131="GIHD driver reference"), "GIHD",
 IF(OR(L131="Student reference", L131="Student  reference", L131="Ayesha student sister"), "Student Reference",
 IF(OR(L131="BHU rama", L131="BHU Raman"), "BHU Raman",
 IF(OR(L131="BHU jajja", L131="BHU Jajja", L131="BHU jajja uc mangot"), "BHU Jajja",
 IF(OR(L131="RHC sasral"), "RHC Sasral",
 IF(OR(L131="RHC bewal"), "RHC Bewal",
 IF(OR(L131="RHC Jhungal", L131="BHU Jhungal", L131="Jhungal"), "BHU Jhungal",
 IF(OR(L131="BHU SUKHO", L131="BHU Sukhu", L131="Civil Hospital Sukhu", L131="Rhc sukho"), "Sukho Facility",
 IF(OR(L131="RHC"), "Unclear RHC",
 L131)))))))))))))</f>
        <v>Missing</v>
      </c>
    </row>
    <row r="132" spans="1:25">
      <c r="A132" s="2">
        <v>30</v>
      </c>
      <c r="B132" s="2" t="s">
        <v>41</v>
      </c>
      <c r="C132" s="2"/>
      <c r="D132" s="2" t="s">
        <v>339</v>
      </c>
      <c r="E132" s="3">
        <v>45825.520914351851</v>
      </c>
      <c r="F132" s="6">
        <v>45955</v>
      </c>
      <c r="G132" s="6">
        <v>45856</v>
      </c>
      <c r="H132" s="4">
        <v>9.5</v>
      </c>
      <c r="I132" s="2" t="s">
        <v>35</v>
      </c>
      <c r="J132" s="6">
        <v>45675</v>
      </c>
      <c r="K132" s="2" t="s">
        <v>340</v>
      </c>
      <c r="L132" s="2" t="s">
        <v>44</v>
      </c>
      <c r="M132" s="2" t="s">
        <v>32</v>
      </c>
      <c r="N132" s="2" t="s">
        <v>35</v>
      </c>
      <c r="O132" s="2" t="s">
        <v>341</v>
      </c>
      <c r="P132" s="4">
        <v>65</v>
      </c>
      <c r="Q132">
        <v>21</v>
      </c>
      <c r="R132" t="str">
        <f t="shared" si="19"/>
        <v>Normal</v>
      </c>
      <c r="S132" t="str">
        <f t="shared" si="20"/>
        <v>Low</v>
      </c>
      <c r="T132" t="str">
        <f t="shared" si="21"/>
        <v>Normal Age Range</v>
      </c>
      <c r="U132" t="str">
        <f t="shared" si="22"/>
        <v>Adult (26–34)</v>
      </c>
      <c r="V132" t="str">
        <f t="shared" si="18"/>
        <v>High Risk</v>
      </c>
      <c r="W132" t="str">
        <f t="shared" si="23"/>
        <v>Normal BP</v>
      </c>
      <c r="X132" t="str">
        <f t="shared" si="24"/>
        <v>Normal BP</v>
      </c>
      <c r="Y132" t="str">
        <f t="shared" si="25"/>
        <v>RHC Daultala</v>
      </c>
    </row>
    <row r="133" spans="1:25">
      <c r="A133" s="2">
        <v>30</v>
      </c>
      <c r="B133" s="2" t="s">
        <v>342</v>
      </c>
      <c r="C133" s="2"/>
      <c r="D133" s="2" t="s">
        <v>343</v>
      </c>
      <c r="E133" s="3">
        <v>45797.586041666669</v>
      </c>
      <c r="F133" s="6">
        <v>45954</v>
      </c>
      <c r="G133" s="6">
        <v>45828</v>
      </c>
      <c r="H133" s="4">
        <v>9.6</v>
      </c>
      <c r="I133" s="2" t="s">
        <v>344</v>
      </c>
      <c r="J133" s="6">
        <v>45675</v>
      </c>
      <c r="K133" s="2" t="s">
        <v>340</v>
      </c>
      <c r="L133" s="2" t="s">
        <v>44</v>
      </c>
      <c r="M133" s="2" t="s">
        <v>344</v>
      </c>
      <c r="N133" s="2" t="s">
        <v>35</v>
      </c>
      <c r="O133" s="2" t="s">
        <v>345</v>
      </c>
      <c r="P133" s="4">
        <v>65</v>
      </c>
      <c r="Q133">
        <v>17</v>
      </c>
      <c r="R133" t="str">
        <f t="shared" si="19"/>
        <v>Moderate</v>
      </c>
      <c r="S133" t="str">
        <f t="shared" si="20"/>
        <v>Low</v>
      </c>
      <c r="T133" t="str">
        <f t="shared" si="21"/>
        <v>Normal Age Range</v>
      </c>
      <c r="U133" t="str">
        <f t="shared" si="22"/>
        <v>Adult (26–34)</v>
      </c>
      <c r="V133" t="str">
        <f t="shared" si="18"/>
        <v>High Risk</v>
      </c>
      <c r="W133" t="str">
        <f t="shared" si="23"/>
        <v>Normal BP</v>
      </c>
      <c r="X133" t="str">
        <f t="shared" si="24"/>
        <v>Normal BP</v>
      </c>
      <c r="Y133" t="str">
        <f t="shared" si="25"/>
        <v>RHC Daultala</v>
      </c>
    </row>
    <row r="134" spans="1:25" ht="28.9">
      <c r="A134" s="2"/>
      <c r="B134" s="2"/>
      <c r="C134" s="2"/>
      <c r="D134" s="2" t="s">
        <v>346</v>
      </c>
      <c r="E134" s="3">
        <v>45608.466562499998</v>
      </c>
      <c r="F134" s="6"/>
      <c r="G134" s="6"/>
      <c r="H134" s="4">
        <v>0</v>
      </c>
      <c r="I134" s="2"/>
      <c r="J134" s="6"/>
      <c r="K134" s="2"/>
      <c r="L134" s="2" t="s">
        <v>29</v>
      </c>
      <c r="M134" s="2"/>
      <c r="N134" s="2"/>
      <c r="O134" s="2"/>
      <c r="P134" s="4">
        <v>0</v>
      </c>
      <c r="Q134" t="s">
        <v>27</v>
      </c>
      <c r="R134" t="str">
        <f t="shared" si="19"/>
        <v>-</v>
      </c>
      <c r="S134" t="str">
        <f t="shared" si="20"/>
        <v>Missing</v>
      </c>
      <c r="T134" t="str">
        <f t="shared" si="21"/>
        <v>Unknown</v>
      </c>
      <c r="U134" t="str">
        <f t="shared" si="22"/>
        <v>Missing</v>
      </c>
      <c r="V134" t="str">
        <f t="shared" si="18"/>
        <v>Incomplete Data</v>
      </c>
      <c r="W134" t="str">
        <f t="shared" si="23"/>
        <v>Missing</v>
      </c>
      <c r="X134" t="str">
        <f t="shared" si="24"/>
        <v>Missing</v>
      </c>
      <c r="Y134" t="str">
        <f t="shared" si="25"/>
        <v>Missing</v>
      </c>
    </row>
    <row r="135" spans="1:25">
      <c r="A135" s="2">
        <v>22</v>
      </c>
      <c r="B135" s="2" t="s">
        <v>173</v>
      </c>
      <c r="C135" s="2"/>
      <c r="D135" s="2" t="s">
        <v>347</v>
      </c>
      <c r="E135" s="3">
        <v>45832.470208333332</v>
      </c>
      <c r="F135" s="6">
        <v>45899</v>
      </c>
      <c r="G135" s="6">
        <v>45863</v>
      </c>
      <c r="H135" s="4">
        <v>7.5</v>
      </c>
      <c r="I135" s="2" t="s">
        <v>215</v>
      </c>
      <c r="J135" s="6">
        <v>45619</v>
      </c>
      <c r="K135" s="2" t="s">
        <v>348</v>
      </c>
      <c r="L135" s="2" t="s">
        <v>73</v>
      </c>
      <c r="M135" s="2" t="s">
        <v>215</v>
      </c>
      <c r="N135" s="2" t="s">
        <v>349</v>
      </c>
      <c r="O135" s="2" t="s">
        <v>350</v>
      </c>
      <c r="P135" s="4">
        <v>65</v>
      </c>
      <c r="Q135">
        <v>29</v>
      </c>
      <c r="R135" t="str">
        <f t="shared" si="19"/>
        <v>High</v>
      </c>
      <c r="S135" t="str">
        <f t="shared" si="20"/>
        <v>Low</v>
      </c>
      <c r="T135" t="str">
        <f t="shared" si="21"/>
        <v>Normal Age Range</v>
      </c>
      <c r="U135" t="str">
        <f t="shared" si="22"/>
        <v>Young Adult (18–25)</v>
      </c>
      <c r="V135" t="str">
        <f t="shared" si="18"/>
        <v>High Risk</v>
      </c>
      <c r="W135" t="str">
        <f t="shared" si="23"/>
        <v>Uncategorized</v>
      </c>
      <c r="X135" t="str">
        <f t="shared" si="24"/>
        <v>Uncategorized</v>
      </c>
      <c r="Y135" t="str">
        <f t="shared" si="25"/>
        <v>RHC Mandra</v>
      </c>
    </row>
    <row r="136" spans="1:25" ht="28.9">
      <c r="A136" s="2">
        <v>35</v>
      </c>
      <c r="B136" s="2"/>
      <c r="C136" s="2"/>
      <c r="D136" s="2" t="s">
        <v>351</v>
      </c>
      <c r="E136" s="3">
        <v>45608.524583333332</v>
      </c>
      <c r="F136" s="6"/>
      <c r="G136" s="6"/>
      <c r="H136" s="4">
        <v>0</v>
      </c>
      <c r="I136" s="2"/>
      <c r="J136" s="6"/>
      <c r="K136" s="2"/>
      <c r="L136" s="2" t="s">
        <v>29</v>
      </c>
      <c r="M136" s="2"/>
      <c r="N136" s="2"/>
      <c r="O136" s="2"/>
      <c r="P136" s="4">
        <v>0</v>
      </c>
      <c r="Q136" t="s">
        <v>27</v>
      </c>
      <c r="R136" t="str">
        <f t="shared" si="19"/>
        <v>-</v>
      </c>
      <c r="S136" t="str">
        <f t="shared" si="20"/>
        <v>Missing</v>
      </c>
      <c r="T136" t="str">
        <f t="shared" si="21"/>
        <v>Advanced Maternal Age (Moderate Risk)</v>
      </c>
      <c r="U136" t="str">
        <f t="shared" si="22"/>
        <v>Mid-Age Adult (35–39)</v>
      </c>
      <c r="V136" t="str">
        <f t="shared" si="18"/>
        <v>Incomplete Data</v>
      </c>
      <c r="W136" t="str">
        <f t="shared" si="23"/>
        <v>Missing</v>
      </c>
      <c r="X136" t="str">
        <f t="shared" si="24"/>
        <v>Missing</v>
      </c>
      <c r="Y136" t="str">
        <f t="shared" si="25"/>
        <v>Missing</v>
      </c>
    </row>
    <row r="137" spans="1:25">
      <c r="A137" s="2">
        <v>26</v>
      </c>
      <c r="B137" s="2"/>
      <c r="C137" s="2"/>
      <c r="D137" s="2" t="s">
        <v>352</v>
      </c>
      <c r="E137" s="3">
        <v>45783.548993055563</v>
      </c>
      <c r="F137" s="6"/>
      <c r="G137" s="6"/>
      <c r="H137" s="4">
        <v>0</v>
      </c>
      <c r="I137" s="2"/>
      <c r="J137" s="6"/>
      <c r="K137" s="2" t="s">
        <v>353</v>
      </c>
      <c r="L137" s="2" t="s">
        <v>354</v>
      </c>
      <c r="M137" s="2"/>
      <c r="N137" s="2"/>
      <c r="O137" s="2"/>
      <c r="P137" s="4">
        <v>0</v>
      </c>
      <c r="Q137" t="s">
        <v>27</v>
      </c>
      <c r="R137" t="str">
        <f t="shared" si="19"/>
        <v>-</v>
      </c>
      <c r="S137" t="str">
        <f t="shared" si="20"/>
        <v>Missing</v>
      </c>
      <c r="T137" t="str">
        <f t="shared" si="21"/>
        <v>Normal Age Range</v>
      </c>
      <c r="U137" t="str">
        <f t="shared" si="22"/>
        <v>Adult (26–34)</v>
      </c>
      <c r="V137" t="str">
        <f t="shared" si="18"/>
        <v>Incomplete Data</v>
      </c>
      <c r="W137" t="str">
        <f t="shared" si="23"/>
        <v>Missing</v>
      </c>
      <c r="X137" t="str">
        <f t="shared" si="24"/>
        <v>Missing</v>
      </c>
      <c r="Y137" t="str">
        <f t="shared" si="25"/>
        <v>Jatli</v>
      </c>
    </row>
    <row r="138" spans="1:25">
      <c r="A138" s="2">
        <v>41</v>
      </c>
      <c r="B138" s="2" t="s">
        <v>173</v>
      </c>
      <c r="C138" s="2"/>
      <c r="D138" s="2" t="s">
        <v>355</v>
      </c>
      <c r="E138" s="3">
        <v>45807.615034722221</v>
      </c>
      <c r="F138" s="6">
        <v>45931</v>
      </c>
      <c r="G138" s="6">
        <v>45821</v>
      </c>
      <c r="H138" s="4">
        <v>10.4</v>
      </c>
      <c r="I138" s="2" t="s">
        <v>32</v>
      </c>
      <c r="J138" s="6">
        <v>45651</v>
      </c>
      <c r="K138" s="2" t="s">
        <v>356</v>
      </c>
      <c r="L138" s="2" t="s">
        <v>34</v>
      </c>
      <c r="M138" s="2" t="s">
        <v>32</v>
      </c>
      <c r="N138" s="2" t="s">
        <v>100</v>
      </c>
      <c r="O138" s="2" t="s">
        <v>357</v>
      </c>
      <c r="P138" s="4">
        <v>71</v>
      </c>
      <c r="Q138">
        <v>22</v>
      </c>
      <c r="R138" t="str">
        <f t="shared" si="19"/>
        <v>Moderate</v>
      </c>
      <c r="S138" t="str">
        <f t="shared" si="20"/>
        <v>Borderline Low</v>
      </c>
      <c r="T138" t="str">
        <f t="shared" si="21"/>
        <v>High Maternal Age (High Risk)</v>
      </c>
      <c r="U138" t="str">
        <f t="shared" si="22"/>
        <v>Older Adult (40–49)</v>
      </c>
      <c r="V138" t="str">
        <f t="shared" si="18"/>
        <v>High Risk</v>
      </c>
      <c r="W138" t="str">
        <f t="shared" si="23"/>
        <v>Uncategorized</v>
      </c>
      <c r="X138" t="str">
        <f t="shared" si="24"/>
        <v>Uncategorized</v>
      </c>
      <c r="Y138" t="str">
        <f t="shared" si="25"/>
        <v>RHC Kontrila</v>
      </c>
    </row>
    <row r="139" spans="1:25">
      <c r="A139" s="2">
        <v>26</v>
      </c>
      <c r="B139" s="2"/>
      <c r="C139" s="2"/>
      <c r="D139" s="2" t="s">
        <v>358</v>
      </c>
      <c r="E139" s="3">
        <v>45772.421539351853</v>
      </c>
      <c r="F139" s="6"/>
      <c r="G139" s="6"/>
      <c r="H139" s="4">
        <v>0</v>
      </c>
      <c r="I139" s="2"/>
      <c r="J139" s="6"/>
      <c r="K139" s="2" t="s">
        <v>359</v>
      </c>
      <c r="L139" s="2" t="s">
        <v>360</v>
      </c>
      <c r="M139" s="2"/>
      <c r="N139" s="2"/>
      <c r="O139" s="2"/>
      <c r="P139" s="4">
        <v>0</v>
      </c>
      <c r="Q139" t="s">
        <v>27</v>
      </c>
      <c r="R139" t="str">
        <f t="shared" si="19"/>
        <v>-</v>
      </c>
      <c r="S139" t="str">
        <f t="shared" si="20"/>
        <v>Missing</v>
      </c>
      <c r="T139" t="str">
        <f t="shared" si="21"/>
        <v>Normal Age Range</v>
      </c>
      <c r="U139" t="str">
        <f t="shared" si="22"/>
        <v>Adult (26–34)</v>
      </c>
      <c r="V139" t="str">
        <f t="shared" si="18"/>
        <v>Incomplete Data</v>
      </c>
      <c r="W139" t="str">
        <f t="shared" si="23"/>
        <v>Missing</v>
      </c>
      <c r="X139" t="str">
        <f t="shared" si="24"/>
        <v>Missing</v>
      </c>
      <c r="Y139" t="str">
        <f t="shared" si="25"/>
        <v>RHC Kontrila</v>
      </c>
    </row>
    <row r="140" spans="1:25">
      <c r="A140" s="2">
        <v>36</v>
      </c>
      <c r="B140" s="2"/>
      <c r="C140" s="2"/>
      <c r="D140" s="2" t="s">
        <v>361</v>
      </c>
      <c r="E140" s="3">
        <v>45611.558958333328</v>
      </c>
      <c r="F140" s="6"/>
      <c r="G140" s="6"/>
      <c r="H140" s="4">
        <v>0</v>
      </c>
      <c r="I140" s="2"/>
      <c r="J140" s="6"/>
      <c r="K140" s="2" t="s">
        <v>140</v>
      </c>
      <c r="L140" s="2" t="s">
        <v>29</v>
      </c>
      <c r="M140" s="2"/>
      <c r="N140" s="2"/>
      <c r="O140" s="2"/>
      <c r="P140" s="4">
        <v>0</v>
      </c>
      <c r="Q140" t="s">
        <v>27</v>
      </c>
      <c r="R140" t="str">
        <f t="shared" si="19"/>
        <v>-</v>
      </c>
      <c r="S140" t="str">
        <f t="shared" si="20"/>
        <v>Missing</v>
      </c>
      <c r="T140" t="str">
        <f t="shared" si="21"/>
        <v>Advanced Maternal Age (Moderate Risk)</v>
      </c>
      <c r="U140" t="str">
        <f t="shared" si="22"/>
        <v>Mid-Age Adult (35–39)</v>
      </c>
      <c r="V140" t="str">
        <f t="shared" si="18"/>
        <v>Incomplete Data</v>
      </c>
      <c r="W140" t="str">
        <f t="shared" si="23"/>
        <v>Missing</v>
      </c>
      <c r="X140" t="str">
        <f t="shared" si="24"/>
        <v>Missing</v>
      </c>
      <c r="Y140" t="str">
        <f t="shared" si="25"/>
        <v>Missing</v>
      </c>
    </row>
    <row r="141" spans="1:25" ht="28.9">
      <c r="A141" s="2">
        <v>26</v>
      </c>
      <c r="B141" s="2"/>
      <c r="C141" s="2"/>
      <c r="D141" s="2" t="s">
        <v>362</v>
      </c>
      <c r="E141" s="3">
        <v>45772.503472222219</v>
      </c>
      <c r="F141" s="6"/>
      <c r="G141" s="6"/>
      <c r="H141" s="4">
        <v>0</v>
      </c>
      <c r="I141" s="2"/>
      <c r="J141" s="6"/>
      <c r="K141" s="2" t="s">
        <v>363</v>
      </c>
      <c r="L141" s="2" t="s">
        <v>364</v>
      </c>
      <c r="M141" s="2"/>
      <c r="N141" s="2"/>
      <c r="O141" s="2"/>
      <c r="P141" s="4">
        <v>0</v>
      </c>
      <c r="Q141" t="s">
        <v>27</v>
      </c>
      <c r="R141" t="str">
        <f t="shared" si="19"/>
        <v>-</v>
      </c>
      <c r="S141" t="str">
        <f t="shared" si="20"/>
        <v>Missing</v>
      </c>
      <c r="T141" t="str">
        <f t="shared" si="21"/>
        <v>Normal Age Range</v>
      </c>
      <c r="U141" t="str">
        <f t="shared" si="22"/>
        <v>Adult (26–34)</v>
      </c>
      <c r="V141" t="str">
        <f t="shared" si="18"/>
        <v>Incomplete Data</v>
      </c>
      <c r="W141" t="str">
        <f t="shared" si="23"/>
        <v>Missing</v>
      </c>
      <c r="X141" t="str">
        <f t="shared" si="24"/>
        <v>Missing</v>
      </c>
      <c r="Y141" t="str">
        <f t="shared" si="25"/>
        <v>Student Reference</v>
      </c>
    </row>
    <row r="142" spans="1:25">
      <c r="A142" s="2">
        <v>60</v>
      </c>
      <c r="B142" s="2"/>
      <c r="C142" s="2"/>
      <c r="D142" s="2" t="s">
        <v>365</v>
      </c>
      <c r="E142" s="3">
        <v>45755.506030092591</v>
      </c>
      <c r="F142" s="6"/>
      <c r="G142" s="6"/>
      <c r="H142" s="4">
        <v>0</v>
      </c>
      <c r="I142" s="2"/>
      <c r="J142" s="6"/>
      <c r="K142" s="2" t="s">
        <v>366</v>
      </c>
      <c r="L142" s="2"/>
      <c r="M142" s="2"/>
      <c r="N142" s="2"/>
      <c r="O142" s="2"/>
      <c r="P142" s="4">
        <v>0</v>
      </c>
      <c r="Q142" t="s">
        <v>27</v>
      </c>
      <c r="R142" t="str">
        <f t="shared" si="19"/>
        <v>-</v>
      </c>
      <c r="S142" t="str">
        <f t="shared" si="20"/>
        <v>Missing</v>
      </c>
      <c r="T142" t="str">
        <f t="shared" si="21"/>
        <v>High Maternal Age (High Risk)</v>
      </c>
      <c r="U142" t="str">
        <f t="shared" si="22"/>
        <v>Senior (50+)</v>
      </c>
      <c r="V142" t="str">
        <f t="shared" si="18"/>
        <v>Incomplete Data</v>
      </c>
      <c r="W142" t="str">
        <f t="shared" si="23"/>
        <v>Missing</v>
      </c>
      <c r="X142" t="str">
        <f t="shared" si="24"/>
        <v>Missing</v>
      </c>
      <c r="Y142" t="str">
        <f t="shared" si="25"/>
        <v>Missing</v>
      </c>
    </row>
    <row r="143" spans="1:25" ht="28.9">
      <c r="A143" s="2">
        <v>25</v>
      </c>
      <c r="B143" s="2"/>
      <c r="C143" s="2"/>
      <c r="D143" s="2" t="s">
        <v>367</v>
      </c>
      <c r="E143" s="3">
        <v>45608.506388888891</v>
      </c>
      <c r="F143" s="6"/>
      <c r="G143" s="6"/>
      <c r="H143" s="4">
        <v>0</v>
      </c>
      <c r="I143" s="2"/>
      <c r="J143" s="6"/>
      <c r="K143" s="2"/>
      <c r="L143" s="2" t="s">
        <v>29</v>
      </c>
      <c r="M143" s="2"/>
      <c r="N143" s="2"/>
      <c r="O143" s="2"/>
      <c r="P143" s="4">
        <v>0</v>
      </c>
      <c r="Q143" t="s">
        <v>27</v>
      </c>
      <c r="R143" t="str">
        <f t="shared" si="19"/>
        <v>-</v>
      </c>
      <c r="S143" t="str">
        <f t="shared" si="20"/>
        <v>Missing</v>
      </c>
      <c r="T143" t="str">
        <f t="shared" si="21"/>
        <v>Normal Age Range</v>
      </c>
      <c r="U143" t="str">
        <f t="shared" si="22"/>
        <v>Young Adult (18–25)</v>
      </c>
      <c r="V143" t="str">
        <f t="shared" si="18"/>
        <v>Incomplete Data</v>
      </c>
      <c r="W143" t="str">
        <f t="shared" si="23"/>
        <v>Missing</v>
      </c>
      <c r="X143" t="str">
        <f t="shared" si="24"/>
        <v>Missing</v>
      </c>
      <c r="Y143" t="str">
        <f t="shared" si="25"/>
        <v>Missing</v>
      </c>
    </row>
    <row r="144" spans="1:25">
      <c r="A144" s="2">
        <v>27</v>
      </c>
      <c r="B144" s="2" t="s">
        <v>173</v>
      </c>
      <c r="C144" s="2"/>
      <c r="D144" s="2" t="s">
        <v>368</v>
      </c>
      <c r="E144" s="3">
        <v>45811.525462962964</v>
      </c>
      <c r="F144" s="6">
        <v>45938</v>
      </c>
      <c r="G144" s="6">
        <v>45842</v>
      </c>
      <c r="H144" s="4">
        <v>11</v>
      </c>
      <c r="I144" s="2" t="s">
        <v>35</v>
      </c>
      <c r="J144" s="6">
        <v>45658</v>
      </c>
      <c r="K144" s="2" t="s">
        <v>369</v>
      </c>
      <c r="L144" s="2" t="s">
        <v>34</v>
      </c>
      <c r="M144" s="2" t="s">
        <v>35</v>
      </c>
      <c r="N144" s="2" t="s">
        <v>35</v>
      </c>
      <c r="O144" s="2" t="s">
        <v>341</v>
      </c>
      <c r="P144" s="4">
        <v>80</v>
      </c>
      <c r="Q144">
        <v>21</v>
      </c>
      <c r="R144" t="str">
        <f t="shared" si="19"/>
        <v>Normal</v>
      </c>
      <c r="S144" t="str">
        <f t="shared" si="20"/>
        <v>Borderline Low</v>
      </c>
      <c r="T144" t="str">
        <f t="shared" si="21"/>
        <v>Normal Age Range</v>
      </c>
      <c r="U144" t="str">
        <f t="shared" si="22"/>
        <v>Adult (26–34)</v>
      </c>
      <c r="V144" t="str">
        <f t="shared" si="18"/>
        <v>Moderate Risk</v>
      </c>
      <c r="W144" t="str">
        <f t="shared" si="23"/>
        <v>Uncategorized</v>
      </c>
      <c r="X144" t="str">
        <f t="shared" si="24"/>
        <v>Uncategorized</v>
      </c>
      <c r="Y144" t="str">
        <f t="shared" si="25"/>
        <v>RHC Kontrila</v>
      </c>
    </row>
    <row r="145" spans="1:25">
      <c r="A145" s="2">
        <v>33</v>
      </c>
      <c r="B145" s="2" t="s">
        <v>41</v>
      </c>
      <c r="C145" s="2"/>
      <c r="D145" s="2" t="s">
        <v>370</v>
      </c>
      <c r="E145" s="3">
        <v>45807.604780092603</v>
      </c>
      <c r="F145" s="6">
        <v>45896</v>
      </c>
      <c r="G145" s="6">
        <v>45839</v>
      </c>
      <c r="H145" s="4">
        <v>9.9</v>
      </c>
      <c r="I145" s="2" t="s">
        <v>32</v>
      </c>
      <c r="J145" s="6">
        <v>45616</v>
      </c>
      <c r="K145" s="2" t="s">
        <v>371</v>
      </c>
      <c r="L145" s="2" t="s">
        <v>44</v>
      </c>
      <c r="M145" s="2" t="s">
        <v>32</v>
      </c>
      <c r="N145" s="2" t="s">
        <v>100</v>
      </c>
      <c r="O145" s="2" t="s">
        <v>372</v>
      </c>
      <c r="P145" s="4">
        <v>93</v>
      </c>
      <c r="Q145">
        <v>27</v>
      </c>
      <c r="R145" t="str">
        <f t="shared" si="19"/>
        <v>Moderate</v>
      </c>
      <c r="S145" t="str">
        <f t="shared" si="20"/>
        <v>Low</v>
      </c>
      <c r="T145" t="str">
        <f t="shared" si="21"/>
        <v>Normal Age Range</v>
      </c>
      <c r="U145" t="str">
        <f t="shared" si="22"/>
        <v>Adult (26–34)</v>
      </c>
      <c r="V145" t="str">
        <f t="shared" si="18"/>
        <v>High Risk</v>
      </c>
      <c r="W145" t="str">
        <f t="shared" si="23"/>
        <v>Normal BP</v>
      </c>
      <c r="X145" t="str">
        <f t="shared" si="24"/>
        <v>Normal BP</v>
      </c>
      <c r="Y145" t="str">
        <f t="shared" si="25"/>
        <v>RHC Daultala</v>
      </c>
    </row>
    <row r="146" spans="1:25" ht="28.9">
      <c r="A146" s="2">
        <v>25</v>
      </c>
      <c r="B146" s="2"/>
      <c r="C146" s="2"/>
      <c r="D146" s="2" t="s">
        <v>373</v>
      </c>
      <c r="E146" s="3">
        <v>45653.534328703703</v>
      </c>
      <c r="F146" s="6"/>
      <c r="G146" s="6"/>
      <c r="H146" s="4">
        <v>0</v>
      </c>
      <c r="I146" s="2"/>
      <c r="J146" s="6"/>
      <c r="K146" s="2" t="s">
        <v>374</v>
      </c>
      <c r="L146" s="2" t="s">
        <v>29</v>
      </c>
      <c r="M146" s="2"/>
      <c r="N146" s="2"/>
      <c r="O146" s="2"/>
      <c r="P146" s="4">
        <v>0</v>
      </c>
      <c r="Q146" t="s">
        <v>27</v>
      </c>
      <c r="R146" t="str">
        <f t="shared" si="19"/>
        <v>-</v>
      </c>
      <c r="S146" t="str">
        <f t="shared" si="20"/>
        <v>Missing</v>
      </c>
      <c r="T146" t="str">
        <f t="shared" si="21"/>
        <v>Normal Age Range</v>
      </c>
      <c r="U146" t="str">
        <f t="shared" si="22"/>
        <v>Young Adult (18–25)</v>
      </c>
      <c r="V146" t="str">
        <f t="shared" si="18"/>
        <v>Incomplete Data</v>
      </c>
      <c r="W146" t="str">
        <f t="shared" si="23"/>
        <v>Missing</v>
      </c>
      <c r="X146" t="str">
        <f t="shared" si="24"/>
        <v>Missing</v>
      </c>
      <c r="Y146" t="str">
        <f t="shared" si="25"/>
        <v>Missing</v>
      </c>
    </row>
    <row r="147" spans="1:25" ht="28.9">
      <c r="A147" s="2"/>
      <c r="B147" s="2"/>
      <c r="C147" s="2"/>
      <c r="D147" s="2" t="s">
        <v>375</v>
      </c>
      <c r="E147" s="3">
        <v>45608.472546296303</v>
      </c>
      <c r="F147" s="6"/>
      <c r="G147" s="6"/>
      <c r="H147" s="4">
        <v>0</v>
      </c>
      <c r="I147" s="2"/>
      <c r="J147" s="6"/>
      <c r="K147" s="2"/>
      <c r="L147" s="2" t="s">
        <v>29</v>
      </c>
      <c r="M147" s="2"/>
      <c r="N147" s="2"/>
      <c r="O147" s="2"/>
      <c r="P147" s="4">
        <v>0</v>
      </c>
      <c r="Q147" t="s">
        <v>27</v>
      </c>
      <c r="R147" t="str">
        <f t="shared" si="19"/>
        <v>-</v>
      </c>
      <c r="S147" t="str">
        <f t="shared" si="20"/>
        <v>Missing</v>
      </c>
      <c r="T147" t="str">
        <f t="shared" si="21"/>
        <v>Unknown</v>
      </c>
      <c r="U147" t="str">
        <f t="shared" si="22"/>
        <v>Missing</v>
      </c>
      <c r="V147" t="str">
        <f t="shared" si="18"/>
        <v>Incomplete Data</v>
      </c>
      <c r="W147" t="str">
        <f t="shared" si="23"/>
        <v>Missing</v>
      </c>
      <c r="X147" t="str">
        <f t="shared" si="24"/>
        <v>Missing</v>
      </c>
      <c r="Y147" t="str">
        <f t="shared" si="25"/>
        <v>Missing</v>
      </c>
    </row>
    <row r="148" spans="1:25" ht="28.9">
      <c r="A148" s="2">
        <v>28</v>
      </c>
      <c r="B148" s="2"/>
      <c r="C148" s="2"/>
      <c r="D148" s="2" t="s">
        <v>376</v>
      </c>
      <c r="E148" s="3">
        <v>45783.603472222218</v>
      </c>
      <c r="F148" s="6"/>
      <c r="G148" s="6"/>
      <c r="H148" s="4">
        <v>0</v>
      </c>
      <c r="I148" s="2"/>
      <c r="J148" s="6"/>
      <c r="K148" s="2" t="s">
        <v>377</v>
      </c>
      <c r="L148" s="2" t="s">
        <v>378</v>
      </c>
      <c r="M148" s="2"/>
      <c r="N148" s="2"/>
      <c r="O148" s="2"/>
      <c r="P148" s="4">
        <v>0</v>
      </c>
      <c r="Q148" t="s">
        <v>27</v>
      </c>
      <c r="R148" t="str">
        <f t="shared" si="19"/>
        <v>-</v>
      </c>
      <c r="S148" t="str">
        <f t="shared" si="20"/>
        <v>Missing</v>
      </c>
      <c r="T148" t="str">
        <f t="shared" si="21"/>
        <v>Normal Age Range</v>
      </c>
      <c r="U148" t="str">
        <f t="shared" si="22"/>
        <v>Adult (26–34)</v>
      </c>
      <c r="V148" t="str">
        <f t="shared" si="18"/>
        <v>Incomplete Data</v>
      </c>
      <c r="W148" t="str">
        <f t="shared" si="23"/>
        <v>Missing</v>
      </c>
      <c r="X148" t="str">
        <f t="shared" si="24"/>
        <v>Missing</v>
      </c>
      <c r="Y148" t="str">
        <f t="shared" si="25"/>
        <v>BHU Jhungal</v>
      </c>
    </row>
    <row r="149" spans="1:25">
      <c r="A149" s="2">
        <v>23</v>
      </c>
      <c r="B149" s="2" t="s">
        <v>41</v>
      </c>
      <c r="C149" s="2"/>
      <c r="D149" s="2" t="s">
        <v>379</v>
      </c>
      <c r="E149" s="3">
        <v>45825.488819444443</v>
      </c>
      <c r="F149" s="6">
        <v>45963</v>
      </c>
      <c r="G149" s="6">
        <v>45856</v>
      </c>
      <c r="H149" s="4">
        <v>10</v>
      </c>
      <c r="I149" s="2" t="s">
        <v>35</v>
      </c>
      <c r="J149" s="6">
        <v>45683</v>
      </c>
      <c r="K149" s="2" t="s">
        <v>159</v>
      </c>
      <c r="L149" s="2" t="s">
        <v>34</v>
      </c>
      <c r="M149" s="2" t="s">
        <v>32</v>
      </c>
      <c r="N149" s="2" t="s">
        <v>35</v>
      </c>
      <c r="O149" s="2" t="s">
        <v>380</v>
      </c>
      <c r="P149" s="4">
        <v>54</v>
      </c>
      <c r="Q149">
        <v>23</v>
      </c>
      <c r="R149" t="str">
        <f t="shared" si="19"/>
        <v>Normal</v>
      </c>
      <c r="S149" t="str">
        <f t="shared" si="20"/>
        <v>Borderline Low</v>
      </c>
      <c r="T149" t="str">
        <f t="shared" si="21"/>
        <v>Normal Age Range</v>
      </c>
      <c r="U149" t="str">
        <f t="shared" si="22"/>
        <v>Young Adult (18–25)</v>
      </c>
      <c r="V149" t="str">
        <f t="shared" si="18"/>
        <v>Moderate Risk</v>
      </c>
      <c r="W149" t="str">
        <f t="shared" si="23"/>
        <v>Normal BP</v>
      </c>
      <c r="X149" t="str">
        <f t="shared" si="24"/>
        <v>Normal BP</v>
      </c>
      <c r="Y149" t="str">
        <f t="shared" si="25"/>
        <v>RHC Kontrila</v>
      </c>
    </row>
    <row r="150" spans="1:25">
      <c r="A150" s="2">
        <v>37</v>
      </c>
      <c r="B150" s="2"/>
      <c r="C150" s="2"/>
      <c r="D150" s="2" t="s">
        <v>381</v>
      </c>
      <c r="E150" s="3">
        <v>45783.458912037036</v>
      </c>
      <c r="F150" s="6"/>
      <c r="G150" s="6"/>
      <c r="H150" s="4">
        <v>0</v>
      </c>
      <c r="I150" s="2"/>
      <c r="J150" s="6"/>
      <c r="K150" s="2" t="s">
        <v>382</v>
      </c>
      <c r="L150" s="2" t="s">
        <v>270</v>
      </c>
      <c r="M150" s="2"/>
      <c r="N150" s="2"/>
      <c r="O150" s="2"/>
      <c r="P150" s="4">
        <v>0</v>
      </c>
      <c r="Q150" t="s">
        <v>27</v>
      </c>
      <c r="R150" t="str">
        <f t="shared" si="19"/>
        <v>-</v>
      </c>
      <c r="S150" t="str">
        <f t="shared" si="20"/>
        <v>Missing</v>
      </c>
      <c r="T150" t="str">
        <f t="shared" si="21"/>
        <v>Advanced Maternal Age (Moderate Risk)</v>
      </c>
      <c r="U150" t="str">
        <f t="shared" si="22"/>
        <v>Mid-Age Adult (35–39)</v>
      </c>
      <c r="V150" t="str">
        <f t="shared" si="18"/>
        <v>Incomplete Data</v>
      </c>
      <c r="W150" t="str">
        <f t="shared" si="23"/>
        <v>Missing</v>
      </c>
      <c r="X150" t="str">
        <f t="shared" si="24"/>
        <v>Missing</v>
      </c>
      <c r="Y150" t="str">
        <f t="shared" si="25"/>
        <v>BHU Jhungal</v>
      </c>
    </row>
    <row r="151" spans="1:25">
      <c r="A151" s="2">
        <v>26</v>
      </c>
      <c r="B151" s="2"/>
      <c r="C151" s="2"/>
      <c r="D151" s="2" t="s">
        <v>383</v>
      </c>
      <c r="E151" s="3">
        <v>45758.436111111107</v>
      </c>
      <c r="F151" s="6"/>
      <c r="G151" s="6"/>
      <c r="H151" s="4">
        <v>0</v>
      </c>
      <c r="I151" s="2"/>
      <c r="J151" s="6"/>
      <c r="K151" s="2" t="s">
        <v>384</v>
      </c>
      <c r="L151" s="2"/>
      <c r="M151" s="2"/>
      <c r="N151" s="2"/>
      <c r="O151" s="2"/>
      <c r="P151" s="4">
        <v>0</v>
      </c>
      <c r="Q151" t="s">
        <v>27</v>
      </c>
      <c r="R151" t="str">
        <f t="shared" si="19"/>
        <v>-</v>
      </c>
      <c r="S151" t="str">
        <f t="shared" si="20"/>
        <v>Missing</v>
      </c>
      <c r="T151" t="str">
        <f t="shared" si="21"/>
        <v>Normal Age Range</v>
      </c>
      <c r="U151" t="str">
        <f t="shared" si="22"/>
        <v>Adult (26–34)</v>
      </c>
      <c r="V151" t="str">
        <f t="shared" si="18"/>
        <v>Incomplete Data</v>
      </c>
      <c r="W151" t="str">
        <f t="shared" si="23"/>
        <v>Missing</v>
      </c>
      <c r="X151" t="str">
        <f t="shared" si="24"/>
        <v>Missing</v>
      </c>
      <c r="Y151" t="str">
        <f t="shared" si="25"/>
        <v>Missing</v>
      </c>
    </row>
    <row r="152" spans="1:25">
      <c r="A152" s="2">
        <v>23</v>
      </c>
      <c r="B152" s="2" t="s">
        <v>41</v>
      </c>
      <c r="C152" s="2"/>
      <c r="D152" s="2" t="s">
        <v>385</v>
      </c>
      <c r="E152" s="3">
        <v>45832.485810185193</v>
      </c>
      <c r="F152" s="6">
        <v>45908</v>
      </c>
      <c r="G152" s="6">
        <v>45863</v>
      </c>
      <c r="H152" s="4">
        <v>11.5</v>
      </c>
      <c r="I152" s="2" t="s">
        <v>35</v>
      </c>
      <c r="J152" s="6">
        <v>45627</v>
      </c>
      <c r="K152" s="2" t="s">
        <v>386</v>
      </c>
      <c r="L152" s="2" t="s">
        <v>73</v>
      </c>
      <c r="M152" s="2" t="s">
        <v>35</v>
      </c>
      <c r="N152" s="2" t="s">
        <v>35</v>
      </c>
      <c r="O152" s="2" t="s">
        <v>387</v>
      </c>
      <c r="P152" s="4">
        <v>72</v>
      </c>
      <c r="Q152">
        <v>29</v>
      </c>
      <c r="R152" t="str">
        <f t="shared" si="19"/>
        <v>Normal</v>
      </c>
      <c r="S152" t="str">
        <f t="shared" si="20"/>
        <v>Borderline Low</v>
      </c>
      <c r="T152" t="str">
        <f t="shared" si="21"/>
        <v>Normal Age Range</v>
      </c>
      <c r="U152" t="str">
        <f t="shared" si="22"/>
        <v>Young Adult (18–25)</v>
      </c>
      <c r="V152" t="str">
        <f t="shared" si="18"/>
        <v>Moderate Risk</v>
      </c>
      <c r="W152" t="str">
        <f t="shared" si="23"/>
        <v>Normal BP</v>
      </c>
      <c r="X152" t="str">
        <f t="shared" si="24"/>
        <v>Normal BP</v>
      </c>
      <c r="Y152" t="str">
        <f t="shared" si="25"/>
        <v>RHC Mandra</v>
      </c>
    </row>
    <row r="153" spans="1:25" ht="28.9">
      <c r="A153" s="2">
        <v>28</v>
      </c>
      <c r="B153" s="2" t="s">
        <v>30</v>
      </c>
      <c r="C153" s="2"/>
      <c r="D153" s="2" t="s">
        <v>388</v>
      </c>
      <c r="E153" s="3">
        <v>45835.533425925933</v>
      </c>
      <c r="F153" s="6">
        <v>45935</v>
      </c>
      <c r="G153" s="6">
        <v>45919</v>
      </c>
      <c r="H153" s="4">
        <v>10.4</v>
      </c>
      <c r="I153" s="2" t="s">
        <v>35</v>
      </c>
      <c r="J153" s="6">
        <v>45654</v>
      </c>
      <c r="K153" s="2" t="s">
        <v>389</v>
      </c>
      <c r="L153" s="2" t="s">
        <v>390</v>
      </c>
      <c r="M153" s="2" t="s">
        <v>32</v>
      </c>
      <c r="N153" s="2" t="s">
        <v>35</v>
      </c>
      <c r="O153" s="2" t="s">
        <v>391</v>
      </c>
      <c r="P153" s="4">
        <v>63</v>
      </c>
      <c r="Q153">
        <v>25</v>
      </c>
      <c r="R153" t="str">
        <f t="shared" si="19"/>
        <v>Normal</v>
      </c>
      <c r="S153" t="str">
        <f t="shared" si="20"/>
        <v>Borderline Low</v>
      </c>
      <c r="T153" t="str">
        <f t="shared" si="21"/>
        <v>Normal Age Range</v>
      </c>
      <c r="U153" t="str">
        <f t="shared" si="22"/>
        <v>Adult (26–34)</v>
      </c>
      <c r="V153" t="str">
        <f t="shared" si="18"/>
        <v>Moderate Risk</v>
      </c>
      <c r="W153" t="str">
        <f t="shared" si="23"/>
        <v>Normal BP</v>
      </c>
      <c r="X153" t="str">
        <f t="shared" si="24"/>
        <v>Normal BP</v>
      </c>
      <c r="Y153" t="str">
        <f t="shared" si="25"/>
        <v>BHU Jajja</v>
      </c>
    </row>
    <row r="154" spans="1:25">
      <c r="A154" s="2">
        <v>27</v>
      </c>
      <c r="B154" s="2"/>
      <c r="C154" s="2"/>
      <c r="D154" s="2" t="s">
        <v>392</v>
      </c>
      <c r="E154" s="3">
        <v>45783.61891203704</v>
      </c>
      <c r="F154" s="6"/>
      <c r="G154" s="6"/>
      <c r="H154" s="4">
        <v>0</v>
      </c>
      <c r="I154" s="2"/>
      <c r="J154" s="6"/>
      <c r="K154" s="2" t="s">
        <v>393</v>
      </c>
      <c r="L154" s="2" t="s">
        <v>394</v>
      </c>
      <c r="M154" s="2"/>
      <c r="N154" s="2"/>
      <c r="O154" s="2"/>
      <c r="P154" s="4">
        <v>0</v>
      </c>
      <c r="Q154" t="s">
        <v>27</v>
      </c>
      <c r="R154" t="str">
        <f t="shared" si="19"/>
        <v>-</v>
      </c>
      <c r="S154" t="str">
        <f t="shared" si="20"/>
        <v>Missing</v>
      </c>
      <c r="T154" t="str">
        <f t="shared" si="21"/>
        <v>Normal Age Range</v>
      </c>
      <c r="U154" t="str">
        <f t="shared" si="22"/>
        <v>Adult (26–34)</v>
      </c>
      <c r="V154" t="str">
        <f t="shared" si="18"/>
        <v>Incomplete Data</v>
      </c>
      <c r="W154" t="str">
        <f t="shared" si="23"/>
        <v>Missing</v>
      </c>
      <c r="X154" t="str">
        <f t="shared" si="24"/>
        <v>Missing</v>
      </c>
      <c r="Y154" t="str">
        <f t="shared" si="25"/>
        <v>BHU Jhungal</v>
      </c>
    </row>
    <row r="155" spans="1:25">
      <c r="A155" s="2">
        <v>25</v>
      </c>
      <c r="B155" s="2"/>
      <c r="C155" s="2"/>
      <c r="D155" s="2" t="s">
        <v>395</v>
      </c>
      <c r="E155" s="3">
        <v>45783.520150462973</v>
      </c>
      <c r="F155" s="6"/>
      <c r="G155" s="6"/>
      <c r="H155" s="4">
        <v>0</v>
      </c>
      <c r="I155" s="2"/>
      <c r="J155" s="6"/>
      <c r="K155" s="2" t="s">
        <v>396</v>
      </c>
      <c r="L155" s="2" t="s">
        <v>81</v>
      </c>
      <c r="M155" s="2"/>
      <c r="N155" s="2"/>
      <c r="O155" s="2"/>
      <c r="P155" s="4">
        <v>0</v>
      </c>
      <c r="Q155" t="s">
        <v>27</v>
      </c>
      <c r="R155" t="str">
        <f t="shared" si="19"/>
        <v>-</v>
      </c>
      <c r="S155" t="str">
        <f t="shared" si="20"/>
        <v>Missing</v>
      </c>
      <c r="T155" t="str">
        <f t="shared" si="21"/>
        <v>Normal Age Range</v>
      </c>
      <c r="U155" t="str">
        <f t="shared" si="22"/>
        <v>Young Adult (18–25)</v>
      </c>
      <c r="V155" t="str">
        <f t="shared" si="18"/>
        <v>Incomplete Data</v>
      </c>
      <c r="W155" t="str">
        <f t="shared" si="23"/>
        <v>Missing</v>
      </c>
      <c r="X155" t="str">
        <f t="shared" si="24"/>
        <v>Missing</v>
      </c>
      <c r="Y155" t="str">
        <f t="shared" si="25"/>
        <v>RHC Mandra</v>
      </c>
    </row>
    <row r="156" spans="1:25">
      <c r="A156" s="2">
        <v>18</v>
      </c>
      <c r="B156" s="2"/>
      <c r="C156" s="2"/>
      <c r="D156" s="2" t="s">
        <v>397</v>
      </c>
      <c r="E156" s="3">
        <v>45776.538483796299</v>
      </c>
      <c r="F156" s="6"/>
      <c r="G156" s="6"/>
      <c r="H156" s="4">
        <v>0</v>
      </c>
      <c r="I156" s="2"/>
      <c r="J156" s="6"/>
      <c r="K156" s="2" t="s">
        <v>398</v>
      </c>
      <c r="L156" s="2" t="s">
        <v>399</v>
      </c>
      <c r="M156" s="2"/>
      <c r="N156" s="2"/>
      <c r="O156" s="2"/>
      <c r="P156" s="4">
        <v>0</v>
      </c>
      <c r="Q156" t="s">
        <v>27</v>
      </c>
      <c r="R156" t="str">
        <f t="shared" si="19"/>
        <v>-</v>
      </c>
      <c r="S156" t="str">
        <f t="shared" si="20"/>
        <v>Missing</v>
      </c>
      <c r="T156" t="str">
        <f t="shared" si="21"/>
        <v>Normal Age Range</v>
      </c>
      <c r="U156" t="str">
        <f t="shared" si="22"/>
        <v>Young Adult (18–25)</v>
      </c>
      <c r="V156" t="str">
        <f t="shared" si="18"/>
        <v>Incomplete Data</v>
      </c>
      <c r="W156" t="str">
        <f t="shared" si="23"/>
        <v>Missing</v>
      </c>
      <c r="X156" t="str">
        <f t="shared" si="24"/>
        <v>Missing</v>
      </c>
      <c r="Y156" t="str">
        <f t="shared" si="25"/>
        <v>RHC Kontrila</v>
      </c>
    </row>
    <row r="157" spans="1:25" ht="28.9">
      <c r="A157" s="2">
        <v>27</v>
      </c>
      <c r="B157" s="2"/>
      <c r="C157" s="2"/>
      <c r="D157" s="2" t="s">
        <v>400</v>
      </c>
      <c r="E157" s="3">
        <v>45772.437523148154</v>
      </c>
      <c r="F157" s="6"/>
      <c r="G157" s="6"/>
      <c r="H157" s="4">
        <v>0</v>
      </c>
      <c r="I157" s="2"/>
      <c r="J157" s="6"/>
      <c r="K157" s="2" t="s">
        <v>401</v>
      </c>
      <c r="L157" s="2" t="s">
        <v>81</v>
      </c>
      <c r="M157" s="2"/>
      <c r="N157" s="2"/>
      <c r="O157" s="2"/>
      <c r="P157" s="4">
        <v>0</v>
      </c>
      <c r="Q157" t="s">
        <v>27</v>
      </c>
      <c r="R157" t="str">
        <f t="shared" si="19"/>
        <v>-</v>
      </c>
      <c r="S157" t="str">
        <f t="shared" si="20"/>
        <v>Missing</v>
      </c>
      <c r="T157" t="str">
        <f t="shared" si="21"/>
        <v>Normal Age Range</v>
      </c>
      <c r="U157" t="str">
        <f t="shared" si="22"/>
        <v>Adult (26–34)</v>
      </c>
      <c r="V157" t="str">
        <f t="shared" si="18"/>
        <v>Incomplete Data</v>
      </c>
      <c r="W157" t="str">
        <f t="shared" si="23"/>
        <v>Missing</v>
      </c>
      <c r="X157" t="str">
        <f t="shared" si="24"/>
        <v>Missing</v>
      </c>
      <c r="Y157" t="str">
        <f t="shared" si="25"/>
        <v>RHC Mandra</v>
      </c>
    </row>
    <row r="158" spans="1:25" ht="28.9">
      <c r="A158" s="2">
        <v>33</v>
      </c>
      <c r="B158" s="2"/>
      <c r="C158" s="2"/>
      <c r="D158" s="2" t="s">
        <v>402</v>
      </c>
      <c r="E158" s="3">
        <v>45615.496666666673</v>
      </c>
      <c r="F158" s="6"/>
      <c r="G158" s="6"/>
      <c r="H158" s="4">
        <v>0</v>
      </c>
      <c r="I158" s="2"/>
      <c r="J158" s="6"/>
      <c r="K158" s="2" t="s">
        <v>247</v>
      </c>
      <c r="L158" s="2" t="s">
        <v>29</v>
      </c>
      <c r="M158" s="2"/>
      <c r="N158" s="2"/>
      <c r="O158" s="2"/>
      <c r="P158" s="4">
        <v>0</v>
      </c>
      <c r="Q158" t="s">
        <v>27</v>
      </c>
      <c r="R158" t="str">
        <f t="shared" si="19"/>
        <v>-</v>
      </c>
      <c r="S158" t="str">
        <f t="shared" si="20"/>
        <v>Missing</v>
      </c>
      <c r="T158" t="str">
        <f t="shared" si="21"/>
        <v>Normal Age Range</v>
      </c>
      <c r="U158" t="str">
        <f t="shared" si="22"/>
        <v>Adult (26–34)</v>
      </c>
      <c r="V158" t="str">
        <f t="shared" si="18"/>
        <v>Incomplete Data</v>
      </c>
      <c r="W158" t="str">
        <f t="shared" si="23"/>
        <v>Missing</v>
      </c>
      <c r="X158" t="str">
        <f t="shared" si="24"/>
        <v>Missing</v>
      </c>
      <c r="Y158" t="str">
        <f t="shared" si="25"/>
        <v>Missing</v>
      </c>
    </row>
    <row r="159" spans="1:25" ht="28.9">
      <c r="A159" s="2">
        <v>33</v>
      </c>
      <c r="B159" s="2"/>
      <c r="C159" s="2"/>
      <c r="D159" s="2" t="s">
        <v>403</v>
      </c>
      <c r="E159" s="3">
        <v>45653.52412037037</v>
      </c>
      <c r="F159" s="6"/>
      <c r="G159" s="6"/>
      <c r="H159" s="4">
        <v>0</v>
      </c>
      <c r="I159" s="2"/>
      <c r="J159" s="6"/>
      <c r="K159" s="2" t="s">
        <v>247</v>
      </c>
      <c r="L159" s="2" t="s">
        <v>29</v>
      </c>
      <c r="M159" s="2"/>
      <c r="N159" s="2"/>
      <c r="O159" s="2"/>
      <c r="P159" s="4">
        <v>0</v>
      </c>
      <c r="Q159" t="s">
        <v>27</v>
      </c>
      <c r="R159" t="str">
        <f t="shared" si="19"/>
        <v>-</v>
      </c>
      <c r="S159" t="str">
        <f t="shared" si="20"/>
        <v>Missing</v>
      </c>
      <c r="T159" t="str">
        <f t="shared" si="21"/>
        <v>Normal Age Range</v>
      </c>
      <c r="U159" t="str">
        <f t="shared" si="22"/>
        <v>Adult (26–34)</v>
      </c>
      <c r="V159" t="str">
        <f t="shared" si="18"/>
        <v>Incomplete Data</v>
      </c>
      <c r="W159" t="str">
        <f t="shared" si="23"/>
        <v>Missing</v>
      </c>
      <c r="X159" t="str">
        <f t="shared" si="24"/>
        <v>Missing</v>
      </c>
      <c r="Y159" t="str">
        <f t="shared" si="25"/>
        <v>Missing</v>
      </c>
    </row>
    <row r="160" spans="1:25" ht="28.9">
      <c r="A160" s="2">
        <v>40</v>
      </c>
      <c r="B160" s="2"/>
      <c r="C160" s="2"/>
      <c r="D160" s="2" t="s">
        <v>404</v>
      </c>
      <c r="E160" s="3">
        <v>45608.615856481483</v>
      </c>
      <c r="F160" s="6"/>
      <c r="G160" s="6"/>
      <c r="H160" s="4">
        <v>0</v>
      </c>
      <c r="I160" s="2"/>
      <c r="J160" s="6"/>
      <c r="K160" s="2"/>
      <c r="L160" s="2" t="s">
        <v>29</v>
      </c>
      <c r="M160" s="2"/>
      <c r="N160" s="2"/>
      <c r="O160" s="2"/>
      <c r="P160" s="4">
        <v>0</v>
      </c>
      <c r="Q160" t="s">
        <v>27</v>
      </c>
      <c r="R160" t="str">
        <f t="shared" si="19"/>
        <v>-</v>
      </c>
      <c r="S160" t="str">
        <f t="shared" si="20"/>
        <v>Missing</v>
      </c>
      <c r="T160" t="str">
        <f t="shared" si="21"/>
        <v>High Maternal Age (High Risk)</v>
      </c>
      <c r="U160" t="str">
        <f t="shared" si="22"/>
        <v>Older Adult (40–49)</v>
      </c>
      <c r="V160" t="str">
        <f t="shared" si="18"/>
        <v>Incomplete Data</v>
      </c>
      <c r="W160" t="str">
        <f t="shared" si="23"/>
        <v>Missing</v>
      </c>
      <c r="X160" t="str">
        <f t="shared" si="24"/>
        <v>Missing</v>
      </c>
      <c r="Y160" t="str">
        <f t="shared" si="25"/>
        <v>Missing</v>
      </c>
    </row>
    <row r="161" spans="1:25" ht="28.9">
      <c r="A161" s="2">
        <v>42</v>
      </c>
      <c r="B161" s="2"/>
      <c r="C161" s="2"/>
      <c r="D161" s="2" t="s">
        <v>405</v>
      </c>
      <c r="E161" s="3">
        <v>45615.517476851863</v>
      </c>
      <c r="F161" s="6"/>
      <c r="G161" s="6"/>
      <c r="H161" s="4">
        <v>0</v>
      </c>
      <c r="I161" s="2"/>
      <c r="J161" s="6"/>
      <c r="K161" s="2" t="s">
        <v>140</v>
      </c>
      <c r="L161" s="2" t="s">
        <v>29</v>
      </c>
      <c r="M161" s="2"/>
      <c r="N161" s="2"/>
      <c r="O161" s="2"/>
      <c r="P161" s="4">
        <v>0</v>
      </c>
      <c r="Q161" t="s">
        <v>27</v>
      </c>
      <c r="R161" t="str">
        <f t="shared" si="19"/>
        <v>-</v>
      </c>
      <c r="S161" t="str">
        <f t="shared" si="20"/>
        <v>Missing</v>
      </c>
      <c r="T161" t="str">
        <f t="shared" si="21"/>
        <v>High Maternal Age (High Risk)</v>
      </c>
      <c r="U161" t="str">
        <f t="shared" si="22"/>
        <v>Older Adult (40–49)</v>
      </c>
      <c r="V161" t="str">
        <f t="shared" si="18"/>
        <v>Incomplete Data</v>
      </c>
      <c r="W161" t="str">
        <f t="shared" si="23"/>
        <v>Missing</v>
      </c>
      <c r="X161" t="str">
        <f t="shared" si="24"/>
        <v>Missing</v>
      </c>
      <c r="Y161" t="str">
        <f t="shared" si="25"/>
        <v>Missing</v>
      </c>
    </row>
    <row r="162" spans="1:25" ht="28.9">
      <c r="A162" s="2">
        <v>30</v>
      </c>
      <c r="B162" s="2"/>
      <c r="C162" s="2"/>
      <c r="D162" s="2" t="s">
        <v>406</v>
      </c>
      <c r="E162" s="3">
        <v>45762.504953703698</v>
      </c>
      <c r="F162" s="6"/>
      <c r="G162" s="6"/>
      <c r="H162" s="4">
        <v>0</v>
      </c>
      <c r="I162" s="2"/>
      <c r="J162" s="6"/>
      <c r="K162" s="2" t="s">
        <v>407</v>
      </c>
      <c r="L162" s="2" t="s">
        <v>68</v>
      </c>
      <c r="M162" s="2"/>
      <c r="N162" s="2"/>
      <c r="O162" s="2"/>
      <c r="P162" s="4">
        <v>0</v>
      </c>
      <c r="Q162" t="s">
        <v>27</v>
      </c>
      <c r="R162" t="str">
        <f t="shared" si="19"/>
        <v>-</v>
      </c>
      <c r="S162" t="str">
        <f t="shared" si="20"/>
        <v>Missing</v>
      </c>
      <c r="T162" t="str">
        <f t="shared" si="21"/>
        <v>Normal Age Range</v>
      </c>
      <c r="U162" t="str">
        <f t="shared" si="22"/>
        <v>Adult (26–34)</v>
      </c>
      <c r="V162" t="str">
        <f t="shared" ref="V162:V188" si="26">IF(OR(H162=0,A162="",A162&lt;3),"Incomplete Data",
IF(OR(H162&lt;=9.9,A162&lt;18,A162&gt;=40,
ISNUMBER(SEARCH("Severe",I162)),ISNUMBER(SEARCH("Hep",I162)),ISNUMBER(SEARCH("TB",I162)),ISNUMBER(SEARCH("placenta",I162)),ISNUMBER(SEARCH("hydrocephalus",I162)),ISNUMBER(SEARCH("liquor",I162)),ISNUMBER(SEARCH("large",I162)),
ISNUMBER(SEARCH("Severe",M162)),ISNUMBER(SEARCH("Hep",M162)),ISNUMBER(SEARCH("TB",M162)),ISNUMBER(SEARCH("placenta",M162)),ISNUMBER(SEARCH("hydrocephalus",M162)),ISNUMBER(SEARCH("liquor",M162)),ISNUMBER(SEARCH("large",M162))
),"High Risk",
IF(OR(H162&lt;=11.9,A162&gt;=35,
ISNUMBER(SEARCH("Moderate",I162)),ISNUMBER(SEARCH("cyst",I162)),ISNUMBER(SEARCH("Irregular",I162)),ISNUMBER(SEARCH("Painful",I162)),ISNUMBER(SEARCH("Primigravida",I162)),ISNUMBER(SEARCH("mild",I162)),
ISNUMBER(SEARCH("Moderate",M162)),ISNUMBER(SEARCH("cyst",M162)),ISNUMBER(SEARCH("Irregular",M162)),ISNUMBER(SEARCH("Painful",M162)),ISNUMBER(SEARCH("Primigravida",M162)),ISNUMBER(SEARCH("mild",M162))
),"Moderate Risk",
"Low/Normal")))</f>
        <v>Incomplete Data</v>
      </c>
      <c r="W162" t="str">
        <f t="shared" si="23"/>
        <v>Missing</v>
      </c>
      <c r="X162" t="str">
        <f t="shared" si="24"/>
        <v>Missing</v>
      </c>
      <c r="Y162" t="str">
        <f t="shared" si="25"/>
        <v>-----</v>
      </c>
    </row>
    <row r="163" spans="1:25">
      <c r="A163" s="2">
        <v>40</v>
      </c>
      <c r="B163" s="2"/>
      <c r="C163" s="2"/>
      <c r="D163" s="2" t="s">
        <v>408</v>
      </c>
      <c r="E163" s="3">
        <v>45779.436354166668</v>
      </c>
      <c r="F163" s="6"/>
      <c r="G163" s="6"/>
      <c r="H163" s="4">
        <v>0</v>
      </c>
      <c r="I163" s="2"/>
      <c r="J163" s="6"/>
      <c r="K163" s="2" t="s">
        <v>409</v>
      </c>
      <c r="L163" s="2" t="s">
        <v>410</v>
      </c>
      <c r="M163" s="2"/>
      <c r="N163" s="2"/>
      <c r="O163" s="2"/>
      <c r="P163" s="4">
        <v>0</v>
      </c>
      <c r="Q163" t="s">
        <v>27</v>
      </c>
      <c r="R163" t="str">
        <f t="shared" si="19"/>
        <v>-</v>
      </c>
      <c r="S163" t="str">
        <f t="shared" si="20"/>
        <v>Missing</v>
      </c>
      <c r="T163" t="str">
        <f t="shared" si="21"/>
        <v>High Maternal Age (High Risk)</v>
      </c>
      <c r="U163" t="str">
        <f t="shared" si="22"/>
        <v>Older Adult (40–49)</v>
      </c>
      <c r="V163" t="str">
        <f t="shared" si="26"/>
        <v>Incomplete Data</v>
      </c>
      <c r="W163" t="str">
        <f t="shared" si="23"/>
        <v>Missing</v>
      </c>
      <c r="X163" t="str">
        <f t="shared" si="24"/>
        <v>Missing</v>
      </c>
      <c r="Y163" t="str">
        <f t="shared" si="25"/>
        <v>GIHD</v>
      </c>
    </row>
    <row r="164" spans="1:25" ht="28.9">
      <c r="A164" s="2">
        <v>50</v>
      </c>
      <c r="B164" s="2"/>
      <c r="C164" s="2"/>
      <c r="D164" s="2" t="s">
        <v>411</v>
      </c>
      <c r="E164" s="3">
        <v>45608.621886574067</v>
      </c>
      <c r="F164" s="6"/>
      <c r="G164" s="6"/>
      <c r="H164" s="4">
        <v>0</v>
      </c>
      <c r="I164" s="2"/>
      <c r="J164" s="6"/>
      <c r="K164" s="2"/>
      <c r="L164" s="2" t="s">
        <v>29</v>
      </c>
      <c r="M164" s="2"/>
      <c r="N164" s="2"/>
      <c r="O164" s="2"/>
      <c r="P164" s="4">
        <v>0</v>
      </c>
      <c r="Q164" t="s">
        <v>27</v>
      </c>
      <c r="R164" t="str">
        <f t="shared" si="19"/>
        <v>-</v>
      </c>
      <c r="S164" t="str">
        <f t="shared" si="20"/>
        <v>Missing</v>
      </c>
      <c r="T164" t="str">
        <f t="shared" si="21"/>
        <v>High Maternal Age (High Risk)</v>
      </c>
      <c r="U164" t="str">
        <f t="shared" si="22"/>
        <v>Senior (50+)</v>
      </c>
      <c r="V164" t="str">
        <f t="shared" si="26"/>
        <v>Incomplete Data</v>
      </c>
      <c r="W164" t="str">
        <f t="shared" si="23"/>
        <v>Missing</v>
      </c>
      <c r="X164" t="str">
        <f t="shared" si="24"/>
        <v>Missing</v>
      </c>
      <c r="Y164" t="str">
        <f t="shared" si="25"/>
        <v>Missing</v>
      </c>
    </row>
    <row r="165" spans="1:25">
      <c r="A165" s="2">
        <v>28</v>
      </c>
      <c r="B165" s="2"/>
      <c r="C165" s="2"/>
      <c r="D165" s="2" t="s">
        <v>412</v>
      </c>
      <c r="E165" s="3">
        <v>45608.601076388892</v>
      </c>
      <c r="F165" s="6"/>
      <c r="G165" s="6"/>
      <c r="H165" s="4">
        <v>0</v>
      </c>
      <c r="I165" s="2"/>
      <c r="J165" s="6"/>
      <c r="K165" s="2"/>
      <c r="L165" s="2" t="s">
        <v>29</v>
      </c>
      <c r="M165" s="2"/>
      <c r="N165" s="2"/>
      <c r="O165" s="2"/>
      <c r="P165" s="4">
        <v>0</v>
      </c>
      <c r="Q165" t="s">
        <v>27</v>
      </c>
      <c r="R165" t="str">
        <f t="shared" si="19"/>
        <v>-</v>
      </c>
      <c r="S165" t="str">
        <f t="shared" si="20"/>
        <v>Missing</v>
      </c>
      <c r="T165" t="str">
        <f t="shared" si="21"/>
        <v>Normal Age Range</v>
      </c>
      <c r="U165" t="str">
        <f t="shared" si="22"/>
        <v>Adult (26–34)</v>
      </c>
      <c r="V165" t="str">
        <f t="shared" si="26"/>
        <v>Incomplete Data</v>
      </c>
      <c r="W165" t="str">
        <f t="shared" si="23"/>
        <v>Missing</v>
      </c>
      <c r="X165" t="str">
        <f t="shared" si="24"/>
        <v>Missing</v>
      </c>
      <c r="Y165" t="str">
        <f t="shared" si="25"/>
        <v>Missing</v>
      </c>
    </row>
    <row r="166" spans="1:25">
      <c r="A166" s="2">
        <v>34</v>
      </c>
      <c r="B166" s="2"/>
      <c r="C166" s="2"/>
      <c r="D166" s="2" t="s">
        <v>413</v>
      </c>
      <c r="E166" s="3">
        <v>45741.627384259264</v>
      </c>
      <c r="F166" s="6"/>
      <c r="G166" s="6"/>
      <c r="H166" s="4">
        <v>0</v>
      </c>
      <c r="I166" s="2"/>
      <c r="J166" s="6"/>
      <c r="K166" s="2" t="s">
        <v>414</v>
      </c>
      <c r="L166" s="2" t="s">
        <v>29</v>
      </c>
      <c r="M166" s="2"/>
      <c r="N166" s="2"/>
      <c r="O166" s="2"/>
      <c r="P166" s="4">
        <v>0</v>
      </c>
      <c r="Q166" t="s">
        <v>27</v>
      </c>
      <c r="R166" t="str">
        <f t="shared" si="19"/>
        <v>-</v>
      </c>
      <c r="S166" t="str">
        <f t="shared" si="20"/>
        <v>Missing</v>
      </c>
      <c r="T166" t="str">
        <f t="shared" si="21"/>
        <v>Normal Age Range</v>
      </c>
      <c r="U166" t="str">
        <f t="shared" si="22"/>
        <v>Adult (26–34)</v>
      </c>
      <c r="V166" t="str">
        <f t="shared" si="26"/>
        <v>Incomplete Data</v>
      </c>
      <c r="W166" t="str">
        <f t="shared" si="23"/>
        <v>Missing</v>
      </c>
      <c r="X166" t="str">
        <f t="shared" si="24"/>
        <v>Missing</v>
      </c>
      <c r="Y166" t="str">
        <f t="shared" si="25"/>
        <v>Missing</v>
      </c>
    </row>
    <row r="167" spans="1:25">
      <c r="A167" s="2">
        <v>30</v>
      </c>
      <c r="B167" s="2"/>
      <c r="C167" s="2"/>
      <c r="D167" s="2" t="s">
        <v>415</v>
      </c>
      <c r="E167" s="3">
        <v>45769.424444444441</v>
      </c>
      <c r="F167" s="6"/>
      <c r="G167" s="6"/>
      <c r="H167" s="4">
        <v>0</v>
      </c>
      <c r="I167" s="2"/>
      <c r="J167" s="6"/>
      <c r="K167" s="2" t="s">
        <v>416</v>
      </c>
      <c r="L167" s="2" t="s">
        <v>228</v>
      </c>
      <c r="M167" s="2"/>
      <c r="N167" s="2"/>
      <c r="O167" s="2"/>
      <c r="P167" s="4">
        <v>0</v>
      </c>
      <c r="Q167" t="s">
        <v>27</v>
      </c>
      <c r="R167" t="str">
        <f t="shared" si="19"/>
        <v>-</v>
      </c>
      <c r="S167" t="str">
        <f t="shared" si="20"/>
        <v>Missing</v>
      </c>
      <c r="T167" t="str">
        <f t="shared" si="21"/>
        <v>Normal Age Range</v>
      </c>
      <c r="U167" t="str">
        <f t="shared" si="22"/>
        <v>Adult (26–34)</v>
      </c>
      <c r="V167" t="str">
        <f t="shared" si="26"/>
        <v>Incomplete Data</v>
      </c>
      <c r="W167" t="str">
        <f t="shared" si="23"/>
        <v>Missing</v>
      </c>
      <c r="X167" t="str">
        <f t="shared" si="24"/>
        <v>Missing</v>
      </c>
      <c r="Y167" t="str">
        <f t="shared" si="25"/>
        <v>RHC Mandra</v>
      </c>
    </row>
    <row r="168" spans="1:25" ht="28.9">
      <c r="A168" s="2"/>
      <c r="B168" s="2"/>
      <c r="C168" s="2"/>
      <c r="D168" s="2" t="s">
        <v>417</v>
      </c>
      <c r="E168" s="3">
        <v>45608.44390046296</v>
      </c>
      <c r="F168" s="6"/>
      <c r="G168" s="6"/>
      <c r="H168" s="4">
        <v>0</v>
      </c>
      <c r="I168" s="2"/>
      <c r="J168" s="6"/>
      <c r="K168" s="2"/>
      <c r="L168" s="2" t="s">
        <v>29</v>
      </c>
      <c r="M168" s="2"/>
      <c r="N168" s="2"/>
      <c r="O168" s="2"/>
      <c r="P168" s="4">
        <v>0</v>
      </c>
      <c r="Q168" t="s">
        <v>27</v>
      </c>
      <c r="R168" t="str">
        <f t="shared" si="19"/>
        <v>-</v>
      </c>
      <c r="S168" t="str">
        <f t="shared" si="20"/>
        <v>Missing</v>
      </c>
      <c r="T168" t="str">
        <f t="shared" si="21"/>
        <v>Unknown</v>
      </c>
      <c r="U168" t="str">
        <f t="shared" si="22"/>
        <v>Missing</v>
      </c>
      <c r="V168" t="str">
        <f t="shared" si="26"/>
        <v>Incomplete Data</v>
      </c>
      <c r="W168" t="str">
        <f t="shared" si="23"/>
        <v>Missing</v>
      </c>
      <c r="X168" t="str">
        <f t="shared" si="24"/>
        <v>Missing</v>
      </c>
      <c r="Y168" t="str">
        <f t="shared" si="25"/>
        <v>Missing</v>
      </c>
    </row>
    <row r="169" spans="1:25">
      <c r="A169" s="2">
        <v>30</v>
      </c>
      <c r="B169" s="2"/>
      <c r="C169" s="2"/>
      <c r="D169" s="2" t="s">
        <v>418</v>
      </c>
      <c r="E169" s="3">
        <v>45772.431631944448</v>
      </c>
      <c r="F169" s="6"/>
      <c r="G169" s="6"/>
      <c r="H169" s="4">
        <v>0</v>
      </c>
      <c r="I169" s="2"/>
      <c r="J169" s="6"/>
      <c r="K169" s="2" t="s">
        <v>419</v>
      </c>
      <c r="L169" s="2" t="s">
        <v>34</v>
      </c>
      <c r="M169" s="2"/>
      <c r="N169" s="2"/>
      <c r="O169" s="2"/>
      <c r="P169" s="4">
        <v>0</v>
      </c>
      <c r="Q169" t="s">
        <v>27</v>
      </c>
      <c r="R169" t="str">
        <f t="shared" si="19"/>
        <v>-</v>
      </c>
      <c r="S169" t="str">
        <f t="shared" si="20"/>
        <v>Missing</v>
      </c>
      <c r="T169" t="str">
        <f t="shared" si="21"/>
        <v>Normal Age Range</v>
      </c>
      <c r="U169" t="str">
        <f t="shared" si="22"/>
        <v>Adult (26–34)</v>
      </c>
      <c r="V169" t="str">
        <f t="shared" si="26"/>
        <v>Incomplete Data</v>
      </c>
      <c r="W169" t="str">
        <f t="shared" si="23"/>
        <v>Missing</v>
      </c>
      <c r="X169" t="str">
        <f t="shared" si="24"/>
        <v>Missing</v>
      </c>
      <c r="Y169" t="str">
        <f t="shared" si="25"/>
        <v>RHC Kontrila</v>
      </c>
    </row>
    <row r="170" spans="1:25">
      <c r="A170" s="2">
        <v>26</v>
      </c>
      <c r="B170" s="2"/>
      <c r="C170" s="2"/>
      <c r="D170" s="2" t="s">
        <v>420</v>
      </c>
      <c r="E170" s="3">
        <v>45776.574328703697</v>
      </c>
      <c r="F170" s="6"/>
      <c r="G170" s="6"/>
      <c r="H170" s="4">
        <v>0</v>
      </c>
      <c r="I170" s="2"/>
      <c r="J170" s="6"/>
      <c r="K170" s="2" t="s">
        <v>421</v>
      </c>
      <c r="L170" s="2" t="s">
        <v>422</v>
      </c>
      <c r="M170" s="2"/>
      <c r="N170" s="2"/>
      <c r="O170" s="2"/>
      <c r="P170" s="4">
        <v>0</v>
      </c>
      <c r="Q170" t="s">
        <v>27</v>
      </c>
      <c r="R170" t="str">
        <f t="shared" si="19"/>
        <v>-</v>
      </c>
      <c r="S170" t="str">
        <f t="shared" si="20"/>
        <v>Missing</v>
      </c>
      <c r="T170" t="str">
        <f t="shared" si="21"/>
        <v>Normal Age Range</v>
      </c>
      <c r="U170" t="str">
        <f t="shared" si="22"/>
        <v>Adult (26–34)</v>
      </c>
      <c r="V170" t="str">
        <f t="shared" si="26"/>
        <v>Incomplete Data</v>
      </c>
      <c r="W170" t="str">
        <f t="shared" si="23"/>
        <v>Missing</v>
      </c>
      <c r="X170" t="str">
        <f t="shared" si="24"/>
        <v>Missing</v>
      </c>
      <c r="Y170" t="str">
        <f t="shared" si="25"/>
        <v>Sukho Facility</v>
      </c>
    </row>
    <row r="171" spans="1:25">
      <c r="A171" s="2">
        <v>30</v>
      </c>
      <c r="B171" s="2"/>
      <c r="C171" s="2"/>
      <c r="D171" s="2" t="s">
        <v>423</v>
      </c>
      <c r="E171" s="3">
        <v>45608.602592592593</v>
      </c>
      <c r="F171" s="6"/>
      <c r="G171" s="6"/>
      <c r="H171" s="4">
        <v>0</v>
      </c>
      <c r="I171" s="2"/>
      <c r="J171" s="6"/>
      <c r="K171" s="2"/>
      <c r="L171" s="2" t="s">
        <v>29</v>
      </c>
      <c r="M171" s="2"/>
      <c r="N171" s="2"/>
      <c r="O171" s="2"/>
      <c r="P171" s="4">
        <v>0</v>
      </c>
      <c r="Q171" t="s">
        <v>27</v>
      </c>
      <c r="R171" t="str">
        <f t="shared" si="19"/>
        <v>-</v>
      </c>
      <c r="S171" t="str">
        <f t="shared" si="20"/>
        <v>Missing</v>
      </c>
      <c r="T171" t="str">
        <f t="shared" si="21"/>
        <v>Normal Age Range</v>
      </c>
      <c r="U171" t="str">
        <f t="shared" si="22"/>
        <v>Adult (26–34)</v>
      </c>
      <c r="V171" t="str">
        <f t="shared" si="26"/>
        <v>Incomplete Data</v>
      </c>
      <c r="W171" t="str">
        <f t="shared" si="23"/>
        <v>Missing</v>
      </c>
      <c r="X171" t="str">
        <f t="shared" si="24"/>
        <v>Missing</v>
      </c>
      <c r="Y171" t="str">
        <f t="shared" si="25"/>
        <v>Missing</v>
      </c>
    </row>
    <row r="172" spans="1:25">
      <c r="A172" s="2">
        <v>27</v>
      </c>
      <c r="B172" s="2"/>
      <c r="C172" s="2"/>
      <c r="D172" s="2" t="s">
        <v>424</v>
      </c>
      <c r="E172" s="3">
        <v>45741.526620370372</v>
      </c>
      <c r="F172" s="6"/>
      <c r="G172" s="6"/>
      <c r="H172" s="4">
        <v>0</v>
      </c>
      <c r="I172" s="2"/>
      <c r="J172" s="6"/>
      <c r="K172" s="2"/>
      <c r="L172" s="2" t="s">
        <v>29</v>
      </c>
      <c r="M172" s="2"/>
      <c r="N172" s="2"/>
      <c r="O172" s="2"/>
      <c r="P172" s="4">
        <v>0</v>
      </c>
      <c r="Q172" t="s">
        <v>27</v>
      </c>
      <c r="R172" t="str">
        <f t="shared" si="19"/>
        <v>-</v>
      </c>
      <c r="S172" t="str">
        <f t="shared" si="20"/>
        <v>Missing</v>
      </c>
      <c r="T172" t="str">
        <f t="shared" si="21"/>
        <v>Normal Age Range</v>
      </c>
      <c r="U172" t="str">
        <f t="shared" si="22"/>
        <v>Adult (26–34)</v>
      </c>
      <c r="V172" t="str">
        <f t="shared" si="26"/>
        <v>Incomplete Data</v>
      </c>
      <c r="W172" t="str">
        <f t="shared" si="23"/>
        <v>Missing</v>
      </c>
      <c r="X172" t="str">
        <f t="shared" si="24"/>
        <v>Missing</v>
      </c>
      <c r="Y172" t="str">
        <f t="shared" si="25"/>
        <v>Missing</v>
      </c>
    </row>
    <row r="173" spans="1:25">
      <c r="A173" s="2">
        <v>35</v>
      </c>
      <c r="B173" s="2" t="s">
        <v>173</v>
      </c>
      <c r="C173" s="2"/>
      <c r="D173" s="2" t="s">
        <v>425</v>
      </c>
      <c r="E173" s="3">
        <v>45825.567291666674</v>
      </c>
      <c r="F173" s="6">
        <v>46086</v>
      </c>
      <c r="G173" s="6">
        <v>45856</v>
      </c>
      <c r="H173" s="4">
        <v>0</v>
      </c>
      <c r="I173" s="2" t="s">
        <v>35</v>
      </c>
      <c r="J173" s="6">
        <v>45806</v>
      </c>
      <c r="K173" s="2" t="s">
        <v>426</v>
      </c>
      <c r="L173" s="2" t="s">
        <v>73</v>
      </c>
      <c r="M173" s="2" t="s">
        <v>251</v>
      </c>
      <c r="N173" s="2" t="s">
        <v>35</v>
      </c>
      <c r="O173" s="2" t="s">
        <v>35</v>
      </c>
      <c r="P173" s="4">
        <v>61</v>
      </c>
      <c r="R173" t="str">
        <f t="shared" si="19"/>
        <v>Normal</v>
      </c>
      <c r="S173" t="str">
        <f t="shared" si="20"/>
        <v>Missing</v>
      </c>
      <c r="T173" t="str">
        <f t="shared" si="21"/>
        <v>Advanced Maternal Age (Moderate Risk)</v>
      </c>
      <c r="U173" t="str">
        <f t="shared" si="22"/>
        <v>Mid-Age Adult (35–39)</v>
      </c>
      <c r="V173" t="str">
        <f t="shared" si="26"/>
        <v>Incomplete Data</v>
      </c>
      <c r="W173" t="str">
        <f t="shared" si="23"/>
        <v>Uncategorized</v>
      </c>
      <c r="X173" t="str">
        <f t="shared" si="24"/>
        <v>Uncategorized</v>
      </c>
      <c r="Y173" t="str">
        <f t="shared" si="25"/>
        <v>RHC Mandra</v>
      </c>
    </row>
    <row r="174" spans="1:25">
      <c r="A174" s="2">
        <v>42</v>
      </c>
      <c r="B174" s="2" t="s">
        <v>58</v>
      </c>
      <c r="C174" s="2"/>
      <c r="D174" s="2" t="s">
        <v>427</v>
      </c>
      <c r="E174" s="3">
        <v>45835.498159722221</v>
      </c>
      <c r="F174" s="6">
        <v>45922</v>
      </c>
      <c r="G174" s="6">
        <v>45867</v>
      </c>
      <c r="H174" s="4">
        <v>11.4</v>
      </c>
      <c r="I174" s="2" t="s">
        <v>35</v>
      </c>
      <c r="J174" s="6">
        <v>45641</v>
      </c>
      <c r="K174" s="2" t="s">
        <v>428</v>
      </c>
      <c r="L174" s="2" t="s">
        <v>429</v>
      </c>
      <c r="M174" s="2" t="s">
        <v>35</v>
      </c>
      <c r="N174" s="2" t="s">
        <v>35</v>
      </c>
      <c r="O174" s="2" t="s">
        <v>430</v>
      </c>
      <c r="P174" s="4">
        <v>66</v>
      </c>
      <c r="Q174">
        <v>27</v>
      </c>
      <c r="R174" t="str">
        <f t="shared" si="19"/>
        <v>Normal</v>
      </c>
      <c r="S174" t="str">
        <f t="shared" si="20"/>
        <v>Borderline Low</v>
      </c>
      <c r="T174" t="str">
        <f t="shared" si="21"/>
        <v>High Maternal Age (High Risk)</v>
      </c>
      <c r="U174" t="str">
        <f t="shared" si="22"/>
        <v>Older Adult (40–49)</v>
      </c>
      <c r="V174" t="str">
        <f t="shared" si="26"/>
        <v>High Risk</v>
      </c>
      <c r="W174" t="str">
        <f t="shared" si="23"/>
        <v>Stage 2 Hypertension</v>
      </c>
      <c r="X174" t="str">
        <f t="shared" si="24"/>
        <v>Stage 2 Hypertension</v>
      </c>
      <c r="Y174" t="str">
        <f t="shared" si="25"/>
        <v>BHU Jajja</v>
      </c>
    </row>
    <row r="175" spans="1:25">
      <c r="A175" s="2">
        <v>20</v>
      </c>
      <c r="B175" s="2"/>
      <c r="C175" s="2"/>
      <c r="D175" s="2" t="s">
        <v>427</v>
      </c>
      <c r="E175" s="3">
        <v>45783.622442129628</v>
      </c>
      <c r="F175" s="6"/>
      <c r="G175" s="6"/>
      <c r="H175" s="4">
        <v>0</v>
      </c>
      <c r="I175" s="2"/>
      <c r="J175" s="6"/>
      <c r="K175" s="2" t="s">
        <v>431</v>
      </c>
      <c r="L175" s="2" t="s">
        <v>394</v>
      </c>
      <c r="M175" s="2"/>
      <c r="N175" s="2"/>
      <c r="O175" s="2"/>
      <c r="P175" s="4">
        <v>0</v>
      </c>
      <c r="Q175" t="s">
        <v>27</v>
      </c>
      <c r="R175" t="str">
        <f t="shared" si="19"/>
        <v>-</v>
      </c>
      <c r="S175" t="str">
        <f t="shared" si="20"/>
        <v>Missing</v>
      </c>
      <c r="T175" t="str">
        <f t="shared" si="21"/>
        <v>Normal Age Range</v>
      </c>
      <c r="U175" t="str">
        <f t="shared" si="22"/>
        <v>Young Adult (18–25)</v>
      </c>
      <c r="V175" t="str">
        <f t="shared" si="26"/>
        <v>Incomplete Data</v>
      </c>
      <c r="W175" t="str">
        <f t="shared" si="23"/>
        <v>Missing</v>
      </c>
      <c r="X175" t="str">
        <f t="shared" si="24"/>
        <v>Missing</v>
      </c>
      <c r="Y175" t="str">
        <f t="shared" si="25"/>
        <v>BHU Jhungal</v>
      </c>
    </row>
    <row r="176" spans="1:25">
      <c r="A176" s="2">
        <v>34</v>
      </c>
      <c r="B176" s="2"/>
      <c r="C176" s="2"/>
      <c r="D176" s="2" t="s">
        <v>427</v>
      </c>
      <c r="E176" s="3">
        <v>45744.451840277783</v>
      </c>
      <c r="F176" s="6"/>
      <c r="G176" s="6"/>
      <c r="H176" s="4">
        <v>0</v>
      </c>
      <c r="I176" s="2"/>
      <c r="J176" s="6"/>
      <c r="K176" s="2" t="s">
        <v>432</v>
      </c>
      <c r="L176" s="2"/>
      <c r="M176" s="2"/>
      <c r="N176" s="2"/>
      <c r="O176" s="2"/>
      <c r="P176" s="4">
        <v>0</v>
      </c>
      <c r="Q176" t="s">
        <v>27</v>
      </c>
      <c r="R176" t="str">
        <f t="shared" si="19"/>
        <v>-</v>
      </c>
      <c r="S176" t="str">
        <f t="shared" si="20"/>
        <v>Missing</v>
      </c>
      <c r="T176" t="str">
        <f t="shared" si="21"/>
        <v>Normal Age Range</v>
      </c>
      <c r="U176" t="str">
        <f t="shared" si="22"/>
        <v>Adult (26–34)</v>
      </c>
      <c r="V176" t="str">
        <f t="shared" si="26"/>
        <v>Incomplete Data</v>
      </c>
      <c r="W176" t="str">
        <f t="shared" si="23"/>
        <v>Missing</v>
      </c>
      <c r="X176" t="str">
        <f t="shared" si="24"/>
        <v>Missing</v>
      </c>
      <c r="Y176" t="str">
        <f t="shared" si="25"/>
        <v>Missing</v>
      </c>
    </row>
    <row r="177" spans="1:25">
      <c r="A177" s="2">
        <v>25</v>
      </c>
      <c r="B177" s="2" t="s">
        <v>41</v>
      </c>
      <c r="C177" s="2"/>
      <c r="D177" s="2" t="s">
        <v>433</v>
      </c>
      <c r="E177" s="3">
        <v>45811.521944444437</v>
      </c>
      <c r="F177" s="6">
        <v>45865</v>
      </c>
      <c r="G177" s="6">
        <v>45842</v>
      </c>
      <c r="H177" s="4">
        <v>10.1</v>
      </c>
      <c r="I177" s="2" t="s">
        <v>45</v>
      </c>
      <c r="J177" s="6">
        <v>45585</v>
      </c>
      <c r="K177" s="2" t="s">
        <v>434</v>
      </c>
      <c r="L177" s="2" t="s">
        <v>34</v>
      </c>
      <c r="M177" s="2" t="s">
        <v>45</v>
      </c>
      <c r="N177" s="2" t="s">
        <v>303</v>
      </c>
      <c r="O177" s="2" t="s">
        <v>435</v>
      </c>
      <c r="P177" s="4">
        <v>56</v>
      </c>
      <c r="Q177">
        <v>30</v>
      </c>
      <c r="R177" t="str">
        <f t="shared" si="19"/>
        <v>Moderate</v>
      </c>
      <c r="S177" t="str">
        <f t="shared" si="20"/>
        <v>Borderline Low</v>
      </c>
      <c r="T177" t="str">
        <f t="shared" si="21"/>
        <v>Normal Age Range</v>
      </c>
      <c r="U177" t="str">
        <f t="shared" si="22"/>
        <v>Young Adult (18–25)</v>
      </c>
      <c r="V177" t="str">
        <f t="shared" si="26"/>
        <v>Moderate Risk</v>
      </c>
      <c r="W177" t="str">
        <f t="shared" si="23"/>
        <v>Normal BP</v>
      </c>
      <c r="X177" t="str">
        <f t="shared" si="24"/>
        <v>Normal BP</v>
      </c>
      <c r="Y177" t="str">
        <f t="shared" si="25"/>
        <v>RHC Kontrila</v>
      </c>
    </row>
    <row r="178" spans="1:25">
      <c r="A178" s="2">
        <v>29</v>
      </c>
      <c r="B178" s="2" t="s">
        <v>30</v>
      </c>
      <c r="C178" s="2"/>
      <c r="D178" s="2" t="s">
        <v>436</v>
      </c>
      <c r="E178" s="3">
        <v>45790.536817129629</v>
      </c>
      <c r="F178" s="6">
        <v>45942</v>
      </c>
      <c r="G178" s="6">
        <v>45800</v>
      </c>
      <c r="H178" s="4">
        <v>12.4</v>
      </c>
      <c r="I178" s="2" t="s">
        <v>51</v>
      </c>
      <c r="J178" s="6">
        <v>45658</v>
      </c>
      <c r="K178" s="2" t="s">
        <v>437</v>
      </c>
      <c r="L178" s="2" t="s">
        <v>438</v>
      </c>
      <c r="M178" s="2" t="s">
        <v>51</v>
      </c>
      <c r="N178" s="2" t="s">
        <v>51</v>
      </c>
      <c r="O178" s="2" t="s">
        <v>439</v>
      </c>
      <c r="P178" s="4">
        <v>72</v>
      </c>
      <c r="Q178">
        <v>17</v>
      </c>
      <c r="R178" t="str">
        <f t="shared" si="19"/>
        <v>Normal</v>
      </c>
      <c r="S178" t="str">
        <f t="shared" si="20"/>
        <v>Normal</v>
      </c>
      <c r="T178" t="str">
        <f t="shared" si="21"/>
        <v>Normal Age Range</v>
      </c>
      <c r="U178" t="str">
        <f t="shared" si="22"/>
        <v>Adult (26–34)</v>
      </c>
      <c r="V178" t="str">
        <f t="shared" si="26"/>
        <v>Low/Normal</v>
      </c>
      <c r="W178" t="str">
        <f t="shared" si="23"/>
        <v>Normal BP</v>
      </c>
      <c r="X178" t="str">
        <f t="shared" si="24"/>
        <v>Normal BP</v>
      </c>
      <c r="Y178" t="str">
        <f t="shared" si="25"/>
        <v>Sukho Facility</v>
      </c>
    </row>
    <row r="179" spans="1:25">
      <c r="A179" s="2">
        <v>38</v>
      </c>
      <c r="B179" s="2"/>
      <c r="C179" s="2"/>
      <c r="D179" s="2" t="s">
        <v>440</v>
      </c>
      <c r="E179" s="3">
        <v>45758.486574074072</v>
      </c>
      <c r="F179" s="6"/>
      <c r="G179" s="6"/>
      <c r="H179" s="4">
        <v>0</v>
      </c>
      <c r="I179" s="2"/>
      <c r="J179" s="6"/>
      <c r="K179" s="2" t="s">
        <v>441</v>
      </c>
      <c r="L179" s="2"/>
      <c r="M179" s="2"/>
      <c r="N179" s="2"/>
      <c r="O179" s="2"/>
      <c r="P179" s="4">
        <v>0</v>
      </c>
      <c r="Q179" t="s">
        <v>27</v>
      </c>
      <c r="R179" t="str">
        <f t="shared" si="19"/>
        <v>-</v>
      </c>
      <c r="S179" t="str">
        <f t="shared" si="20"/>
        <v>Missing</v>
      </c>
      <c r="T179" t="str">
        <f t="shared" si="21"/>
        <v>Advanced Maternal Age (Moderate Risk)</v>
      </c>
      <c r="U179" t="str">
        <f t="shared" si="22"/>
        <v>Mid-Age Adult (35–39)</v>
      </c>
      <c r="V179" t="str">
        <f t="shared" si="26"/>
        <v>Incomplete Data</v>
      </c>
      <c r="W179" t="str">
        <f t="shared" si="23"/>
        <v>Missing</v>
      </c>
      <c r="X179" t="str">
        <f t="shared" si="24"/>
        <v>Missing</v>
      </c>
      <c r="Y179" t="str">
        <f t="shared" si="25"/>
        <v>Missing</v>
      </c>
    </row>
    <row r="180" spans="1:25" ht="28.9">
      <c r="A180" s="2">
        <v>32</v>
      </c>
      <c r="B180" s="2"/>
      <c r="C180" s="2"/>
      <c r="D180" s="2" t="s">
        <v>442</v>
      </c>
      <c r="E180" s="3">
        <v>45609.446886574071</v>
      </c>
      <c r="F180" s="6"/>
      <c r="G180" s="6"/>
      <c r="H180" s="4">
        <v>0</v>
      </c>
      <c r="I180" s="2"/>
      <c r="J180" s="6"/>
      <c r="K180" s="2"/>
      <c r="L180" s="2" t="s">
        <v>29</v>
      </c>
      <c r="M180" s="2"/>
      <c r="N180" s="2"/>
      <c r="O180" s="2"/>
      <c r="P180" s="4">
        <v>0</v>
      </c>
      <c r="Q180" t="s">
        <v>27</v>
      </c>
      <c r="R180" t="str">
        <f t="shared" si="19"/>
        <v>-</v>
      </c>
      <c r="S180" t="str">
        <f t="shared" si="20"/>
        <v>Missing</v>
      </c>
      <c r="T180" t="str">
        <f t="shared" si="21"/>
        <v>Normal Age Range</v>
      </c>
      <c r="U180" t="str">
        <f t="shared" si="22"/>
        <v>Adult (26–34)</v>
      </c>
      <c r="V180" t="str">
        <f t="shared" si="26"/>
        <v>Incomplete Data</v>
      </c>
      <c r="W180" t="str">
        <f t="shared" si="23"/>
        <v>Missing</v>
      </c>
      <c r="X180" t="str">
        <f t="shared" si="24"/>
        <v>Missing</v>
      </c>
      <c r="Y180" t="str">
        <f t="shared" si="25"/>
        <v>Missing</v>
      </c>
    </row>
    <row r="181" spans="1:25" ht="28.9">
      <c r="A181" s="2"/>
      <c r="B181" s="2"/>
      <c r="C181" s="2"/>
      <c r="D181" s="2" t="s">
        <v>443</v>
      </c>
      <c r="E181" s="3">
        <v>45695.429479166669</v>
      </c>
      <c r="F181" s="6"/>
      <c r="G181" s="6"/>
      <c r="H181" s="4">
        <v>0</v>
      </c>
      <c r="I181" s="2"/>
      <c r="J181" s="6"/>
      <c r="K181" s="2"/>
      <c r="L181" s="2" t="s">
        <v>29</v>
      </c>
      <c r="M181" s="2"/>
      <c r="N181" s="2"/>
      <c r="O181" s="2"/>
      <c r="P181" s="4">
        <v>0</v>
      </c>
      <c r="Q181" t="s">
        <v>27</v>
      </c>
      <c r="R181" t="str">
        <f t="shared" si="19"/>
        <v>-</v>
      </c>
      <c r="S181" t="str">
        <f t="shared" si="20"/>
        <v>Missing</v>
      </c>
      <c r="T181" t="str">
        <f t="shared" si="21"/>
        <v>Unknown</v>
      </c>
      <c r="U181" t="str">
        <f t="shared" si="22"/>
        <v>Missing</v>
      </c>
      <c r="V181" t="str">
        <f t="shared" si="26"/>
        <v>Incomplete Data</v>
      </c>
      <c r="W181" t="str">
        <f t="shared" si="23"/>
        <v>Missing</v>
      </c>
      <c r="X181" t="str">
        <f t="shared" si="24"/>
        <v>Missing</v>
      </c>
      <c r="Y181" t="str">
        <f t="shared" si="25"/>
        <v>Missing</v>
      </c>
    </row>
    <row r="182" spans="1:25" ht="28.9">
      <c r="A182" s="2">
        <v>25</v>
      </c>
      <c r="B182" s="2"/>
      <c r="C182" s="2"/>
      <c r="D182" s="2" t="s">
        <v>444</v>
      </c>
      <c r="E182" s="3">
        <v>45608.59511574074</v>
      </c>
      <c r="F182" s="6"/>
      <c r="G182" s="6"/>
      <c r="H182" s="4">
        <v>0</v>
      </c>
      <c r="I182" s="2"/>
      <c r="J182" s="6"/>
      <c r="K182" s="2"/>
      <c r="L182" s="2" t="s">
        <v>29</v>
      </c>
      <c r="M182" s="2"/>
      <c r="N182" s="2"/>
      <c r="O182" s="2"/>
      <c r="P182" s="4">
        <v>0</v>
      </c>
      <c r="Q182" t="s">
        <v>27</v>
      </c>
      <c r="R182" t="str">
        <f t="shared" si="19"/>
        <v>-</v>
      </c>
      <c r="S182" t="str">
        <f t="shared" si="20"/>
        <v>Missing</v>
      </c>
      <c r="T182" t="str">
        <f t="shared" si="21"/>
        <v>Normal Age Range</v>
      </c>
      <c r="U182" t="str">
        <f t="shared" si="22"/>
        <v>Young Adult (18–25)</v>
      </c>
      <c r="V182" t="str">
        <f t="shared" si="26"/>
        <v>Incomplete Data</v>
      </c>
      <c r="W182" t="str">
        <f t="shared" si="23"/>
        <v>Missing</v>
      </c>
      <c r="X182" t="str">
        <f t="shared" si="24"/>
        <v>Missing</v>
      </c>
      <c r="Y182" t="str">
        <f t="shared" si="25"/>
        <v>Missing</v>
      </c>
    </row>
    <row r="183" spans="1:25" ht="28.9">
      <c r="A183" s="2">
        <v>48</v>
      </c>
      <c r="B183" s="2"/>
      <c r="C183" s="2"/>
      <c r="D183" s="2" t="s">
        <v>445</v>
      </c>
      <c r="E183" s="3">
        <v>45608.608287037037</v>
      </c>
      <c r="F183" s="6"/>
      <c r="G183" s="6"/>
      <c r="H183" s="4">
        <v>0</v>
      </c>
      <c r="I183" s="2"/>
      <c r="J183" s="6"/>
      <c r="K183" s="2"/>
      <c r="L183" s="2" t="s">
        <v>29</v>
      </c>
      <c r="M183" s="2"/>
      <c r="N183" s="2"/>
      <c r="O183" s="2"/>
      <c r="P183" s="4">
        <v>0</v>
      </c>
      <c r="Q183" t="s">
        <v>27</v>
      </c>
      <c r="R183" t="str">
        <f t="shared" si="19"/>
        <v>-</v>
      </c>
      <c r="S183" t="str">
        <f t="shared" si="20"/>
        <v>Missing</v>
      </c>
      <c r="T183" t="str">
        <f t="shared" si="21"/>
        <v>High Maternal Age (High Risk)</v>
      </c>
      <c r="U183" t="str">
        <f t="shared" si="22"/>
        <v>Older Adult (40–49)</v>
      </c>
      <c r="V183" t="str">
        <f t="shared" si="26"/>
        <v>Incomplete Data</v>
      </c>
      <c r="W183" t="str">
        <f t="shared" si="23"/>
        <v>Missing</v>
      </c>
      <c r="X183" t="str">
        <f t="shared" si="24"/>
        <v>Missing</v>
      </c>
      <c r="Y183" t="str">
        <f t="shared" si="25"/>
        <v>Missing</v>
      </c>
    </row>
    <row r="184" spans="1:25">
      <c r="A184" s="2">
        <v>33</v>
      </c>
      <c r="B184" s="2"/>
      <c r="C184" s="2"/>
      <c r="D184" s="2" t="s">
        <v>446</v>
      </c>
      <c r="E184" s="3">
        <v>45772.429479166669</v>
      </c>
      <c r="F184" s="6"/>
      <c r="G184" s="6"/>
      <c r="H184" s="4">
        <v>0</v>
      </c>
      <c r="I184" s="2"/>
      <c r="J184" s="6"/>
      <c r="K184" s="2" t="s">
        <v>447</v>
      </c>
      <c r="L184" s="2" t="s">
        <v>81</v>
      </c>
      <c r="M184" s="2"/>
      <c r="N184" s="2"/>
      <c r="O184" s="2"/>
      <c r="P184" s="4">
        <v>0</v>
      </c>
      <c r="Q184" t="s">
        <v>27</v>
      </c>
      <c r="R184" t="str">
        <f t="shared" si="19"/>
        <v>-</v>
      </c>
      <c r="S184" t="str">
        <f t="shared" si="20"/>
        <v>Missing</v>
      </c>
      <c r="T184" t="str">
        <f t="shared" si="21"/>
        <v>Normal Age Range</v>
      </c>
      <c r="U184" t="str">
        <f t="shared" si="22"/>
        <v>Adult (26–34)</v>
      </c>
      <c r="V184" t="str">
        <f t="shared" si="26"/>
        <v>Incomplete Data</v>
      </c>
      <c r="W184" t="str">
        <f t="shared" si="23"/>
        <v>Missing</v>
      </c>
      <c r="X184" t="str">
        <f t="shared" si="24"/>
        <v>Missing</v>
      </c>
      <c r="Y184" t="str">
        <f t="shared" si="25"/>
        <v>RHC Mandra</v>
      </c>
    </row>
    <row r="185" spans="1:25">
      <c r="A185" s="2">
        <v>30</v>
      </c>
      <c r="B185" s="2"/>
      <c r="C185" s="2"/>
      <c r="D185" s="2" t="s">
        <v>448</v>
      </c>
      <c r="E185" s="3">
        <v>45741.454629629632</v>
      </c>
      <c r="F185" s="6"/>
      <c r="G185" s="6"/>
      <c r="H185" s="4">
        <v>0</v>
      </c>
      <c r="I185" s="2"/>
      <c r="J185" s="6"/>
      <c r="K185" s="2" t="s">
        <v>449</v>
      </c>
      <c r="L185" s="2" t="s">
        <v>29</v>
      </c>
      <c r="M185" s="2"/>
      <c r="N185" s="2"/>
      <c r="O185" s="2"/>
      <c r="P185" s="4">
        <v>0</v>
      </c>
      <c r="Q185" t="s">
        <v>27</v>
      </c>
      <c r="R185" t="str">
        <f t="shared" si="19"/>
        <v>-</v>
      </c>
      <c r="S185" t="str">
        <f t="shared" si="20"/>
        <v>Missing</v>
      </c>
      <c r="T185" t="str">
        <f t="shared" si="21"/>
        <v>Normal Age Range</v>
      </c>
      <c r="U185" t="str">
        <f t="shared" si="22"/>
        <v>Adult (26–34)</v>
      </c>
      <c r="V185" t="str">
        <f t="shared" si="26"/>
        <v>Incomplete Data</v>
      </c>
      <c r="W185" t="str">
        <f t="shared" si="23"/>
        <v>Missing</v>
      </c>
      <c r="X185" t="str">
        <f t="shared" si="24"/>
        <v>Missing</v>
      </c>
      <c r="Y185" t="str">
        <f t="shared" si="25"/>
        <v>Missing</v>
      </c>
    </row>
    <row r="186" spans="1:25" ht="28.9">
      <c r="A186" s="2"/>
      <c r="B186" s="2"/>
      <c r="C186" s="2"/>
      <c r="D186" s="2" t="s">
        <v>450</v>
      </c>
      <c r="E186" s="3">
        <v>45608.416562500002</v>
      </c>
      <c r="F186" s="6"/>
      <c r="G186" s="6"/>
      <c r="H186" s="4">
        <v>0</v>
      </c>
      <c r="I186" s="2"/>
      <c r="J186" s="6"/>
      <c r="K186" s="2"/>
      <c r="L186" s="2" t="s">
        <v>29</v>
      </c>
      <c r="M186" s="2"/>
      <c r="N186" s="2"/>
      <c r="O186" s="2"/>
      <c r="P186" s="4">
        <v>0</v>
      </c>
      <c r="Q186" t="s">
        <v>27</v>
      </c>
      <c r="R186" t="str">
        <f t="shared" si="19"/>
        <v>-</v>
      </c>
      <c r="S186" t="str">
        <f t="shared" si="20"/>
        <v>Missing</v>
      </c>
      <c r="T186" t="str">
        <f t="shared" si="21"/>
        <v>Unknown</v>
      </c>
      <c r="U186" t="str">
        <f t="shared" si="22"/>
        <v>Missing</v>
      </c>
      <c r="V186" t="str">
        <f t="shared" si="26"/>
        <v>Incomplete Data</v>
      </c>
      <c r="W186" t="str">
        <f t="shared" si="23"/>
        <v>Missing</v>
      </c>
      <c r="X186" t="str">
        <f t="shared" si="24"/>
        <v>Missing</v>
      </c>
      <c r="Y186" t="str">
        <f t="shared" si="25"/>
        <v>Missing</v>
      </c>
    </row>
    <row r="187" spans="1:25" ht="28.9">
      <c r="A187" s="2">
        <v>19</v>
      </c>
      <c r="B187" s="2" t="s">
        <v>30</v>
      </c>
      <c r="C187" s="2"/>
      <c r="D187" s="2" t="s">
        <v>451</v>
      </c>
      <c r="E187" s="3">
        <v>45793.489641203712</v>
      </c>
      <c r="F187" s="6">
        <v>45861</v>
      </c>
      <c r="G187" s="6">
        <v>45807</v>
      </c>
      <c r="H187" s="4">
        <v>9.1999999999999993</v>
      </c>
      <c r="I187" s="2" t="s">
        <v>452</v>
      </c>
      <c r="J187" s="6">
        <v>45581</v>
      </c>
      <c r="K187" s="2" t="s">
        <v>453</v>
      </c>
      <c r="L187" s="2" t="s">
        <v>34</v>
      </c>
      <c r="M187" s="2" t="s">
        <v>454</v>
      </c>
      <c r="N187" s="2" t="s">
        <v>35</v>
      </c>
      <c r="O187" s="2" t="s">
        <v>455</v>
      </c>
      <c r="P187" s="4">
        <v>46</v>
      </c>
      <c r="Q187">
        <v>28</v>
      </c>
      <c r="R187" t="str">
        <f t="shared" si="19"/>
        <v>Moderate</v>
      </c>
      <c r="S187" t="str">
        <f t="shared" si="20"/>
        <v>Low</v>
      </c>
      <c r="T187" t="str">
        <f t="shared" si="21"/>
        <v>Normal Age Range</v>
      </c>
      <c r="U187" t="str">
        <f t="shared" si="22"/>
        <v>Young Adult (18–25)</v>
      </c>
      <c r="V187" t="str">
        <f t="shared" si="26"/>
        <v>High Risk</v>
      </c>
      <c r="W187" t="str">
        <f t="shared" si="23"/>
        <v>Normal BP</v>
      </c>
      <c r="X187" t="str">
        <f t="shared" si="24"/>
        <v>Normal BP</v>
      </c>
      <c r="Y187" t="str">
        <f t="shared" si="25"/>
        <v>RHC Kontrila</v>
      </c>
    </row>
    <row r="188" spans="1:25" ht="28.9">
      <c r="A188" s="2">
        <v>25</v>
      </c>
      <c r="B188" s="2"/>
      <c r="C188" s="2"/>
      <c r="D188" s="2" t="s">
        <v>456</v>
      </c>
      <c r="E188" s="3">
        <v>45608.599502314813</v>
      </c>
      <c r="F188" s="6"/>
      <c r="G188" s="6"/>
      <c r="H188" s="4">
        <v>0</v>
      </c>
      <c r="I188" s="2"/>
      <c r="J188" s="6"/>
      <c r="K188" s="2"/>
      <c r="L188" s="2" t="s">
        <v>29</v>
      </c>
      <c r="M188" s="2"/>
      <c r="N188" s="2"/>
      <c r="O188" s="2"/>
      <c r="P188" s="4">
        <v>0</v>
      </c>
      <c r="Q188" t="s">
        <v>27</v>
      </c>
      <c r="R188" t="str">
        <f t="shared" si="19"/>
        <v>-</v>
      </c>
      <c r="S188" t="str">
        <f t="shared" si="20"/>
        <v>Missing</v>
      </c>
      <c r="T188" t="str">
        <f t="shared" si="21"/>
        <v>Normal Age Range</v>
      </c>
      <c r="U188" t="str">
        <f t="shared" si="22"/>
        <v>Young Adult (18–25)</v>
      </c>
      <c r="V188" t="str">
        <f t="shared" si="26"/>
        <v>Incomplete Data</v>
      </c>
      <c r="W188" t="str">
        <f t="shared" si="23"/>
        <v>Missing</v>
      </c>
      <c r="X188" t="str">
        <f t="shared" si="24"/>
        <v>Missing</v>
      </c>
      <c r="Y188" t="str">
        <f t="shared" si="25"/>
        <v>Missing</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Hashim Javed</cp:lastModifiedBy>
  <cp:revision/>
  <dcterms:created xsi:type="dcterms:W3CDTF">2025-06-14T14:33:09Z</dcterms:created>
  <dcterms:modified xsi:type="dcterms:W3CDTF">2025-07-02T09:21:36Z</dcterms:modified>
  <cp:category/>
  <cp:contentStatus/>
</cp:coreProperties>
</file>