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defaultThemeVersion="166925"/>
  <mc:AlternateContent xmlns:mc="http://schemas.openxmlformats.org/markup-compatibility/2006">
    <mc:Choice Requires="x15">
      <x15ac:absPath xmlns:x15ac="http://schemas.microsoft.com/office/spreadsheetml/2010/11/ac" url="https://d.docs.live.net/4da4d23b87dee965/Desktop/data analysis/"/>
    </mc:Choice>
  </mc:AlternateContent>
  <xr:revisionPtr revIDLastSave="32" documentId="8_{C76BE4AA-BAFF-4F99-A559-59BB7841E5D5}" xr6:coauthVersionLast="47" xr6:coauthVersionMax="47" xr10:uidLastSave="{198C02C1-36A3-4C57-8C74-F47A9A8970D1}"/>
  <bookViews>
    <workbookView showSheetTabs="0" xWindow="-98" yWindow="-98" windowWidth="21795" windowHeight="13875" activeTab="3" xr2:uid="{00000000-000D-0000-FFFF-FFFF00000000}"/>
  </bookViews>
  <sheets>
    <sheet name="total_sales" sheetId="21" r:id="rId1"/>
    <sheet name="country bar chart" sheetId="25" r:id="rId2"/>
    <sheet name="Top 5 customers" sheetId="27" r:id="rId3"/>
    <sheet name="dashboard" sheetId="2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5" i="17"/>
  <c r="J2" i="17"/>
  <c r="O2" i="17" s="1"/>
  <c r="M150" i="17"/>
  <c r="M168" i="17"/>
  <c r="M329" i="17"/>
  <c r="M337" i="17"/>
  <c r="M457" i="17"/>
  <c r="M465" i="17"/>
  <c r="M522" i="17"/>
  <c r="M622" i="17"/>
  <c r="M625" i="17"/>
  <c r="M657" i="17"/>
  <c r="M665" i="17"/>
  <c r="M697" i="17"/>
  <c r="M729" i="17"/>
  <c r="M761" i="17"/>
  <c r="M793" i="17"/>
  <c r="M825" i="17"/>
  <c r="M859" i="17"/>
  <c r="M937"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L330" i="17"/>
  <c r="M330" i="17" s="1"/>
  <c r="L331" i="17"/>
  <c r="M331" i="17" s="1"/>
  <c r="L332" i="17"/>
  <c r="M332" i="17" s="1"/>
  <c r="L333" i="17"/>
  <c r="M333" i="17" s="1"/>
  <c r="L334" i="17"/>
  <c r="M334" i="17" s="1"/>
  <c r="L335" i="17"/>
  <c r="M335" i="17" s="1"/>
  <c r="L336" i="17"/>
  <c r="M336" i="17" s="1"/>
  <c r="L337" i="17"/>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L458" i="17"/>
  <c r="M458" i="17" s="1"/>
  <c r="L459" i="17"/>
  <c r="M459" i="17" s="1"/>
  <c r="L460" i="17"/>
  <c r="M460" i="17" s="1"/>
  <c r="L461" i="17"/>
  <c r="M461" i="17" s="1"/>
  <c r="L462" i="17"/>
  <c r="M462" i="17" s="1"/>
  <c r="L463" i="17"/>
  <c r="M463" i="17" s="1"/>
  <c r="L464" i="17"/>
  <c r="M464" i="17" s="1"/>
  <c r="L465" i="17"/>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M623" i="17" s="1"/>
  <c r="L624" i="17"/>
  <c r="M624" i="17" s="1"/>
  <c r="L625" i="17"/>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L658" i="17"/>
  <c r="M658" i="17" s="1"/>
  <c r="L659" i="17"/>
  <c r="M659" i="17" s="1"/>
  <c r="L660" i="17"/>
  <c r="M660" i="17" s="1"/>
  <c r="L661" i="17"/>
  <c r="M661" i="17" s="1"/>
  <c r="L662" i="17"/>
  <c r="M662" i="17" s="1"/>
  <c r="L663" i="17"/>
  <c r="M663" i="17" s="1"/>
  <c r="L664" i="17"/>
  <c r="M664" i="17" s="1"/>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N25" i="17"/>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<sst xmlns="http://schemas.openxmlformats.org/spreadsheetml/2006/main" count="11097" uniqueCount="6220">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</sst>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9" formatCode="dd/mmm/yyyy"/>
    <numFmt numFmtId="170"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9" fontId="1" fillId="0" borderId="0" xfId="0" applyNumberFormat="1" applyFont="1" applyAlignment="1">
      <alignment vertical="center"/>
    </xf>
    <xf numFmtId="170" fontId="0" fillId="0" borderId="0" xfId="0" applyNumberFormat="1"/>
    <xf numFmtId="0" fontId="0" fillId="0" borderId="0" xfId="0" pivotButton="1"/>
    <xf numFmtId="0" fontId="0" fillId="0" borderId="0" xfId="0" applyNumberFormat="1"/>
    <xf numFmtId="3" fontId="0" fillId="0" borderId="0" xfId="0" applyNumberFormat="1"/>
    <xf numFmtId="3" fontId="0" fillId="0" borderId="0" xfId="0" pivotButton="1" applyNumberFormat="1"/>
    <xf numFmtId="170" fontId="0" fillId="0" borderId="0" xfId="0" pivotButton="1" applyNumberFormat="1"/>
  </cellXfs>
  <cellStyles count="1">
    <cellStyle name="Normal" xfId="0" builtinId="0"/>
  </cellStyles>
  <dxfs count="713">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170"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0" formatCode="General"/>
    </dxf>
    <dxf>
      <font>
        <b/>
        <sz val="11"/>
        <color theme="1"/>
      </font>
    </dxf>
    <dxf>
      <font>
        <color theme="9"/>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Timeline Style 1" pivot="0" table="0" count="8" xr9:uid="{69F3F12F-CD35-405E-B561-B47609669DDA}">
      <tableStyleElement type="wholeTable" dxfId="704"/>
      <tableStyleElement type="headerRow" dxfId="703"/>
    </tableStyle>
    <tableStyle name="Timeline Style 2" pivot="0" table="0" count="8" xr9:uid="{0B27ACB6-8D29-436A-B995-CDFD6A60BEA6}">
      <tableStyleElement type="wholeTable" dxfId="702"/>
      <tableStyleElement type="headerRow" dxfId="701"/>
    </tableStyle>
  </tableStyles>
  <colors>
    <mruColors>
      <color rgb="FFE8D1FF"/>
      <color rgb="FFF632BE"/>
      <color rgb="FF6600CC"/>
      <color rgb="FF9966FF"/>
      <color rgb="FFC58BFF"/>
      <color rgb="FFCB97FF"/>
      <color rgb="FFB66DFF"/>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[Coffee_shop_data_project.xlsx]total_sales!total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6498865476866"/>
          <c:y val="0.13717891722864786"/>
          <c:w val="0.72620334829280364"/>
          <c:h val="0.73388614700674371"/>
        </c:manualLayout>
      </c:layout>
      <c:lineChart>
        <c:grouping val="standard"/>
        <c:varyColors val="0"/>
        <c:ser>
          <c:idx val="0"/>
          <c:order val="0"/>
          <c:tx>
            <c:strRef>
              <c:f>total_sales!$C$3:$C$4</c:f>
              <c:strCache>
                <c:ptCount val="1"/>
                <c:pt idx="0">
                  <c:v>Arabica</c:v>
                </c:pt>
              </c:strCache>
            </c:strRef>
          </c:tx>
          <c:spPr>
            <a:ln w="28575" cap="rnd">
              <a:solidFill>
                <a:schemeClr val="accent6"/>
              </a:solidFill>
              <a:round/>
            </a:ln>
            <a:effectLst/>
          </c:spPr>
          <c:marker>
            <c:symbol val="none"/>
          </c:marker>
          <c:cat>
            <c:multiLvlStrRef>
              <c:f>total_sales!$A$5:$B$19</c:f>
              <c:multiLvlStrCache>
                <c:ptCount val="1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lvl>
                <c:lvl>
                  <c:pt idx="0">
                    <c:v>2021</c:v>
                  </c:pt>
                  <c:pt idx="7">
                    <c:v>2022</c:v>
                  </c:pt>
                </c:lvl>
              </c:multiLvlStrCache>
            </c:multiLvlStrRef>
          </c:cat>
          <c:val>
            <c:numRef>
              <c:f>total_sales!$C$5:$C$19</c:f>
              <c:numCache>
                <c:formatCode>#,##0</c:formatCode>
                <c:ptCount val="15"/>
                <c:pt idx="0">
                  <c:v>77.699999999999989</c:v>
                </c:pt>
                <c:pt idx="1">
                  <c:v>31.08</c:v>
                </c:pt>
                <c:pt idx="3">
                  <c:v>257.70499999999998</c:v>
                </c:pt>
                <c:pt idx="4">
                  <c:v>3.8849999999999998</c:v>
                </c:pt>
                <c:pt idx="5">
                  <c:v>11.654999999999999</c:v>
                </c:pt>
                <c:pt idx="6">
                  <c:v>155.39999999999998</c:v>
                </c:pt>
                <c:pt idx="7">
                  <c:v>23.31</c:v>
                </c:pt>
                <c:pt idx="8">
                  <c:v>49.209999999999994</c:v>
                </c:pt>
                <c:pt idx="10">
                  <c:v>7.77</c:v>
                </c:pt>
                <c:pt idx="12">
                  <c:v>46.62</c:v>
                </c:pt>
                <c:pt idx="13">
                  <c:v>31.08</c:v>
                </c:pt>
                <c:pt idx="14">
                  <c:v>38.849999999999994</c:v>
                </c:pt>
              </c:numCache>
            </c:numRef>
          </c:val>
          <c:smooth val="0"/>
          <c:extLst>
            <c:ext xmlns:c16="http://schemas.microsoft.com/office/drawing/2014/chart" uri="{C3380CC4-5D6E-409C-BE32-E72D297353CC}">
              <c16:uniqueId val="{0000000F-4F73-4711-94FA-64C1805EA6DA}"/>
            </c:ext>
          </c:extLst>
        </c:ser>
        <c:ser>
          <c:idx val="1"/>
          <c:order val="1"/>
          <c:tx>
            <c:strRef>
              <c:f>total_sales!$D$3:$D$4</c:f>
              <c:strCache>
                <c:ptCount val="1"/>
                <c:pt idx="0">
                  <c:v>Excelsa</c:v>
                </c:pt>
              </c:strCache>
            </c:strRef>
          </c:tx>
          <c:spPr>
            <a:ln w="28575" cap="rnd">
              <a:solidFill>
                <a:schemeClr val="accent5"/>
              </a:solidFill>
              <a:round/>
            </a:ln>
            <a:effectLst/>
          </c:spPr>
          <c:marker>
            <c:symbol val="none"/>
          </c:marker>
          <c:cat>
            <c:multiLvlStrRef>
              <c:f>total_sales!$A$5:$B$19</c:f>
              <c:multiLvlStrCache>
                <c:ptCount val="1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lvl>
                <c:lvl>
                  <c:pt idx="0">
                    <c:v>2021</c:v>
                  </c:pt>
                  <c:pt idx="7">
                    <c:v>2022</c:v>
                  </c:pt>
                </c:lvl>
              </c:multiLvlStrCache>
            </c:multiLvlStrRef>
          </c:cat>
          <c:val>
            <c:numRef>
              <c:f>total_sales!$D$5:$D$19</c:f>
              <c:numCache>
                <c:formatCode>#,##0</c:formatCode>
                <c:ptCount val="15"/>
                <c:pt idx="3">
                  <c:v>89.1</c:v>
                </c:pt>
                <c:pt idx="4">
                  <c:v>68.309999999999988</c:v>
                </c:pt>
                <c:pt idx="5">
                  <c:v>103.94999999999999</c:v>
                </c:pt>
                <c:pt idx="7">
                  <c:v>50.49</c:v>
                </c:pt>
                <c:pt idx="9">
                  <c:v>147.01499999999999</c:v>
                </c:pt>
                <c:pt idx="10">
                  <c:v>44.55</c:v>
                </c:pt>
                <c:pt idx="12">
                  <c:v>218.29499999999996</c:v>
                </c:pt>
                <c:pt idx="13">
                  <c:v>59.4</c:v>
                </c:pt>
              </c:numCache>
            </c:numRef>
          </c:val>
          <c:smooth val="0"/>
          <c:extLst>
            <c:ext xmlns:c16="http://schemas.microsoft.com/office/drawing/2014/chart" uri="{C3380CC4-5D6E-409C-BE32-E72D297353CC}">
              <c16:uniqueId val="{00000010-4F73-4711-94FA-64C1805EA6DA}"/>
            </c:ext>
          </c:extLst>
        </c:ser>
        <c:ser>
          <c:idx val="2"/>
          <c:order val="2"/>
          <c:tx>
            <c:strRef>
              <c:f>total_sales!$E$3:$E$4</c:f>
              <c:strCache>
                <c:ptCount val="1"/>
                <c:pt idx="0">
                  <c:v>Liberica</c:v>
                </c:pt>
              </c:strCache>
            </c:strRef>
          </c:tx>
          <c:spPr>
            <a:ln w="28575" cap="rnd">
              <a:solidFill>
                <a:schemeClr val="accent4"/>
              </a:solidFill>
              <a:round/>
            </a:ln>
            <a:effectLst/>
          </c:spPr>
          <c:marker>
            <c:symbol val="none"/>
          </c:marker>
          <c:cat>
            <c:multiLvlStrRef>
              <c:f>total_sales!$A$5:$B$19</c:f>
              <c:multiLvlStrCache>
                <c:ptCount val="1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lvl>
                <c:lvl>
                  <c:pt idx="0">
                    <c:v>2021</c:v>
                  </c:pt>
                  <c:pt idx="7">
                    <c:v>2022</c:v>
                  </c:pt>
                </c:lvl>
              </c:multiLvlStrCache>
            </c:multiLvlStrRef>
          </c:cat>
          <c:val>
            <c:numRef>
              <c:f>total_sales!$E$5:$E$19</c:f>
              <c:numCache>
                <c:formatCode>#,##0</c:formatCode>
                <c:ptCount val="15"/>
                <c:pt idx="1">
                  <c:v>52.305</c:v>
                </c:pt>
                <c:pt idx="2">
                  <c:v>28.53</c:v>
                </c:pt>
                <c:pt idx="4">
                  <c:v>129.97</c:v>
                </c:pt>
                <c:pt idx="5">
                  <c:v>41.21</c:v>
                </c:pt>
                <c:pt idx="6">
                  <c:v>9.51</c:v>
                </c:pt>
                <c:pt idx="7">
                  <c:v>240.92</c:v>
                </c:pt>
                <c:pt idx="8">
                  <c:v>41.21</c:v>
                </c:pt>
                <c:pt idx="10">
                  <c:v>38.04</c:v>
                </c:pt>
                <c:pt idx="11">
                  <c:v>79.25</c:v>
                </c:pt>
                <c:pt idx="12">
                  <c:v>145.82</c:v>
                </c:pt>
                <c:pt idx="13">
                  <c:v>79.25</c:v>
                </c:pt>
              </c:numCache>
            </c:numRef>
          </c:val>
          <c:smooth val="0"/>
          <c:extLst>
            <c:ext xmlns:c16="http://schemas.microsoft.com/office/drawing/2014/chart" uri="{C3380CC4-5D6E-409C-BE32-E72D297353CC}">
              <c16:uniqueId val="{00000011-4F73-4711-94FA-64C1805EA6DA}"/>
            </c:ext>
          </c:extLst>
        </c:ser>
        <c:ser>
          <c:idx val="3"/>
          <c:order val="3"/>
          <c:tx>
            <c:strRef>
              <c:f>total_sales!$F$3:$F$4</c:f>
              <c:strCache>
                <c:ptCount val="1"/>
                <c:pt idx="0">
                  <c:v>Robusta</c:v>
                </c:pt>
              </c:strCache>
            </c:strRef>
          </c:tx>
          <c:spPr>
            <a:ln w="28575" cap="rnd">
              <a:solidFill>
                <a:schemeClr val="accent6">
                  <a:lumMod val="60000"/>
                </a:schemeClr>
              </a:solidFill>
              <a:round/>
            </a:ln>
            <a:effectLst/>
          </c:spPr>
          <c:marker>
            <c:symbol val="none"/>
          </c:marker>
          <c:cat>
            <c:multiLvlStrRef>
              <c:f>total_sales!$A$5:$B$19</c:f>
              <c:multiLvlStrCache>
                <c:ptCount val="15"/>
                <c:lvl>
                  <c:pt idx="0">
                    <c:v>Jun</c:v>
                  </c:pt>
                  <c:pt idx="1">
                    <c:v>Jul</c:v>
                  </c:pt>
                  <c:pt idx="2">
                    <c:v>Aug</c:v>
                  </c:pt>
                  <c:pt idx="3">
                    <c:v>Sep</c:v>
                  </c:pt>
                  <c:pt idx="4">
                    <c:v>Oct</c:v>
                  </c:pt>
                  <c:pt idx="5">
                    <c:v>Nov</c:v>
                  </c:pt>
                  <c:pt idx="6">
                    <c:v>Dec</c:v>
                  </c:pt>
                  <c:pt idx="7">
                    <c:v>Jan</c:v>
                  </c:pt>
                  <c:pt idx="8">
                    <c:v>Feb</c:v>
                  </c:pt>
                  <c:pt idx="9">
                    <c:v>Mar</c:v>
                  </c:pt>
                  <c:pt idx="10">
                    <c:v>Apr</c:v>
                  </c:pt>
                  <c:pt idx="11">
                    <c:v>May</c:v>
                  </c:pt>
                  <c:pt idx="12">
                    <c:v>Jun</c:v>
                  </c:pt>
                  <c:pt idx="13">
                    <c:v>Jul</c:v>
                  </c:pt>
                  <c:pt idx="14">
                    <c:v>Aug</c:v>
                  </c:pt>
                </c:lvl>
                <c:lvl>
                  <c:pt idx="0">
                    <c:v>2021</c:v>
                  </c:pt>
                  <c:pt idx="7">
                    <c:v>2022</c:v>
                  </c:pt>
                </c:lvl>
              </c:multiLvlStrCache>
            </c:multiLvlStrRef>
          </c:cat>
          <c:val>
            <c:numRef>
              <c:f>total_sales!$F$5:$F$19</c:f>
              <c:numCache>
                <c:formatCode>General</c:formatCode>
                <c:ptCount val="15"/>
                <c:pt idx="0">
                  <c:v>17.924999999999997</c:v>
                </c:pt>
                <c:pt idx="1">
                  <c:v>145.78999999999996</c:v>
                </c:pt>
                <c:pt idx="2">
                  <c:v>21.509999999999998</c:v>
                </c:pt>
                <c:pt idx="3">
                  <c:v>145.78999999999996</c:v>
                </c:pt>
                <c:pt idx="4">
                  <c:v>88.429999999999993</c:v>
                </c:pt>
                <c:pt idx="6">
                  <c:v>185.22499999999997</c:v>
                </c:pt>
                <c:pt idx="7">
                  <c:v>23.9</c:v>
                </c:pt>
                <c:pt idx="8">
                  <c:v>35.849999999999994</c:v>
                </c:pt>
                <c:pt idx="9">
                  <c:v>114.71999999999998</c:v>
                </c:pt>
                <c:pt idx="10">
                  <c:v>21.509999999999998</c:v>
                </c:pt>
                <c:pt idx="11">
                  <c:v>14.339999999999998</c:v>
                </c:pt>
                <c:pt idx="12">
                  <c:v>7.169999999999999</c:v>
                </c:pt>
                <c:pt idx="13">
                  <c:v>14.339999999999998</c:v>
                </c:pt>
                <c:pt idx="14">
                  <c:v>10.754999999999999</c:v>
                </c:pt>
              </c:numCache>
            </c:numRef>
          </c:val>
          <c:smooth val="0"/>
          <c:extLst>
            <c:ext xmlns:c16="http://schemas.microsoft.com/office/drawing/2014/chart" uri="{C3380CC4-5D6E-409C-BE32-E72D297353CC}">
              <c16:uniqueId val="{00000012-4F73-4711-94FA-64C1805EA6DA}"/>
            </c:ext>
          </c:extLst>
        </c:ser>
        <c:dLbls>
          <c:showLegendKey val="0"/>
          <c:showVal val="0"/>
          <c:showCatName val="0"/>
          <c:showSerName val="0"/>
          <c:showPercent val="0"/>
          <c:showBubbleSize val="0"/>
        </c:dLbls>
        <c:smooth val="0"/>
        <c:axId val="1727997664"/>
        <c:axId val="1728005824"/>
      </c:lineChart>
      <c:catAx>
        <c:axId val="17279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005824"/>
        <c:crosses val="autoZero"/>
        <c:auto val="1"/>
        <c:lblAlgn val="ctr"/>
        <c:lblOffset val="100"/>
        <c:noMultiLvlLbl val="0"/>
      </c:catAx>
      <c:valAx>
        <c:axId val="172800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99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[Coffee_shop_data_project.xlsx]country bar chart!total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124377711227875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dLbl>
          <c:idx val="0"/>
          <c:layout>
            <c:manualLayout>
              <c:x val="0.1148101949795776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dLbl>
          <c:idx val="0"/>
          <c:layout>
            <c:manualLayout>
              <c:x val="0.419406692224634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dLbl>
          <c:idx val="0"/>
          <c:layout>
            <c:manualLayout>
              <c:x val="0.124377711227875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0.1148101949795776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dLbl>
          <c:idx val="0"/>
          <c:layout>
            <c:manualLayout>
              <c:x val="0.419406692224634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24377711227875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dLbl>
          <c:idx val="0"/>
          <c:layout>
            <c:manualLayout>
              <c:x val="0.1148101949795776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dLbl>
          <c:idx val="0"/>
          <c:layout>
            <c:manualLayout>
              <c:x val="0.419406692224634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0114336902411"/>
          <c:y val="0.17171296296296298"/>
          <c:w val="0.80229633590257809"/>
          <c:h val="0.72088764946048411"/>
        </c:manualLayout>
      </c:layout>
      <c:barChart>
        <c:barDir val="bar"/>
        <c:grouping val="stack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rgbClr val="00B050"/>
              </a:solidFill>
              <a:ln>
                <a:noFill/>
              </a:ln>
              <a:effectLst/>
            </c:spPr>
          </c:dPt>
          <c:dLbls>
            <c:dLbl>
              <c:idx val="0"/>
              <c:layout>
                <c:manualLayout>
                  <c:x val="0.12437771122787578"/>
                  <c:y val="0"/>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11481019497957765"/>
                  <c:y val="0"/>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41940669222463434"/>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174.96499999999997</c:v>
                </c:pt>
                <c:pt idx="1">
                  <c:v>424.35</c:v>
                </c:pt>
                <c:pt idx="2">
                  <c:v>2649.3300000000004</c:v>
                </c:pt>
              </c:numCache>
            </c:numRef>
          </c:val>
          <c:extLst>
            <c:ext xmlns:c16="http://schemas.microsoft.com/office/drawing/2014/chart" uri="{C3380CC4-5D6E-409C-BE32-E72D297353CC}">
              <c16:uniqueId val="{0000000A-7DC1-4A2E-A183-2A4873D19CE1}"/>
            </c:ext>
          </c:extLst>
        </c:ser>
        <c:dLbls>
          <c:showLegendKey val="0"/>
          <c:showVal val="0"/>
          <c:showCatName val="0"/>
          <c:showSerName val="0"/>
          <c:showPercent val="0"/>
          <c:showBubbleSize val="0"/>
        </c:dLbls>
        <c:gapWidth val="150"/>
        <c:overlap val="100"/>
        <c:axId val="1728013984"/>
        <c:axId val="1728001984"/>
      </c:barChart>
      <c:catAx>
        <c:axId val="172801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001984"/>
        <c:crosses val="autoZero"/>
        <c:auto val="1"/>
        <c:lblAlgn val="ctr"/>
        <c:lblOffset val="100"/>
        <c:noMultiLvlLbl val="0"/>
      </c:catAx>
      <c:valAx>
        <c:axId val="1728001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01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[Coffee_shop_data_project.xlsx]Top 5 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dLbl>
          <c:idx val="0"/>
          <c:layout>
            <c:manualLayout>
              <c:x val="0.124377711227875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dLbl>
          <c:idx val="0"/>
          <c:layout>
            <c:manualLayout>
              <c:x val="0.1148101949795776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dLbl>
          <c:idx val="0"/>
          <c:layout>
            <c:manualLayout>
              <c:x val="0.419406692224634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dLbl>
          <c:idx val="0"/>
          <c:layout>
            <c:manualLayout>
              <c:x val="0.1243777112278757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0.1148101949795776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dLbl>
          <c:idx val="0"/>
          <c:layout>
            <c:manualLayout>
              <c:x val="0.419406692224634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layout>
            <c:manualLayout>
              <c:x val="0.3853123509775870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0.37768240343347642"/>
              <c:y val="-4.56047799690268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4196471149260848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0.37577491654744888"/>
              <c:y val="-4.56047799690268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0.2708631378159273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22508345255126364"/>
              <c:y val="-9.120955993805367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dLbl>
          <c:idx val="0"/>
          <c:layout>
            <c:manualLayout>
              <c:x val="0.37159582438229777"/>
              <c:y val="9.87353709359607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dLbl>
          <c:idx val="0"/>
          <c:layout>
            <c:manualLayout>
              <c:x val="0.28774863646914794"/>
              <c:y val="4.936574185831629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897226783288578E-2"/>
                  <c:h val="4.9293828300744823E-2"/>
                </c:manualLayout>
              </c15:layout>
            </c:ext>
          </c:extLst>
        </c:dLbl>
      </c:pivotFmt>
      <c:pivotFmt>
        <c:idx val="21"/>
        <c:spPr>
          <a:solidFill>
            <a:schemeClr val="accent6">
              <a:lumMod val="75000"/>
            </a:schemeClr>
          </a:solidFill>
          <a:ln>
            <a:noFill/>
          </a:ln>
          <a:effectLst/>
        </c:spPr>
        <c:dLbl>
          <c:idx val="0"/>
          <c:layout>
            <c:manualLayout>
              <c:x val="0.28584294183253672"/>
              <c:y val="1.48103056403941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dLbl>
          <c:idx val="0"/>
          <c:layout>
            <c:manualLayout>
              <c:x val="0.27059805995919572"/>
              <c:y val="4.936962907764358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897226783288578E-2"/>
                  <c:h val="2.9546754113552669E-2"/>
                </c:manualLayout>
              </c15:layout>
            </c:ext>
          </c:extLst>
        </c:dLbl>
      </c:pivotFmt>
      <c:pivotFmt>
        <c:idx val="23"/>
        <c:spPr>
          <a:solidFill>
            <a:schemeClr val="accent6">
              <a:lumMod val="75000"/>
            </a:schemeClr>
          </a:solidFill>
          <a:ln>
            <a:noFill/>
          </a:ln>
          <a:effectLst/>
        </c:spPr>
        <c:dLbl>
          <c:idx val="0"/>
          <c:layout>
            <c:manualLayout>
              <c:x val="0.27250360454701839"/>
              <c:y val="4.93676854679803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08677520717121"/>
          <c:y val="0.17171296296296296"/>
          <c:w val="0.80229633590257809"/>
          <c:h val="0.72088764946048411"/>
        </c:manualLayout>
      </c:layout>
      <c:barChart>
        <c:barDir val="bar"/>
        <c:grouping val="stacked"/>
        <c:varyColors val="0"/>
        <c:ser>
          <c:idx val="0"/>
          <c:order val="0"/>
          <c:tx>
            <c:strRef>
              <c:f>'Top 5 customers'!$B$3</c:f>
              <c:strCache>
                <c:ptCount val="1"/>
                <c:pt idx="0">
                  <c:v>Total</c:v>
                </c:pt>
              </c:strCache>
            </c:strRef>
          </c:tx>
          <c:spPr>
            <a:solidFill>
              <a:srgbClr val="00B050"/>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8-657F-4D0A-8B80-19C207CEEA6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C-657F-4D0A-8B80-19C207CEEA6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B-657F-4D0A-8B80-19C207CEEA6C}"/>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A-657F-4D0A-8B80-19C207CEEA6C}"/>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657F-4D0A-8B80-19C207CEEA6C}"/>
              </c:ext>
            </c:extLst>
          </c:dPt>
          <c:dLbls>
            <c:dLbl>
              <c:idx val="0"/>
              <c:layout>
                <c:manualLayout>
                  <c:x val="0.27250360454701839"/>
                  <c:y val="4.93676854679803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57F-4D0A-8B80-19C207CEEA6C}"/>
                </c:ext>
              </c:extLst>
            </c:dLbl>
            <c:dLbl>
              <c:idx val="1"/>
              <c:layout>
                <c:manualLayout>
                  <c:x val="0.27059805995919572"/>
                  <c:y val="4.9369629077643581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897226783288578E-2"/>
                      <c:h val="2.9546754113552669E-2"/>
                    </c:manualLayout>
                  </c15:layout>
                </c:ext>
                <c:ext xmlns:c16="http://schemas.microsoft.com/office/drawing/2014/chart" uri="{C3380CC4-5D6E-409C-BE32-E72D297353CC}">
                  <c16:uniqueId val="{0000000C-657F-4D0A-8B80-19C207CEEA6C}"/>
                </c:ext>
              </c:extLst>
            </c:dLbl>
            <c:dLbl>
              <c:idx val="2"/>
              <c:layout>
                <c:manualLayout>
                  <c:x val="0.28584294183253672"/>
                  <c:y val="1.48103056403941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57F-4D0A-8B80-19C207CEEA6C}"/>
                </c:ext>
              </c:extLst>
            </c:dLbl>
            <c:dLbl>
              <c:idx val="3"/>
              <c:layout>
                <c:manualLayout>
                  <c:x val="0.28774863646914794"/>
                  <c:y val="4.9365741858316296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6.7897226783288578E-2"/>
                      <c:h val="4.9293828300744823E-2"/>
                    </c:manualLayout>
                  </c15:layout>
                </c:ext>
                <c:ext xmlns:c16="http://schemas.microsoft.com/office/drawing/2014/chart" uri="{C3380CC4-5D6E-409C-BE32-E72D297353CC}">
                  <c16:uniqueId val="{0000000A-657F-4D0A-8B80-19C207CEEA6C}"/>
                </c:ext>
              </c:extLst>
            </c:dLbl>
            <c:dLbl>
              <c:idx val="4"/>
              <c:layout>
                <c:manualLayout>
                  <c:x val="0.37159582438229777"/>
                  <c:y val="9.87353709359607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57F-4D0A-8B80-19C207CEEA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Tuckie Mathonnet</c:v>
                </c:pt>
                <c:pt idx="1">
                  <c:v>Doll Beauchamp</c:v>
                </c:pt>
                <c:pt idx="2">
                  <c:v>Derrek Allpress</c:v>
                </c:pt>
                <c:pt idx="3">
                  <c:v>Dorey Sopper</c:v>
                </c:pt>
                <c:pt idx="4">
                  <c:v>Teddi Crowthe</c:v>
                </c:pt>
              </c:strCache>
            </c:strRef>
          </c:cat>
          <c:val>
            <c:numRef>
              <c:f>'Top 5 customers'!$B$4:$B$8</c:f>
              <c:numCache>
                <c:formatCode>"£"#,##0.00</c:formatCode>
                <c:ptCount val="5"/>
                <c:pt idx="0">
                  <c:v>137.42499999999998</c:v>
                </c:pt>
                <c:pt idx="1">
                  <c:v>145.82</c:v>
                </c:pt>
                <c:pt idx="2">
                  <c:v>145.82</c:v>
                </c:pt>
                <c:pt idx="3">
                  <c:v>148.92499999999998</c:v>
                </c:pt>
                <c:pt idx="4">
                  <c:v>204.92999999999995</c:v>
                </c:pt>
              </c:numCache>
            </c:numRef>
          </c:val>
          <c:extLst>
            <c:ext xmlns:c16="http://schemas.microsoft.com/office/drawing/2014/chart" uri="{C3380CC4-5D6E-409C-BE32-E72D297353CC}">
              <c16:uniqueId val="{00000007-657F-4D0A-8B80-19C207CEEA6C}"/>
            </c:ext>
          </c:extLst>
        </c:ser>
        <c:dLbls>
          <c:showLegendKey val="0"/>
          <c:showVal val="0"/>
          <c:showCatName val="0"/>
          <c:showSerName val="0"/>
          <c:showPercent val="0"/>
          <c:showBubbleSize val="0"/>
        </c:dLbls>
        <c:gapWidth val="150"/>
        <c:overlap val="100"/>
        <c:axId val="1728013984"/>
        <c:axId val="1728001984"/>
      </c:barChart>
      <c:catAx>
        <c:axId val="172801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001984"/>
        <c:crosses val="autoZero"/>
        <c:auto val="1"/>
        <c:lblAlgn val="ctr"/>
        <c:lblOffset val="100"/>
        <c:noMultiLvlLbl val="0"/>
      </c:catAx>
      <c:valAx>
        <c:axId val="1728001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01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19051</xdr:colOff>
      <xdr:row>1</xdr:row>
      <xdr:rowOff>57150</xdr:rowOff>
    </xdr:from>
    <xdr:to>
      <xdr:col>26</xdr:col>
      <xdr:colOff>9525</xdr:colOff>
      <xdr:row>4</xdr:row>
      <xdr:rowOff>142875</xdr:rowOff>
    </xdr:to>
    <xdr:sp macro="" textlink="">
      <xdr:nvSpPr>
        <xdr:cNvPr id="2" name="Rectangle 1">
          <a:extLst>
            <a:ext uri="{FF2B5EF4-FFF2-40B4-BE49-F238E27FC236}">
              <a16:creationId xmlns:a16="http://schemas.microsoft.com/office/drawing/2014/main" id="{B179E6D0-CF6A-BFF6-E75F-49FAC0896878}"/>
            </a:ext>
          </a:extLst>
        </xdr:cNvPr>
        <xdr:cNvSpPr/>
      </xdr:nvSpPr>
      <xdr:spPr>
        <a:xfrm>
          <a:off x="133351" y="114300"/>
          <a:ext cx="15230474" cy="657225"/>
        </a:xfrm>
        <a:prstGeom prst="rect">
          <a:avLst/>
        </a:prstGeom>
        <a:solidFill>
          <a:schemeClr val="accent2"/>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GB" sz="3200"/>
            <a:t>COFFEE</a:t>
          </a:r>
          <a:r>
            <a:rPr lang="en-GB" sz="3200" baseline="0"/>
            <a:t> SHOP SALES DASHBOARD</a:t>
          </a:r>
          <a:endParaRPr lang="en-GB" sz="3200"/>
        </a:p>
      </xdr:txBody>
    </xdr:sp>
    <xdr:clientData/>
  </xdr:twoCellAnchor>
  <xdr:twoCellAnchor>
    <xdr:from>
      <xdr:col>1</xdr:col>
      <xdr:colOff>9525</xdr:colOff>
      <xdr:row>12</xdr:row>
      <xdr:rowOff>13068</xdr:rowOff>
    </xdr:from>
    <xdr:to>
      <xdr:col>14</xdr:col>
      <xdr:colOff>592323</xdr:colOff>
      <xdr:row>39</xdr:row>
      <xdr:rowOff>180975</xdr:rowOff>
    </xdr:to>
    <xdr:graphicFrame macro="">
      <xdr:nvGraphicFramePr>
        <xdr:cNvPr id="8" name="Chart 7">
          <a:extLst>
            <a:ext uri="{FF2B5EF4-FFF2-40B4-BE49-F238E27FC236}">
              <a16:creationId xmlns:a16="http://schemas.microsoft.com/office/drawing/2014/main" id="{CBC6F89E-6B2F-4319-B2EA-C98276359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9525</xdr:rowOff>
    </xdr:from>
    <xdr:to>
      <xdr:col>14</xdr:col>
      <xdr:colOff>582798</xdr:colOff>
      <xdr:row>12</xdr:row>
      <xdr:rowOff>32119</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DDF143CC-D677-483F-A235-7EF55387C47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432" y="825022"/>
              <a:ext cx="8470281" cy="134696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590994</xdr:colOff>
      <xdr:row>8</xdr:row>
      <xdr:rowOff>66676</xdr:rowOff>
    </xdr:from>
    <xdr:to>
      <xdr:col>20</xdr:col>
      <xdr:colOff>457199</xdr:colOff>
      <xdr:row>13</xdr:row>
      <xdr:rowOff>47182</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B0428E9C-BEFC-4638-A95A-6E6412CD002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595909" y="1449758"/>
              <a:ext cx="3506582" cy="9264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59587</xdr:colOff>
      <xdr:row>5</xdr:row>
      <xdr:rowOff>38100</xdr:rowOff>
    </xdr:from>
    <xdr:to>
      <xdr:col>26</xdr:col>
      <xdr:colOff>47625</xdr:colOff>
      <xdr:row>8</xdr:row>
      <xdr:rowOff>57150</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E4FBF21F-9209-4585-891D-291872E1F99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71231" y="853597"/>
              <a:ext cx="6662062" cy="5866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457199</xdr:colOff>
      <xdr:row>8</xdr:row>
      <xdr:rowOff>73986</xdr:rowOff>
    </xdr:from>
    <xdr:to>
      <xdr:col>26</xdr:col>
      <xdr:colOff>28574</xdr:colOff>
      <xdr:row>13</xdr:row>
      <xdr:rowOff>47625</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004103F0-1EA1-4827-B8A0-20B05E9AB78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02491" y="1457068"/>
              <a:ext cx="3211751" cy="9196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9523</xdr:colOff>
      <xdr:row>13</xdr:row>
      <xdr:rowOff>38100</xdr:rowOff>
    </xdr:from>
    <xdr:to>
      <xdr:col>25</xdr:col>
      <xdr:colOff>600075</xdr:colOff>
      <xdr:row>26</xdr:row>
      <xdr:rowOff>19050</xdr:rowOff>
    </xdr:to>
    <xdr:graphicFrame macro="">
      <xdr:nvGraphicFramePr>
        <xdr:cNvPr id="13" name="Chart 12">
          <a:extLst>
            <a:ext uri="{FF2B5EF4-FFF2-40B4-BE49-F238E27FC236}">
              <a16:creationId xmlns:a16="http://schemas.microsoft.com/office/drawing/2014/main" id="{336E8956-0B2E-4C02-A9D1-15322201C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xdr:colOff>
      <xdr:row>26</xdr:row>
      <xdr:rowOff>76199</xdr:rowOff>
    </xdr:from>
    <xdr:to>
      <xdr:col>26</xdr:col>
      <xdr:colOff>9525</xdr:colOff>
      <xdr:row>39</xdr:row>
      <xdr:rowOff>189194</xdr:rowOff>
    </xdr:to>
    <xdr:graphicFrame macro="">
      <xdr:nvGraphicFramePr>
        <xdr:cNvPr id="14" name="Chart 13">
          <a:extLst>
            <a:ext uri="{FF2B5EF4-FFF2-40B4-BE49-F238E27FC236}">
              <a16:creationId xmlns:a16="http://schemas.microsoft.com/office/drawing/2014/main" id="{C4B2C2AC-59A6-408E-A0EE-F7A0BBE8D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nry adewumi" refreshedDate="45505.754664583335" createdVersion="8" refreshedVersion="8" minRefreshableVersion="3" recordCount="1000" xr:uid="{1879FD8D-D398-442C-80DF-0E5A1988C0DF}">
  <cacheSource type="worksheet">
    <worksheetSource name="order_table"/>
  </cacheSource>
  <cacheFields count="18">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71494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A0AAEC-D872-4864-82B4-283ED081301B}" name="total sales"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19" firstHeaderRow="1" firstDataRow="2" firstDataCol="2"/>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5">
    <i>
      <x v="3"/>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7">
    <format dxfId="137">
      <pivotArea outline="0" fieldPosition="0">
        <references count="1">
          <reference field="13" count="1" selected="0">
            <x v="0"/>
          </reference>
        </references>
      </pivotArea>
    </format>
    <format dxfId="138">
      <pivotArea field="13" type="button" dataOnly="0" labelOnly="1" outline="0" axis="axisCol" fieldPosition="0"/>
    </format>
    <format dxfId="139">
      <pivotArea dataOnly="0" labelOnly="1" outline="0" fieldPosition="0">
        <references count="1">
          <reference field="13" count="1">
            <x v="0"/>
          </reference>
        </references>
      </pivotArea>
    </format>
    <format dxfId="140">
      <pivotArea outline="0" fieldPosition="0">
        <references count="1">
          <reference field="13" count="1" selected="0">
            <x v="1"/>
          </reference>
        </references>
      </pivotArea>
    </format>
    <format dxfId="141">
      <pivotArea type="topRight" dataOnly="0" labelOnly="1" outline="0" fieldPosition="0"/>
    </format>
    <format dxfId="142">
      <pivotArea dataOnly="0" labelOnly="1" outline="0" fieldPosition="0">
        <references count="1">
          <reference field="13" count="1">
            <x v="1"/>
          </reference>
        </references>
      </pivotArea>
    </format>
    <format dxfId="143">
      <pivotArea outline="0" fieldPosition="0">
        <references count="1">
          <reference field="13" count="1" selected="0">
            <x v="2"/>
          </reference>
        </references>
      </pivotArea>
    </format>
  </formats>
  <chartFormats count="5">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32" name="Order Date">
      <autoFilter ref="A1">
        <filterColumn colId="0">
          <customFilters and="1">
            <customFilter operator="greaterThanOrEqual" val="44348"/>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FA62F-BE6C-4F33-9D3D-5A3FA65EE43D}" name="total sales"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formats count="5">
    <format dxfId="132">
      <pivotArea type="all" dataOnly="0" outline="0" fieldPosition="0"/>
    </format>
    <format dxfId="133">
      <pivotArea outline="0" collapsedLevelsAreSubtotals="1" fieldPosition="0"/>
    </format>
    <format dxfId="134">
      <pivotArea field="7" type="button" dataOnly="0" labelOnly="1" outline="0" axis="axisRow" fieldPosition="0"/>
    </format>
    <format dxfId="135">
      <pivotArea dataOnly="0" labelOnly="1" outline="0" fieldPosition="0">
        <references count="1">
          <reference field="7" count="0"/>
        </references>
      </pivotArea>
    </format>
    <format dxfId="136">
      <pivotArea dataOnly="0" labelOnly="1" outline="0" axis="axisValues" fieldPosition="0"/>
    </format>
  </format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2" name="Order Date">
      <autoFilter ref="A1">
        <filterColumn colId="0">
          <customFilters and="1">
            <customFilter operator="greaterThanOrEqual" val="44348"/>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5FF4E5-5BAE-4829-8CB6-AAAE1CBBBB10}" name="total sales"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52"/>
    </i>
    <i>
      <x v="250"/>
    </i>
    <i>
      <x v="238"/>
    </i>
    <i>
      <x v="265"/>
    </i>
    <i>
      <x v="826"/>
    </i>
  </rowItems>
  <colItems count="1">
    <i/>
  </colItems>
  <dataFields count="1">
    <dataField name="Sum of Sales" fld="12" baseField="0" baseItem="0" numFmtId="170"/>
  </dataFields>
  <formats count="4">
    <format dxfId="128">
      <pivotArea type="all" dataOnly="0" outline="0" fieldPosition="0"/>
    </format>
    <format dxfId="129">
      <pivotArea outline="0" collapsedLevelsAreSubtotals="1" fieldPosition="0"/>
    </format>
    <format dxfId="130">
      <pivotArea field="7" type="button" dataOnly="0" labelOnly="1" outline="0"/>
    </format>
    <format dxfId="131">
      <pivotArea dataOnly="0" labelOnly="1" outline="0" axis="axisValues" fieldPosition="0"/>
    </format>
  </formats>
  <chartFormats count="16">
    <chartFormat chart="8"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5" count="1" selected="0">
            <x v="25"/>
          </reference>
        </references>
      </pivotArea>
    </chartFormat>
    <chartFormat chart="13" format="11">
      <pivotArea type="data" outline="0" fieldPosition="0">
        <references count="2">
          <reference field="4294967294" count="1" selected="0">
            <x v="0"/>
          </reference>
          <reference field="5" count="1" selected="0">
            <x v="81"/>
          </reference>
        </references>
      </pivotArea>
    </chartFormat>
    <chartFormat chart="13" format="12">
      <pivotArea type="data" outline="0" fieldPosition="0">
        <references count="2">
          <reference field="4294967294" count="1" selected="0">
            <x v="0"/>
          </reference>
          <reference field="5" count="1" selected="0">
            <x v="422"/>
          </reference>
        </references>
      </pivotArea>
    </chartFormat>
    <chartFormat chart="13" format="13">
      <pivotArea type="data" outline="0" fieldPosition="0">
        <references count="2">
          <reference field="4294967294" count="1" selected="0">
            <x v="0"/>
          </reference>
          <reference field="5" count="1" selected="0">
            <x v="255"/>
          </reference>
        </references>
      </pivotArea>
    </chartFormat>
    <chartFormat chart="13" format="14">
      <pivotArea type="data" outline="0" fieldPosition="0">
        <references count="2">
          <reference field="4294967294" count="1" selected="0">
            <x v="0"/>
          </reference>
          <reference field="5" count="1" selected="0">
            <x v="583"/>
          </reference>
        </references>
      </pivotArea>
    </chartFormat>
    <chartFormat chart="13" format="15">
      <pivotArea type="data" outline="0" fieldPosition="0">
        <references count="2">
          <reference field="4294967294" count="1" selected="0">
            <x v="0"/>
          </reference>
          <reference field="5" count="1" selected="0">
            <x v="28"/>
          </reference>
        </references>
      </pivotArea>
    </chartFormat>
    <chartFormat chart="13" format="16">
      <pivotArea type="data" outline="0" fieldPosition="0">
        <references count="2">
          <reference field="4294967294" count="1" selected="0">
            <x v="0"/>
          </reference>
          <reference field="5" count="1" selected="0">
            <x v="125"/>
          </reference>
        </references>
      </pivotArea>
    </chartFormat>
    <chartFormat chart="13" format="17">
      <pivotArea type="data" outline="0" fieldPosition="0">
        <references count="2">
          <reference field="4294967294" count="1" selected="0">
            <x v="0"/>
          </reference>
          <reference field="5" count="1" selected="0">
            <x v="831"/>
          </reference>
        </references>
      </pivotArea>
    </chartFormat>
    <chartFormat chart="13" format="18">
      <pivotArea type="data" outline="0" fieldPosition="0">
        <references count="2">
          <reference field="4294967294" count="1" selected="0">
            <x v="0"/>
          </reference>
          <reference field="5" count="1" selected="0">
            <x v="646"/>
          </reference>
        </references>
      </pivotArea>
    </chartFormat>
    <chartFormat chart="13" format="19">
      <pivotArea type="data" outline="0" fieldPosition="0">
        <references count="2">
          <reference field="4294967294" count="1" selected="0">
            <x v="0"/>
          </reference>
          <reference field="5" count="1" selected="0">
            <x v="826"/>
          </reference>
        </references>
      </pivotArea>
    </chartFormat>
    <chartFormat chart="13" format="20">
      <pivotArea type="data" outline="0" fieldPosition="0">
        <references count="2">
          <reference field="4294967294" count="1" selected="0">
            <x v="0"/>
          </reference>
          <reference field="5" count="1" selected="0">
            <x v="265"/>
          </reference>
        </references>
      </pivotArea>
    </chartFormat>
    <chartFormat chart="13" format="21">
      <pivotArea type="data" outline="0" fieldPosition="0">
        <references count="2">
          <reference field="4294967294" count="1" selected="0">
            <x v="0"/>
          </reference>
          <reference field="5" count="1" selected="0">
            <x v="238"/>
          </reference>
        </references>
      </pivotArea>
    </chartFormat>
    <chartFormat chart="13" format="22">
      <pivotArea type="data" outline="0" fieldPosition="0">
        <references count="2">
          <reference field="4294967294" count="1" selected="0">
            <x v="0"/>
          </reference>
          <reference field="5" count="1" selected="0">
            <x v="250"/>
          </reference>
        </references>
      </pivotArea>
    </chartFormat>
    <chartFormat chart="13" format="23">
      <pivotArea type="data" outline="0" fieldPosition="0">
        <references count="2">
          <reference field="4294967294" count="1" selected="0">
            <x v="0"/>
          </reference>
          <reference field="5" count="1" selected="0">
            <x v="852"/>
          </reference>
        </references>
      </pivotArea>
    </chartFormat>
  </chartFormats>
  <pivotTableStyleInfo name="PivotStyleMedium9" showRowHeaders="1" showColHeaders="1" showRowStripes="0" showColStripes="0" showLastColumn="1"/>
  <filters count="2">
    <filter fld="1" type="dateBetween" evalOrder="-1" id="123" name="Order Date">
      <autoFilter ref="A1">
        <filterColumn colId="0">
          <customFilters and="1">
            <customFilter operator="greaterThanOrEqual" val="44348"/>
            <customFilter operator="lessThanOrEqual" val="44834"/>
          </customFilters>
        </filterColumn>
      </autoFilter>
      <extLst>
        <ext xmlns:x15="http://schemas.microsoft.com/office/spreadsheetml/2010/11/main" uri="{0605FD5F-26C8-4aeb-8148-2DB25E43C511}">
          <x15:pivotFilter useWholeDay="1"/>
        </ext>
      </extLst>
    </filter>
    <filter fld="5" type="count" evalOrder="-1" id="7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59EA2F-73AE-4609-902D-C7AA6BC2B3BF}" sourceName="Size">
  <pivotTables>
    <pivotTable tabId="21" name="total sales"/>
    <pivotTable tabId="25" name="total sales"/>
    <pivotTable tabId="27" name="total sales"/>
  </pivotTables>
  <data>
    <tabular pivotCacheId="18714940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422DE1-ABE1-48AA-A724-E6FDABBBAB8F}" sourceName="roast type name">
  <pivotTables>
    <pivotTable tabId="21" name="total sales"/>
    <pivotTable tabId="25" name="total sales"/>
    <pivotTable tabId="27" name="total sales"/>
  </pivotTables>
  <data>
    <tabular pivotCacheId="1871494087">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A04E6D-4C67-4FC8-B58D-C7EBD9F4DD1B}" sourceName="LOYALTY CARD">
  <pivotTables>
    <pivotTable tabId="21" name="total sales"/>
    <pivotTable tabId="25" name="total sales"/>
    <pivotTable tabId="27" name="total sales"/>
  </pivotTables>
  <data>
    <tabular pivotCacheId="187149408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1A6BB00-FD0D-4D2D-BA62-4C86CB318E17}" cache="Slicer_Size" caption="Size" columnCount="2" style="SlicerStyleDark2" rowHeight="241300"/>
  <slicer name="roast type name" xr10:uid="{3C1848BB-FD9E-48E1-B5D3-C8CA9E750CB1}" cache="Slicer_roast_type_name" caption="roast type name" columnCount="3" style="SlicerStyleDark2" rowHeight="241300"/>
  <slicer name="LOYALTY CARD" xr10:uid="{60BF936F-2742-4A5A-A3B8-47ADD01024B2}"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AACF7D-41BD-4586-8A2D-5D9CCD20470E}" name="order_table" displayName="order_table" ref="A1:P1001" totalsRowShown="0" headerRowDxfId="705">
  <autoFilter ref="A1:P1001" xr:uid="{D6AACF7D-41BD-4586-8A2D-5D9CCD20470E}"/>
  <tableColumns count="16">
    <tableColumn id="1" xr3:uid="{B6FD21BB-1331-4CCB-9D4D-B69EAD73C982}" name="Order ID" dataDxfId="712"/>
    <tableColumn id="2" xr3:uid="{B31F9DD6-A213-4B20-A1FA-D3B11AB35397}" name="Order Date" dataDxfId="711"/>
    <tableColumn id="3" xr3:uid="{718176DD-1641-482A-8672-4DA921D4F509}" name="Customer ID" dataDxfId="710"/>
    <tableColumn id="4" xr3:uid="{3B12EB89-3799-46A0-8A66-AF714E97F7DF}" name="Product ID"/>
    <tableColumn id="5" xr3:uid="{95FBB48F-5967-42E4-99BA-BA0DE8EDA7F5}" name="Quantity" dataDxfId="709"/>
    <tableColumn id="6" xr3:uid="{6E9F327E-D4BB-420F-B63F-55C655408F6E}" name="Customer Name" dataDxfId="708">
      <calculatedColumnFormula>_xlfn.XLOOKUP(orders!C2,customers!$A$1:$A$1001,customers!$B$1:$B$1001,,0)</calculatedColumnFormula>
    </tableColumn>
    <tableColumn id="7" xr3:uid="{2C6A3C05-13AD-4A4D-966C-993692B4194D}" name="Email" dataDxfId="707">
      <calculatedColumnFormula>IF(_xlfn.XLOOKUP(C2,customers!$A$1:$A$1001,customers!$C$1:$C$1001,,0)=0,"",_xlfn.XLOOKUP(C2,customers!$A$1:$A$1001,customers!$C$1:$C$1001,,0))</calculatedColumnFormula>
    </tableColumn>
    <tableColumn id="8" xr3:uid="{69A34640-5E7B-43D4-AF4B-58918FC1DCCF}" name="Country" dataDxfId="706">
      <calculatedColumnFormula>_xlfn.XLOOKUP(C2,customers!$A$1:$A$1001,customers!$G$1:$G$1001,,0)</calculatedColumnFormula>
    </tableColumn>
    <tableColumn id="9" xr3:uid="{F6C78374-92CB-4654-B7A2-B7850D7468A6}" name="Coffee Type">
      <calculatedColumnFormula>_xlfn.XLOOKUP(D2,products!$A$1:$A$49,products!$B$1:$B$49,,0)</calculatedColumnFormula>
    </tableColumn>
    <tableColumn id="10" xr3:uid="{0DE915A6-3766-4988-8A10-8AE32568DB83}" name="Roast Type">
      <calculatedColumnFormula>_xlfn.XLOOKUP(orders!D2,products!$A$1:$A$49,products!$C$1:$C$49,,0)</calculatedColumnFormula>
    </tableColumn>
    <tableColumn id="11" xr3:uid="{8542D417-CED9-4AC4-8889-59A3BD9C5B54}" name="Size">
      <calculatedColumnFormula>_xlfn.XLOOKUP(orders!D2,products!$A$1:$A$49,products!$D$1:$D$49,,0)</calculatedColumnFormula>
    </tableColumn>
    <tableColumn id="12" xr3:uid="{BA5DD493-7517-496D-BB4D-4CF72A9B4E31}" name="Unit Price">
      <calculatedColumnFormula>_xlfn.XLOOKUP(D2,products!$A$1:$A$49,products!$E$1:$E$49,,0)</calculatedColumnFormula>
    </tableColumn>
    <tableColumn id="13" xr3:uid="{B59BA47F-CD93-4FE1-BF24-905D0C1BA585}" name="Sales">
      <calculatedColumnFormula>E2*L2</calculatedColumnFormula>
    </tableColumn>
    <tableColumn id="14" xr3:uid="{9538BE91-231C-46B1-B4DF-A06AC37FD7E2}" name="Coffee type name">
      <calculatedColumnFormula>IF(I2="Rob","Robusta",IF(I2="exc","Excelsa",IF(I2="Ara","Arabica",IF(I2="Lib","Liberica",""))))</calculatedColumnFormula>
    </tableColumn>
    <tableColumn id="15" xr3:uid="{E1A89588-61F2-4FA6-8C82-BAEB31DEA6EB}" name="roast type name">
      <calculatedColumnFormula>IF(J2="M","Medium",IF(J2="L","Light",IF(J2="D","Dark",)))</calculatedColumnFormula>
    </tableColumn>
    <tableColumn id="16" xr3:uid="{F46284D3-27DB-40D7-B688-BFEA644C7784}" name="LOYALTY CARD" dataDxfId="700">
      <calculatedColumnFormula>_xlfn.XLOOKUP(order_table[[#This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1FBBDA8-2151-41A2-9B74-E88415381D3F}" sourceName="Order Date">
  <pivotTables>
    <pivotTable tabId="21" name="total sales"/>
    <pivotTable tabId="25" name="total sales"/>
    <pivotTable tabId="27" name="total sales"/>
  </pivotTables>
  <state minimalRefreshVersion="6" lastRefreshVersion="6" pivotCacheId="1871494087" filterType="dateBetween">
    <selection startDate="2021-06-01T00:00:00" endDate="2022-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34F00A-9F6E-4C1F-80E0-F82F1CB34AE2}" cache="NativeTimeline_Order_Date" caption="Order Date" level="2" selectionLevel="2" scrollPosition="2021-05-12T00:00:00" style="TimeSlicerStyleLight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61B917B-DE8C-4E02-9631-529D102DDB5B}">
  <we:reference id="wa200005271" version="2.5.4.0" store="en-GB" storeType="OMEX"/>
  <we:alternateReferences>
    <we:reference id="wa200005271" version="2.5.4.0" store=""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E5FD0-E36E-4645-BDF1-3C0C54B041AF}">
  <sheetPr codeName="Sheet1"/>
  <dimension ref="A3:F48"/>
  <sheetViews>
    <sheetView zoomScale="86" zoomScaleNormal="86" workbookViewId="0">
      <selection activeCell="AA16" sqref="AA16"/>
    </sheetView>
  </sheetViews>
  <sheetFormatPr defaultRowHeight="15" x14ac:dyDescent="0.25"/>
  <cols>
    <col min="1" max="1" width="13.140625" bestFit="1" customWidth="1"/>
    <col min="2" max="2" width="22" bestFit="1" customWidth="1"/>
    <col min="3" max="3" width="19.28515625" style="7" bestFit="1" customWidth="1"/>
    <col min="4" max="4" width="7.42578125" style="7" bestFit="1" customWidth="1"/>
    <col min="5" max="5" width="7.85546875" style="7" bestFit="1" customWidth="1"/>
    <col min="6" max="6" width="8.5703125" style="7" bestFit="1" customWidth="1"/>
  </cols>
  <sheetData>
    <row r="3" spans="1:6" x14ac:dyDescent="0.25">
      <c r="A3" s="5" t="s">
        <v>6218</v>
      </c>
      <c r="C3" s="8" t="s">
        <v>6196</v>
      </c>
    </row>
    <row r="4" spans="1:6" x14ac:dyDescent="0.25">
      <c r="A4" s="5" t="s">
        <v>6212</v>
      </c>
      <c r="B4" s="5" t="s">
        <v>6213</v>
      </c>
      <c r="C4" s="7" t="s">
        <v>6214</v>
      </c>
      <c r="D4" s="7" t="s">
        <v>6215</v>
      </c>
      <c r="E4" t="s">
        <v>6216</v>
      </c>
      <c r="F4" t="s">
        <v>6217</v>
      </c>
    </row>
    <row r="5" spans="1:6" x14ac:dyDescent="0.25">
      <c r="A5" t="s">
        <v>6198</v>
      </c>
      <c r="B5" t="s">
        <v>6205</v>
      </c>
      <c r="C5" s="7">
        <v>77.699999999999989</v>
      </c>
      <c r="F5" s="6">
        <v>17.924999999999997</v>
      </c>
    </row>
    <row r="6" spans="1:6" x14ac:dyDescent="0.25">
      <c r="B6" t="s">
        <v>6206</v>
      </c>
      <c r="C6" s="7">
        <v>31.08</v>
      </c>
      <c r="E6" s="7">
        <v>52.305</v>
      </c>
      <c r="F6" s="6">
        <v>145.78999999999996</v>
      </c>
    </row>
    <row r="7" spans="1:6" x14ac:dyDescent="0.25">
      <c r="B7" t="s">
        <v>6207</v>
      </c>
      <c r="E7" s="7">
        <v>28.53</v>
      </c>
      <c r="F7" s="6">
        <v>21.509999999999998</v>
      </c>
    </row>
    <row r="8" spans="1:6" x14ac:dyDescent="0.25">
      <c r="B8" t="s">
        <v>6208</v>
      </c>
      <c r="C8" s="7">
        <v>257.70499999999998</v>
      </c>
      <c r="D8" s="7">
        <v>89.1</v>
      </c>
      <c r="F8" s="6">
        <v>145.78999999999996</v>
      </c>
    </row>
    <row r="9" spans="1:6" x14ac:dyDescent="0.25">
      <c r="B9" t="s">
        <v>6209</v>
      </c>
      <c r="C9" s="7">
        <v>3.8849999999999998</v>
      </c>
      <c r="D9" s="7">
        <v>68.309999999999988</v>
      </c>
      <c r="E9" s="7">
        <v>129.97</v>
      </c>
      <c r="F9" s="6">
        <v>88.429999999999993</v>
      </c>
    </row>
    <row r="10" spans="1:6" x14ac:dyDescent="0.25">
      <c r="B10" t="s">
        <v>6210</v>
      </c>
      <c r="C10" s="7">
        <v>11.654999999999999</v>
      </c>
      <c r="D10" s="7">
        <v>103.94999999999999</v>
      </c>
      <c r="E10" s="7">
        <v>41.21</v>
      </c>
      <c r="F10" s="6"/>
    </row>
    <row r="11" spans="1:6" x14ac:dyDescent="0.25">
      <c r="B11" t="s">
        <v>6211</v>
      </c>
      <c r="C11" s="7">
        <v>155.39999999999998</v>
      </c>
      <c r="E11" s="7">
        <v>9.51</v>
      </c>
      <c r="F11" s="6">
        <v>185.22499999999997</v>
      </c>
    </row>
    <row r="12" spans="1:6" x14ac:dyDescent="0.25">
      <c r="A12" t="s">
        <v>6199</v>
      </c>
      <c r="B12" t="s">
        <v>6200</v>
      </c>
      <c r="C12" s="7">
        <v>23.31</v>
      </c>
      <c r="D12" s="7">
        <v>50.49</v>
      </c>
      <c r="E12" s="7">
        <v>240.92</v>
      </c>
      <c r="F12" s="6">
        <v>23.9</v>
      </c>
    </row>
    <row r="13" spans="1:6" x14ac:dyDescent="0.25">
      <c r="B13" t="s">
        <v>6201</v>
      </c>
      <c r="C13" s="7">
        <v>49.209999999999994</v>
      </c>
      <c r="E13" s="7">
        <v>41.21</v>
      </c>
      <c r="F13" s="6">
        <v>35.849999999999994</v>
      </c>
    </row>
    <row r="14" spans="1:6" x14ac:dyDescent="0.25">
      <c r="B14" t="s">
        <v>6202</v>
      </c>
      <c r="D14" s="7">
        <v>147.01499999999999</v>
      </c>
      <c r="F14" s="6">
        <v>114.71999999999998</v>
      </c>
    </row>
    <row r="15" spans="1:6" x14ac:dyDescent="0.25">
      <c r="B15" t="s">
        <v>6203</v>
      </c>
      <c r="C15" s="7">
        <v>7.77</v>
      </c>
      <c r="D15" s="7">
        <v>44.55</v>
      </c>
      <c r="E15" s="7">
        <v>38.04</v>
      </c>
      <c r="F15" s="6">
        <v>21.509999999999998</v>
      </c>
    </row>
    <row r="16" spans="1:6" x14ac:dyDescent="0.25">
      <c r="B16" t="s">
        <v>6204</v>
      </c>
      <c r="E16" s="7">
        <v>79.25</v>
      </c>
      <c r="F16" s="6">
        <v>14.339999999999998</v>
      </c>
    </row>
    <row r="17" spans="2:6" x14ac:dyDescent="0.25">
      <c r="B17" t="s">
        <v>6205</v>
      </c>
      <c r="C17" s="7">
        <v>46.62</v>
      </c>
      <c r="D17" s="7">
        <v>218.29499999999996</v>
      </c>
      <c r="E17" s="7">
        <v>145.82</v>
      </c>
      <c r="F17" s="6">
        <v>7.169999999999999</v>
      </c>
    </row>
    <row r="18" spans="2:6" x14ac:dyDescent="0.25">
      <c r="B18" t="s">
        <v>6206</v>
      </c>
      <c r="C18" s="7">
        <v>31.08</v>
      </c>
      <c r="D18" s="7">
        <v>59.4</v>
      </c>
      <c r="E18" s="7">
        <v>79.25</v>
      </c>
      <c r="F18" s="6">
        <v>14.339999999999998</v>
      </c>
    </row>
    <row r="19" spans="2:6" x14ac:dyDescent="0.25">
      <c r="B19" t="s">
        <v>6207</v>
      </c>
      <c r="C19" s="7">
        <v>38.849999999999994</v>
      </c>
      <c r="F19" s="6">
        <v>10.754999999999999</v>
      </c>
    </row>
    <row r="20" spans="2:6" x14ac:dyDescent="0.25">
      <c r="C20"/>
      <c r="D20"/>
      <c r="E20"/>
      <c r="F20"/>
    </row>
    <row r="21" spans="2:6" x14ac:dyDescent="0.25">
      <c r="C21"/>
      <c r="D21"/>
      <c r="E21"/>
      <c r="F21"/>
    </row>
    <row r="22" spans="2:6" x14ac:dyDescent="0.25">
      <c r="C22"/>
      <c r="D22"/>
      <c r="E22"/>
      <c r="F22"/>
    </row>
    <row r="23" spans="2:6" x14ac:dyDescent="0.25">
      <c r="C23"/>
      <c r="D23"/>
      <c r="E23"/>
      <c r="F23"/>
    </row>
    <row r="24" spans="2:6" x14ac:dyDescent="0.25">
      <c r="C24"/>
      <c r="D24"/>
      <c r="E24"/>
      <c r="F24"/>
    </row>
    <row r="25" spans="2:6" x14ac:dyDescent="0.25">
      <c r="C25"/>
      <c r="D25"/>
      <c r="E25"/>
      <c r="F25"/>
    </row>
    <row r="26" spans="2:6" x14ac:dyDescent="0.25">
      <c r="C26"/>
      <c r="D26"/>
      <c r="E26"/>
      <c r="F26"/>
    </row>
    <row r="27" spans="2:6" x14ac:dyDescent="0.25">
      <c r="C27"/>
      <c r="D27"/>
      <c r="E27"/>
      <c r="F27"/>
    </row>
    <row r="28" spans="2:6" x14ac:dyDescent="0.25">
      <c r="C28"/>
      <c r="D28"/>
      <c r="E28"/>
      <c r="F28"/>
    </row>
    <row r="29" spans="2:6" x14ac:dyDescent="0.25">
      <c r="C29"/>
      <c r="D29"/>
      <c r="E29"/>
      <c r="F29"/>
    </row>
    <row r="30" spans="2:6" x14ac:dyDescent="0.25">
      <c r="C30"/>
      <c r="D30"/>
      <c r="E30"/>
      <c r="F30"/>
    </row>
    <row r="31" spans="2:6" x14ac:dyDescent="0.25">
      <c r="C31"/>
      <c r="D31"/>
      <c r="E31"/>
      <c r="F31"/>
    </row>
    <row r="32" spans="2:6" x14ac:dyDescent="0.25">
      <c r="C32"/>
      <c r="D32"/>
      <c r="E32"/>
      <c r="F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0E073-EC47-4753-B483-EF2408A56A23}">
  <sheetPr codeName="Sheet5"/>
  <dimension ref="A3:F48"/>
  <sheetViews>
    <sheetView zoomScale="86" zoomScaleNormal="86" workbookViewId="0">
      <selection activeCell="B19" sqref="B19"/>
    </sheetView>
  </sheetViews>
  <sheetFormatPr defaultRowHeight="15" x14ac:dyDescent="0.25"/>
  <cols>
    <col min="1" max="1" width="15.42578125" bestFit="1" customWidth="1"/>
    <col min="2" max="2" width="12.140625" bestFit="1" customWidth="1"/>
    <col min="3" max="3" width="12.42578125" style="7" bestFit="1" customWidth="1"/>
    <col min="4" max="4" width="7.42578125" style="7" bestFit="1" customWidth="1"/>
    <col min="5" max="5" width="8.140625" style="7" bestFit="1" customWidth="1"/>
    <col min="6" max="6" width="9.28515625" style="7" bestFit="1" customWidth="1"/>
  </cols>
  <sheetData>
    <row r="3" spans="1:6" x14ac:dyDescent="0.25">
      <c r="A3" s="9" t="s">
        <v>7</v>
      </c>
      <c r="B3" s="4" t="s">
        <v>6218</v>
      </c>
      <c r="C3"/>
      <c r="D3"/>
      <c r="E3"/>
      <c r="F3"/>
    </row>
    <row r="4" spans="1:6" x14ac:dyDescent="0.25">
      <c r="A4" s="4" t="s">
        <v>28</v>
      </c>
      <c r="B4" s="4">
        <v>174.96499999999997</v>
      </c>
      <c r="C4"/>
      <c r="D4"/>
      <c r="E4"/>
      <c r="F4"/>
    </row>
    <row r="5" spans="1:6" x14ac:dyDescent="0.25">
      <c r="A5" s="4" t="s">
        <v>318</v>
      </c>
      <c r="B5" s="4">
        <v>424.35</v>
      </c>
      <c r="C5"/>
      <c r="D5"/>
      <c r="E5"/>
      <c r="F5"/>
    </row>
    <row r="6" spans="1:6" x14ac:dyDescent="0.25">
      <c r="A6" s="4" t="s">
        <v>19</v>
      </c>
      <c r="B6" s="4">
        <v>2649.3300000000004</v>
      </c>
      <c r="C6"/>
      <c r="D6"/>
      <c r="E6"/>
      <c r="F6"/>
    </row>
    <row r="7" spans="1:6" x14ac:dyDescent="0.25">
      <c r="C7"/>
      <c r="D7"/>
      <c r="E7"/>
      <c r="F7"/>
    </row>
    <row r="8" spans="1:6" x14ac:dyDescent="0.25">
      <c r="C8"/>
      <c r="D8"/>
      <c r="E8"/>
      <c r="F8"/>
    </row>
    <row r="9" spans="1:6" x14ac:dyDescent="0.25">
      <c r="C9"/>
      <c r="D9"/>
      <c r="E9"/>
      <c r="F9"/>
    </row>
    <row r="10" spans="1:6" x14ac:dyDescent="0.25">
      <c r="C10"/>
      <c r="D10"/>
      <c r="E10"/>
      <c r="F10"/>
    </row>
    <row r="11" spans="1:6" x14ac:dyDescent="0.25">
      <c r="C11"/>
      <c r="D11"/>
      <c r="E11"/>
      <c r="F11"/>
    </row>
    <row r="12" spans="1:6" x14ac:dyDescent="0.25">
      <c r="C12"/>
      <c r="D12"/>
      <c r="E12"/>
      <c r="F12"/>
    </row>
    <row r="13" spans="1:6" x14ac:dyDescent="0.25">
      <c r="C13"/>
      <c r="D13"/>
      <c r="E13"/>
      <c r="F13"/>
    </row>
    <row r="14" spans="1:6" x14ac:dyDescent="0.25">
      <c r="C14"/>
      <c r="D14"/>
      <c r="E14"/>
      <c r="F14"/>
    </row>
    <row r="15" spans="1:6" x14ac:dyDescent="0.25">
      <c r="C15"/>
      <c r="D15"/>
      <c r="E15"/>
      <c r="F15"/>
    </row>
    <row r="16" spans="1:6" x14ac:dyDescent="0.25">
      <c r="C16"/>
      <c r="D16"/>
      <c r="E16"/>
      <c r="F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FAC2C-E687-4CD6-BE73-B9AE6002F57C}">
  <sheetPr codeName="Sheet6"/>
  <dimension ref="A3:F916"/>
  <sheetViews>
    <sheetView zoomScale="86" zoomScaleNormal="86" workbookViewId="0">
      <selection activeCell="C29" sqref="C29"/>
    </sheetView>
  </sheetViews>
  <sheetFormatPr defaultRowHeight="15" x14ac:dyDescent="0.25"/>
  <cols>
    <col min="1" max="1" width="17.7109375" bestFit="1" customWidth="1"/>
    <col min="2" max="2" width="12.140625" bestFit="1" customWidth="1"/>
    <col min="3" max="3" width="12.42578125" style="7" bestFit="1" customWidth="1"/>
    <col min="4" max="4" width="7.42578125" style="7" bestFit="1" customWidth="1"/>
    <col min="5" max="5" width="8.140625" style="7" bestFit="1" customWidth="1"/>
    <col min="6" max="6" width="9.28515625" style="7" bestFit="1" customWidth="1"/>
  </cols>
  <sheetData>
    <row r="3" spans="1:6" x14ac:dyDescent="0.25">
      <c r="A3" s="9" t="s">
        <v>4</v>
      </c>
      <c r="B3" s="4" t="s">
        <v>6218</v>
      </c>
      <c r="C3"/>
      <c r="D3"/>
      <c r="E3"/>
      <c r="F3"/>
    </row>
    <row r="4" spans="1:6" x14ac:dyDescent="0.25">
      <c r="A4" s="4" t="s">
        <v>4153</v>
      </c>
      <c r="B4" s="4">
        <v>137.42499999999998</v>
      </c>
      <c r="C4"/>
      <c r="D4"/>
      <c r="E4"/>
      <c r="F4"/>
    </row>
    <row r="5" spans="1:6" x14ac:dyDescent="0.25">
      <c r="A5" s="4" t="s">
        <v>1182</v>
      </c>
      <c r="B5" s="4">
        <v>145.82</v>
      </c>
      <c r="C5"/>
      <c r="D5"/>
      <c r="E5"/>
      <c r="F5"/>
    </row>
    <row r="6" spans="1:6" x14ac:dyDescent="0.25">
      <c r="A6" s="4" t="s">
        <v>4593</v>
      </c>
      <c r="B6" s="4">
        <v>145.82</v>
      </c>
      <c r="C6"/>
      <c r="D6"/>
      <c r="E6"/>
      <c r="F6"/>
    </row>
    <row r="7" spans="1:6" x14ac:dyDescent="0.25">
      <c r="A7" s="4" t="s">
        <v>5605</v>
      </c>
      <c r="B7" s="4">
        <v>148.92499999999998</v>
      </c>
      <c r="C7"/>
      <c r="D7"/>
      <c r="E7"/>
      <c r="F7"/>
    </row>
    <row r="8" spans="1:6" x14ac:dyDescent="0.25">
      <c r="A8" s="4" t="s">
        <v>2046</v>
      </c>
      <c r="B8" s="4">
        <v>204.92999999999995</v>
      </c>
      <c r="C8"/>
      <c r="D8"/>
      <c r="E8"/>
      <c r="F8"/>
    </row>
    <row r="9" spans="1:6" x14ac:dyDescent="0.25">
      <c r="C9"/>
      <c r="D9"/>
      <c r="E9"/>
      <c r="F9"/>
    </row>
    <row r="10" spans="1:6" x14ac:dyDescent="0.25">
      <c r="C10"/>
      <c r="D10"/>
      <c r="E10"/>
      <c r="F10"/>
    </row>
    <row r="11" spans="1:6" x14ac:dyDescent="0.25">
      <c r="C11"/>
      <c r="D11"/>
      <c r="E11"/>
      <c r="F11"/>
    </row>
    <row r="12" spans="1:6" x14ac:dyDescent="0.25">
      <c r="C12"/>
      <c r="D12"/>
      <c r="E12"/>
      <c r="F12"/>
    </row>
    <row r="13" spans="1:6" x14ac:dyDescent="0.25">
      <c r="C13"/>
      <c r="D13"/>
      <c r="E13"/>
      <c r="F13"/>
    </row>
    <row r="14" spans="1:6" x14ac:dyDescent="0.25">
      <c r="C14"/>
      <c r="D14"/>
      <c r="E14"/>
      <c r="F14"/>
    </row>
    <row r="15" spans="1:6" x14ac:dyDescent="0.25">
      <c r="C15"/>
      <c r="D15"/>
      <c r="E15"/>
      <c r="F15"/>
    </row>
    <row r="16" spans="1:6" x14ac:dyDescent="0.25">
      <c r="C16"/>
      <c r="D16"/>
      <c r="E16"/>
      <c r="F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5236D-AACB-4AA9-998D-254FE422C5A2}">
  <dimension ref="A1"/>
  <sheetViews>
    <sheetView showGridLines="0" showRowColHeaders="0" tabSelected="1" zoomScale="73" zoomScaleNormal="73" workbookViewId="0">
      <selection activeCell="V42" sqref="V42"/>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2"/>
  <dimension ref="A1:P1001"/>
  <sheetViews>
    <sheetView topLeftCell="B1" zoomScale="86" zoomScaleNormal="86" workbookViewId="0">
      <selection activeCell="P3" sqref="P3"/>
    </sheetView>
  </sheetViews>
  <sheetFormatPr defaultRowHeight="15" x14ac:dyDescent="0.25"/>
  <cols>
    <col min="1" max="1" width="16.5703125" bestFit="1" customWidth="1"/>
    <col min="2" max="2" width="13.42578125" bestFit="1" customWidth="1"/>
    <col min="3" max="3" width="17.42578125" bestFit="1" customWidth="1"/>
    <col min="4" max="4" width="11.85546875" customWidth="1"/>
    <col min="5" max="5" width="10.28515625" customWidth="1"/>
    <col min="6" max="6" width="17" customWidth="1"/>
    <col min="7" max="7" width="39.42578125" bestFit="1" customWidth="1"/>
    <col min="8" max="8" width="12.85546875" bestFit="1" customWidth="1"/>
    <col min="9" max="9" width="12.85546875" customWidth="1"/>
    <col min="10" max="10" width="12.140625" customWidth="1"/>
    <col min="11" max="11" width="6.140625" customWidth="1"/>
    <col min="12" max="12" width="11.140625" customWidth="1"/>
    <col min="13" max="13" width="7.140625" customWidth="1"/>
    <col min="14" max="14" width="17.85546875" customWidth="1"/>
    <col min="15" max="15" width="16.85546875" customWidth="1"/>
    <col min="16" max="16" width="17.42578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_xlfn.XLOOKUP(orders!D2,products!$A$1:$A$49,products!$C$1:$C$49,,0)</f>
        <v>M</v>
      </c>
      <c r="K2">
        <f>_xlfn.XLOOKUP(orders!D2,products!$A$1:$A$49,products!$D$1:$D$49,,0)</f>
        <v>1</v>
      </c>
      <c r="L2">
        <f>_xlfn.XLOOKUP(D2,products!$A$1:$A$49,products!$E$1:$E$49,,0)</f>
        <v>9.9499999999999993</v>
      </c>
      <c r="M2">
        <f>E2*L2</f>
        <v>19.899999999999999</v>
      </c>
      <c r="N2" t="str">
        <f>IF(I2="Rob","Robusta",IF(I2="exc","Excelsa",IF(I2="Ara","Arabica",IF(I2="Lib","Liberica",""))))</f>
        <v>Robusta</v>
      </c>
      <c r="O2" t="str">
        <f>IF(J2="M","Medium",IF(J2="L","Light",IF(J2="D","Dark",)))</f>
        <v>Medium</v>
      </c>
      <c r="P2" t="str">
        <f>_xlfn.XLOOKUP(order_table[[#This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_xlfn.XLOOKUP(orders!D3,products!$A$1:$A$49,products!$C$1:$C$49,,0)</f>
        <v>M</v>
      </c>
      <c r="K3">
        <f>_xlfn.XLOOKUP(orders!D3,products!$A$1:$A$49,products!$D$1:$D$49,,0)</f>
        <v>0.5</v>
      </c>
      <c r="L3">
        <f>_xlfn.XLOOKUP(D3,products!$A$1:$A$49,products!$E$1:$E$49,,0)</f>
        <v>8.25</v>
      </c>
      <c r="M3">
        <f t="shared" ref="M3:M66" si="0">E3*L3</f>
        <v>41.25</v>
      </c>
      <c r="N3" t="str">
        <f t="shared" ref="N3:N66" si="1">IF(I3="Rob","Robusta",IF(I3="exc","Excelsa",IF(I3="Ara","Arabica",IF(I3="Lib","Liberica",""))))</f>
        <v>Excelsa</v>
      </c>
      <c r="O3" t="str">
        <f t="shared" ref="O3:O66" si="2">IF(J3="M","Medium",IF(J3="L","Light",IF(J3="D","Dark",)))</f>
        <v>Medium</v>
      </c>
      <c r="P3" t="str">
        <f>_xlfn.XLOOKUP(order_table[[#This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_xlfn.XLOOKUP(orders!D4,products!$A$1:$A$49,products!$C$1:$C$49,,0)</f>
        <v>L</v>
      </c>
      <c r="K4">
        <f>_xlfn.XLOOKUP(orders!D4,products!$A$1:$A$49,products!$D$1:$D$49,,0)</f>
        <v>1</v>
      </c>
      <c r="L4">
        <f>_xlfn.XLOOKUP(D4,products!$A$1:$A$49,products!$E$1:$E$49,,0)</f>
        <v>12.95</v>
      </c>
      <c r="M4">
        <f t="shared" si="0"/>
        <v>12.95</v>
      </c>
      <c r="N4" t="str">
        <f t="shared" si="1"/>
        <v>Arabica</v>
      </c>
      <c r="O4" t="str">
        <f t="shared" si="2"/>
        <v>Light</v>
      </c>
      <c r="P4" t="str">
        <f>_xlfn.XLOOKUP(order_table[[#This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_xlfn.XLOOKUP(orders!D5,products!$A$1:$A$49,products!$C$1:$C$49,,0)</f>
        <v>M</v>
      </c>
      <c r="K5">
        <f>_xlfn.XLOOKUP(orders!D5,products!$A$1:$A$49,products!$D$1:$D$49,,0)</f>
        <v>1</v>
      </c>
      <c r="L5">
        <f>_xlfn.XLOOKUP(D5,products!$A$1:$A$49,products!$E$1:$E$49,,0)</f>
        <v>13.75</v>
      </c>
      <c r="M5">
        <f t="shared" si="0"/>
        <v>27.5</v>
      </c>
      <c r="N5" t="str">
        <f t="shared" si="1"/>
        <v>Excelsa</v>
      </c>
      <c r="O5" t="str">
        <f t="shared" si="2"/>
        <v>Medium</v>
      </c>
      <c r="P5" t="str">
        <f>_xlfn.XLOOKUP(order_table[[#This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_xlfn.XLOOKUP(orders!D6,products!$A$1:$A$49,products!$C$1:$C$49,,0)</f>
        <v>L</v>
      </c>
      <c r="K6">
        <f>_xlfn.XLOOKUP(orders!D6,products!$A$1:$A$49,products!$D$1:$D$49,,0)</f>
        <v>2.5</v>
      </c>
      <c r="L6">
        <f>_xlfn.XLOOKUP(D6,products!$A$1:$A$49,products!$E$1:$E$49,,0)</f>
        <v>27.484999999999996</v>
      </c>
      <c r="M6">
        <f t="shared" si="0"/>
        <v>54.969999999999992</v>
      </c>
      <c r="N6" t="str">
        <f t="shared" si="1"/>
        <v>Robusta</v>
      </c>
      <c r="O6" t="str">
        <f t="shared" si="2"/>
        <v>Light</v>
      </c>
      <c r="P6" t="str">
        <f>_xlfn.XLOOKUP(order_table[[#This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_xlfn.XLOOKUP(orders!D7,products!$A$1:$A$49,products!$C$1:$C$49,,0)</f>
        <v>D</v>
      </c>
      <c r="K7">
        <f>_xlfn.XLOOKUP(orders!D7,products!$A$1:$A$49,products!$D$1:$D$49,,0)</f>
        <v>1</v>
      </c>
      <c r="L7">
        <f>_xlfn.XLOOKUP(D7,products!$A$1:$A$49,products!$E$1:$E$49,,0)</f>
        <v>12.95</v>
      </c>
      <c r="M7">
        <f t="shared" si="0"/>
        <v>38.849999999999994</v>
      </c>
      <c r="N7" t="str">
        <f t="shared" si="1"/>
        <v>Liberica</v>
      </c>
      <c r="O7" t="str">
        <f t="shared" si="2"/>
        <v>Dark</v>
      </c>
      <c r="P7" t="str">
        <f>_xlfn.XLOOKUP(order_table[[#This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_xlfn.XLOOKUP(orders!D8,products!$A$1:$A$49,products!$C$1:$C$49,,0)</f>
        <v>D</v>
      </c>
      <c r="K8">
        <f>_xlfn.XLOOKUP(orders!D8,products!$A$1:$A$49,products!$D$1:$D$49,,0)</f>
        <v>0.5</v>
      </c>
      <c r="L8">
        <f>_xlfn.XLOOKUP(D8,products!$A$1:$A$49,products!$E$1:$E$49,,0)</f>
        <v>7.29</v>
      </c>
      <c r="M8">
        <f t="shared" si="0"/>
        <v>21.87</v>
      </c>
      <c r="N8" t="str">
        <f t="shared" si="1"/>
        <v>Excelsa</v>
      </c>
      <c r="O8" t="str">
        <f t="shared" si="2"/>
        <v>Dark</v>
      </c>
      <c r="P8" t="str">
        <f>_xlfn.XLOOKUP(order_table[[#This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_xlfn.XLOOKUP(orders!D9,products!$A$1:$A$49,products!$C$1:$C$49,,0)</f>
        <v>L</v>
      </c>
      <c r="K9">
        <f>_xlfn.XLOOKUP(orders!D9,products!$A$1:$A$49,products!$D$1:$D$49,,0)</f>
        <v>0.2</v>
      </c>
      <c r="L9">
        <f>_xlfn.XLOOKUP(D9,products!$A$1:$A$49,products!$E$1:$E$49,,0)</f>
        <v>4.7549999999999999</v>
      </c>
      <c r="M9">
        <f t="shared" si="0"/>
        <v>4.7549999999999999</v>
      </c>
      <c r="N9" t="str">
        <f t="shared" si="1"/>
        <v>Liberica</v>
      </c>
      <c r="O9" t="str">
        <f t="shared" si="2"/>
        <v>Light</v>
      </c>
      <c r="P9" t="str">
        <f>_xlfn.XLOOKUP(order_table[[#This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_xlfn.XLOOKUP(orders!D10,products!$A$1:$A$49,products!$C$1:$C$49,,0)</f>
        <v>M</v>
      </c>
      <c r="K10">
        <f>_xlfn.XLOOKUP(orders!D10,products!$A$1:$A$49,products!$D$1:$D$49,,0)</f>
        <v>0.5</v>
      </c>
      <c r="L10">
        <f>_xlfn.XLOOKUP(D10,products!$A$1:$A$49,products!$E$1:$E$49,,0)</f>
        <v>5.97</v>
      </c>
      <c r="M10">
        <f t="shared" si="0"/>
        <v>17.91</v>
      </c>
      <c r="N10" t="str">
        <f t="shared" si="1"/>
        <v>Robusta</v>
      </c>
      <c r="O10" t="str">
        <f t="shared" si="2"/>
        <v>Medium</v>
      </c>
      <c r="P10" t="str">
        <f>_xlfn.XLOOKUP(order_table[[#This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_xlfn.XLOOKUP(orders!D11,products!$A$1:$A$49,products!$C$1:$C$49,,0)</f>
        <v>M</v>
      </c>
      <c r="K11">
        <f>_xlfn.XLOOKUP(orders!D11,products!$A$1:$A$49,products!$D$1:$D$49,,0)</f>
        <v>0.5</v>
      </c>
      <c r="L11">
        <f>_xlfn.XLOOKUP(D11,products!$A$1:$A$49,products!$E$1:$E$49,,0)</f>
        <v>5.97</v>
      </c>
      <c r="M11">
        <f t="shared" si="0"/>
        <v>5.97</v>
      </c>
      <c r="N11" t="str">
        <f t="shared" si="1"/>
        <v>Robusta</v>
      </c>
      <c r="O11" t="str">
        <f t="shared" si="2"/>
        <v>Medium</v>
      </c>
      <c r="P11" t="str">
        <f>_xlfn.XLOOKUP(order_table[[#This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_xlfn.XLOOKUP(orders!D12,products!$A$1:$A$49,products!$C$1:$C$49,,0)</f>
        <v>D</v>
      </c>
      <c r="K12">
        <f>_xlfn.XLOOKUP(orders!D12,products!$A$1:$A$49,products!$D$1:$D$49,,0)</f>
        <v>1</v>
      </c>
      <c r="L12">
        <f>_xlfn.XLOOKUP(D12,products!$A$1:$A$49,products!$E$1:$E$49,,0)</f>
        <v>9.9499999999999993</v>
      </c>
      <c r="M12">
        <f t="shared" si="0"/>
        <v>39.799999999999997</v>
      </c>
      <c r="N12" t="str">
        <f t="shared" si="1"/>
        <v>Arabica</v>
      </c>
      <c r="O12" t="str">
        <f t="shared" si="2"/>
        <v>Dark</v>
      </c>
      <c r="P12" t="str">
        <f>_xlfn.XLOOKUP(order_table[[#This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_xlfn.XLOOKUP(orders!D13,products!$A$1:$A$49,products!$C$1:$C$49,,0)</f>
        <v>L</v>
      </c>
      <c r="K13">
        <f>_xlfn.XLOOKUP(orders!D13,products!$A$1:$A$49,products!$D$1:$D$49,,0)</f>
        <v>2.5</v>
      </c>
      <c r="L13">
        <f>_xlfn.XLOOKUP(D13,products!$A$1:$A$49,products!$E$1:$E$49,,0)</f>
        <v>34.154999999999994</v>
      </c>
      <c r="M13">
        <f t="shared" si="0"/>
        <v>170.77499999999998</v>
      </c>
      <c r="N13" t="str">
        <f t="shared" si="1"/>
        <v>Excelsa</v>
      </c>
      <c r="O13" t="str">
        <f t="shared" si="2"/>
        <v>Light</v>
      </c>
      <c r="P13" t="str">
        <f>_xlfn.XLOOKUP(order_table[[#This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_xlfn.XLOOKUP(orders!D14,products!$A$1:$A$49,products!$C$1:$C$49,,0)</f>
        <v>M</v>
      </c>
      <c r="K14">
        <f>_xlfn.XLOOKUP(orders!D14,products!$A$1:$A$49,products!$D$1:$D$49,,0)</f>
        <v>1</v>
      </c>
      <c r="L14">
        <f>_xlfn.XLOOKUP(D14,products!$A$1:$A$49,products!$E$1:$E$49,,0)</f>
        <v>9.9499999999999993</v>
      </c>
      <c r="M14">
        <f t="shared" si="0"/>
        <v>49.75</v>
      </c>
      <c r="N14" t="str">
        <f t="shared" si="1"/>
        <v>Robusta</v>
      </c>
      <c r="O14" t="str">
        <f t="shared" si="2"/>
        <v>Medium</v>
      </c>
      <c r="P14" t="str">
        <f>_xlfn.XLOOKUP(order_table[[#This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_xlfn.XLOOKUP(orders!D15,products!$A$1:$A$49,products!$C$1:$C$49,,0)</f>
        <v>D</v>
      </c>
      <c r="K15">
        <f>_xlfn.XLOOKUP(orders!D15,products!$A$1:$A$49,products!$D$1:$D$49,,0)</f>
        <v>2.5</v>
      </c>
      <c r="L15">
        <f>_xlfn.XLOOKUP(D15,products!$A$1:$A$49,products!$E$1:$E$49,,0)</f>
        <v>20.584999999999997</v>
      </c>
      <c r="M15">
        <f t="shared" si="0"/>
        <v>41.169999999999995</v>
      </c>
      <c r="N15" t="str">
        <f t="shared" si="1"/>
        <v>Robusta</v>
      </c>
      <c r="O15" t="str">
        <f t="shared" si="2"/>
        <v>Dark</v>
      </c>
      <c r="P15" t="str">
        <f>_xlfn.XLOOKUP(order_table[[#This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_xlfn.XLOOKUP(orders!D16,products!$A$1:$A$49,products!$C$1:$C$49,,0)</f>
        <v>D</v>
      </c>
      <c r="K16">
        <f>_xlfn.XLOOKUP(orders!D16,products!$A$1:$A$49,products!$D$1:$D$49,,0)</f>
        <v>0.2</v>
      </c>
      <c r="L16">
        <f>_xlfn.XLOOKUP(D16,products!$A$1:$A$49,products!$E$1:$E$49,,0)</f>
        <v>3.8849999999999998</v>
      </c>
      <c r="M16">
        <f t="shared" si="0"/>
        <v>11.654999999999999</v>
      </c>
      <c r="N16" t="str">
        <f t="shared" si="1"/>
        <v>Liberica</v>
      </c>
      <c r="O16" t="str">
        <f t="shared" si="2"/>
        <v>Dark</v>
      </c>
      <c r="P16" t="str">
        <f>_xlfn.XLOOKUP(order_table[[#This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_xlfn.XLOOKUP(orders!D17,products!$A$1:$A$49,products!$C$1:$C$49,,0)</f>
        <v>M</v>
      </c>
      <c r="K17">
        <f>_xlfn.XLOOKUP(orders!D17,products!$A$1:$A$49,products!$D$1:$D$49,,0)</f>
        <v>2.5</v>
      </c>
      <c r="L17">
        <f>_xlfn.XLOOKUP(D17,products!$A$1:$A$49,products!$E$1:$E$49,,0)</f>
        <v>22.884999999999998</v>
      </c>
      <c r="M17">
        <f t="shared" si="0"/>
        <v>114.42499999999998</v>
      </c>
      <c r="N17" t="str">
        <f t="shared" si="1"/>
        <v>Robusta</v>
      </c>
      <c r="O17" t="str">
        <f t="shared" si="2"/>
        <v>Medium</v>
      </c>
      <c r="P17" t="str">
        <f>_xlfn.XLOOKUP(order_table[[#This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_xlfn.XLOOKUP(orders!D18,products!$A$1:$A$49,products!$C$1:$C$49,,0)</f>
        <v>M</v>
      </c>
      <c r="K18">
        <f>_xlfn.XLOOKUP(orders!D18,products!$A$1:$A$49,products!$D$1:$D$49,,0)</f>
        <v>0.2</v>
      </c>
      <c r="L18">
        <f>_xlfn.XLOOKUP(D18,products!$A$1:$A$49,products!$E$1:$E$49,,0)</f>
        <v>3.375</v>
      </c>
      <c r="M18">
        <f t="shared" si="0"/>
        <v>20.25</v>
      </c>
      <c r="N18" t="str">
        <f t="shared" si="1"/>
        <v>Arabica</v>
      </c>
      <c r="O18" t="str">
        <f t="shared" si="2"/>
        <v>Medium</v>
      </c>
      <c r="P18" t="str">
        <f>_xlfn.XLOOKUP(order_table[[#This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_xlfn.XLOOKUP(orders!D19,products!$A$1:$A$49,products!$C$1:$C$49,,0)</f>
        <v>L</v>
      </c>
      <c r="K19">
        <f>_xlfn.XLOOKUP(orders!D19,products!$A$1:$A$49,products!$D$1:$D$49,,0)</f>
        <v>1</v>
      </c>
      <c r="L19">
        <f>_xlfn.XLOOKUP(D19,products!$A$1:$A$49,products!$E$1:$E$49,,0)</f>
        <v>12.95</v>
      </c>
      <c r="M19">
        <f t="shared" si="0"/>
        <v>77.699999999999989</v>
      </c>
      <c r="N19" t="str">
        <f t="shared" si="1"/>
        <v>Arabica</v>
      </c>
      <c r="O19" t="str">
        <f t="shared" si="2"/>
        <v>Light</v>
      </c>
      <c r="P19" t="str">
        <f>_xlfn.XLOOKUP(order_table[[#This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_xlfn.XLOOKUP(orders!D20,products!$A$1:$A$49,products!$C$1:$C$49,,0)</f>
        <v>D</v>
      </c>
      <c r="K20">
        <f>_xlfn.XLOOKUP(orders!D20,products!$A$1:$A$49,products!$D$1:$D$49,,0)</f>
        <v>2.5</v>
      </c>
      <c r="L20">
        <f>_xlfn.XLOOKUP(D20,products!$A$1:$A$49,products!$E$1:$E$49,,0)</f>
        <v>20.584999999999997</v>
      </c>
      <c r="M20">
        <f t="shared" si="0"/>
        <v>82.339999999999989</v>
      </c>
      <c r="N20" t="str">
        <f t="shared" si="1"/>
        <v>Robusta</v>
      </c>
      <c r="O20" t="str">
        <f t="shared" si="2"/>
        <v>Dark</v>
      </c>
      <c r="P20" t="str">
        <f>_xlfn.XLOOKUP(order_table[[#This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_xlfn.XLOOKUP(orders!D21,products!$A$1:$A$49,products!$C$1:$C$49,,0)</f>
        <v>M</v>
      </c>
      <c r="K21">
        <f>_xlfn.XLOOKUP(orders!D21,products!$A$1:$A$49,products!$D$1:$D$49,,0)</f>
        <v>0.2</v>
      </c>
      <c r="L21">
        <f>_xlfn.XLOOKUP(D21,products!$A$1:$A$49,products!$E$1:$E$49,,0)</f>
        <v>3.375</v>
      </c>
      <c r="M21">
        <f t="shared" si="0"/>
        <v>16.875</v>
      </c>
      <c r="N21" t="str">
        <f t="shared" si="1"/>
        <v>Arabica</v>
      </c>
      <c r="O21" t="str">
        <f t="shared" si="2"/>
        <v>Medium</v>
      </c>
      <c r="P21" t="str">
        <f>_xlfn.XLOOKUP(order_table[[#This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_xlfn.XLOOKUP(orders!D22,products!$A$1:$A$49,products!$C$1:$C$49,,0)</f>
        <v>D</v>
      </c>
      <c r="K22">
        <f>_xlfn.XLOOKUP(orders!D22,products!$A$1:$A$49,products!$D$1:$D$49,,0)</f>
        <v>0.2</v>
      </c>
      <c r="L22">
        <f>_xlfn.XLOOKUP(D22,products!$A$1:$A$49,products!$E$1:$E$49,,0)</f>
        <v>3.645</v>
      </c>
      <c r="M22">
        <f t="shared" si="0"/>
        <v>14.58</v>
      </c>
      <c r="N22" t="str">
        <f t="shared" si="1"/>
        <v>Excelsa</v>
      </c>
      <c r="O22" t="str">
        <f t="shared" si="2"/>
        <v>Dark</v>
      </c>
      <c r="P22" t="str">
        <f>_xlfn.XLOOKUP(order_table[[#This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_xlfn.XLOOKUP(orders!D23,products!$A$1:$A$49,products!$C$1:$C$49,,0)</f>
        <v>D</v>
      </c>
      <c r="K23">
        <f>_xlfn.XLOOKUP(orders!D23,products!$A$1:$A$49,products!$D$1:$D$49,,0)</f>
        <v>0.2</v>
      </c>
      <c r="L23">
        <f>_xlfn.XLOOKUP(D23,products!$A$1:$A$49,products!$E$1:$E$49,,0)</f>
        <v>2.9849999999999999</v>
      </c>
      <c r="M23">
        <f t="shared" si="0"/>
        <v>17.91</v>
      </c>
      <c r="N23" t="str">
        <f t="shared" si="1"/>
        <v>Arabica</v>
      </c>
      <c r="O23" t="str">
        <f t="shared" si="2"/>
        <v>Dark</v>
      </c>
      <c r="P23" t="str">
        <f>_xlfn.XLOOKUP(order_table[[#This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_xlfn.XLOOKUP(orders!D24,products!$A$1:$A$49,products!$C$1:$C$49,,0)</f>
        <v>M</v>
      </c>
      <c r="K24">
        <f>_xlfn.XLOOKUP(orders!D24,products!$A$1:$A$49,products!$D$1:$D$49,,0)</f>
        <v>2.5</v>
      </c>
      <c r="L24">
        <f>_xlfn.XLOOKUP(D24,products!$A$1:$A$49,products!$E$1:$E$49,,0)</f>
        <v>22.884999999999998</v>
      </c>
      <c r="M24">
        <f t="shared" si="0"/>
        <v>91.539999999999992</v>
      </c>
      <c r="N24" t="str">
        <f t="shared" si="1"/>
        <v>Robusta</v>
      </c>
      <c r="O24" t="str">
        <f t="shared" si="2"/>
        <v>Medium</v>
      </c>
      <c r="P24" t="str">
        <f>_xlfn.XLOOKUP(order_table[[#This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_xlfn.XLOOKUP(orders!D25,products!$A$1:$A$49,products!$C$1:$C$49,,0)</f>
        <v>D</v>
      </c>
      <c r="K25">
        <f>_xlfn.XLOOKUP(orders!D25,products!$A$1:$A$49,products!$D$1:$D$49,,0)</f>
        <v>0.2</v>
      </c>
      <c r="L25">
        <f>_xlfn.XLOOKUP(D25,products!$A$1:$A$49,products!$E$1:$E$49,,0)</f>
        <v>2.9849999999999999</v>
      </c>
      <c r="M25">
        <f t="shared" si="0"/>
        <v>11.94</v>
      </c>
      <c r="N25" t="str">
        <f t="shared" si="1"/>
        <v>Arabica</v>
      </c>
      <c r="O25" t="str">
        <f t="shared" si="2"/>
        <v>Dark</v>
      </c>
      <c r="P25" t="str">
        <f>_xlfn.XLOOKUP(order_table[[#This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_xlfn.XLOOKUP(orders!D26,products!$A$1:$A$49,products!$C$1:$C$49,,0)</f>
        <v>M</v>
      </c>
      <c r="K26">
        <f>_xlfn.XLOOKUP(orders!D26,products!$A$1:$A$49,products!$D$1:$D$49,,0)</f>
        <v>1</v>
      </c>
      <c r="L26">
        <f>_xlfn.XLOOKUP(D26,products!$A$1:$A$49,products!$E$1:$E$49,,0)</f>
        <v>11.25</v>
      </c>
      <c r="M26">
        <f t="shared" si="0"/>
        <v>11.25</v>
      </c>
      <c r="N26" t="str">
        <f t="shared" si="1"/>
        <v>Arabica</v>
      </c>
      <c r="O26" t="str">
        <f t="shared" si="2"/>
        <v>Medium</v>
      </c>
      <c r="P26" t="str">
        <f>_xlfn.XLOOKUP(order_table[[#This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_xlfn.XLOOKUP(orders!D27,products!$A$1:$A$49,products!$C$1:$C$49,,0)</f>
        <v>M</v>
      </c>
      <c r="K27">
        <f>_xlfn.XLOOKUP(orders!D27,products!$A$1:$A$49,products!$D$1:$D$49,,0)</f>
        <v>0.2</v>
      </c>
      <c r="L27">
        <f>_xlfn.XLOOKUP(D27,products!$A$1:$A$49,products!$E$1:$E$49,,0)</f>
        <v>4.125</v>
      </c>
      <c r="M27">
        <f t="shared" si="0"/>
        <v>12.375</v>
      </c>
      <c r="N27" t="str">
        <f t="shared" si="1"/>
        <v>Excelsa</v>
      </c>
      <c r="O27" t="str">
        <f t="shared" si="2"/>
        <v>Medium</v>
      </c>
      <c r="P27" t="str">
        <f>_xlfn.XLOOKUP(order_table[[#This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_xlfn.XLOOKUP(orders!D28,products!$A$1:$A$49,products!$C$1:$C$49,,0)</f>
        <v>M</v>
      </c>
      <c r="K28">
        <f>_xlfn.XLOOKUP(orders!D28,products!$A$1:$A$49,products!$D$1:$D$49,,0)</f>
        <v>0.5</v>
      </c>
      <c r="L28">
        <f>_xlfn.XLOOKUP(D28,products!$A$1:$A$49,products!$E$1:$E$49,,0)</f>
        <v>6.75</v>
      </c>
      <c r="M28">
        <f t="shared" si="0"/>
        <v>27</v>
      </c>
      <c r="N28" t="str">
        <f t="shared" si="1"/>
        <v>Arabica</v>
      </c>
      <c r="O28" t="str">
        <f t="shared" si="2"/>
        <v>Medium</v>
      </c>
      <c r="P28" t="str">
        <f>_xlfn.XLOOKUP(order_table[[#This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_xlfn.XLOOKUP(orders!D29,products!$A$1:$A$49,products!$C$1:$C$49,,0)</f>
        <v>M</v>
      </c>
      <c r="K29">
        <f>_xlfn.XLOOKUP(orders!D29,products!$A$1:$A$49,products!$D$1:$D$49,,0)</f>
        <v>0.2</v>
      </c>
      <c r="L29">
        <f>_xlfn.XLOOKUP(D29,products!$A$1:$A$49,products!$E$1:$E$49,,0)</f>
        <v>3.375</v>
      </c>
      <c r="M29">
        <f t="shared" si="0"/>
        <v>16.875</v>
      </c>
      <c r="N29" t="str">
        <f t="shared" si="1"/>
        <v>Arabica</v>
      </c>
      <c r="O29" t="str">
        <f t="shared" si="2"/>
        <v>Medium</v>
      </c>
      <c r="P29" t="str">
        <f>_xlfn.XLOOKUP(order_table[[#This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_xlfn.XLOOKUP(orders!D30,products!$A$1:$A$49,products!$C$1:$C$49,,0)</f>
        <v>D</v>
      </c>
      <c r="K30">
        <f>_xlfn.XLOOKUP(orders!D30,products!$A$1:$A$49,products!$D$1:$D$49,,0)</f>
        <v>0.5</v>
      </c>
      <c r="L30">
        <f>_xlfn.XLOOKUP(D30,products!$A$1:$A$49,products!$E$1:$E$49,,0)</f>
        <v>5.97</v>
      </c>
      <c r="M30">
        <f t="shared" si="0"/>
        <v>17.91</v>
      </c>
      <c r="N30" t="str">
        <f t="shared" si="1"/>
        <v>Arabica</v>
      </c>
      <c r="O30" t="str">
        <f t="shared" si="2"/>
        <v>Dark</v>
      </c>
      <c r="P30" t="str">
        <f>_xlfn.XLOOKUP(order_table[[#This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_xlfn.XLOOKUP(orders!D31,products!$A$1:$A$49,products!$C$1:$C$49,,0)</f>
        <v>D</v>
      </c>
      <c r="K31">
        <f>_xlfn.XLOOKUP(orders!D31,products!$A$1:$A$49,products!$D$1:$D$49,,0)</f>
        <v>1</v>
      </c>
      <c r="L31">
        <f>_xlfn.XLOOKUP(D31,products!$A$1:$A$49,products!$E$1:$E$49,,0)</f>
        <v>9.9499999999999993</v>
      </c>
      <c r="M31">
        <f t="shared" si="0"/>
        <v>39.799999999999997</v>
      </c>
      <c r="N31" t="str">
        <f t="shared" si="1"/>
        <v>Arabica</v>
      </c>
      <c r="O31" t="str">
        <f t="shared" si="2"/>
        <v>Dark</v>
      </c>
      <c r="P31" t="str">
        <f>_xlfn.XLOOKUP(order_table[[#This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_xlfn.XLOOKUP(orders!D32,products!$A$1:$A$49,products!$C$1:$C$49,,0)</f>
        <v>M</v>
      </c>
      <c r="K32">
        <f>_xlfn.XLOOKUP(orders!D32,products!$A$1:$A$49,products!$D$1:$D$49,,0)</f>
        <v>0.2</v>
      </c>
      <c r="L32">
        <f>_xlfn.XLOOKUP(D32,products!$A$1:$A$49,products!$E$1:$E$49,,0)</f>
        <v>4.3650000000000002</v>
      </c>
      <c r="M32">
        <f t="shared" si="0"/>
        <v>21.825000000000003</v>
      </c>
      <c r="N32" t="str">
        <f t="shared" si="1"/>
        <v>Liberica</v>
      </c>
      <c r="O32" t="str">
        <f t="shared" si="2"/>
        <v>Medium</v>
      </c>
      <c r="P32" t="str">
        <f>_xlfn.XLOOKUP(order_table[[#This Row],[Customer ID]],customers!$A$1:$A$1001,customers!$I$1:$I$1001,,0)</f>
        <v>No</v>
      </c>
    </row>
    <row r="33" spans="1:16" x14ac:dyDescent="0.2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_xlfn.XLOOKUP(orders!D33,products!$A$1:$A$49,products!$C$1:$C$49,,0)</f>
        <v>D</v>
      </c>
      <c r="K33">
        <f>_xlfn.XLOOKUP(orders!D33,products!$A$1:$A$49,products!$D$1:$D$49,,0)</f>
        <v>0.5</v>
      </c>
      <c r="L33">
        <f>_xlfn.XLOOKUP(D33,products!$A$1:$A$49,products!$E$1:$E$49,,0)</f>
        <v>5.97</v>
      </c>
      <c r="M33">
        <f t="shared" si="0"/>
        <v>35.82</v>
      </c>
      <c r="N33" t="str">
        <f t="shared" si="1"/>
        <v>Arabica</v>
      </c>
      <c r="O33" t="str">
        <f t="shared" si="2"/>
        <v>Dark</v>
      </c>
      <c r="P33" t="str">
        <f>_xlfn.XLOOKUP(order_table[[#This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_xlfn.XLOOKUP(orders!D34,products!$A$1:$A$49,products!$C$1:$C$49,,0)</f>
        <v>M</v>
      </c>
      <c r="K34">
        <f>_xlfn.XLOOKUP(orders!D34,products!$A$1:$A$49,products!$D$1:$D$49,,0)</f>
        <v>0.5</v>
      </c>
      <c r="L34">
        <f>_xlfn.XLOOKUP(D34,products!$A$1:$A$49,products!$E$1:$E$49,,0)</f>
        <v>8.73</v>
      </c>
      <c r="M34">
        <f t="shared" si="0"/>
        <v>52.38</v>
      </c>
      <c r="N34" t="str">
        <f t="shared" si="1"/>
        <v>Liberica</v>
      </c>
      <c r="O34" t="str">
        <f t="shared" si="2"/>
        <v>Medium</v>
      </c>
      <c r="P34" t="str">
        <f>_xlfn.XLOOKUP(order_table[[#This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_xlfn.XLOOKUP(orders!D35,products!$A$1:$A$49,products!$C$1:$C$49,,0)</f>
        <v>L</v>
      </c>
      <c r="K35">
        <f>_xlfn.XLOOKUP(orders!D35,products!$A$1:$A$49,products!$D$1:$D$49,,0)</f>
        <v>0.2</v>
      </c>
      <c r="L35">
        <f>_xlfn.XLOOKUP(D35,products!$A$1:$A$49,products!$E$1:$E$49,,0)</f>
        <v>4.7549999999999999</v>
      </c>
      <c r="M35">
        <f t="shared" si="0"/>
        <v>23.774999999999999</v>
      </c>
      <c r="N35" t="str">
        <f t="shared" si="1"/>
        <v>Liberica</v>
      </c>
      <c r="O35" t="str">
        <f t="shared" si="2"/>
        <v>Light</v>
      </c>
      <c r="P35" t="str">
        <f>_xlfn.XLOOKUP(order_table[[#This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_xlfn.XLOOKUP(orders!D36,products!$A$1:$A$49,products!$C$1:$C$49,,0)</f>
        <v>L</v>
      </c>
      <c r="K36">
        <f>_xlfn.XLOOKUP(orders!D36,products!$A$1:$A$49,products!$D$1:$D$49,,0)</f>
        <v>0.5</v>
      </c>
      <c r="L36">
        <f>_xlfn.XLOOKUP(D36,products!$A$1:$A$49,products!$E$1:$E$49,,0)</f>
        <v>9.51</v>
      </c>
      <c r="M36">
        <f t="shared" si="0"/>
        <v>57.06</v>
      </c>
      <c r="N36" t="str">
        <f t="shared" si="1"/>
        <v>Liberica</v>
      </c>
      <c r="O36" t="str">
        <f t="shared" si="2"/>
        <v>Light</v>
      </c>
      <c r="P36" t="str">
        <f>_xlfn.XLOOKUP(order_table[[#This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_xlfn.XLOOKUP(orders!D37,products!$A$1:$A$49,products!$C$1:$C$49,,0)</f>
        <v>D</v>
      </c>
      <c r="K37">
        <f>_xlfn.XLOOKUP(orders!D37,products!$A$1:$A$49,products!$D$1:$D$49,,0)</f>
        <v>0.5</v>
      </c>
      <c r="L37">
        <f>_xlfn.XLOOKUP(D37,products!$A$1:$A$49,products!$E$1:$E$49,,0)</f>
        <v>5.97</v>
      </c>
      <c r="M37">
        <f t="shared" si="0"/>
        <v>35.82</v>
      </c>
      <c r="N37" t="str">
        <f t="shared" si="1"/>
        <v>Arabica</v>
      </c>
      <c r="O37" t="str">
        <f t="shared" si="2"/>
        <v>Dark</v>
      </c>
      <c r="P37" t="str">
        <f>_xlfn.XLOOKUP(order_table[[#This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_xlfn.XLOOKUP(orders!D38,products!$A$1:$A$49,products!$C$1:$C$49,,0)</f>
        <v>M</v>
      </c>
      <c r="K38">
        <f>_xlfn.XLOOKUP(orders!D38,products!$A$1:$A$49,products!$D$1:$D$49,,0)</f>
        <v>0.2</v>
      </c>
      <c r="L38">
        <f>_xlfn.XLOOKUP(D38,products!$A$1:$A$49,products!$E$1:$E$49,,0)</f>
        <v>4.3650000000000002</v>
      </c>
      <c r="M38">
        <f t="shared" si="0"/>
        <v>8.73</v>
      </c>
      <c r="N38" t="str">
        <f t="shared" si="1"/>
        <v>Liberica</v>
      </c>
      <c r="O38" t="str">
        <f t="shared" si="2"/>
        <v>Medium</v>
      </c>
      <c r="P38" t="str">
        <f>_xlfn.XLOOKUP(order_table[[#This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_xlfn.XLOOKUP(orders!D39,products!$A$1:$A$49,products!$C$1:$C$49,,0)</f>
        <v>L</v>
      </c>
      <c r="K39">
        <f>_xlfn.XLOOKUP(orders!D39,products!$A$1:$A$49,products!$D$1:$D$49,,0)</f>
        <v>0.5</v>
      </c>
      <c r="L39">
        <f>_xlfn.XLOOKUP(D39,products!$A$1:$A$49,products!$E$1:$E$49,,0)</f>
        <v>9.51</v>
      </c>
      <c r="M39">
        <f t="shared" si="0"/>
        <v>28.53</v>
      </c>
      <c r="N39" t="str">
        <f t="shared" si="1"/>
        <v>Liberica</v>
      </c>
      <c r="O39" t="str">
        <f t="shared" si="2"/>
        <v>Light</v>
      </c>
      <c r="P39" t="str">
        <f>_xlfn.XLOOKUP(order_table[[#This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_xlfn.XLOOKUP(orders!D40,products!$A$1:$A$49,products!$C$1:$C$49,,0)</f>
        <v>M</v>
      </c>
      <c r="K40">
        <f>_xlfn.XLOOKUP(orders!D40,products!$A$1:$A$49,products!$D$1:$D$49,,0)</f>
        <v>2.5</v>
      </c>
      <c r="L40">
        <f>_xlfn.XLOOKUP(D40,products!$A$1:$A$49,products!$E$1:$E$49,,0)</f>
        <v>22.884999999999998</v>
      </c>
      <c r="M40">
        <f t="shared" si="0"/>
        <v>114.42499999999998</v>
      </c>
      <c r="N40" t="str">
        <f t="shared" si="1"/>
        <v>Robusta</v>
      </c>
      <c r="O40" t="str">
        <f t="shared" si="2"/>
        <v>Medium</v>
      </c>
      <c r="P40" t="str">
        <f>_xlfn.XLOOKUP(order_table[[#This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_xlfn.XLOOKUP(orders!D41,products!$A$1:$A$49,products!$C$1:$C$49,,0)</f>
        <v>M</v>
      </c>
      <c r="K41">
        <f>_xlfn.XLOOKUP(orders!D41,products!$A$1:$A$49,products!$D$1:$D$49,,0)</f>
        <v>1</v>
      </c>
      <c r="L41">
        <f>_xlfn.XLOOKUP(D41,products!$A$1:$A$49,products!$E$1:$E$49,,0)</f>
        <v>9.9499999999999993</v>
      </c>
      <c r="M41">
        <f t="shared" si="0"/>
        <v>59.699999999999996</v>
      </c>
      <c r="N41" t="str">
        <f t="shared" si="1"/>
        <v>Robusta</v>
      </c>
      <c r="O41" t="str">
        <f t="shared" si="2"/>
        <v>Medium</v>
      </c>
      <c r="P41" t="str">
        <f>_xlfn.XLOOKUP(order_table[[#This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_xlfn.XLOOKUP(orders!D42,products!$A$1:$A$49,products!$C$1:$C$49,,0)</f>
        <v>M</v>
      </c>
      <c r="K42">
        <f>_xlfn.XLOOKUP(orders!D42,products!$A$1:$A$49,products!$D$1:$D$49,,0)</f>
        <v>1</v>
      </c>
      <c r="L42">
        <f>_xlfn.XLOOKUP(D42,products!$A$1:$A$49,products!$E$1:$E$49,,0)</f>
        <v>14.55</v>
      </c>
      <c r="M42">
        <f t="shared" si="0"/>
        <v>43.650000000000006</v>
      </c>
      <c r="N42" t="str">
        <f t="shared" si="1"/>
        <v>Liberica</v>
      </c>
      <c r="O42" t="str">
        <f t="shared" si="2"/>
        <v>Medium</v>
      </c>
      <c r="P42" t="str">
        <f>_xlfn.XLOOKUP(order_table[[#This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_xlfn.XLOOKUP(orders!D43,products!$A$1:$A$49,products!$C$1:$C$49,,0)</f>
        <v>D</v>
      </c>
      <c r="K43">
        <f>_xlfn.XLOOKUP(orders!D43,products!$A$1:$A$49,products!$D$1:$D$49,,0)</f>
        <v>0.2</v>
      </c>
      <c r="L43">
        <f>_xlfn.XLOOKUP(D43,products!$A$1:$A$49,products!$E$1:$E$49,,0)</f>
        <v>3.645</v>
      </c>
      <c r="M43">
        <f t="shared" si="0"/>
        <v>7.29</v>
      </c>
      <c r="N43" t="str">
        <f t="shared" si="1"/>
        <v>Excelsa</v>
      </c>
      <c r="O43" t="str">
        <f t="shared" si="2"/>
        <v>Dark</v>
      </c>
      <c r="P43" t="str">
        <f>_xlfn.XLOOKUP(order_table[[#This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_xlfn.XLOOKUP(orders!D44,products!$A$1:$A$49,products!$C$1:$C$49,,0)</f>
        <v>D</v>
      </c>
      <c r="K44">
        <f>_xlfn.XLOOKUP(orders!D44,products!$A$1:$A$49,products!$D$1:$D$49,,0)</f>
        <v>0.2</v>
      </c>
      <c r="L44">
        <f>_xlfn.XLOOKUP(D44,products!$A$1:$A$49,products!$E$1:$E$49,,0)</f>
        <v>2.6849999999999996</v>
      </c>
      <c r="M44">
        <f t="shared" si="0"/>
        <v>8.0549999999999997</v>
      </c>
      <c r="N44" t="str">
        <f t="shared" si="1"/>
        <v>Robusta</v>
      </c>
      <c r="O44" t="str">
        <f t="shared" si="2"/>
        <v>Dark</v>
      </c>
      <c r="P44" t="str">
        <f>_xlfn.XLOOKUP(order_table[[#This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_xlfn.XLOOKUP(orders!D45,products!$A$1:$A$49,products!$C$1:$C$49,,0)</f>
        <v>L</v>
      </c>
      <c r="K45">
        <f>_xlfn.XLOOKUP(orders!D45,products!$A$1:$A$49,products!$D$1:$D$49,,0)</f>
        <v>2.5</v>
      </c>
      <c r="L45">
        <f>_xlfn.XLOOKUP(D45,products!$A$1:$A$49,products!$E$1:$E$49,,0)</f>
        <v>36.454999999999998</v>
      </c>
      <c r="M45">
        <f t="shared" si="0"/>
        <v>72.91</v>
      </c>
      <c r="N45" t="str">
        <f t="shared" si="1"/>
        <v>Liberica</v>
      </c>
      <c r="O45" t="str">
        <f t="shared" si="2"/>
        <v>Light</v>
      </c>
      <c r="P45" t="str">
        <f>_xlfn.XLOOKUP(order_table[[#This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_xlfn.XLOOKUP(orders!D46,products!$A$1:$A$49,products!$C$1:$C$49,,0)</f>
        <v>M</v>
      </c>
      <c r="K46">
        <f>_xlfn.XLOOKUP(orders!D46,products!$A$1:$A$49,products!$D$1:$D$49,,0)</f>
        <v>0.5</v>
      </c>
      <c r="L46">
        <f>_xlfn.XLOOKUP(D46,products!$A$1:$A$49,products!$E$1:$E$49,,0)</f>
        <v>8.25</v>
      </c>
      <c r="M46">
        <f t="shared" si="0"/>
        <v>16.5</v>
      </c>
      <c r="N46" t="str">
        <f t="shared" si="1"/>
        <v>Excelsa</v>
      </c>
      <c r="O46" t="str">
        <f t="shared" si="2"/>
        <v>Medium</v>
      </c>
      <c r="P46" t="str">
        <f>_xlfn.XLOOKUP(order_table[[#This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_xlfn.XLOOKUP(orders!D47,products!$A$1:$A$49,products!$C$1:$C$49,,0)</f>
        <v>D</v>
      </c>
      <c r="K47">
        <f>_xlfn.XLOOKUP(orders!D47,products!$A$1:$A$49,products!$D$1:$D$49,,0)</f>
        <v>2.5</v>
      </c>
      <c r="L47">
        <f>_xlfn.XLOOKUP(D47,products!$A$1:$A$49,products!$E$1:$E$49,,0)</f>
        <v>29.784999999999997</v>
      </c>
      <c r="M47">
        <f t="shared" si="0"/>
        <v>178.70999999999998</v>
      </c>
      <c r="N47" t="str">
        <f t="shared" si="1"/>
        <v>Liberica</v>
      </c>
      <c r="O47" t="str">
        <f t="shared" si="2"/>
        <v>Dark</v>
      </c>
      <c r="P47" t="str">
        <f>_xlfn.XLOOKUP(order_table[[#This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_xlfn.XLOOKUP(orders!D48,products!$A$1:$A$49,products!$C$1:$C$49,,0)</f>
        <v>M</v>
      </c>
      <c r="K48">
        <f>_xlfn.XLOOKUP(orders!D48,products!$A$1:$A$49,products!$D$1:$D$49,,0)</f>
        <v>2.5</v>
      </c>
      <c r="L48">
        <f>_xlfn.XLOOKUP(D48,products!$A$1:$A$49,products!$E$1:$E$49,,0)</f>
        <v>31.624999999999996</v>
      </c>
      <c r="M48">
        <f t="shared" si="0"/>
        <v>63.249999999999993</v>
      </c>
      <c r="N48" t="str">
        <f t="shared" si="1"/>
        <v>Excelsa</v>
      </c>
      <c r="O48" t="str">
        <f t="shared" si="2"/>
        <v>Medium</v>
      </c>
      <c r="P48" t="str">
        <f>_xlfn.XLOOKUP(order_table[[#This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_xlfn.XLOOKUP(orders!D49,products!$A$1:$A$49,products!$C$1:$C$49,,0)</f>
        <v>L</v>
      </c>
      <c r="K49">
        <f>_xlfn.XLOOKUP(orders!D49,products!$A$1:$A$49,products!$D$1:$D$49,,0)</f>
        <v>0.2</v>
      </c>
      <c r="L49">
        <f>_xlfn.XLOOKUP(D49,products!$A$1:$A$49,products!$E$1:$E$49,,0)</f>
        <v>3.8849999999999998</v>
      </c>
      <c r="M49">
        <f t="shared" si="0"/>
        <v>7.77</v>
      </c>
      <c r="N49" t="str">
        <f t="shared" si="1"/>
        <v>Arabica</v>
      </c>
      <c r="O49" t="str">
        <f t="shared" si="2"/>
        <v>Light</v>
      </c>
      <c r="P49" t="str">
        <f>_xlfn.XLOOKUP(order_table[[#This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_xlfn.XLOOKUP(orders!D50,products!$A$1:$A$49,products!$C$1:$C$49,,0)</f>
        <v>D</v>
      </c>
      <c r="K50">
        <f>_xlfn.XLOOKUP(orders!D50,products!$A$1:$A$49,products!$D$1:$D$49,,0)</f>
        <v>2.5</v>
      </c>
      <c r="L50">
        <f>_xlfn.XLOOKUP(D50,products!$A$1:$A$49,products!$E$1:$E$49,,0)</f>
        <v>22.884999999999998</v>
      </c>
      <c r="M50">
        <f t="shared" si="0"/>
        <v>91.539999999999992</v>
      </c>
      <c r="N50" t="str">
        <f t="shared" si="1"/>
        <v>Arabica</v>
      </c>
      <c r="O50" t="str">
        <f t="shared" si="2"/>
        <v>Dark</v>
      </c>
      <c r="P50" t="str">
        <f>_xlfn.XLOOKUP(order_table[[#This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_xlfn.XLOOKUP(orders!D51,products!$A$1:$A$49,products!$C$1:$C$49,,0)</f>
        <v>L</v>
      </c>
      <c r="K51">
        <f>_xlfn.XLOOKUP(orders!D51,products!$A$1:$A$49,products!$D$1:$D$49,,0)</f>
        <v>1</v>
      </c>
      <c r="L51">
        <f>_xlfn.XLOOKUP(D51,products!$A$1:$A$49,products!$E$1:$E$49,,0)</f>
        <v>12.95</v>
      </c>
      <c r="M51">
        <f t="shared" si="0"/>
        <v>38.849999999999994</v>
      </c>
      <c r="N51" t="str">
        <f t="shared" si="1"/>
        <v>Arabica</v>
      </c>
      <c r="O51" t="str">
        <f t="shared" si="2"/>
        <v>Light</v>
      </c>
      <c r="P51" t="str">
        <f>_xlfn.XLOOKUP(order_table[[#This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_xlfn.XLOOKUP(orders!D52,products!$A$1:$A$49,products!$C$1:$C$49,,0)</f>
        <v>D</v>
      </c>
      <c r="K52">
        <f>_xlfn.XLOOKUP(orders!D52,products!$A$1:$A$49,products!$D$1:$D$49,,0)</f>
        <v>0.5</v>
      </c>
      <c r="L52">
        <f>_xlfn.XLOOKUP(D52,products!$A$1:$A$49,products!$E$1:$E$49,,0)</f>
        <v>7.77</v>
      </c>
      <c r="M52">
        <f t="shared" si="0"/>
        <v>15.54</v>
      </c>
      <c r="N52" t="str">
        <f t="shared" si="1"/>
        <v>Liberica</v>
      </c>
      <c r="O52" t="str">
        <f t="shared" si="2"/>
        <v>Dark</v>
      </c>
      <c r="P52" t="str">
        <f>_xlfn.XLOOKUP(order_table[[#This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_xlfn.XLOOKUP(orders!D53,products!$A$1:$A$49,products!$C$1:$C$49,,0)</f>
        <v>L</v>
      </c>
      <c r="K53">
        <f>_xlfn.XLOOKUP(orders!D53,products!$A$1:$A$49,products!$D$1:$D$49,,0)</f>
        <v>2.5</v>
      </c>
      <c r="L53">
        <f>_xlfn.XLOOKUP(D53,products!$A$1:$A$49,products!$E$1:$E$49,,0)</f>
        <v>36.454999999999998</v>
      </c>
      <c r="M53">
        <f t="shared" si="0"/>
        <v>145.82</v>
      </c>
      <c r="N53" t="str">
        <f t="shared" si="1"/>
        <v>Liberica</v>
      </c>
      <c r="O53" t="str">
        <f t="shared" si="2"/>
        <v>Light</v>
      </c>
      <c r="P53" t="str">
        <f>_xlfn.XLOOKUP(order_table[[#This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_xlfn.XLOOKUP(orders!D54,products!$A$1:$A$49,products!$C$1:$C$49,,0)</f>
        <v>M</v>
      </c>
      <c r="K54">
        <f>_xlfn.XLOOKUP(orders!D54,products!$A$1:$A$49,products!$D$1:$D$49,,0)</f>
        <v>0.5</v>
      </c>
      <c r="L54">
        <f>_xlfn.XLOOKUP(D54,products!$A$1:$A$49,products!$E$1:$E$49,,0)</f>
        <v>5.97</v>
      </c>
      <c r="M54">
        <f t="shared" si="0"/>
        <v>29.849999999999998</v>
      </c>
      <c r="N54" t="str">
        <f t="shared" si="1"/>
        <v>Robusta</v>
      </c>
      <c r="O54" t="str">
        <f t="shared" si="2"/>
        <v>Medium</v>
      </c>
      <c r="P54" t="str">
        <f>_xlfn.XLOOKUP(order_table[[#This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_xlfn.XLOOKUP(orders!D55,products!$A$1:$A$49,products!$C$1:$C$49,,0)</f>
        <v>L</v>
      </c>
      <c r="K55">
        <f>_xlfn.XLOOKUP(orders!D55,products!$A$1:$A$49,products!$D$1:$D$49,,0)</f>
        <v>2.5</v>
      </c>
      <c r="L55">
        <f>_xlfn.XLOOKUP(D55,products!$A$1:$A$49,products!$E$1:$E$49,,0)</f>
        <v>36.454999999999998</v>
      </c>
      <c r="M55">
        <f t="shared" si="0"/>
        <v>72.91</v>
      </c>
      <c r="N55" t="str">
        <f t="shared" si="1"/>
        <v>Liberica</v>
      </c>
      <c r="O55" t="str">
        <f t="shared" si="2"/>
        <v>Light</v>
      </c>
      <c r="P55" t="str">
        <f>_xlfn.XLOOKUP(order_table[[#This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_xlfn.XLOOKUP(orders!D56,products!$A$1:$A$49,products!$C$1:$C$49,,0)</f>
        <v>M</v>
      </c>
      <c r="K56">
        <f>_xlfn.XLOOKUP(orders!D56,products!$A$1:$A$49,products!$D$1:$D$49,,0)</f>
        <v>1</v>
      </c>
      <c r="L56">
        <f>_xlfn.XLOOKUP(D56,products!$A$1:$A$49,products!$E$1:$E$49,,0)</f>
        <v>14.55</v>
      </c>
      <c r="M56">
        <f t="shared" si="0"/>
        <v>72.75</v>
      </c>
      <c r="N56" t="str">
        <f t="shared" si="1"/>
        <v>Liberica</v>
      </c>
      <c r="O56" t="str">
        <f t="shared" si="2"/>
        <v>Medium</v>
      </c>
      <c r="P56" t="str">
        <f>_xlfn.XLOOKUP(order_table[[#This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_xlfn.XLOOKUP(orders!D57,products!$A$1:$A$49,products!$C$1:$C$49,,0)</f>
        <v>L</v>
      </c>
      <c r="K57">
        <f>_xlfn.XLOOKUP(orders!D57,products!$A$1:$A$49,products!$D$1:$D$49,,0)</f>
        <v>1</v>
      </c>
      <c r="L57">
        <f>_xlfn.XLOOKUP(D57,products!$A$1:$A$49,products!$E$1:$E$49,,0)</f>
        <v>15.85</v>
      </c>
      <c r="M57">
        <f t="shared" si="0"/>
        <v>47.55</v>
      </c>
      <c r="N57" t="str">
        <f t="shared" si="1"/>
        <v>Liberica</v>
      </c>
      <c r="O57" t="str">
        <f t="shared" si="2"/>
        <v>Light</v>
      </c>
      <c r="P57" t="str">
        <f>_xlfn.XLOOKUP(order_table[[#This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_xlfn.XLOOKUP(orders!D58,products!$A$1:$A$49,products!$C$1:$C$49,,0)</f>
        <v>D</v>
      </c>
      <c r="K58">
        <f>_xlfn.XLOOKUP(orders!D58,products!$A$1:$A$49,products!$D$1:$D$49,,0)</f>
        <v>0.2</v>
      </c>
      <c r="L58">
        <f>_xlfn.XLOOKUP(D58,products!$A$1:$A$49,products!$E$1:$E$49,,0)</f>
        <v>3.645</v>
      </c>
      <c r="M58">
        <f t="shared" si="0"/>
        <v>10.935</v>
      </c>
      <c r="N58" t="str">
        <f t="shared" si="1"/>
        <v>Excelsa</v>
      </c>
      <c r="O58" t="str">
        <f t="shared" si="2"/>
        <v>Dark</v>
      </c>
      <c r="P58" t="str">
        <f>_xlfn.XLOOKUP(order_table[[#This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_xlfn.XLOOKUP(orders!D59,products!$A$1:$A$49,products!$C$1:$C$49,,0)</f>
        <v>L</v>
      </c>
      <c r="K59">
        <f>_xlfn.XLOOKUP(orders!D59,products!$A$1:$A$49,products!$D$1:$D$49,,0)</f>
        <v>1</v>
      </c>
      <c r="L59">
        <f>_xlfn.XLOOKUP(D59,products!$A$1:$A$49,products!$E$1:$E$49,,0)</f>
        <v>14.85</v>
      </c>
      <c r="M59">
        <f t="shared" si="0"/>
        <v>59.4</v>
      </c>
      <c r="N59" t="str">
        <f t="shared" si="1"/>
        <v>Excelsa</v>
      </c>
      <c r="O59" t="str">
        <f t="shared" si="2"/>
        <v>Light</v>
      </c>
      <c r="P59" t="str">
        <f>_xlfn.XLOOKUP(order_table[[#This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_xlfn.XLOOKUP(orders!D60,products!$A$1:$A$49,products!$C$1:$C$49,,0)</f>
        <v>D</v>
      </c>
      <c r="K60">
        <f>_xlfn.XLOOKUP(orders!D60,products!$A$1:$A$49,products!$D$1:$D$49,,0)</f>
        <v>2.5</v>
      </c>
      <c r="L60">
        <f>_xlfn.XLOOKUP(D60,products!$A$1:$A$49,products!$E$1:$E$49,,0)</f>
        <v>29.784999999999997</v>
      </c>
      <c r="M60">
        <f t="shared" si="0"/>
        <v>89.35499999999999</v>
      </c>
      <c r="N60" t="str">
        <f t="shared" si="1"/>
        <v>Liberica</v>
      </c>
      <c r="O60" t="str">
        <f t="shared" si="2"/>
        <v>Dark</v>
      </c>
      <c r="P60" t="str">
        <f>_xlfn.XLOOKUP(order_table[[#This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_xlfn.XLOOKUP(orders!D61,products!$A$1:$A$49,products!$C$1:$C$49,,0)</f>
        <v>M</v>
      </c>
      <c r="K61">
        <f>_xlfn.XLOOKUP(orders!D61,products!$A$1:$A$49,products!$D$1:$D$49,,0)</f>
        <v>0.5</v>
      </c>
      <c r="L61">
        <f>_xlfn.XLOOKUP(D61,products!$A$1:$A$49,products!$E$1:$E$49,,0)</f>
        <v>8.73</v>
      </c>
      <c r="M61">
        <f t="shared" si="0"/>
        <v>26.19</v>
      </c>
      <c r="N61" t="str">
        <f t="shared" si="1"/>
        <v>Liberica</v>
      </c>
      <c r="O61" t="str">
        <f t="shared" si="2"/>
        <v>Medium</v>
      </c>
      <c r="P61" t="str">
        <f>_xlfn.XLOOKUP(order_table[[#This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_xlfn.XLOOKUP(orders!D62,products!$A$1:$A$49,products!$C$1:$C$49,,0)</f>
        <v>D</v>
      </c>
      <c r="K62">
        <f>_xlfn.XLOOKUP(orders!D62,products!$A$1:$A$49,products!$D$1:$D$49,,0)</f>
        <v>2.5</v>
      </c>
      <c r="L62">
        <f>_xlfn.XLOOKUP(D62,products!$A$1:$A$49,products!$E$1:$E$49,,0)</f>
        <v>22.884999999999998</v>
      </c>
      <c r="M62">
        <f t="shared" si="0"/>
        <v>114.42499999999998</v>
      </c>
      <c r="N62" t="str">
        <f t="shared" si="1"/>
        <v>Arabica</v>
      </c>
      <c r="O62" t="str">
        <f t="shared" si="2"/>
        <v>Dark</v>
      </c>
      <c r="P62" t="str">
        <f>_xlfn.XLOOKUP(order_table[[#This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_xlfn.XLOOKUP(orders!D63,products!$A$1:$A$49,products!$C$1:$C$49,,0)</f>
        <v>D</v>
      </c>
      <c r="K63">
        <f>_xlfn.XLOOKUP(orders!D63,products!$A$1:$A$49,products!$D$1:$D$49,,0)</f>
        <v>0.5</v>
      </c>
      <c r="L63">
        <f>_xlfn.XLOOKUP(D63,products!$A$1:$A$49,products!$E$1:$E$49,,0)</f>
        <v>5.3699999999999992</v>
      </c>
      <c r="M63">
        <f t="shared" si="0"/>
        <v>26.849999999999994</v>
      </c>
      <c r="N63" t="str">
        <f t="shared" si="1"/>
        <v>Robusta</v>
      </c>
      <c r="O63" t="str">
        <f t="shared" si="2"/>
        <v>Dark</v>
      </c>
      <c r="P63" t="str">
        <f>_xlfn.XLOOKUP(order_table[[#This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_xlfn.XLOOKUP(orders!D64,products!$A$1:$A$49,products!$C$1:$C$49,,0)</f>
        <v>L</v>
      </c>
      <c r="K64">
        <f>_xlfn.XLOOKUP(orders!D64,products!$A$1:$A$49,products!$D$1:$D$49,,0)</f>
        <v>0.2</v>
      </c>
      <c r="L64">
        <f>_xlfn.XLOOKUP(D64,products!$A$1:$A$49,products!$E$1:$E$49,,0)</f>
        <v>4.7549999999999999</v>
      </c>
      <c r="M64">
        <f t="shared" si="0"/>
        <v>23.774999999999999</v>
      </c>
      <c r="N64" t="str">
        <f t="shared" si="1"/>
        <v>Liberica</v>
      </c>
      <c r="O64" t="str">
        <f t="shared" si="2"/>
        <v>Light</v>
      </c>
      <c r="P64" t="str">
        <f>_xlfn.XLOOKUP(order_table[[#This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_xlfn.XLOOKUP(orders!D65,products!$A$1:$A$49,products!$C$1:$C$49,,0)</f>
        <v>M</v>
      </c>
      <c r="K65">
        <f>_xlfn.XLOOKUP(orders!D65,products!$A$1:$A$49,products!$D$1:$D$49,,0)</f>
        <v>0.5</v>
      </c>
      <c r="L65">
        <f>_xlfn.XLOOKUP(D65,products!$A$1:$A$49,products!$E$1:$E$49,,0)</f>
        <v>6.75</v>
      </c>
      <c r="M65">
        <f t="shared" si="0"/>
        <v>6.75</v>
      </c>
      <c r="N65" t="str">
        <f t="shared" si="1"/>
        <v>Arabica</v>
      </c>
      <c r="O65" t="str">
        <f t="shared" si="2"/>
        <v>Medium</v>
      </c>
      <c r="P65" t="str">
        <f>_xlfn.XLOOKUP(order_table[[#This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_xlfn.XLOOKUP(orders!D66,products!$A$1:$A$49,products!$C$1:$C$49,,0)</f>
        <v>M</v>
      </c>
      <c r="K66">
        <f>_xlfn.XLOOKUP(orders!D66,products!$A$1:$A$49,products!$D$1:$D$49,,0)</f>
        <v>0.5</v>
      </c>
      <c r="L66">
        <f>_xlfn.XLOOKUP(D66,products!$A$1:$A$49,products!$E$1:$E$49,,0)</f>
        <v>5.97</v>
      </c>
      <c r="M66">
        <f t="shared" si="0"/>
        <v>35.82</v>
      </c>
      <c r="N66" t="str">
        <f t="shared" si="1"/>
        <v>Robusta</v>
      </c>
      <c r="O66" t="str">
        <f t="shared" si="2"/>
        <v>Medium</v>
      </c>
      <c r="P66" t="str">
        <f>_xlfn.XLOOKUP(order_table[[#This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_xlfn.XLOOKUP(orders!D67,products!$A$1:$A$49,products!$C$1:$C$49,,0)</f>
        <v>D</v>
      </c>
      <c r="K67">
        <f>_xlfn.XLOOKUP(orders!D67,products!$A$1:$A$49,products!$D$1:$D$49,,0)</f>
        <v>2.5</v>
      </c>
      <c r="L67">
        <f>_xlfn.XLOOKUP(D67,products!$A$1:$A$49,products!$E$1:$E$49,,0)</f>
        <v>20.584999999999997</v>
      </c>
      <c r="M67">
        <f t="shared" ref="M67:M130" si="3">E67*L67</f>
        <v>82.339999999999989</v>
      </c>
      <c r="N67" t="str">
        <f t="shared" ref="N67:N130" si="4">IF(I67="Rob","Robusta",IF(I67="exc","Excelsa",IF(I67="Ara","Arabica",IF(I67="Lib","Liberica",""))))</f>
        <v>Robusta</v>
      </c>
      <c r="O67" t="str">
        <f t="shared" ref="O67:O130" si="5">IF(J67="M","Medium",IF(J67="L","Light",IF(J67="D","Dark",)))</f>
        <v>Dark</v>
      </c>
      <c r="P67" t="str">
        <f>_xlfn.XLOOKUP(order_table[[#This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_xlfn.XLOOKUP(orders!D68,products!$A$1:$A$49,products!$C$1:$C$49,,0)</f>
        <v>L</v>
      </c>
      <c r="K68">
        <f>_xlfn.XLOOKUP(orders!D68,products!$A$1:$A$49,products!$D$1:$D$49,,0)</f>
        <v>0.5</v>
      </c>
      <c r="L68">
        <f>_xlfn.XLOOKUP(D68,products!$A$1:$A$49,products!$E$1:$E$49,,0)</f>
        <v>7.169999999999999</v>
      </c>
      <c r="M68">
        <f t="shared" si="3"/>
        <v>7.169999999999999</v>
      </c>
      <c r="N68" t="str">
        <f t="shared" si="4"/>
        <v>Robusta</v>
      </c>
      <c r="O68" t="str">
        <f t="shared" si="5"/>
        <v>Light</v>
      </c>
      <c r="P68" t="str">
        <f>_xlfn.XLOOKUP(order_table[[#This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_xlfn.XLOOKUP(orders!D69,products!$A$1:$A$49,products!$C$1:$C$49,,0)</f>
        <v>L</v>
      </c>
      <c r="K69">
        <f>_xlfn.XLOOKUP(orders!D69,products!$A$1:$A$49,products!$D$1:$D$49,,0)</f>
        <v>0.2</v>
      </c>
      <c r="L69">
        <f>_xlfn.XLOOKUP(D69,products!$A$1:$A$49,products!$E$1:$E$49,,0)</f>
        <v>4.7549999999999999</v>
      </c>
      <c r="M69">
        <f t="shared" si="3"/>
        <v>9.51</v>
      </c>
      <c r="N69" t="str">
        <f t="shared" si="4"/>
        <v>Liberica</v>
      </c>
      <c r="O69" t="str">
        <f t="shared" si="5"/>
        <v>Light</v>
      </c>
      <c r="P69" t="str">
        <f>_xlfn.XLOOKUP(order_table[[#This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_xlfn.XLOOKUP(orders!D70,products!$A$1:$A$49,products!$C$1:$C$49,,0)</f>
        <v>M</v>
      </c>
      <c r="K70">
        <f>_xlfn.XLOOKUP(orders!D70,products!$A$1:$A$49,products!$D$1:$D$49,,0)</f>
        <v>0.2</v>
      </c>
      <c r="L70">
        <f>_xlfn.XLOOKUP(D70,products!$A$1:$A$49,products!$E$1:$E$49,,0)</f>
        <v>2.9849999999999999</v>
      </c>
      <c r="M70">
        <f t="shared" si="3"/>
        <v>2.9849999999999999</v>
      </c>
      <c r="N70" t="str">
        <f t="shared" si="4"/>
        <v>Robusta</v>
      </c>
      <c r="O70" t="str">
        <f t="shared" si="5"/>
        <v>Medium</v>
      </c>
      <c r="P70" t="str">
        <f>_xlfn.XLOOKUP(order_table[[#This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_xlfn.XLOOKUP(orders!D71,products!$A$1:$A$49,products!$C$1:$C$49,,0)</f>
        <v>M</v>
      </c>
      <c r="K71">
        <f>_xlfn.XLOOKUP(orders!D71,products!$A$1:$A$49,products!$D$1:$D$49,,0)</f>
        <v>1</v>
      </c>
      <c r="L71">
        <f>_xlfn.XLOOKUP(D71,products!$A$1:$A$49,products!$E$1:$E$49,,0)</f>
        <v>9.9499999999999993</v>
      </c>
      <c r="M71">
        <f t="shared" si="3"/>
        <v>59.699999999999996</v>
      </c>
      <c r="N71" t="str">
        <f t="shared" si="4"/>
        <v>Robusta</v>
      </c>
      <c r="O71" t="str">
        <f t="shared" si="5"/>
        <v>Medium</v>
      </c>
      <c r="P71" t="str">
        <f>_xlfn.XLOOKUP(order_table[[#This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_xlfn.XLOOKUP(orders!D72,products!$A$1:$A$49,products!$C$1:$C$49,,0)</f>
        <v>L</v>
      </c>
      <c r="K72">
        <f>_xlfn.XLOOKUP(orders!D72,products!$A$1:$A$49,products!$D$1:$D$49,,0)</f>
        <v>2.5</v>
      </c>
      <c r="L72">
        <f>_xlfn.XLOOKUP(D72,products!$A$1:$A$49,products!$E$1:$E$49,,0)</f>
        <v>34.154999999999994</v>
      </c>
      <c r="M72">
        <f t="shared" si="3"/>
        <v>136.61999999999998</v>
      </c>
      <c r="N72" t="str">
        <f t="shared" si="4"/>
        <v>Excelsa</v>
      </c>
      <c r="O72" t="str">
        <f t="shared" si="5"/>
        <v>Light</v>
      </c>
      <c r="P72" t="str">
        <f>_xlfn.XLOOKUP(order_table[[#This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_xlfn.XLOOKUP(orders!D73,products!$A$1:$A$49,products!$C$1:$C$49,,0)</f>
        <v>L</v>
      </c>
      <c r="K73">
        <f>_xlfn.XLOOKUP(orders!D73,products!$A$1:$A$49,products!$D$1:$D$49,,0)</f>
        <v>0.2</v>
      </c>
      <c r="L73">
        <f>_xlfn.XLOOKUP(D73,products!$A$1:$A$49,products!$E$1:$E$49,,0)</f>
        <v>4.7549999999999999</v>
      </c>
      <c r="M73">
        <f t="shared" si="3"/>
        <v>9.51</v>
      </c>
      <c r="N73" t="str">
        <f t="shared" si="4"/>
        <v>Liberica</v>
      </c>
      <c r="O73" t="str">
        <f t="shared" si="5"/>
        <v>Light</v>
      </c>
      <c r="P73" t="str">
        <f>_xlfn.XLOOKUP(order_table[[#This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_xlfn.XLOOKUP(orders!D74,products!$A$1:$A$49,products!$C$1:$C$49,,0)</f>
        <v>M</v>
      </c>
      <c r="K74">
        <f>_xlfn.XLOOKUP(orders!D74,products!$A$1:$A$49,products!$D$1:$D$49,,0)</f>
        <v>2.5</v>
      </c>
      <c r="L74">
        <f>_xlfn.XLOOKUP(D74,products!$A$1:$A$49,products!$E$1:$E$49,,0)</f>
        <v>25.874999999999996</v>
      </c>
      <c r="M74">
        <f t="shared" si="3"/>
        <v>77.624999999999986</v>
      </c>
      <c r="N74" t="str">
        <f t="shared" si="4"/>
        <v>Arabica</v>
      </c>
      <c r="O74" t="str">
        <f t="shared" si="5"/>
        <v>Medium</v>
      </c>
      <c r="P74" t="str">
        <f>_xlfn.XLOOKUP(order_table[[#This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_xlfn.XLOOKUP(orders!D75,products!$A$1:$A$49,products!$C$1:$C$49,,0)</f>
        <v>M</v>
      </c>
      <c r="K75">
        <f>_xlfn.XLOOKUP(orders!D75,products!$A$1:$A$49,products!$D$1:$D$49,,0)</f>
        <v>0.2</v>
      </c>
      <c r="L75">
        <f>_xlfn.XLOOKUP(D75,products!$A$1:$A$49,products!$E$1:$E$49,,0)</f>
        <v>4.3650000000000002</v>
      </c>
      <c r="M75">
        <f t="shared" si="3"/>
        <v>21.825000000000003</v>
      </c>
      <c r="N75" t="str">
        <f t="shared" si="4"/>
        <v>Liberica</v>
      </c>
      <c r="O75" t="str">
        <f t="shared" si="5"/>
        <v>Medium</v>
      </c>
      <c r="P75" t="str">
        <f>_xlfn.XLOOKUP(order_table[[#This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_xlfn.XLOOKUP(orders!D76,products!$A$1:$A$49,products!$C$1:$C$49,,0)</f>
        <v>L</v>
      </c>
      <c r="K76">
        <f>_xlfn.XLOOKUP(orders!D76,products!$A$1:$A$49,products!$D$1:$D$49,,0)</f>
        <v>0.5</v>
      </c>
      <c r="L76">
        <f>_xlfn.XLOOKUP(D76,products!$A$1:$A$49,products!$E$1:$E$49,,0)</f>
        <v>8.91</v>
      </c>
      <c r="M76">
        <f t="shared" si="3"/>
        <v>17.82</v>
      </c>
      <c r="N76" t="str">
        <f t="shared" si="4"/>
        <v>Excelsa</v>
      </c>
      <c r="O76" t="str">
        <f t="shared" si="5"/>
        <v>Light</v>
      </c>
      <c r="P76" t="str">
        <f>_xlfn.XLOOKUP(order_table[[#This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_xlfn.XLOOKUP(orders!D77,products!$A$1:$A$49,products!$C$1:$C$49,,0)</f>
        <v>D</v>
      </c>
      <c r="K77">
        <f>_xlfn.XLOOKUP(orders!D77,products!$A$1:$A$49,products!$D$1:$D$49,,0)</f>
        <v>1</v>
      </c>
      <c r="L77">
        <f>_xlfn.XLOOKUP(D77,products!$A$1:$A$49,products!$E$1:$E$49,,0)</f>
        <v>8.9499999999999993</v>
      </c>
      <c r="M77">
        <f t="shared" si="3"/>
        <v>53.699999999999996</v>
      </c>
      <c r="N77" t="str">
        <f t="shared" si="4"/>
        <v>Robusta</v>
      </c>
      <c r="O77" t="str">
        <f t="shared" si="5"/>
        <v>Dark</v>
      </c>
      <c r="P77" t="str">
        <f>_xlfn.XLOOKUP(order_table[[#This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_xlfn.XLOOKUP(orders!D78,products!$A$1:$A$49,products!$C$1:$C$49,,0)</f>
        <v>L</v>
      </c>
      <c r="K78">
        <f>_xlfn.XLOOKUP(orders!D78,products!$A$1:$A$49,products!$D$1:$D$49,,0)</f>
        <v>0.2</v>
      </c>
      <c r="L78">
        <f>_xlfn.XLOOKUP(D78,products!$A$1:$A$49,products!$E$1:$E$49,,0)</f>
        <v>3.5849999999999995</v>
      </c>
      <c r="M78">
        <f t="shared" si="3"/>
        <v>3.5849999999999995</v>
      </c>
      <c r="N78" t="str">
        <f t="shared" si="4"/>
        <v>Robusta</v>
      </c>
      <c r="O78" t="str">
        <f t="shared" si="5"/>
        <v>Light</v>
      </c>
      <c r="P78" t="str">
        <f>_xlfn.XLOOKUP(order_table[[#This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_xlfn.XLOOKUP(orders!D79,products!$A$1:$A$49,products!$C$1:$C$49,,0)</f>
        <v>D</v>
      </c>
      <c r="K79">
        <f>_xlfn.XLOOKUP(orders!D79,products!$A$1:$A$49,products!$D$1:$D$49,,0)</f>
        <v>0.2</v>
      </c>
      <c r="L79">
        <f>_xlfn.XLOOKUP(D79,products!$A$1:$A$49,products!$E$1:$E$49,,0)</f>
        <v>3.645</v>
      </c>
      <c r="M79">
        <f t="shared" si="3"/>
        <v>7.29</v>
      </c>
      <c r="N79" t="str">
        <f t="shared" si="4"/>
        <v>Excelsa</v>
      </c>
      <c r="O79" t="str">
        <f t="shared" si="5"/>
        <v>Dark</v>
      </c>
      <c r="P79" t="str">
        <f>_xlfn.XLOOKUP(order_table[[#This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_xlfn.XLOOKUP(orders!D80,products!$A$1:$A$49,products!$C$1:$C$49,,0)</f>
        <v>M</v>
      </c>
      <c r="K80">
        <f>_xlfn.XLOOKUP(orders!D80,products!$A$1:$A$49,products!$D$1:$D$49,,0)</f>
        <v>0.5</v>
      </c>
      <c r="L80">
        <f>_xlfn.XLOOKUP(D80,products!$A$1:$A$49,products!$E$1:$E$49,,0)</f>
        <v>6.75</v>
      </c>
      <c r="M80">
        <f t="shared" si="3"/>
        <v>40.5</v>
      </c>
      <c r="N80" t="str">
        <f t="shared" si="4"/>
        <v>Arabica</v>
      </c>
      <c r="O80" t="str">
        <f t="shared" si="5"/>
        <v>Medium</v>
      </c>
      <c r="P80" t="str">
        <f>_xlfn.XLOOKUP(order_table[[#This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_xlfn.XLOOKUP(orders!D81,products!$A$1:$A$49,products!$C$1:$C$49,,0)</f>
        <v>L</v>
      </c>
      <c r="K81">
        <f>_xlfn.XLOOKUP(orders!D81,products!$A$1:$A$49,products!$D$1:$D$49,,0)</f>
        <v>1</v>
      </c>
      <c r="L81">
        <f>_xlfn.XLOOKUP(D81,products!$A$1:$A$49,products!$E$1:$E$49,,0)</f>
        <v>11.95</v>
      </c>
      <c r="M81">
        <f t="shared" si="3"/>
        <v>47.8</v>
      </c>
      <c r="N81" t="str">
        <f t="shared" si="4"/>
        <v>Robusta</v>
      </c>
      <c r="O81" t="str">
        <f t="shared" si="5"/>
        <v>Light</v>
      </c>
      <c r="P81" t="str">
        <f>_xlfn.XLOOKUP(order_table[[#This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_xlfn.XLOOKUP(orders!D82,products!$A$1:$A$49,products!$C$1:$C$49,,0)</f>
        <v>L</v>
      </c>
      <c r="K82">
        <f>_xlfn.XLOOKUP(orders!D82,products!$A$1:$A$49,products!$D$1:$D$49,,0)</f>
        <v>0.5</v>
      </c>
      <c r="L82">
        <f>_xlfn.XLOOKUP(D82,products!$A$1:$A$49,products!$E$1:$E$49,,0)</f>
        <v>7.77</v>
      </c>
      <c r="M82">
        <f t="shared" si="3"/>
        <v>38.849999999999994</v>
      </c>
      <c r="N82" t="str">
        <f t="shared" si="4"/>
        <v>Arabica</v>
      </c>
      <c r="O82" t="str">
        <f t="shared" si="5"/>
        <v>Light</v>
      </c>
      <c r="P82" t="str">
        <f>_xlfn.XLOOKUP(order_table[[#This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_xlfn.XLOOKUP(orders!D83,products!$A$1:$A$49,products!$C$1:$C$49,,0)</f>
        <v>L</v>
      </c>
      <c r="K83">
        <f>_xlfn.XLOOKUP(orders!D83,products!$A$1:$A$49,products!$D$1:$D$49,,0)</f>
        <v>2.5</v>
      </c>
      <c r="L83">
        <f>_xlfn.XLOOKUP(D83,products!$A$1:$A$49,products!$E$1:$E$49,,0)</f>
        <v>36.454999999999998</v>
      </c>
      <c r="M83">
        <f t="shared" si="3"/>
        <v>109.36499999999999</v>
      </c>
      <c r="N83" t="str">
        <f t="shared" si="4"/>
        <v>Liberica</v>
      </c>
      <c r="O83" t="str">
        <f t="shared" si="5"/>
        <v>Light</v>
      </c>
      <c r="P83" t="str">
        <f>_xlfn.XLOOKUP(order_table[[#This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_xlfn.XLOOKUP(orders!D84,products!$A$1:$A$49,products!$C$1:$C$49,,0)</f>
        <v>M</v>
      </c>
      <c r="K84">
        <f>_xlfn.XLOOKUP(orders!D84,products!$A$1:$A$49,products!$D$1:$D$49,,0)</f>
        <v>2.5</v>
      </c>
      <c r="L84">
        <f>_xlfn.XLOOKUP(D84,products!$A$1:$A$49,products!$E$1:$E$49,,0)</f>
        <v>33.464999999999996</v>
      </c>
      <c r="M84">
        <f t="shared" si="3"/>
        <v>100.39499999999998</v>
      </c>
      <c r="N84" t="str">
        <f t="shared" si="4"/>
        <v>Liberica</v>
      </c>
      <c r="O84" t="str">
        <f t="shared" si="5"/>
        <v>Medium</v>
      </c>
      <c r="P84" t="str">
        <f>_xlfn.XLOOKUP(order_table[[#This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_xlfn.XLOOKUP(orders!D85,products!$A$1:$A$49,products!$C$1:$C$49,,0)</f>
        <v>D</v>
      </c>
      <c r="K85">
        <f>_xlfn.XLOOKUP(orders!D85,products!$A$1:$A$49,products!$D$1:$D$49,,0)</f>
        <v>2.5</v>
      </c>
      <c r="L85">
        <f>_xlfn.XLOOKUP(D85,products!$A$1:$A$49,products!$E$1:$E$49,,0)</f>
        <v>20.584999999999997</v>
      </c>
      <c r="M85">
        <f t="shared" si="3"/>
        <v>82.339999999999989</v>
      </c>
      <c r="N85" t="str">
        <f t="shared" si="4"/>
        <v>Robusta</v>
      </c>
      <c r="O85" t="str">
        <f t="shared" si="5"/>
        <v>Dark</v>
      </c>
      <c r="P85" t="str">
        <f>_xlfn.XLOOKUP(order_table[[#This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_xlfn.XLOOKUP(orders!D86,products!$A$1:$A$49,products!$C$1:$C$49,,0)</f>
        <v>L</v>
      </c>
      <c r="K86">
        <f>_xlfn.XLOOKUP(orders!D86,products!$A$1:$A$49,products!$D$1:$D$49,,0)</f>
        <v>0.5</v>
      </c>
      <c r="L86">
        <f>_xlfn.XLOOKUP(D86,products!$A$1:$A$49,products!$E$1:$E$49,,0)</f>
        <v>9.51</v>
      </c>
      <c r="M86">
        <f t="shared" si="3"/>
        <v>9.51</v>
      </c>
      <c r="N86" t="str">
        <f t="shared" si="4"/>
        <v>Liberica</v>
      </c>
      <c r="O86" t="str">
        <f t="shared" si="5"/>
        <v>Light</v>
      </c>
      <c r="P86" t="str">
        <f>_xlfn.XLOOKUP(order_table[[#This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_xlfn.XLOOKUP(orders!D87,products!$A$1:$A$49,products!$C$1:$C$49,,0)</f>
        <v>L</v>
      </c>
      <c r="K87">
        <f>_xlfn.XLOOKUP(orders!D87,products!$A$1:$A$49,products!$D$1:$D$49,,0)</f>
        <v>2.5</v>
      </c>
      <c r="L87">
        <f>_xlfn.XLOOKUP(D87,products!$A$1:$A$49,products!$E$1:$E$49,,0)</f>
        <v>29.784999999999997</v>
      </c>
      <c r="M87">
        <f t="shared" si="3"/>
        <v>89.35499999999999</v>
      </c>
      <c r="N87" t="str">
        <f t="shared" si="4"/>
        <v>Arabica</v>
      </c>
      <c r="O87" t="str">
        <f t="shared" si="5"/>
        <v>Light</v>
      </c>
      <c r="P87" t="str">
        <f>_xlfn.XLOOKUP(order_table[[#This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_xlfn.XLOOKUP(orders!D88,products!$A$1:$A$49,products!$C$1:$C$49,,0)</f>
        <v>D</v>
      </c>
      <c r="K88">
        <f>_xlfn.XLOOKUP(orders!D88,products!$A$1:$A$49,products!$D$1:$D$49,,0)</f>
        <v>0.2</v>
      </c>
      <c r="L88">
        <f>_xlfn.XLOOKUP(D88,products!$A$1:$A$49,products!$E$1:$E$49,,0)</f>
        <v>2.9849999999999999</v>
      </c>
      <c r="M88">
        <f t="shared" si="3"/>
        <v>11.94</v>
      </c>
      <c r="N88" t="str">
        <f t="shared" si="4"/>
        <v>Arabica</v>
      </c>
      <c r="O88" t="str">
        <f t="shared" si="5"/>
        <v>Dark</v>
      </c>
      <c r="P88" t="str">
        <f>_xlfn.XLOOKUP(order_table[[#This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_xlfn.XLOOKUP(orders!D89,products!$A$1:$A$49,products!$C$1:$C$49,,0)</f>
        <v>M</v>
      </c>
      <c r="K89">
        <f>_xlfn.XLOOKUP(orders!D89,products!$A$1:$A$49,products!$D$1:$D$49,,0)</f>
        <v>1</v>
      </c>
      <c r="L89">
        <f>_xlfn.XLOOKUP(D89,products!$A$1:$A$49,products!$E$1:$E$49,,0)</f>
        <v>11.25</v>
      </c>
      <c r="M89">
        <f t="shared" si="3"/>
        <v>33.75</v>
      </c>
      <c r="N89" t="str">
        <f t="shared" si="4"/>
        <v>Arabica</v>
      </c>
      <c r="O89" t="str">
        <f t="shared" si="5"/>
        <v>Medium</v>
      </c>
      <c r="P89" t="str">
        <f>_xlfn.XLOOKUP(order_table[[#This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_xlfn.XLOOKUP(orders!D90,products!$A$1:$A$49,products!$C$1:$C$49,,0)</f>
        <v>L</v>
      </c>
      <c r="K90">
        <f>_xlfn.XLOOKUP(orders!D90,products!$A$1:$A$49,products!$D$1:$D$49,,0)</f>
        <v>1</v>
      </c>
      <c r="L90">
        <f>_xlfn.XLOOKUP(D90,products!$A$1:$A$49,products!$E$1:$E$49,,0)</f>
        <v>11.95</v>
      </c>
      <c r="M90">
        <f t="shared" si="3"/>
        <v>35.849999999999994</v>
      </c>
      <c r="N90" t="str">
        <f t="shared" si="4"/>
        <v>Robusta</v>
      </c>
      <c r="O90" t="str">
        <f t="shared" si="5"/>
        <v>Light</v>
      </c>
      <c r="P90" t="str">
        <f>_xlfn.XLOOKUP(order_table[[#This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_xlfn.XLOOKUP(orders!D91,products!$A$1:$A$49,products!$C$1:$C$49,,0)</f>
        <v>L</v>
      </c>
      <c r="K91">
        <f>_xlfn.XLOOKUP(orders!D91,products!$A$1:$A$49,products!$D$1:$D$49,,0)</f>
        <v>1</v>
      </c>
      <c r="L91">
        <f>_xlfn.XLOOKUP(D91,products!$A$1:$A$49,products!$E$1:$E$49,,0)</f>
        <v>12.95</v>
      </c>
      <c r="M91">
        <f t="shared" si="3"/>
        <v>77.699999999999989</v>
      </c>
      <c r="N91" t="str">
        <f t="shared" si="4"/>
        <v>Arabica</v>
      </c>
      <c r="O91" t="str">
        <f t="shared" si="5"/>
        <v>Light</v>
      </c>
      <c r="P91" t="str">
        <f>_xlfn.XLOOKUP(order_table[[#This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_xlfn.XLOOKUP(orders!D92,products!$A$1:$A$49,products!$C$1:$C$49,,0)</f>
        <v>L</v>
      </c>
      <c r="K92">
        <f>_xlfn.XLOOKUP(orders!D92,products!$A$1:$A$49,products!$D$1:$D$49,,0)</f>
        <v>1</v>
      </c>
      <c r="L92">
        <f>_xlfn.XLOOKUP(D92,products!$A$1:$A$49,products!$E$1:$E$49,,0)</f>
        <v>12.95</v>
      </c>
      <c r="M92">
        <f t="shared" si="3"/>
        <v>51.8</v>
      </c>
      <c r="N92" t="str">
        <f t="shared" si="4"/>
        <v>Arabica</v>
      </c>
      <c r="O92" t="str">
        <f t="shared" si="5"/>
        <v>Light</v>
      </c>
      <c r="P92" t="str">
        <f>_xlfn.XLOOKUP(order_table[[#This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_xlfn.XLOOKUP(orders!D93,products!$A$1:$A$49,products!$C$1:$C$49,,0)</f>
        <v>M</v>
      </c>
      <c r="K93">
        <f>_xlfn.XLOOKUP(orders!D93,products!$A$1:$A$49,products!$D$1:$D$49,,0)</f>
        <v>2.5</v>
      </c>
      <c r="L93">
        <f>_xlfn.XLOOKUP(D93,products!$A$1:$A$49,products!$E$1:$E$49,,0)</f>
        <v>25.874999999999996</v>
      </c>
      <c r="M93">
        <f t="shared" si="3"/>
        <v>103.49999999999999</v>
      </c>
      <c r="N93" t="str">
        <f t="shared" si="4"/>
        <v>Arabica</v>
      </c>
      <c r="O93" t="str">
        <f t="shared" si="5"/>
        <v>Medium</v>
      </c>
      <c r="P93" t="str">
        <f>_xlfn.XLOOKUP(order_table[[#This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_xlfn.XLOOKUP(orders!D94,products!$A$1:$A$49,products!$C$1:$C$49,,0)</f>
        <v>L</v>
      </c>
      <c r="K94">
        <f>_xlfn.XLOOKUP(orders!D94,products!$A$1:$A$49,products!$D$1:$D$49,,0)</f>
        <v>1</v>
      </c>
      <c r="L94">
        <f>_xlfn.XLOOKUP(D94,products!$A$1:$A$49,products!$E$1:$E$49,,0)</f>
        <v>14.85</v>
      </c>
      <c r="M94">
        <f t="shared" si="3"/>
        <v>44.55</v>
      </c>
      <c r="N94" t="str">
        <f t="shared" si="4"/>
        <v>Excelsa</v>
      </c>
      <c r="O94" t="str">
        <f t="shared" si="5"/>
        <v>Light</v>
      </c>
      <c r="P94" t="str">
        <f>_xlfn.XLOOKUP(order_table[[#This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_xlfn.XLOOKUP(orders!D95,products!$A$1:$A$49,products!$C$1:$C$49,,0)</f>
        <v>L</v>
      </c>
      <c r="K95">
        <f>_xlfn.XLOOKUP(orders!D95,products!$A$1:$A$49,products!$D$1:$D$49,,0)</f>
        <v>0.5</v>
      </c>
      <c r="L95">
        <f>_xlfn.XLOOKUP(D95,products!$A$1:$A$49,products!$E$1:$E$49,,0)</f>
        <v>8.91</v>
      </c>
      <c r="M95">
        <f t="shared" si="3"/>
        <v>35.64</v>
      </c>
      <c r="N95" t="str">
        <f t="shared" si="4"/>
        <v>Excelsa</v>
      </c>
      <c r="O95" t="str">
        <f t="shared" si="5"/>
        <v>Light</v>
      </c>
      <c r="P95" t="str">
        <f>_xlfn.XLOOKUP(order_table[[#This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_xlfn.XLOOKUP(orders!D96,products!$A$1:$A$49,products!$C$1:$C$49,,0)</f>
        <v>D</v>
      </c>
      <c r="K96">
        <f>_xlfn.XLOOKUP(orders!D96,products!$A$1:$A$49,products!$D$1:$D$49,,0)</f>
        <v>0.2</v>
      </c>
      <c r="L96">
        <f>_xlfn.XLOOKUP(D96,products!$A$1:$A$49,products!$E$1:$E$49,,0)</f>
        <v>2.9849999999999999</v>
      </c>
      <c r="M96">
        <f t="shared" si="3"/>
        <v>17.91</v>
      </c>
      <c r="N96" t="str">
        <f t="shared" si="4"/>
        <v>Arabica</v>
      </c>
      <c r="O96" t="str">
        <f t="shared" si="5"/>
        <v>Dark</v>
      </c>
      <c r="P96" t="str">
        <f>_xlfn.XLOOKUP(order_table[[#This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_xlfn.XLOOKUP(orders!D97,products!$A$1:$A$49,products!$C$1:$C$49,,0)</f>
        <v>M</v>
      </c>
      <c r="K97">
        <f>_xlfn.XLOOKUP(orders!D97,products!$A$1:$A$49,products!$D$1:$D$49,,0)</f>
        <v>2.5</v>
      </c>
      <c r="L97">
        <f>_xlfn.XLOOKUP(D97,products!$A$1:$A$49,products!$E$1:$E$49,,0)</f>
        <v>25.874999999999996</v>
      </c>
      <c r="M97">
        <f t="shared" si="3"/>
        <v>155.24999999999997</v>
      </c>
      <c r="N97" t="str">
        <f t="shared" si="4"/>
        <v>Arabica</v>
      </c>
      <c r="O97" t="str">
        <f t="shared" si="5"/>
        <v>Medium</v>
      </c>
      <c r="P97" t="str">
        <f>_xlfn.XLOOKUP(order_table[[#This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_xlfn.XLOOKUP(orders!D98,products!$A$1:$A$49,products!$C$1:$C$49,,0)</f>
        <v>D</v>
      </c>
      <c r="K98">
        <f>_xlfn.XLOOKUP(orders!D98,products!$A$1:$A$49,products!$D$1:$D$49,,0)</f>
        <v>0.2</v>
      </c>
      <c r="L98">
        <f>_xlfn.XLOOKUP(D98,products!$A$1:$A$49,products!$E$1:$E$49,,0)</f>
        <v>2.9849999999999999</v>
      </c>
      <c r="M98">
        <f t="shared" si="3"/>
        <v>5.97</v>
      </c>
      <c r="N98" t="str">
        <f t="shared" si="4"/>
        <v>Arabica</v>
      </c>
      <c r="O98" t="str">
        <f t="shared" si="5"/>
        <v>Dark</v>
      </c>
      <c r="P98" t="str">
        <f>_xlfn.XLOOKUP(order_table[[#This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_xlfn.XLOOKUP(orders!D99,products!$A$1:$A$49,products!$C$1:$C$49,,0)</f>
        <v>M</v>
      </c>
      <c r="K99">
        <f>_xlfn.XLOOKUP(orders!D99,products!$A$1:$A$49,products!$D$1:$D$49,,0)</f>
        <v>0.5</v>
      </c>
      <c r="L99">
        <f>_xlfn.XLOOKUP(D99,products!$A$1:$A$49,products!$E$1:$E$49,,0)</f>
        <v>6.75</v>
      </c>
      <c r="M99">
        <f t="shared" si="3"/>
        <v>13.5</v>
      </c>
      <c r="N99" t="str">
        <f t="shared" si="4"/>
        <v>Arabica</v>
      </c>
      <c r="O99" t="str">
        <f t="shared" si="5"/>
        <v>Medium</v>
      </c>
      <c r="P99" t="str">
        <f>_xlfn.XLOOKUP(order_table[[#This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_xlfn.XLOOKUP(orders!D100,products!$A$1:$A$49,products!$C$1:$C$49,,0)</f>
        <v>D</v>
      </c>
      <c r="K100">
        <f>_xlfn.XLOOKUP(orders!D100,products!$A$1:$A$49,products!$D$1:$D$49,,0)</f>
        <v>0.2</v>
      </c>
      <c r="L100">
        <f>_xlfn.XLOOKUP(D100,products!$A$1:$A$49,products!$E$1:$E$49,,0)</f>
        <v>2.9849999999999999</v>
      </c>
      <c r="M100">
        <f t="shared" si="3"/>
        <v>2.9849999999999999</v>
      </c>
      <c r="N100" t="str">
        <f t="shared" si="4"/>
        <v>Arabica</v>
      </c>
      <c r="O100" t="str">
        <f t="shared" si="5"/>
        <v>Dark</v>
      </c>
      <c r="P100" t="str">
        <f>_xlfn.XLOOKUP(order_table[[#This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_xlfn.XLOOKUP(orders!D101,products!$A$1:$A$49,products!$C$1:$C$49,,0)</f>
        <v>M</v>
      </c>
      <c r="K101">
        <f>_xlfn.XLOOKUP(orders!D101,products!$A$1:$A$49,products!$D$1:$D$49,,0)</f>
        <v>0.2</v>
      </c>
      <c r="L101">
        <f>_xlfn.XLOOKUP(D101,products!$A$1:$A$49,products!$E$1:$E$49,,0)</f>
        <v>4.3650000000000002</v>
      </c>
      <c r="M101">
        <f t="shared" si="3"/>
        <v>13.095000000000001</v>
      </c>
      <c r="N101" t="str">
        <f t="shared" si="4"/>
        <v>Liberica</v>
      </c>
      <c r="O101" t="str">
        <f t="shared" si="5"/>
        <v>Medium</v>
      </c>
      <c r="P101" t="str">
        <f>_xlfn.XLOOKUP(order_table[[#This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_xlfn.XLOOKUP(orders!D102,products!$A$1:$A$49,products!$C$1:$C$49,,0)</f>
        <v>L</v>
      </c>
      <c r="K102">
        <f>_xlfn.XLOOKUP(orders!D102,products!$A$1:$A$49,products!$D$1:$D$49,,0)</f>
        <v>0.2</v>
      </c>
      <c r="L102">
        <f>_xlfn.XLOOKUP(D102,products!$A$1:$A$49,products!$E$1:$E$49,,0)</f>
        <v>3.8849999999999998</v>
      </c>
      <c r="M102">
        <f t="shared" si="3"/>
        <v>7.77</v>
      </c>
      <c r="N102" t="str">
        <f t="shared" si="4"/>
        <v>Arabica</v>
      </c>
      <c r="O102" t="str">
        <f t="shared" si="5"/>
        <v>Light</v>
      </c>
      <c r="P102" t="str">
        <f>_xlfn.XLOOKUP(order_table[[#This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_xlfn.XLOOKUP(orders!D103,products!$A$1:$A$49,products!$C$1:$C$49,,0)</f>
        <v>D</v>
      </c>
      <c r="K103">
        <f>_xlfn.XLOOKUP(orders!D103,products!$A$1:$A$49,products!$D$1:$D$49,,0)</f>
        <v>2.5</v>
      </c>
      <c r="L103">
        <f>_xlfn.XLOOKUP(D103,products!$A$1:$A$49,products!$E$1:$E$49,,0)</f>
        <v>29.784999999999997</v>
      </c>
      <c r="M103">
        <f t="shared" si="3"/>
        <v>148.92499999999998</v>
      </c>
      <c r="N103" t="str">
        <f t="shared" si="4"/>
        <v>Liberica</v>
      </c>
      <c r="O103" t="str">
        <f t="shared" si="5"/>
        <v>Dark</v>
      </c>
      <c r="P103" t="str">
        <f>_xlfn.XLOOKUP(order_table[[#This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_xlfn.XLOOKUP(orders!D104,products!$A$1:$A$49,products!$C$1:$C$49,,0)</f>
        <v>D</v>
      </c>
      <c r="K104">
        <f>_xlfn.XLOOKUP(orders!D104,products!$A$1:$A$49,products!$D$1:$D$49,,0)</f>
        <v>1</v>
      </c>
      <c r="L104">
        <f>_xlfn.XLOOKUP(D104,products!$A$1:$A$49,products!$E$1:$E$49,,0)</f>
        <v>12.95</v>
      </c>
      <c r="M104">
        <f t="shared" si="3"/>
        <v>38.849999999999994</v>
      </c>
      <c r="N104" t="str">
        <f t="shared" si="4"/>
        <v>Liberica</v>
      </c>
      <c r="O104" t="str">
        <f t="shared" si="5"/>
        <v>Dark</v>
      </c>
      <c r="P104" t="str">
        <f>_xlfn.XLOOKUP(order_table[[#This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_xlfn.XLOOKUP(orders!D105,products!$A$1:$A$49,products!$C$1:$C$49,,0)</f>
        <v>M</v>
      </c>
      <c r="K105">
        <f>_xlfn.XLOOKUP(orders!D105,products!$A$1:$A$49,products!$D$1:$D$49,,0)</f>
        <v>0.2</v>
      </c>
      <c r="L105">
        <f>_xlfn.XLOOKUP(D105,products!$A$1:$A$49,products!$E$1:$E$49,,0)</f>
        <v>2.9849999999999999</v>
      </c>
      <c r="M105">
        <f t="shared" si="3"/>
        <v>11.94</v>
      </c>
      <c r="N105" t="str">
        <f t="shared" si="4"/>
        <v>Robusta</v>
      </c>
      <c r="O105" t="str">
        <f t="shared" si="5"/>
        <v>Medium</v>
      </c>
      <c r="P105" t="str">
        <f>_xlfn.XLOOKUP(order_table[[#This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_xlfn.XLOOKUP(orders!D106,products!$A$1:$A$49,products!$C$1:$C$49,,0)</f>
        <v>M</v>
      </c>
      <c r="K106">
        <f>_xlfn.XLOOKUP(orders!D106,products!$A$1:$A$49,products!$D$1:$D$49,,0)</f>
        <v>1</v>
      </c>
      <c r="L106">
        <f>_xlfn.XLOOKUP(D106,products!$A$1:$A$49,products!$E$1:$E$49,,0)</f>
        <v>14.55</v>
      </c>
      <c r="M106">
        <f t="shared" si="3"/>
        <v>87.300000000000011</v>
      </c>
      <c r="N106" t="str">
        <f t="shared" si="4"/>
        <v>Liberica</v>
      </c>
      <c r="O106" t="str">
        <f t="shared" si="5"/>
        <v>Medium</v>
      </c>
      <c r="P106" t="str">
        <f>_xlfn.XLOOKUP(order_table[[#This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_xlfn.XLOOKUP(orders!D107,products!$A$1:$A$49,products!$C$1:$C$49,,0)</f>
        <v>M</v>
      </c>
      <c r="K107">
        <f>_xlfn.XLOOKUP(orders!D107,products!$A$1:$A$49,products!$D$1:$D$49,,0)</f>
        <v>0.5</v>
      </c>
      <c r="L107">
        <f>_xlfn.XLOOKUP(D107,products!$A$1:$A$49,products!$E$1:$E$49,,0)</f>
        <v>6.75</v>
      </c>
      <c r="M107">
        <f t="shared" si="3"/>
        <v>40.5</v>
      </c>
      <c r="N107" t="str">
        <f t="shared" si="4"/>
        <v>Arabica</v>
      </c>
      <c r="O107" t="str">
        <f t="shared" si="5"/>
        <v>Medium</v>
      </c>
      <c r="P107" t="str">
        <f>_xlfn.XLOOKUP(order_table[[#This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_xlfn.XLOOKUP(orders!D108,products!$A$1:$A$49,products!$C$1:$C$49,,0)</f>
        <v>D</v>
      </c>
      <c r="K108">
        <f>_xlfn.XLOOKUP(orders!D108,products!$A$1:$A$49,products!$D$1:$D$49,,0)</f>
        <v>1</v>
      </c>
      <c r="L108">
        <f>_xlfn.XLOOKUP(D108,products!$A$1:$A$49,products!$E$1:$E$49,,0)</f>
        <v>12.15</v>
      </c>
      <c r="M108">
        <f t="shared" si="3"/>
        <v>24.3</v>
      </c>
      <c r="N108" t="str">
        <f t="shared" si="4"/>
        <v>Excelsa</v>
      </c>
      <c r="O108" t="str">
        <f t="shared" si="5"/>
        <v>Dark</v>
      </c>
      <c r="P108" t="str">
        <f>_xlfn.XLOOKUP(order_table[[#This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_xlfn.XLOOKUP(orders!D109,products!$A$1:$A$49,products!$C$1:$C$49,,0)</f>
        <v>M</v>
      </c>
      <c r="K109">
        <f>_xlfn.XLOOKUP(orders!D109,products!$A$1:$A$49,products!$D$1:$D$49,,0)</f>
        <v>0.5</v>
      </c>
      <c r="L109">
        <f>_xlfn.XLOOKUP(D109,products!$A$1:$A$49,products!$E$1:$E$49,,0)</f>
        <v>5.97</v>
      </c>
      <c r="M109">
        <f t="shared" si="3"/>
        <v>17.91</v>
      </c>
      <c r="N109" t="str">
        <f t="shared" si="4"/>
        <v>Robusta</v>
      </c>
      <c r="O109" t="str">
        <f t="shared" si="5"/>
        <v>Medium</v>
      </c>
      <c r="P109" t="str">
        <f>_xlfn.XLOOKUP(order_table[[#This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_xlfn.XLOOKUP(orders!D110,products!$A$1:$A$49,products!$C$1:$C$49,,0)</f>
        <v>M</v>
      </c>
      <c r="K110">
        <f>_xlfn.XLOOKUP(orders!D110,products!$A$1:$A$49,products!$D$1:$D$49,,0)</f>
        <v>0.5</v>
      </c>
      <c r="L110">
        <f>_xlfn.XLOOKUP(D110,products!$A$1:$A$49,products!$E$1:$E$49,,0)</f>
        <v>6.75</v>
      </c>
      <c r="M110">
        <f t="shared" si="3"/>
        <v>27</v>
      </c>
      <c r="N110" t="str">
        <f t="shared" si="4"/>
        <v>Arabica</v>
      </c>
      <c r="O110" t="str">
        <f t="shared" si="5"/>
        <v>Medium</v>
      </c>
      <c r="P110" t="str">
        <f>_xlfn.XLOOKUP(order_table[[#This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_xlfn.XLOOKUP(orders!D111,products!$A$1:$A$49,products!$C$1:$C$49,,0)</f>
        <v>D</v>
      </c>
      <c r="K111">
        <f>_xlfn.XLOOKUP(orders!D111,products!$A$1:$A$49,products!$D$1:$D$49,,0)</f>
        <v>0.5</v>
      </c>
      <c r="L111">
        <f>_xlfn.XLOOKUP(D111,products!$A$1:$A$49,products!$E$1:$E$49,,0)</f>
        <v>7.77</v>
      </c>
      <c r="M111">
        <f t="shared" si="3"/>
        <v>7.77</v>
      </c>
      <c r="N111" t="str">
        <f t="shared" si="4"/>
        <v>Liberica</v>
      </c>
      <c r="O111" t="str">
        <f t="shared" si="5"/>
        <v>Dark</v>
      </c>
      <c r="P111" t="str">
        <f>_xlfn.XLOOKUP(order_table[[#This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_xlfn.XLOOKUP(orders!D112,products!$A$1:$A$49,products!$C$1:$C$49,,0)</f>
        <v>L</v>
      </c>
      <c r="K112">
        <f>_xlfn.XLOOKUP(orders!D112,products!$A$1:$A$49,products!$D$1:$D$49,,0)</f>
        <v>0.2</v>
      </c>
      <c r="L112">
        <f>_xlfn.XLOOKUP(D112,products!$A$1:$A$49,products!$E$1:$E$49,,0)</f>
        <v>4.4550000000000001</v>
      </c>
      <c r="M112">
        <f t="shared" si="3"/>
        <v>13.365</v>
      </c>
      <c r="N112" t="str">
        <f t="shared" si="4"/>
        <v>Excelsa</v>
      </c>
      <c r="O112" t="str">
        <f t="shared" si="5"/>
        <v>Light</v>
      </c>
      <c r="P112" t="str">
        <f>_xlfn.XLOOKUP(order_table[[#This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_xlfn.XLOOKUP(orders!D113,products!$A$1:$A$49,products!$C$1:$C$49,,0)</f>
        <v>D</v>
      </c>
      <c r="K113">
        <f>_xlfn.XLOOKUP(orders!D113,products!$A$1:$A$49,products!$D$1:$D$49,,0)</f>
        <v>0.5</v>
      </c>
      <c r="L113">
        <f>_xlfn.XLOOKUP(D113,products!$A$1:$A$49,products!$E$1:$E$49,,0)</f>
        <v>5.3699999999999992</v>
      </c>
      <c r="M113">
        <f t="shared" si="3"/>
        <v>26.849999999999994</v>
      </c>
      <c r="N113" t="str">
        <f t="shared" si="4"/>
        <v>Robusta</v>
      </c>
      <c r="O113" t="str">
        <f t="shared" si="5"/>
        <v>Dark</v>
      </c>
      <c r="P113" t="str">
        <f>_xlfn.XLOOKUP(order_table[[#This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_xlfn.XLOOKUP(orders!D114,products!$A$1:$A$49,products!$C$1:$C$49,,0)</f>
        <v>M</v>
      </c>
      <c r="K114">
        <f>_xlfn.XLOOKUP(orders!D114,products!$A$1:$A$49,products!$D$1:$D$49,,0)</f>
        <v>1</v>
      </c>
      <c r="L114">
        <f>_xlfn.XLOOKUP(D114,products!$A$1:$A$49,products!$E$1:$E$49,,0)</f>
        <v>11.25</v>
      </c>
      <c r="M114">
        <f t="shared" si="3"/>
        <v>11.25</v>
      </c>
      <c r="N114" t="str">
        <f t="shared" si="4"/>
        <v>Arabica</v>
      </c>
      <c r="O114" t="str">
        <f t="shared" si="5"/>
        <v>Medium</v>
      </c>
      <c r="P114" t="str">
        <f>_xlfn.XLOOKUP(order_table[[#This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_xlfn.XLOOKUP(orders!D115,products!$A$1:$A$49,products!$C$1:$C$49,,0)</f>
        <v>M</v>
      </c>
      <c r="K115">
        <f>_xlfn.XLOOKUP(orders!D115,products!$A$1:$A$49,products!$D$1:$D$49,,0)</f>
        <v>1</v>
      </c>
      <c r="L115">
        <f>_xlfn.XLOOKUP(D115,products!$A$1:$A$49,products!$E$1:$E$49,,0)</f>
        <v>14.55</v>
      </c>
      <c r="M115">
        <f t="shared" si="3"/>
        <v>14.55</v>
      </c>
      <c r="N115" t="str">
        <f t="shared" si="4"/>
        <v>Liberica</v>
      </c>
      <c r="O115" t="str">
        <f t="shared" si="5"/>
        <v>Medium</v>
      </c>
      <c r="P115" t="str">
        <f>_xlfn.XLOOKUP(order_table[[#This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_xlfn.XLOOKUP(orders!D116,products!$A$1:$A$49,products!$C$1:$C$49,,0)</f>
        <v>L</v>
      </c>
      <c r="K116">
        <f>_xlfn.XLOOKUP(orders!D116,products!$A$1:$A$49,products!$D$1:$D$49,,0)</f>
        <v>0.2</v>
      </c>
      <c r="L116">
        <f>_xlfn.XLOOKUP(D116,products!$A$1:$A$49,products!$E$1:$E$49,,0)</f>
        <v>3.5849999999999995</v>
      </c>
      <c r="M116">
        <f t="shared" si="3"/>
        <v>14.339999999999998</v>
      </c>
      <c r="N116" t="str">
        <f t="shared" si="4"/>
        <v>Robusta</v>
      </c>
      <c r="O116" t="str">
        <f t="shared" si="5"/>
        <v>Light</v>
      </c>
      <c r="P116" t="str">
        <f>_xlfn.XLOOKUP(order_table[[#This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_xlfn.XLOOKUP(orders!D117,products!$A$1:$A$49,products!$C$1:$C$49,,0)</f>
        <v>L</v>
      </c>
      <c r="K117">
        <f>_xlfn.XLOOKUP(orders!D117,products!$A$1:$A$49,products!$D$1:$D$49,,0)</f>
        <v>1</v>
      </c>
      <c r="L117">
        <f>_xlfn.XLOOKUP(D117,products!$A$1:$A$49,products!$E$1:$E$49,,0)</f>
        <v>15.85</v>
      </c>
      <c r="M117">
        <f t="shared" si="3"/>
        <v>15.85</v>
      </c>
      <c r="N117" t="str">
        <f t="shared" si="4"/>
        <v>Liberica</v>
      </c>
      <c r="O117" t="str">
        <f t="shared" si="5"/>
        <v>Light</v>
      </c>
      <c r="P117" t="str">
        <f>_xlfn.XLOOKUP(order_table[[#This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_xlfn.XLOOKUP(orders!D118,products!$A$1:$A$49,products!$C$1:$C$49,,0)</f>
        <v>L</v>
      </c>
      <c r="K118">
        <f>_xlfn.XLOOKUP(orders!D118,products!$A$1:$A$49,products!$D$1:$D$49,,0)</f>
        <v>0.2</v>
      </c>
      <c r="L118">
        <f>_xlfn.XLOOKUP(D118,products!$A$1:$A$49,products!$E$1:$E$49,,0)</f>
        <v>4.7549999999999999</v>
      </c>
      <c r="M118">
        <f t="shared" si="3"/>
        <v>19.02</v>
      </c>
      <c r="N118" t="str">
        <f t="shared" si="4"/>
        <v>Liberica</v>
      </c>
      <c r="O118" t="str">
        <f t="shared" si="5"/>
        <v>Light</v>
      </c>
      <c r="P118" t="str">
        <f>_xlfn.XLOOKUP(order_table[[#This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_xlfn.XLOOKUP(orders!D119,products!$A$1:$A$49,products!$C$1:$C$49,,0)</f>
        <v>L</v>
      </c>
      <c r="K119">
        <f>_xlfn.XLOOKUP(orders!D119,products!$A$1:$A$49,products!$D$1:$D$49,,0)</f>
        <v>0.5</v>
      </c>
      <c r="L119">
        <f>_xlfn.XLOOKUP(D119,products!$A$1:$A$49,products!$E$1:$E$49,,0)</f>
        <v>9.51</v>
      </c>
      <c r="M119">
        <f t="shared" si="3"/>
        <v>38.04</v>
      </c>
      <c r="N119" t="str">
        <f t="shared" si="4"/>
        <v>Liberica</v>
      </c>
      <c r="O119" t="str">
        <f t="shared" si="5"/>
        <v>Light</v>
      </c>
      <c r="P119" t="str">
        <f>_xlfn.XLOOKUP(order_table[[#This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_xlfn.XLOOKUP(orders!D120,products!$A$1:$A$49,products!$C$1:$C$49,,0)</f>
        <v>D</v>
      </c>
      <c r="K120">
        <f>_xlfn.XLOOKUP(orders!D120,products!$A$1:$A$49,products!$D$1:$D$49,,0)</f>
        <v>0.5</v>
      </c>
      <c r="L120">
        <f>_xlfn.XLOOKUP(D120,products!$A$1:$A$49,products!$E$1:$E$49,,0)</f>
        <v>7.29</v>
      </c>
      <c r="M120">
        <f t="shared" si="3"/>
        <v>21.87</v>
      </c>
      <c r="N120" t="str">
        <f t="shared" si="4"/>
        <v>Excelsa</v>
      </c>
      <c r="O120" t="str">
        <f t="shared" si="5"/>
        <v>Dark</v>
      </c>
      <c r="P120" t="str">
        <f>_xlfn.XLOOKUP(order_table[[#This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_xlfn.XLOOKUP(orders!D121,products!$A$1:$A$49,products!$C$1:$C$49,,0)</f>
        <v>M</v>
      </c>
      <c r="K121">
        <f>_xlfn.XLOOKUP(orders!D121,products!$A$1:$A$49,products!$D$1:$D$49,,0)</f>
        <v>0.2</v>
      </c>
      <c r="L121">
        <f>_xlfn.XLOOKUP(D121,products!$A$1:$A$49,products!$E$1:$E$49,,0)</f>
        <v>4.125</v>
      </c>
      <c r="M121">
        <f t="shared" si="3"/>
        <v>4.125</v>
      </c>
      <c r="N121" t="str">
        <f t="shared" si="4"/>
        <v>Excelsa</v>
      </c>
      <c r="O121" t="str">
        <f t="shared" si="5"/>
        <v>Medium</v>
      </c>
      <c r="P121" t="str">
        <f>_xlfn.XLOOKUP(order_table[[#This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_xlfn.XLOOKUP(orders!D122,products!$A$1:$A$49,products!$C$1:$C$49,,0)</f>
        <v>L</v>
      </c>
      <c r="K122">
        <f>_xlfn.XLOOKUP(orders!D122,products!$A$1:$A$49,products!$D$1:$D$49,,0)</f>
        <v>0.2</v>
      </c>
      <c r="L122">
        <f>_xlfn.XLOOKUP(D122,products!$A$1:$A$49,products!$E$1:$E$49,,0)</f>
        <v>3.8849999999999998</v>
      </c>
      <c r="M122">
        <f t="shared" si="3"/>
        <v>3.8849999999999998</v>
      </c>
      <c r="N122" t="str">
        <f t="shared" si="4"/>
        <v>Arabica</v>
      </c>
      <c r="O122" t="str">
        <f t="shared" si="5"/>
        <v>Light</v>
      </c>
      <c r="P122" t="str">
        <f>_xlfn.XLOOKUP(order_table[[#This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_xlfn.XLOOKUP(orders!D123,products!$A$1:$A$49,products!$C$1:$C$49,,0)</f>
        <v>M</v>
      </c>
      <c r="K123">
        <f>_xlfn.XLOOKUP(orders!D123,products!$A$1:$A$49,products!$D$1:$D$49,,0)</f>
        <v>1</v>
      </c>
      <c r="L123">
        <f>_xlfn.XLOOKUP(D123,products!$A$1:$A$49,products!$E$1:$E$49,,0)</f>
        <v>13.75</v>
      </c>
      <c r="M123">
        <f t="shared" si="3"/>
        <v>68.75</v>
      </c>
      <c r="N123" t="str">
        <f t="shared" si="4"/>
        <v>Excelsa</v>
      </c>
      <c r="O123" t="str">
        <f t="shared" si="5"/>
        <v>Medium</v>
      </c>
      <c r="P123" t="str">
        <f>_xlfn.XLOOKUP(order_table[[#This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_xlfn.XLOOKUP(orders!D124,products!$A$1:$A$49,products!$C$1:$C$49,,0)</f>
        <v>D</v>
      </c>
      <c r="K124">
        <f>_xlfn.XLOOKUP(orders!D124,products!$A$1:$A$49,products!$D$1:$D$49,,0)</f>
        <v>0.5</v>
      </c>
      <c r="L124">
        <f>_xlfn.XLOOKUP(D124,products!$A$1:$A$49,products!$E$1:$E$49,,0)</f>
        <v>5.97</v>
      </c>
      <c r="M124">
        <f t="shared" si="3"/>
        <v>23.88</v>
      </c>
      <c r="N124" t="str">
        <f t="shared" si="4"/>
        <v>Arabica</v>
      </c>
      <c r="O124" t="str">
        <f t="shared" si="5"/>
        <v>Dark</v>
      </c>
      <c r="P124" t="str">
        <f>_xlfn.XLOOKUP(order_table[[#This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_xlfn.XLOOKUP(orders!D125,products!$A$1:$A$49,products!$C$1:$C$49,,0)</f>
        <v>L</v>
      </c>
      <c r="K125">
        <f>_xlfn.XLOOKUP(orders!D125,products!$A$1:$A$49,products!$D$1:$D$49,,0)</f>
        <v>2.5</v>
      </c>
      <c r="L125">
        <f>_xlfn.XLOOKUP(D125,products!$A$1:$A$49,products!$E$1:$E$49,,0)</f>
        <v>36.454999999999998</v>
      </c>
      <c r="M125">
        <f t="shared" si="3"/>
        <v>145.82</v>
      </c>
      <c r="N125" t="str">
        <f t="shared" si="4"/>
        <v>Liberica</v>
      </c>
      <c r="O125" t="str">
        <f t="shared" si="5"/>
        <v>Light</v>
      </c>
      <c r="P125" t="str">
        <f>_xlfn.XLOOKUP(order_table[[#This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_xlfn.XLOOKUP(orders!D126,products!$A$1:$A$49,products!$C$1:$C$49,,0)</f>
        <v>M</v>
      </c>
      <c r="K126">
        <f>_xlfn.XLOOKUP(orders!D126,products!$A$1:$A$49,products!$D$1:$D$49,,0)</f>
        <v>0.2</v>
      </c>
      <c r="L126">
        <f>_xlfn.XLOOKUP(D126,products!$A$1:$A$49,products!$E$1:$E$49,,0)</f>
        <v>4.3650000000000002</v>
      </c>
      <c r="M126">
        <f t="shared" si="3"/>
        <v>21.825000000000003</v>
      </c>
      <c r="N126" t="str">
        <f t="shared" si="4"/>
        <v>Liberica</v>
      </c>
      <c r="O126" t="str">
        <f t="shared" si="5"/>
        <v>Medium</v>
      </c>
      <c r="P126" t="str">
        <f>_xlfn.XLOOKUP(order_table[[#This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_xlfn.XLOOKUP(orders!D127,products!$A$1:$A$49,products!$C$1:$C$49,,0)</f>
        <v>M</v>
      </c>
      <c r="K127">
        <f>_xlfn.XLOOKUP(orders!D127,products!$A$1:$A$49,products!$D$1:$D$49,,0)</f>
        <v>0.5</v>
      </c>
      <c r="L127">
        <f>_xlfn.XLOOKUP(D127,products!$A$1:$A$49,products!$E$1:$E$49,,0)</f>
        <v>8.73</v>
      </c>
      <c r="M127">
        <f t="shared" si="3"/>
        <v>26.19</v>
      </c>
      <c r="N127" t="str">
        <f t="shared" si="4"/>
        <v>Liberica</v>
      </c>
      <c r="O127" t="str">
        <f t="shared" si="5"/>
        <v>Medium</v>
      </c>
      <c r="P127" t="str">
        <f>_xlfn.XLOOKUP(order_table[[#This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_xlfn.XLOOKUP(orders!D128,products!$A$1:$A$49,products!$C$1:$C$49,,0)</f>
        <v>M</v>
      </c>
      <c r="K128">
        <f>_xlfn.XLOOKUP(orders!D128,products!$A$1:$A$49,products!$D$1:$D$49,,0)</f>
        <v>1</v>
      </c>
      <c r="L128">
        <f>_xlfn.XLOOKUP(D128,products!$A$1:$A$49,products!$E$1:$E$49,,0)</f>
        <v>11.25</v>
      </c>
      <c r="M128">
        <f t="shared" si="3"/>
        <v>11.25</v>
      </c>
      <c r="N128" t="str">
        <f t="shared" si="4"/>
        <v>Arabica</v>
      </c>
      <c r="O128" t="str">
        <f t="shared" si="5"/>
        <v>Medium</v>
      </c>
      <c r="P128" t="str">
        <f>_xlfn.XLOOKUP(order_table[[#This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_xlfn.XLOOKUP(orders!D129,products!$A$1:$A$49,products!$C$1:$C$49,,0)</f>
        <v>D</v>
      </c>
      <c r="K129">
        <f>_xlfn.XLOOKUP(orders!D129,products!$A$1:$A$49,products!$D$1:$D$49,,0)</f>
        <v>1</v>
      </c>
      <c r="L129">
        <f>_xlfn.XLOOKUP(D129,products!$A$1:$A$49,products!$E$1:$E$49,,0)</f>
        <v>12.95</v>
      </c>
      <c r="M129">
        <f t="shared" si="3"/>
        <v>77.699999999999989</v>
      </c>
      <c r="N129" t="str">
        <f t="shared" si="4"/>
        <v>Liberica</v>
      </c>
      <c r="O129" t="str">
        <f t="shared" si="5"/>
        <v>Dark</v>
      </c>
      <c r="P129" t="str">
        <f>_xlfn.XLOOKUP(order_table[[#This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_xlfn.XLOOKUP(orders!D130,products!$A$1:$A$49,products!$C$1:$C$49,,0)</f>
        <v>M</v>
      </c>
      <c r="K130">
        <f>_xlfn.XLOOKUP(orders!D130,products!$A$1:$A$49,products!$D$1:$D$49,,0)</f>
        <v>0.5</v>
      </c>
      <c r="L130">
        <f>_xlfn.XLOOKUP(D130,products!$A$1:$A$49,products!$E$1:$E$49,,0)</f>
        <v>6.75</v>
      </c>
      <c r="M130">
        <f t="shared" si="3"/>
        <v>6.75</v>
      </c>
      <c r="N130" t="str">
        <f t="shared" si="4"/>
        <v>Arabica</v>
      </c>
      <c r="O130" t="str">
        <f t="shared" si="5"/>
        <v>Medium</v>
      </c>
      <c r="P130" t="str">
        <f>_xlfn.XLOOKUP(order_table[[#This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_xlfn.XLOOKUP(orders!D131,products!$A$1:$A$49,products!$C$1:$C$49,,0)</f>
        <v>D</v>
      </c>
      <c r="K131">
        <f>_xlfn.XLOOKUP(orders!D131,products!$A$1:$A$49,products!$D$1:$D$49,,0)</f>
        <v>1</v>
      </c>
      <c r="L131">
        <f>_xlfn.XLOOKUP(D131,products!$A$1:$A$49,products!$E$1:$E$49,,0)</f>
        <v>12.15</v>
      </c>
      <c r="M131">
        <f t="shared" ref="M131:M194" si="6">E131*L131</f>
        <v>12.15</v>
      </c>
      <c r="N131" t="str">
        <f t="shared" ref="N131:N194" si="7">IF(I131="Rob","Robusta",IF(I131="exc","Excelsa",IF(I131="Ara","Arabica",IF(I131="Lib","Liberica",""))))</f>
        <v>Excelsa</v>
      </c>
      <c r="O131" t="str">
        <f t="shared" ref="O131:O194" si="8">IF(J131="M","Medium",IF(J131="L","Light",IF(J131="D","Dark",)))</f>
        <v>Dark</v>
      </c>
      <c r="P131" t="str">
        <f>_xlfn.XLOOKUP(order_table[[#This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_xlfn.XLOOKUP(orders!D132,products!$A$1:$A$49,products!$C$1:$C$49,,0)</f>
        <v>L</v>
      </c>
      <c r="K132">
        <f>_xlfn.XLOOKUP(orders!D132,products!$A$1:$A$49,products!$D$1:$D$49,,0)</f>
        <v>2.5</v>
      </c>
      <c r="L132">
        <f>_xlfn.XLOOKUP(D132,products!$A$1:$A$49,products!$E$1:$E$49,,0)</f>
        <v>29.784999999999997</v>
      </c>
      <c r="M132">
        <f t="shared" si="6"/>
        <v>148.92499999999998</v>
      </c>
      <c r="N132" t="str">
        <f t="shared" si="7"/>
        <v>Arabica</v>
      </c>
      <c r="O132" t="str">
        <f t="shared" si="8"/>
        <v>Light</v>
      </c>
      <c r="P132" t="str">
        <f>_xlfn.XLOOKUP(order_table[[#This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_xlfn.XLOOKUP(orders!D133,products!$A$1:$A$49,products!$C$1:$C$49,,0)</f>
        <v>D</v>
      </c>
      <c r="K133">
        <f>_xlfn.XLOOKUP(orders!D133,products!$A$1:$A$49,products!$D$1:$D$49,,0)</f>
        <v>0.5</v>
      </c>
      <c r="L133">
        <f>_xlfn.XLOOKUP(D133,products!$A$1:$A$49,products!$E$1:$E$49,,0)</f>
        <v>7.29</v>
      </c>
      <c r="M133">
        <f t="shared" si="6"/>
        <v>14.58</v>
      </c>
      <c r="N133" t="str">
        <f t="shared" si="7"/>
        <v>Excelsa</v>
      </c>
      <c r="O133" t="str">
        <f t="shared" si="8"/>
        <v>Dark</v>
      </c>
      <c r="P133" t="str">
        <f>_xlfn.XLOOKUP(order_table[[#This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_xlfn.XLOOKUP(orders!D134,products!$A$1:$A$49,products!$C$1:$C$49,,0)</f>
        <v>L</v>
      </c>
      <c r="K134">
        <f>_xlfn.XLOOKUP(orders!D134,products!$A$1:$A$49,products!$D$1:$D$49,,0)</f>
        <v>2.5</v>
      </c>
      <c r="L134">
        <f>_xlfn.XLOOKUP(D134,products!$A$1:$A$49,products!$E$1:$E$49,,0)</f>
        <v>29.784999999999997</v>
      </c>
      <c r="M134">
        <f t="shared" si="6"/>
        <v>148.92499999999998</v>
      </c>
      <c r="N134" t="str">
        <f t="shared" si="7"/>
        <v>Arabica</v>
      </c>
      <c r="O134" t="str">
        <f t="shared" si="8"/>
        <v>Light</v>
      </c>
      <c r="P134" t="str">
        <f>_xlfn.XLOOKUP(order_table[[#This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_xlfn.XLOOKUP(orders!D135,products!$A$1:$A$49,products!$C$1:$C$49,,0)</f>
        <v>D</v>
      </c>
      <c r="K135">
        <f>_xlfn.XLOOKUP(orders!D135,products!$A$1:$A$49,products!$D$1:$D$49,,0)</f>
        <v>1</v>
      </c>
      <c r="L135">
        <f>_xlfn.XLOOKUP(D135,products!$A$1:$A$49,products!$E$1:$E$49,,0)</f>
        <v>12.95</v>
      </c>
      <c r="M135">
        <f t="shared" si="6"/>
        <v>12.95</v>
      </c>
      <c r="N135" t="str">
        <f t="shared" si="7"/>
        <v>Liberica</v>
      </c>
      <c r="O135" t="str">
        <f t="shared" si="8"/>
        <v>Dark</v>
      </c>
      <c r="P135" t="str">
        <f>_xlfn.XLOOKUP(order_table[[#This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_xlfn.XLOOKUP(orders!D136,products!$A$1:$A$49,products!$C$1:$C$49,,0)</f>
        <v>M</v>
      </c>
      <c r="K136">
        <f>_xlfn.XLOOKUP(orders!D136,products!$A$1:$A$49,products!$D$1:$D$49,,0)</f>
        <v>2.5</v>
      </c>
      <c r="L136">
        <f>_xlfn.XLOOKUP(D136,products!$A$1:$A$49,products!$E$1:$E$49,,0)</f>
        <v>31.624999999999996</v>
      </c>
      <c r="M136">
        <f t="shared" si="6"/>
        <v>94.874999999999986</v>
      </c>
      <c r="N136" t="str">
        <f t="shared" si="7"/>
        <v>Excelsa</v>
      </c>
      <c r="O136" t="str">
        <f t="shared" si="8"/>
        <v>Medium</v>
      </c>
      <c r="P136" t="str">
        <f>_xlfn.XLOOKUP(order_table[[#This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_xlfn.XLOOKUP(orders!D137,products!$A$1:$A$49,products!$C$1:$C$49,,0)</f>
        <v>L</v>
      </c>
      <c r="K137">
        <f>_xlfn.XLOOKUP(orders!D137,products!$A$1:$A$49,products!$D$1:$D$49,,0)</f>
        <v>0.5</v>
      </c>
      <c r="L137">
        <f>_xlfn.XLOOKUP(D137,products!$A$1:$A$49,products!$E$1:$E$49,,0)</f>
        <v>7.77</v>
      </c>
      <c r="M137">
        <f t="shared" si="6"/>
        <v>38.849999999999994</v>
      </c>
      <c r="N137" t="str">
        <f t="shared" si="7"/>
        <v>Arabica</v>
      </c>
      <c r="O137" t="str">
        <f t="shared" si="8"/>
        <v>Light</v>
      </c>
      <c r="P137" t="str">
        <f>_xlfn.XLOOKUP(order_table[[#This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_xlfn.XLOOKUP(orders!D138,products!$A$1:$A$49,products!$C$1:$C$49,,0)</f>
        <v>D</v>
      </c>
      <c r="K138">
        <f>_xlfn.XLOOKUP(orders!D138,products!$A$1:$A$49,products!$D$1:$D$49,,0)</f>
        <v>0.2</v>
      </c>
      <c r="L138">
        <f>_xlfn.XLOOKUP(D138,products!$A$1:$A$49,products!$E$1:$E$49,,0)</f>
        <v>2.9849999999999999</v>
      </c>
      <c r="M138">
        <f t="shared" si="6"/>
        <v>11.94</v>
      </c>
      <c r="N138" t="str">
        <f t="shared" si="7"/>
        <v>Arabica</v>
      </c>
      <c r="O138" t="str">
        <f t="shared" si="8"/>
        <v>Dark</v>
      </c>
      <c r="P138" t="str">
        <f>_xlfn.XLOOKUP(order_table[[#This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_xlfn.XLOOKUP(orders!D139,products!$A$1:$A$49,products!$C$1:$C$49,,0)</f>
        <v>L</v>
      </c>
      <c r="K139">
        <f>_xlfn.XLOOKUP(orders!D139,products!$A$1:$A$49,products!$D$1:$D$49,,0)</f>
        <v>2.5</v>
      </c>
      <c r="L139">
        <f>_xlfn.XLOOKUP(D139,products!$A$1:$A$49,products!$E$1:$E$49,,0)</f>
        <v>34.154999999999994</v>
      </c>
      <c r="M139">
        <f t="shared" si="6"/>
        <v>102.46499999999997</v>
      </c>
      <c r="N139" t="str">
        <f t="shared" si="7"/>
        <v>Excelsa</v>
      </c>
      <c r="O139" t="str">
        <f t="shared" si="8"/>
        <v>Light</v>
      </c>
      <c r="P139" t="str">
        <f>_xlfn.XLOOKUP(order_table[[#This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_xlfn.XLOOKUP(orders!D140,products!$A$1:$A$49,products!$C$1:$C$49,,0)</f>
        <v>D</v>
      </c>
      <c r="K140">
        <f>_xlfn.XLOOKUP(orders!D140,products!$A$1:$A$49,products!$D$1:$D$49,,0)</f>
        <v>1</v>
      </c>
      <c r="L140">
        <f>_xlfn.XLOOKUP(D140,products!$A$1:$A$49,products!$E$1:$E$49,,0)</f>
        <v>12.15</v>
      </c>
      <c r="M140">
        <f t="shared" si="6"/>
        <v>48.6</v>
      </c>
      <c r="N140" t="str">
        <f t="shared" si="7"/>
        <v>Excelsa</v>
      </c>
      <c r="O140" t="str">
        <f t="shared" si="8"/>
        <v>Dark</v>
      </c>
      <c r="P140" t="str">
        <f>_xlfn.XLOOKUP(order_table[[#This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_xlfn.XLOOKUP(orders!D141,products!$A$1:$A$49,products!$C$1:$C$49,,0)</f>
        <v>D</v>
      </c>
      <c r="K141">
        <f>_xlfn.XLOOKUP(orders!D141,products!$A$1:$A$49,products!$D$1:$D$49,,0)</f>
        <v>1</v>
      </c>
      <c r="L141">
        <f>_xlfn.XLOOKUP(D141,products!$A$1:$A$49,products!$E$1:$E$49,,0)</f>
        <v>12.95</v>
      </c>
      <c r="M141">
        <f t="shared" si="6"/>
        <v>77.699999999999989</v>
      </c>
      <c r="N141" t="str">
        <f t="shared" si="7"/>
        <v>Liberica</v>
      </c>
      <c r="O141" t="str">
        <f t="shared" si="8"/>
        <v>Dark</v>
      </c>
      <c r="P141" t="str">
        <f>_xlfn.XLOOKUP(order_table[[#This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_xlfn.XLOOKUP(orders!D142,products!$A$1:$A$49,products!$C$1:$C$49,,0)</f>
        <v>D</v>
      </c>
      <c r="K142">
        <f>_xlfn.XLOOKUP(orders!D142,products!$A$1:$A$49,products!$D$1:$D$49,,0)</f>
        <v>2.5</v>
      </c>
      <c r="L142">
        <f>_xlfn.XLOOKUP(D142,products!$A$1:$A$49,products!$E$1:$E$49,,0)</f>
        <v>29.784999999999997</v>
      </c>
      <c r="M142">
        <f t="shared" si="6"/>
        <v>29.784999999999997</v>
      </c>
      <c r="N142" t="str">
        <f t="shared" si="7"/>
        <v>Liberica</v>
      </c>
      <c r="O142" t="str">
        <f t="shared" si="8"/>
        <v>Dark</v>
      </c>
      <c r="P142" t="str">
        <f>_xlfn.XLOOKUP(order_table[[#This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_xlfn.XLOOKUP(orders!D143,products!$A$1:$A$49,products!$C$1:$C$49,,0)</f>
        <v>L</v>
      </c>
      <c r="K143">
        <f>_xlfn.XLOOKUP(orders!D143,products!$A$1:$A$49,products!$D$1:$D$49,,0)</f>
        <v>0.2</v>
      </c>
      <c r="L143">
        <f>_xlfn.XLOOKUP(D143,products!$A$1:$A$49,products!$E$1:$E$49,,0)</f>
        <v>3.8849999999999998</v>
      </c>
      <c r="M143">
        <f t="shared" si="6"/>
        <v>15.54</v>
      </c>
      <c r="N143" t="str">
        <f t="shared" si="7"/>
        <v>Arabica</v>
      </c>
      <c r="O143" t="str">
        <f t="shared" si="8"/>
        <v>Light</v>
      </c>
      <c r="P143" t="str">
        <f>_xlfn.XLOOKUP(order_table[[#This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_xlfn.XLOOKUP(orders!D144,products!$A$1:$A$49,products!$C$1:$C$49,,0)</f>
        <v>L</v>
      </c>
      <c r="K144">
        <f>_xlfn.XLOOKUP(orders!D144,products!$A$1:$A$49,products!$D$1:$D$49,,0)</f>
        <v>2.5</v>
      </c>
      <c r="L144">
        <f>_xlfn.XLOOKUP(D144,products!$A$1:$A$49,products!$E$1:$E$49,,0)</f>
        <v>34.154999999999994</v>
      </c>
      <c r="M144">
        <f t="shared" si="6"/>
        <v>136.61999999999998</v>
      </c>
      <c r="N144" t="str">
        <f t="shared" si="7"/>
        <v>Excelsa</v>
      </c>
      <c r="O144" t="str">
        <f t="shared" si="8"/>
        <v>Light</v>
      </c>
      <c r="P144" t="str">
        <f>_xlfn.XLOOKUP(order_table[[#This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_xlfn.XLOOKUP(orders!D145,products!$A$1:$A$49,products!$C$1:$C$49,,0)</f>
        <v>M</v>
      </c>
      <c r="K145">
        <f>_xlfn.XLOOKUP(orders!D145,products!$A$1:$A$49,products!$D$1:$D$49,,0)</f>
        <v>0.5</v>
      </c>
      <c r="L145">
        <f>_xlfn.XLOOKUP(D145,products!$A$1:$A$49,products!$E$1:$E$49,,0)</f>
        <v>8.73</v>
      </c>
      <c r="M145">
        <f t="shared" si="6"/>
        <v>17.46</v>
      </c>
      <c r="N145" t="str">
        <f t="shared" si="7"/>
        <v>Liberica</v>
      </c>
      <c r="O145" t="str">
        <f t="shared" si="8"/>
        <v>Medium</v>
      </c>
      <c r="P145" t="str">
        <f>_xlfn.XLOOKUP(order_table[[#This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_xlfn.XLOOKUP(orders!D146,products!$A$1:$A$49,products!$C$1:$C$49,,0)</f>
        <v>L</v>
      </c>
      <c r="K146">
        <f>_xlfn.XLOOKUP(orders!D146,products!$A$1:$A$49,products!$D$1:$D$49,,0)</f>
        <v>2.5</v>
      </c>
      <c r="L146">
        <f>_xlfn.XLOOKUP(D146,products!$A$1:$A$49,products!$E$1:$E$49,,0)</f>
        <v>34.154999999999994</v>
      </c>
      <c r="M146">
        <f t="shared" si="6"/>
        <v>68.309999999999988</v>
      </c>
      <c r="N146" t="str">
        <f t="shared" si="7"/>
        <v>Excelsa</v>
      </c>
      <c r="O146" t="str">
        <f t="shared" si="8"/>
        <v>Light</v>
      </c>
      <c r="P146" t="str">
        <f>_xlfn.XLOOKUP(order_table[[#This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_xlfn.XLOOKUP(orders!D147,products!$A$1:$A$49,products!$C$1:$C$49,,0)</f>
        <v>M</v>
      </c>
      <c r="K147">
        <f>_xlfn.XLOOKUP(orders!D147,products!$A$1:$A$49,products!$D$1:$D$49,,0)</f>
        <v>0.2</v>
      </c>
      <c r="L147">
        <f>_xlfn.XLOOKUP(D147,products!$A$1:$A$49,products!$E$1:$E$49,,0)</f>
        <v>4.3650000000000002</v>
      </c>
      <c r="M147">
        <f t="shared" si="6"/>
        <v>17.46</v>
      </c>
      <c r="N147" t="str">
        <f t="shared" si="7"/>
        <v>Liberica</v>
      </c>
      <c r="O147" t="str">
        <f t="shared" si="8"/>
        <v>Medium</v>
      </c>
      <c r="P147" t="str">
        <f>_xlfn.XLOOKUP(order_table[[#This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_xlfn.XLOOKUP(orders!D148,products!$A$1:$A$49,products!$C$1:$C$49,,0)</f>
        <v>M</v>
      </c>
      <c r="K148">
        <f>_xlfn.XLOOKUP(orders!D148,products!$A$1:$A$49,products!$D$1:$D$49,,0)</f>
        <v>1</v>
      </c>
      <c r="L148">
        <f>_xlfn.XLOOKUP(D148,products!$A$1:$A$49,products!$E$1:$E$49,,0)</f>
        <v>14.55</v>
      </c>
      <c r="M148">
        <f t="shared" si="6"/>
        <v>43.650000000000006</v>
      </c>
      <c r="N148" t="str">
        <f t="shared" si="7"/>
        <v>Liberica</v>
      </c>
      <c r="O148" t="str">
        <f t="shared" si="8"/>
        <v>Medium</v>
      </c>
      <c r="P148" t="str">
        <f>_xlfn.XLOOKUP(order_table[[#This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_xlfn.XLOOKUP(orders!D149,products!$A$1:$A$49,products!$C$1:$C$49,,0)</f>
        <v>M</v>
      </c>
      <c r="K149">
        <f>_xlfn.XLOOKUP(orders!D149,products!$A$1:$A$49,products!$D$1:$D$49,,0)</f>
        <v>1</v>
      </c>
      <c r="L149">
        <f>_xlfn.XLOOKUP(D149,products!$A$1:$A$49,products!$E$1:$E$49,,0)</f>
        <v>13.75</v>
      </c>
      <c r="M149">
        <f t="shared" si="6"/>
        <v>27.5</v>
      </c>
      <c r="N149" t="str">
        <f t="shared" si="7"/>
        <v>Excelsa</v>
      </c>
      <c r="O149" t="str">
        <f t="shared" si="8"/>
        <v>Medium</v>
      </c>
      <c r="P149" t="str">
        <f>_xlfn.XLOOKUP(order_table[[#This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_xlfn.XLOOKUP(orders!D150,products!$A$1:$A$49,products!$C$1:$C$49,,0)</f>
        <v>D</v>
      </c>
      <c r="K150">
        <f>_xlfn.XLOOKUP(orders!D150,products!$A$1:$A$49,products!$D$1:$D$49,,0)</f>
        <v>0.2</v>
      </c>
      <c r="L150">
        <f>_xlfn.XLOOKUP(D150,products!$A$1:$A$49,products!$E$1:$E$49,,0)</f>
        <v>3.645</v>
      </c>
      <c r="M150">
        <f t="shared" si="6"/>
        <v>18.225000000000001</v>
      </c>
      <c r="N150" t="str">
        <f t="shared" si="7"/>
        <v>Excelsa</v>
      </c>
      <c r="O150" t="str">
        <f t="shared" si="8"/>
        <v>Dark</v>
      </c>
      <c r="P150" t="str">
        <f>_xlfn.XLOOKUP(order_table[[#This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_xlfn.XLOOKUP(orders!D151,products!$A$1:$A$49,products!$C$1:$C$49,,0)</f>
        <v>M</v>
      </c>
      <c r="K151">
        <f>_xlfn.XLOOKUP(orders!D151,products!$A$1:$A$49,products!$D$1:$D$49,,0)</f>
        <v>2.5</v>
      </c>
      <c r="L151">
        <f>_xlfn.XLOOKUP(D151,products!$A$1:$A$49,products!$E$1:$E$49,,0)</f>
        <v>25.874999999999996</v>
      </c>
      <c r="M151">
        <f t="shared" si="6"/>
        <v>51.749999999999993</v>
      </c>
      <c r="N151" t="str">
        <f t="shared" si="7"/>
        <v>Arabica</v>
      </c>
      <c r="O151" t="str">
        <f t="shared" si="8"/>
        <v>Medium</v>
      </c>
      <c r="P151" t="str">
        <f>_xlfn.XLOOKUP(order_table[[#This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_xlfn.XLOOKUP(orders!D152,products!$A$1:$A$49,products!$C$1:$C$49,,0)</f>
        <v>D</v>
      </c>
      <c r="K152">
        <f>_xlfn.XLOOKUP(orders!D152,products!$A$1:$A$49,products!$D$1:$D$49,,0)</f>
        <v>1</v>
      </c>
      <c r="L152">
        <f>_xlfn.XLOOKUP(D152,products!$A$1:$A$49,products!$E$1:$E$49,,0)</f>
        <v>12.95</v>
      </c>
      <c r="M152">
        <f t="shared" si="6"/>
        <v>12.95</v>
      </c>
      <c r="N152" t="str">
        <f t="shared" si="7"/>
        <v>Liberica</v>
      </c>
      <c r="O152" t="str">
        <f t="shared" si="8"/>
        <v>Dark</v>
      </c>
      <c r="P152" t="str">
        <f>_xlfn.XLOOKUP(order_table[[#This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_xlfn.XLOOKUP(orders!D153,products!$A$1:$A$49,products!$C$1:$C$49,,0)</f>
        <v>M</v>
      </c>
      <c r="K153">
        <f>_xlfn.XLOOKUP(orders!D153,products!$A$1:$A$49,products!$D$1:$D$49,,0)</f>
        <v>1</v>
      </c>
      <c r="L153">
        <f>_xlfn.XLOOKUP(D153,products!$A$1:$A$49,products!$E$1:$E$49,,0)</f>
        <v>11.25</v>
      </c>
      <c r="M153">
        <f t="shared" si="6"/>
        <v>33.75</v>
      </c>
      <c r="N153" t="str">
        <f t="shared" si="7"/>
        <v>Arabica</v>
      </c>
      <c r="O153" t="str">
        <f t="shared" si="8"/>
        <v>Medium</v>
      </c>
      <c r="P153" t="str">
        <f>_xlfn.XLOOKUP(order_table[[#This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_xlfn.XLOOKUP(orders!D154,products!$A$1:$A$49,products!$C$1:$C$49,,0)</f>
        <v>M</v>
      </c>
      <c r="K154">
        <f>_xlfn.XLOOKUP(orders!D154,products!$A$1:$A$49,products!$D$1:$D$49,,0)</f>
        <v>2.5</v>
      </c>
      <c r="L154">
        <f>_xlfn.XLOOKUP(D154,products!$A$1:$A$49,products!$E$1:$E$49,,0)</f>
        <v>22.884999999999998</v>
      </c>
      <c r="M154">
        <f t="shared" si="6"/>
        <v>68.655000000000001</v>
      </c>
      <c r="N154" t="str">
        <f t="shared" si="7"/>
        <v>Robusta</v>
      </c>
      <c r="O154" t="str">
        <f t="shared" si="8"/>
        <v>Medium</v>
      </c>
      <c r="P154" t="str">
        <f>_xlfn.XLOOKUP(order_table[[#This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_xlfn.XLOOKUP(orders!D155,products!$A$1:$A$49,products!$C$1:$C$49,,0)</f>
        <v>D</v>
      </c>
      <c r="K155">
        <f>_xlfn.XLOOKUP(orders!D155,products!$A$1:$A$49,products!$D$1:$D$49,,0)</f>
        <v>0.2</v>
      </c>
      <c r="L155">
        <f>_xlfn.XLOOKUP(D155,products!$A$1:$A$49,products!$E$1:$E$49,,0)</f>
        <v>2.6849999999999996</v>
      </c>
      <c r="M155">
        <f t="shared" si="6"/>
        <v>2.6849999999999996</v>
      </c>
      <c r="N155" t="str">
        <f t="shared" si="7"/>
        <v>Robusta</v>
      </c>
      <c r="O155" t="str">
        <f t="shared" si="8"/>
        <v>Dark</v>
      </c>
      <c r="P155" t="str">
        <f>_xlfn.XLOOKUP(order_table[[#This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_xlfn.XLOOKUP(orders!D156,products!$A$1:$A$49,products!$C$1:$C$49,,0)</f>
        <v>D</v>
      </c>
      <c r="K156">
        <f>_xlfn.XLOOKUP(orders!D156,products!$A$1:$A$49,products!$D$1:$D$49,,0)</f>
        <v>2.5</v>
      </c>
      <c r="L156">
        <f>_xlfn.XLOOKUP(D156,products!$A$1:$A$49,products!$E$1:$E$49,,0)</f>
        <v>22.884999999999998</v>
      </c>
      <c r="M156">
        <f t="shared" si="6"/>
        <v>114.42499999999998</v>
      </c>
      <c r="N156" t="str">
        <f t="shared" si="7"/>
        <v>Arabica</v>
      </c>
      <c r="O156" t="str">
        <f t="shared" si="8"/>
        <v>Dark</v>
      </c>
      <c r="P156" t="str">
        <f>_xlfn.XLOOKUP(order_table[[#This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_xlfn.XLOOKUP(orders!D157,products!$A$1:$A$49,products!$C$1:$C$49,,0)</f>
        <v>M</v>
      </c>
      <c r="K157">
        <f>_xlfn.XLOOKUP(orders!D157,products!$A$1:$A$49,products!$D$1:$D$49,,0)</f>
        <v>2.5</v>
      </c>
      <c r="L157">
        <f>_xlfn.XLOOKUP(D157,products!$A$1:$A$49,products!$E$1:$E$49,,0)</f>
        <v>25.874999999999996</v>
      </c>
      <c r="M157">
        <f t="shared" si="6"/>
        <v>155.24999999999997</v>
      </c>
      <c r="N157" t="str">
        <f t="shared" si="7"/>
        <v>Arabica</v>
      </c>
      <c r="O157" t="str">
        <f t="shared" si="8"/>
        <v>Medium</v>
      </c>
      <c r="P157" t="str">
        <f>_xlfn.XLOOKUP(order_table[[#This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_xlfn.XLOOKUP(orders!D158,products!$A$1:$A$49,products!$C$1:$C$49,,0)</f>
        <v>M</v>
      </c>
      <c r="K158">
        <f>_xlfn.XLOOKUP(orders!D158,products!$A$1:$A$49,products!$D$1:$D$49,,0)</f>
        <v>2.5</v>
      </c>
      <c r="L158">
        <f>_xlfn.XLOOKUP(D158,products!$A$1:$A$49,products!$E$1:$E$49,,0)</f>
        <v>25.874999999999996</v>
      </c>
      <c r="M158">
        <f t="shared" si="6"/>
        <v>77.624999999999986</v>
      </c>
      <c r="N158" t="str">
        <f t="shared" si="7"/>
        <v>Arabica</v>
      </c>
      <c r="O158" t="str">
        <f t="shared" si="8"/>
        <v>Medium</v>
      </c>
      <c r="P158" t="str">
        <f>_xlfn.XLOOKUP(order_table[[#This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_xlfn.XLOOKUP(orders!D159,products!$A$1:$A$49,products!$C$1:$C$49,,0)</f>
        <v>D</v>
      </c>
      <c r="K159">
        <f>_xlfn.XLOOKUP(orders!D159,products!$A$1:$A$49,products!$D$1:$D$49,,0)</f>
        <v>2.5</v>
      </c>
      <c r="L159">
        <f>_xlfn.XLOOKUP(D159,products!$A$1:$A$49,products!$E$1:$E$49,,0)</f>
        <v>20.584999999999997</v>
      </c>
      <c r="M159">
        <f t="shared" si="6"/>
        <v>61.754999999999995</v>
      </c>
      <c r="N159" t="str">
        <f t="shared" si="7"/>
        <v>Robusta</v>
      </c>
      <c r="O159" t="str">
        <f t="shared" si="8"/>
        <v>Dark</v>
      </c>
      <c r="P159" t="str">
        <f>_xlfn.XLOOKUP(order_table[[#This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_xlfn.XLOOKUP(orders!D160,products!$A$1:$A$49,products!$C$1:$C$49,,0)</f>
        <v>D</v>
      </c>
      <c r="K160">
        <f>_xlfn.XLOOKUP(orders!D160,products!$A$1:$A$49,products!$D$1:$D$49,,0)</f>
        <v>2.5</v>
      </c>
      <c r="L160">
        <f>_xlfn.XLOOKUP(D160,products!$A$1:$A$49,products!$E$1:$E$49,,0)</f>
        <v>20.584999999999997</v>
      </c>
      <c r="M160">
        <f t="shared" si="6"/>
        <v>123.50999999999999</v>
      </c>
      <c r="N160" t="str">
        <f t="shared" si="7"/>
        <v>Robusta</v>
      </c>
      <c r="O160" t="str">
        <f t="shared" si="8"/>
        <v>Dark</v>
      </c>
      <c r="P160" t="str">
        <f>_xlfn.XLOOKUP(order_table[[#This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_xlfn.XLOOKUP(orders!D161,products!$A$1:$A$49,products!$C$1:$C$49,,0)</f>
        <v>L</v>
      </c>
      <c r="K161">
        <f>_xlfn.XLOOKUP(orders!D161,products!$A$1:$A$49,products!$D$1:$D$49,,0)</f>
        <v>2.5</v>
      </c>
      <c r="L161">
        <f>_xlfn.XLOOKUP(D161,products!$A$1:$A$49,products!$E$1:$E$49,,0)</f>
        <v>36.454999999999998</v>
      </c>
      <c r="M161">
        <f t="shared" si="6"/>
        <v>218.73</v>
      </c>
      <c r="N161" t="str">
        <f t="shared" si="7"/>
        <v>Liberica</v>
      </c>
      <c r="O161" t="str">
        <f t="shared" si="8"/>
        <v>Light</v>
      </c>
      <c r="P161" t="str">
        <f>_xlfn.XLOOKUP(order_table[[#This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_xlfn.XLOOKUP(orders!D162,products!$A$1:$A$49,products!$C$1:$C$49,,0)</f>
        <v>M</v>
      </c>
      <c r="K162">
        <f>_xlfn.XLOOKUP(orders!D162,products!$A$1:$A$49,products!$D$1:$D$49,,0)</f>
        <v>0.5</v>
      </c>
      <c r="L162">
        <f>_xlfn.XLOOKUP(D162,products!$A$1:$A$49,products!$E$1:$E$49,,0)</f>
        <v>8.25</v>
      </c>
      <c r="M162">
        <f t="shared" si="6"/>
        <v>33</v>
      </c>
      <c r="N162" t="str">
        <f t="shared" si="7"/>
        <v>Excelsa</v>
      </c>
      <c r="O162" t="str">
        <f t="shared" si="8"/>
        <v>Medium</v>
      </c>
      <c r="P162" t="str">
        <f>_xlfn.XLOOKUP(order_table[[#This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_xlfn.XLOOKUP(orders!D163,products!$A$1:$A$49,products!$C$1:$C$49,,0)</f>
        <v>L</v>
      </c>
      <c r="K163">
        <f>_xlfn.XLOOKUP(orders!D163,products!$A$1:$A$49,products!$D$1:$D$49,,0)</f>
        <v>0.5</v>
      </c>
      <c r="L163">
        <f>_xlfn.XLOOKUP(D163,products!$A$1:$A$49,products!$E$1:$E$49,,0)</f>
        <v>7.77</v>
      </c>
      <c r="M163">
        <f t="shared" si="6"/>
        <v>23.31</v>
      </c>
      <c r="N163" t="str">
        <f t="shared" si="7"/>
        <v>Arabica</v>
      </c>
      <c r="O163" t="str">
        <f t="shared" si="8"/>
        <v>Light</v>
      </c>
      <c r="P163" t="str">
        <f>_xlfn.XLOOKUP(order_table[[#This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_xlfn.XLOOKUP(orders!D164,products!$A$1:$A$49,products!$C$1:$C$49,,0)</f>
        <v>D</v>
      </c>
      <c r="K164">
        <f>_xlfn.XLOOKUP(orders!D164,products!$A$1:$A$49,products!$D$1:$D$49,,0)</f>
        <v>0.5</v>
      </c>
      <c r="L164">
        <f>_xlfn.XLOOKUP(D164,products!$A$1:$A$49,products!$E$1:$E$49,,0)</f>
        <v>7.29</v>
      </c>
      <c r="M164">
        <f t="shared" si="6"/>
        <v>21.87</v>
      </c>
      <c r="N164" t="str">
        <f t="shared" si="7"/>
        <v>Excelsa</v>
      </c>
      <c r="O164" t="str">
        <f t="shared" si="8"/>
        <v>Dark</v>
      </c>
      <c r="P164" t="str">
        <f>_xlfn.XLOOKUP(order_table[[#This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_xlfn.XLOOKUP(orders!D165,products!$A$1:$A$49,products!$C$1:$C$49,,0)</f>
        <v>D</v>
      </c>
      <c r="K165">
        <f>_xlfn.XLOOKUP(orders!D165,products!$A$1:$A$49,products!$D$1:$D$49,,0)</f>
        <v>0.2</v>
      </c>
      <c r="L165">
        <f>_xlfn.XLOOKUP(D165,products!$A$1:$A$49,products!$E$1:$E$49,,0)</f>
        <v>2.6849999999999996</v>
      </c>
      <c r="M165">
        <f t="shared" si="6"/>
        <v>16.11</v>
      </c>
      <c r="N165" t="str">
        <f t="shared" si="7"/>
        <v>Robusta</v>
      </c>
      <c r="O165" t="str">
        <f t="shared" si="8"/>
        <v>Dark</v>
      </c>
      <c r="P165" t="str">
        <f>_xlfn.XLOOKUP(order_table[[#This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_xlfn.XLOOKUP(orders!D166,products!$A$1:$A$49,products!$C$1:$C$49,,0)</f>
        <v>D</v>
      </c>
      <c r="K166">
        <f>_xlfn.XLOOKUP(orders!D166,products!$A$1:$A$49,products!$D$1:$D$49,,0)</f>
        <v>0.5</v>
      </c>
      <c r="L166">
        <f>_xlfn.XLOOKUP(D166,products!$A$1:$A$49,products!$E$1:$E$49,,0)</f>
        <v>7.29</v>
      </c>
      <c r="M166">
        <f t="shared" si="6"/>
        <v>29.16</v>
      </c>
      <c r="N166" t="str">
        <f t="shared" si="7"/>
        <v>Excelsa</v>
      </c>
      <c r="O166" t="str">
        <f t="shared" si="8"/>
        <v>Dark</v>
      </c>
      <c r="P166" t="str">
        <f>_xlfn.XLOOKUP(order_table[[#This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_xlfn.XLOOKUP(orders!D167,products!$A$1:$A$49,products!$C$1:$C$49,,0)</f>
        <v>D</v>
      </c>
      <c r="K167">
        <f>_xlfn.XLOOKUP(orders!D167,products!$A$1:$A$49,products!$D$1:$D$49,,0)</f>
        <v>1</v>
      </c>
      <c r="L167">
        <f>_xlfn.XLOOKUP(D167,products!$A$1:$A$49,products!$E$1:$E$49,,0)</f>
        <v>8.9499999999999993</v>
      </c>
      <c r="M167">
        <f t="shared" si="6"/>
        <v>53.699999999999996</v>
      </c>
      <c r="N167" t="str">
        <f t="shared" si="7"/>
        <v>Robusta</v>
      </c>
      <c r="O167" t="str">
        <f t="shared" si="8"/>
        <v>Dark</v>
      </c>
      <c r="P167" t="str">
        <f>_xlfn.XLOOKUP(order_table[[#This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_xlfn.XLOOKUP(orders!D168,products!$A$1:$A$49,products!$C$1:$C$49,,0)</f>
        <v>D</v>
      </c>
      <c r="K168">
        <f>_xlfn.XLOOKUP(orders!D168,products!$A$1:$A$49,products!$D$1:$D$49,,0)</f>
        <v>0.5</v>
      </c>
      <c r="L168">
        <f>_xlfn.XLOOKUP(D168,products!$A$1:$A$49,products!$E$1:$E$49,,0)</f>
        <v>5.3699999999999992</v>
      </c>
      <c r="M168">
        <f t="shared" si="6"/>
        <v>26.849999999999994</v>
      </c>
      <c r="N168" t="str">
        <f t="shared" si="7"/>
        <v>Robusta</v>
      </c>
      <c r="O168" t="str">
        <f t="shared" si="8"/>
        <v>Dark</v>
      </c>
      <c r="P168" t="str">
        <f>_xlfn.XLOOKUP(order_table[[#This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_xlfn.XLOOKUP(orders!D169,products!$A$1:$A$49,products!$C$1:$C$49,,0)</f>
        <v>M</v>
      </c>
      <c r="K169">
        <f>_xlfn.XLOOKUP(orders!D169,products!$A$1:$A$49,products!$D$1:$D$49,,0)</f>
        <v>0.5</v>
      </c>
      <c r="L169">
        <f>_xlfn.XLOOKUP(D169,products!$A$1:$A$49,products!$E$1:$E$49,,0)</f>
        <v>8.25</v>
      </c>
      <c r="M169">
        <f t="shared" si="6"/>
        <v>41.25</v>
      </c>
      <c r="N169" t="str">
        <f t="shared" si="7"/>
        <v>Excelsa</v>
      </c>
      <c r="O169" t="str">
        <f t="shared" si="8"/>
        <v>Medium</v>
      </c>
      <c r="P169" t="str">
        <f>_xlfn.XLOOKUP(order_table[[#This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_xlfn.XLOOKUP(orders!D170,products!$A$1:$A$49,products!$C$1:$C$49,,0)</f>
        <v>M</v>
      </c>
      <c r="K170">
        <f>_xlfn.XLOOKUP(orders!D170,products!$A$1:$A$49,products!$D$1:$D$49,,0)</f>
        <v>0.5</v>
      </c>
      <c r="L170">
        <f>_xlfn.XLOOKUP(D170,products!$A$1:$A$49,products!$E$1:$E$49,,0)</f>
        <v>6.75</v>
      </c>
      <c r="M170">
        <f t="shared" si="6"/>
        <v>40.5</v>
      </c>
      <c r="N170" t="str">
        <f t="shared" si="7"/>
        <v>Arabica</v>
      </c>
      <c r="O170" t="str">
        <f t="shared" si="8"/>
        <v>Medium</v>
      </c>
      <c r="P170" t="str">
        <f>_xlfn.XLOOKUP(order_table[[#This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_xlfn.XLOOKUP(orders!D171,products!$A$1:$A$49,products!$C$1:$C$49,,0)</f>
        <v>D</v>
      </c>
      <c r="K171">
        <f>_xlfn.XLOOKUP(orders!D171,products!$A$1:$A$49,products!$D$1:$D$49,,0)</f>
        <v>1</v>
      </c>
      <c r="L171">
        <f>_xlfn.XLOOKUP(D171,products!$A$1:$A$49,products!$E$1:$E$49,,0)</f>
        <v>8.9499999999999993</v>
      </c>
      <c r="M171">
        <f t="shared" si="6"/>
        <v>17.899999999999999</v>
      </c>
      <c r="N171" t="str">
        <f t="shared" si="7"/>
        <v>Robusta</v>
      </c>
      <c r="O171" t="str">
        <f t="shared" si="8"/>
        <v>Dark</v>
      </c>
      <c r="P171" t="str">
        <f>_xlfn.XLOOKUP(order_table[[#This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_xlfn.XLOOKUP(orders!D172,products!$A$1:$A$49,products!$C$1:$C$49,,0)</f>
        <v>L</v>
      </c>
      <c r="K172">
        <f>_xlfn.XLOOKUP(orders!D172,products!$A$1:$A$49,products!$D$1:$D$49,,0)</f>
        <v>2.5</v>
      </c>
      <c r="L172">
        <f>_xlfn.XLOOKUP(D172,products!$A$1:$A$49,products!$E$1:$E$49,,0)</f>
        <v>34.154999999999994</v>
      </c>
      <c r="M172">
        <f t="shared" si="6"/>
        <v>68.309999999999988</v>
      </c>
      <c r="N172" t="str">
        <f t="shared" si="7"/>
        <v>Excelsa</v>
      </c>
      <c r="O172" t="str">
        <f t="shared" si="8"/>
        <v>Light</v>
      </c>
      <c r="P172" t="str">
        <f>_xlfn.XLOOKUP(order_table[[#This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_xlfn.XLOOKUP(orders!D173,products!$A$1:$A$49,products!$C$1:$C$49,,0)</f>
        <v>M</v>
      </c>
      <c r="K173">
        <f>_xlfn.XLOOKUP(orders!D173,products!$A$1:$A$49,products!$D$1:$D$49,,0)</f>
        <v>2.5</v>
      </c>
      <c r="L173">
        <f>_xlfn.XLOOKUP(D173,products!$A$1:$A$49,products!$E$1:$E$49,,0)</f>
        <v>31.624999999999996</v>
      </c>
      <c r="M173">
        <f t="shared" si="6"/>
        <v>63.249999999999993</v>
      </c>
      <c r="N173" t="str">
        <f t="shared" si="7"/>
        <v>Excelsa</v>
      </c>
      <c r="O173" t="str">
        <f t="shared" si="8"/>
        <v>Medium</v>
      </c>
      <c r="P173" t="str">
        <f>_xlfn.XLOOKUP(order_table[[#This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_xlfn.XLOOKUP(orders!D174,products!$A$1:$A$49,products!$C$1:$C$49,,0)</f>
        <v>D</v>
      </c>
      <c r="K174">
        <f>_xlfn.XLOOKUP(orders!D174,products!$A$1:$A$49,products!$D$1:$D$49,,0)</f>
        <v>0.5</v>
      </c>
      <c r="L174">
        <f>_xlfn.XLOOKUP(D174,products!$A$1:$A$49,products!$E$1:$E$49,,0)</f>
        <v>7.29</v>
      </c>
      <c r="M174">
        <f t="shared" si="6"/>
        <v>21.87</v>
      </c>
      <c r="N174" t="str">
        <f t="shared" si="7"/>
        <v>Excelsa</v>
      </c>
      <c r="O174" t="str">
        <f t="shared" si="8"/>
        <v>Dark</v>
      </c>
      <c r="P174" t="str">
        <f>_xlfn.XLOOKUP(order_table[[#This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_xlfn.XLOOKUP(orders!D175,products!$A$1:$A$49,products!$C$1:$C$49,,0)</f>
        <v>M</v>
      </c>
      <c r="K175">
        <f>_xlfn.XLOOKUP(orders!D175,products!$A$1:$A$49,products!$D$1:$D$49,,0)</f>
        <v>2.5</v>
      </c>
      <c r="L175">
        <f>_xlfn.XLOOKUP(D175,products!$A$1:$A$49,products!$E$1:$E$49,,0)</f>
        <v>22.884999999999998</v>
      </c>
      <c r="M175">
        <f t="shared" si="6"/>
        <v>91.539999999999992</v>
      </c>
      <c r="N175" t="str">
        <f t="shared" si="7"/>
        <v>Robusta</v>
      </c>
      <c r="O175" t="str">
        <f t="shared" si="8"/>
        <v>Medium</v>
      </c>
      <c r="P175" t="str">
        <f>_xlfn.XLOOKUP(order_table[[#This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_xlfn.XLOOKUP(orders!D176,products!$A$1:$A$49,products!$C$1:$C$49,,0)</f>
        <v>L</v>
      </c>
      <c r="K176">
        <f>_xlfn.XLOOKUP(orders!D176,products!$A$1:$A$49,products!$D$1:$D$49,,0)</f>
        <v>2.5</v>
      </c>
      <c r="L176">
        <f>_xlfn.XLOOKUP(D176,products!$A$1:$A$49,products!$E$1:$E$49,,0)</f>
        <v>34.154999999999994</v>
      </c>
      <c r="M176">
        <f t="shared" si="6"/>
        <v>204.92999999999995</v>
      </c>
      <c r="N176" t="str">
        <f t="shared" si="7"/>
        <v>Excelsa</v>
      </c>
      <c r="O176" t="str">
        <f t="shared" si="8"/>
        <v>Light</v>
      </c>
      <c r="P176" t="str">
        <f>_xlfn.XLOOKUP(order_table[[#This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_xlfn.XLOOKUP(orders!D177,products!$A$1:$A$49,products!$C$1:$C$49,,0)</f>
        <v>M</v>
      </c>
      <c r="K177">
        <f>_xlfn.XLOOKUP(orders!D177,products!$A$1:$A$49,products!$D$1:$D$49,,0)</f>
        <v>2.5</v>
      </c>
      <c r="L177">
        <f>_xlfn.XLOOKUP(D177,products!$A$1:$A$49,products!$E$1:$E$49,,0)</f>
        <v>31.624999999999996</v>
      </c>
      <c r="M177">
        <f t="shared" si="6"/>
        <v>63.249999999999993</v>
      </c>
      <c r="N177" t="str">
        <f t="shared" si="7"/>
        <v>Excelsa</v>
      </c>
      <c r="O177" t="str">
        <f t="shared" si="8"/>
        <v>Medium</v>
      </c>
      <c r="P177" t="str">
        <f>_xlfn.XLOOKUP(order_table[[#This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_xlfn.XLOOKUP(orders!D178,products!$A$1:$A$49,products!$C$1:$C$49,,0)</f>
        <v>L</v>
      </c>
      <c r="K178">
        <f>_xlfn.XLOOKUP(orders!D178,products!$A$1:$A$49,products!$D$1:$D$49,,0)</f>
        <v>2.5</v>
      </c>
      <c r="L178">
        <f>_xlfn.XLOOKUP(D178,products!$A$1:$A$49,products!$E$1:$E$49,,0)</f>
        <v>34.154999999999994</v>
      </c>
      <c r="M178">
        <f t="shared" si="6"/>
        <v>34.154999999999994</v>
      </c>
      <c r="N178" t="str">
        <f t="shared" si="7"/>
        <v>Excelsa</v>
      </c>
      <c r="O178" t="str">
        <f t="shared" si="8"/>
        <v>Light</v>
      </c>
      <c r="P178" t="str">
        <f>_xlfn.XLOOKUP(order_table[[#This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_xlfn.XLOOKUP(orders!D179,products!$A$1:$A$49,products!$C$1:$C$49,,0)</f>
        <v>L</v>
      </c>
      <c r="K179">
        <f>_xlfn.XLOOKUP(orders!D179,products!$A$1:$A$49,products!$D$1:$D$49,,0)</f>
        <v>2.5</v>
      </c>
      <c r="L179">
        <f>_xlfn.XLOOKUP(D179,products!$A$1:$A$49,products!$E$1:$E$49,,0)</f>
        <v>27.484999999999996</v>
      </c>
      <c r="M179">
        <f t="shared" si="6"/>
        <v>109.93999999999998</v>
      </c>
      <c r="N179" t="str">
        <f t="shared" si="7"/>
        <v>Robusta</v>
      </c>
      <c r="O179" t="str">
        <f t="shared" si="8"/>
        <v>Light</v>
      </c>
      <c r="P179" t="str">
        <f>_xlfn.XLOOKUP(order_table[[#This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_xlfn.XLOOKUP(orders!D180,products!$A$1:$A$49,products!$C$1:$C$49,,0)</f>
        <v>L</v>
      </c>
      <c r="K180">
        <f>_xlfn.XLOOKUP(orders!D180,products!$A$1:$A$49,products!$D$1:$D$49,,0)</f>
        <v>1</v>
      </c>
      <c r="L180">
        <f>_xlfn.XLOOKUP(D180,products!$A$1:$A$49,products!$E$1:$E$49,,0)</f>
        <v>12.95</v>
      </c>
      <c r="M180">
        <f t="shared" si="6"/>
        <v>25.9</v>
      </c>
      <c r="N180" t="str">
        <f t="shared" si="7"/>
        <v>Arabica</v>
      </c>
      <c r="O180" t="str">
        <f t="shared" si="8"/>
        <v>Light</v>
      </c>
      <c r="P180" t="str">
        <f>_xlfn.XLOOKUP(order_table[[#This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_xlfn.XLOOKUP(orders!D181,products!$A$1:$A$49,products!$C$1:$C$49,,0)</f>
        <v>D</v>
      </c>
      <c r="K181">
        <f>_xlfn.XLOOKUP(orders!D181,products!$A$1:$A$49,products!$D$1:$D$49,,0)</f>
        <v>0.2</v>
      </c>
      <c r="L181">
        <f>_xlfn.XLOOKUP(D181,products!$A$1:$A$49,products!$E$1:$E$49,,0)</f>
        <v>2.9849999999999999</v>
      </c>
      <c r="M181">
        <f t="shared" si="6"/>
        <v>2.9849999999999999</v>
      </c>
      <c r="N181" t="str">
        <f t="shared" si="7"/>
        <v>Arabica</v>
      </c>
      <c r="O181" t="str">
        <f t="shared" si="8"/>
        <v>Dark</v>
      </c>
      <c r="P181" t="str">
        <f>_xlfn.XLOOKUP(order_table[[#This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_xlfn.XLOOKUP(orders!D182,products!$A$1:$A$49,products!$C$1:$C$49,,0)</f>
        <v>L</v>
      </c>
      <c r="K182">
        <f>_xlfn.XLOOKUP(orders!D182,products!$A$1:$A$49,products!$D$1:$D$49,,0)</f>
        <v>0.2</v>
      </c>
      <c r="L182">
        <f>_xlfn.XLOOKUP(D182,products!$A$1:$A$49,products!$E$1:$E$49,,0)</f>
        <v>4.4550000000000001</v>
      </c>
      <c r="M182">
        <f t="shared" si="6"/>
        <v>22.274999999999999</v>
      </c>
      <c r="N182" t="str">
        <f t="shared" si="7"/>
        <v>Excelsa</v>
      </c>
      <c r="O182" t="str">
        <f t="shared" si="8"/>
        <v>Light</v>
      </c>
      <c r="P182" t="str">
        <f>_xlfn.XLOOKUP(order_table[[#This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_xlfn.XLOOKUP(orders!D183,products!$A$1:$A$49,products!$C$1:$C$49,,0)</f>
        <v>D</v>
      </c>
      <c r="K183">
        <f>_xlfn.XLOOKUP(orders!D183,products!$A$1:$A$49,products!$D$1:$D$49,,0)</f>
        <v>0.5</v>
      </c>
      <c r="L183">
        <f>_xlfn.XLOOKUP(D183,products!$A$1:$A$49,products!$E$1:$E$49,,0)</f>
        <v>5.97</v>
      </c>
      <c r="M183">
        <f t="shared" si="6"/>
        <v>29.849999999999998</v>
      </c>
      <c r="N183" t="str">
        <f t="shared" si="7"/>
        <v>Arabica</v>
      </c>
      <c r="O183" t="str">
        <f t="shared" si="8"/>
        <v>Dark</v>
      </c>
      <c r="P183" t="str">
        <f>_xlfn.XLOOKUP(order_table[[#This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_xlfn.XLOOKUP(orders!D184,products!$A$1:$A$49,products!$C$1:$C$49,,0)</f>
        <v>D</v>
      </c>
      <c r="K184">
        <f>_xlfn.XLOOKUP(orders!D184,products!$A$1:$A$49,products!$D$1:$D$49,,0)</f>
        <v>0.5</v>
      </c>
      <c r="L184">
        <f>_xlfn.XLOOKUP(D184,products!$A$1:$A$49,products!$E$1:$E$49,,0)</f>
        <v>5.3699999999999992</v>
      </c>
      <c r="M184">
        <f t="shared" si="6"/>
        <v>32.22</v>
      </c>
      <c r="N184" t="str">
        <f t="shared" si="7"/>
        <v>Robusta</v>
      </c>
      <c r="O184" t="str">
        <f t="shared" si="8"/>
        <v>Dark</v>
      </c>
      <c r="P184" t="str">
        <f>_xlfn.XLOOKUP(order_table[[#This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_xlfn.XLOOKUP(orders!D185,products!$A$1:$A$49,products!$C$1:$C$49,,0)</f>
        <v>M</v>
      </c>
      <c r="K185">
        <f>_xlfn.XLOOKUP(orders!D185,products!$A$1:$A$49,products!$D$1:$D$49,,0)</f>
        <v>0.2</v>
      </c>
      <c r="L185">
        <f>_xlfn.XLOOKUP(D185,products!$A$1:$A$49,products!$E$1:$E$49,,0)</f>
        <v>4.125</v>
      </c>
      <c r="M185">
        <f t="shared" si="6"/>
        <v>8.25</v>
      </c>
      <c r="N185" t="str">
        <f t="shared" si="7"/>
        <v>Excelsa</v>
      </c>
      <c r="O185" t="str">
        <f t="shared" si="8"/>
        <v>Medium</v>
      </c>
      <c r="P185" t="str">
        <f>_xlfn.XLOOKUP(order_table[[#This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_xlfn.XLOOKUP(orders!D186,products!$A$1:$A$49,products!$C$1:$C$49,,0)</f>
        <v>L</v>
      </c>
      <c r="K186">
        <f>_xlfn.XLOOKUP(orders!D186,products!$A$1:$A$49,products!$D$1:$D$49,,0)</f>
        <v>0.5</v>
      </c>
      <c r="L186">
        <f>_xlfn.XLOOKUP(D186,products!$A$1:$A$49,products!$E$1:$E$49,,0)</f>
        <v>7.77</v>
      </c>
      <c r="M186">
        <f t="shared" si="6"/>
        <v>31.08</v>
      </c>
      <c r="N186" t="str">
        <f t="shared" si="7"/>
        <v>Arabica</v>
      </c>
      <c r="O186" t="str">
        <f t="shared" si="8"/>
        <v>Light</v>
      </c>
      <c r="P186" t="str">
        <f>_xlfn.XLOOKUP(order_table[[#This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_xlfn.XLOOKUP(orders!D187,products!$A$1:$A$49,products!$C$1:$C$49,,0)</f>
        <v>D</v>
      </c>
      <c r="K187">
        <f>_xlfn.XLOOKUP(orders!D187,products!$A$1:$A$49,products!$D$1:$D$49,,0)</f>
        <v>0.5</v>
      </c>
      <c r="L187">
        <f>_xlfn.XLOOKUP(D187,products!$A$1:$A$49,products!$E$1:$E$49,,0)</f>
        <v>7.29</v>
      </c>
      <c r="M187">
        <f t="shared" si="6"/>
        <v>36.450000000000003</v>
      </c>
      <c r="N187" t="str">
        <f t="shared" si="7"/>
        <v>Excelsa</v>
      </c>
      <c r="O187" t="str">
        <f t="shared" si="8"/>
        <v>Dark</v>
      </c>
      <c r="P187" t="str">
        <f>_xlfn.XLOOKUP(order_table[[#This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_xlfn.XLOOKUP(orders!D188,products!$A$1:$A$49,products!$C$1:$C$49,,0)</f>
        <v>M</v>
      </c>
      <c r="K188">
        <f>_xlfn.XLOOKUP(orders!D188,products!$A$1:$A$49,products!$D$1:$D$49,,0)</f>
        <v>2.5</v>
      </c>
      <c r="L188">
        <f>_xlfn.XLOOKUP(D188,products!$A$1:$A$49,products!$E$1:$E$49,,0)</f>
        <v>22.884999999999998</v>
      </c>
      <c r="M188">
        <f t="shared" si="6"/>
        <v>68.655000000000001</v>
      </c>
      <c r="N188" t="str">
        <f t="shared" si="7"/>
        <v>Robusta</v>
      </c>
      <c r="O188" t="str">
        <f t="shared" si="8"/>
        <v>Medium</v>
      </c>
      <c r="P188" t="str">
        <f>_xlfn.XLOOKUP(order_table[[#This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_xlfn.XLOOKUP(orders!D189,products!$A$1:$A$49,products!$C$1:$C$49,,0)</f>
        <v>M</v>
      </c>
      <c r="K189">
        <f>_xlfn.XLOOKUP(orders!D189,products!$A$1:$A$49,products!$D$1:$D$49,,0)</f>
        <v>0.5</v>
      </c>
      <c r="L189">
        <f>_xlfn.XLOOKUP(D189,products!$A$1:$A$49,products!$E$1:$E$49,,0)</f>
        <v>8.73</v>
      </c>
      <c r="M189">
        <f t="shared" si="6"/>
        <v>43.650000000000006</v>
      </c>
      <c r="N189" t="str">
        <f t="shared" si="7"/>
        <v>Liberica</v>
      </c>
      <c r="O189" t="str">
        <f t="shared" si="8"/>
        <v>Medium</v>
      </c>
      <c r="P189" t="str">
        <f>_xlfn.XLOOKUP(order_table[[#This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_xlfn.XLOOKUP(orders!D190,products!$A$1:$A$49,products!$C$1:$C$49,,0)</f>
        <v>L</v>
      </c>
      <c r="K190">
        <f>_xlfn.XLOOKUP(orders!D190,products!$A$1:$A$49,products!$D$1:$D$49,,0)</f>
        <v>0.2</v>
      </c>
      <c r="L190">
        <f>_xlfn.XLOOKUP(D190,products!$A$1:$A$49,products!$E$1:$E$49,,0)</f>
        <v>4.4550000000000001</v>
      </c>
      <c r="M190">
        <f t="shared" si="6"/>
        <v>4.4550000000000001</v>
      </c>
      <c r="N190" t="str">
        <f t="shared" si="7"/>
        <v>Excelsa</v>
      </c>
      <c r="O190" t="str">
        <f t="shared" si="8"/>
        <v>Light</v>
      </c>
      <c r="P190" t="str">
        <f>_xlfn.XLOOKUP(order_table[[#This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_xlfn.XLOOKUP(orders!D191,products!$A$1:$A$49,products!$C$1:$C$49,,0)</f>
        <v>M</v>
      </c>
      <c r="K191">
        <f>_xlfn.XLOOKUP(orders!D191,products!$A$1:$A$49,products!$D$1:$D$49,,0)</f>
        <v>1</v>
      </c>
      <c r="L191">
        <f>_xlfn.XLOOKUP(D191,products!$A$1:$A$49,products!$E$1:$E$49,,0)</f>
        <v>14.55</v>
      </c>
      <c r="M191">
        <f t="shared" si="6"/>
        <v>43.650000000000006</v>
      </c>
      <c r="N191" t="str">
        <f t="shared" si="7"/>
        <v>Liberica</v>
      </c>
      <c r="O191" t="str">
        <f t="shared" si="8"/>
        <v>Medium</v>
      </c>
      <c r="P191" t="str">
        <f>_xlfn.XLOOKUP(order_table[[#This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_xlfn.XLOOKUP(orders!D192,products!$A$1:$A$49,products!$C$1:$C$49,,0)</f>
        <v>M</v>
      </c>
      <c r="K192">
        <f>_xlfn.XLOOKUP(orders!D192,products!$A$1:$A$49,products!$D$1:$D$49,,0)</f>
        <v>2.5</v>
      </c>
      <c r="L192">
        <f>_xlfn.XLOOKUP(D192,products!$A$1:$A$49,products!$E$1:$E$49,,0)</f>
        <v>33.464999999999996</v>
      </c>
      <c r="M192">
        <f t="shared" si="6"/>
        <v>33.464999999999996</v>
      </c>
      <c r="N192" t="str">
        <f t="shared" si="7"/>
        <v>Liberica</v>
      </c>
      <c r="O192" t="str">
        <f t="shared" si="8"/>
        <v>Medium</v>
      </c>
      <c r="P192" t="str">
        <f>_xlfn.XLOOKUP(order_table[[#This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_xlfn.XLOOKUP(orders!D193,products!$A$1:$A$49,products!$C$1:$C$49,,0)</f>
        <v>D</v>
      </c>
      <c r="K193">
        <f>_xlfn.XLOOKUP(orders!D193,products!$A$1:$A$49,products!$D$1:$D$49,,0)</f>
        <v>0.2</v>
      </c>
      <c r="L193">
        <f>_xlfn.XLOOKUP(D193,products!$A$1:$A$49,products!$E$1:$E$49,,0)</f>
        <v>3.8849999999999998</v>
      </c>
      <c r="M193">
        <f t="shared" si="6"/>
        <v>19.424999999999997</v>
      </c>
      <c r="N193" t="str">
        <f t="shared" si="7"/>
        <v>Liberica</v>
      </c>
      <c r="O193" t="str">
        <f t="shared" si="8"/>
        <v>Dark</v>
      </c>
      <c r="P193" t="str">
        <f>_xlfn.XLOOKUP(order_table[[#This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_xlfn.XLOOKUP(orders!D194,products!$A$1:$A$49,products!$C$1:$C$49,,0)</f>
        <v>D</v>
      </c>
      <c r="K194">
        <f>_xlfn.XLOOKUP(orders!D194,products!$A$1:$A$49,products!$D$1:$D$49,,0)</f>
        <v>1</v>
      </c>
      <c r="L194">
        <f>_xlfn.XLOOKUP(D194,products!$A$1:$A$49,products!$E$1:$E$49,,0)</f>
        <v>12.15</v>
      </c>
      <c r="M194">
        <f t="shared" si="6"/>
        <v>72.900000000000006</v>
      </c>
      <c r="N194" t="str">
        <f t="shared" si="7"/>
        <v>Excelsa</v>
      </c>
      <c r="O194" t="str">
        <f t="shared" si="8"/>
        <v>Dark</v>
      </c>
      <c r="P194" t="str">
        <f>_xlfn.XLOOKUP(order_table[[#This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_xlfn.XLOOKUP(orders!D195,products!$A$1:$A$49,products!$C$1:$C$49,,0)</f>
        <v>L</v>
      </c>
      <c r="K195">
        <f>_xlfn.XLOOKUP(orders!D195,products!$A$1:$A$49,products!$D$1:$D$49,,0)</f>
        <v>1</v>
      </c>
      <c r="L195">
        <f>_xlfn.XLOOKUP(D195,products!$A$1:$A$49,products!$E$1:$E$49,,0)</f>
        <v>14.85</v>
      </c>
      <c r="M19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_xlfn.XLOOKUP(order_table[[#This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_xlfn.XLOOKUP(orders!D196,products!$A$1:$A$49,products!$C$1:$C$49,,0)</f>
        <v>D</v>
      </c>
      <c r="K196">
        <f>_xlfn.XLOOKUP(orders!D196,products!$A$1:$A$49,products!$D$1:$D$49,,0)</f>
        <v>0.5</v>
      </c>
      <c r="L196">
        <f>_xlfn.XLOOKUP(D196,products!$A$1:$A$49,products!$E$1:$E$49,,0)</f>
        <v>7.29</v>
      </c>
      <c r="M196">
        <f t="shared" si="9"/>
        <v>36.450000000000003</v>
      </c>
      <c r="N196" t="str">
        <f t="shared" si="10"/>
        <v>Excelsa</v>
      </c>
      <c r="O196" t="str">
        <f t="shared" si="11"/>
        <v>Dark</v>
      </c>
      <c r="P196" t="str">
        <f>_xlfn.XLOOKUP(order_table[[#This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_xlfn.XLOOKUP(orders!D197,products!$A$1:$A$49,products!$C$1:$C$49,,0)</f>
        <v>L</v>
      </c>
      <c r="K197">
        <f>_xlfn.XLOOKUP(orders!D197,products!$A$1:$A$49,products!$D$1:$D$49,,0)</f>
        <v>1</v>
      </c>
      <c r="L197">
        <f>_xlfn.XLOOKUP(D197,products!$A$1:$A$49,products!$E$1:$E$49,,0)</f>
        <v>12.95</v>
      </c>
      <c r="M197">
        <f t="shared" si="9"/>
        <v>38.849999999999994</v>
      </c>
      <c r="N197" t="str">
        <f t="shared" si="10"/>
        <v>Arabica</v>
      </c>
      <c r="O197" t="str">
        <f t="shared" si="11"/>
        <v>Light</v>
      </c>
      <c r="P197" t="str">
        <f>_xlfn.XLOOKUP(order_table[[#This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_xlfn.XLOOKUP(orders!D198,products!$A$1:$A$49,products!$C$1:$C$49,,0)</f>
        <v>L</v>
      </c>
      <c r="K198">
        <f>_xlfn.XLOOKUP(orders!D198,products!$A$1:$A$49,products!$D$1:$D$49,,0)</f>
        <v>0.5</v>
      </c>
      <c r="L198">
        <f>_xlfn.XLOOKUP(D198,products!$A$1:$A$49,products!$E$1:$E$49,,0)</f>
        <v>8.91</v>
      </c>
      <c r="M198">
        <f t="shared" si="9"/>
        <v>53.46</v>
      </c>
      <c r="N198" t="str">
        <f t="shared" si="10"/>
        <v>Excelsa</v>
      </c>
      <c r="O198" t="str">
        <f t="shared" si="11"/>
        <v>Light</v>
      </c>
      <c r="P198" t="str">
        <f>_xlfn.XLOOKUP(order_table[[#This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_xlfn.XLOOKUP(orders!D199,products!$A$1:$A$49,products!$C$1:$C$49,,0)</f>
        <v>D</v>
      </c>
      <c r="K199">
        <f>_xlfn.XLOOKUP(orders!D199,products!$A$1:$A$49,products!$D$1:$D$49,,0)</f>
        <v>2.5</v>
      </c>
      <c r="L199">
        <f>_xlfn.XLOOKUP(D199,products!$A$1:$A$49,products!$E$1:$E$49,,0)</f>
        <v>29.784999999999997</v>
      </c>
      <c r="M199">
        <f t="shared" si="9"/>
        <v>59.569999999999993</v>
      </c>
      <c r="N199" t="str">
        <f t="shared" si="10"/>
        <v>Liberica</v>
      </c>
      <c r="O199" t="str">
        <f t="shared" si="11"/>
        <v>Dark</v>
      </c>
      <c r="P199" t="str">
        <f>_xlfn.XLOOKUP(order_table[[#This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_xlfn.XLOOKUP(orders!D200,products!$A$1:$A$49,products!$C$1:$C$49,,0)</f>
        <v>D</v>
      </c>
      <c r="K200">
        <f>_xlfn.XLOOKUP(orders!D200,products!$A$1:$A$49,products!$D$1:$D$49,,0)</f>
        <v>2.5</v>
      </c>
      <c r="L200">
        <f>_xlfn.XLOOKUP(D200,products!$A$1:$A$49,products!$E$1:$E$49,,0)</f>
        <v>29.784999999999997</v>
      </c>
      <c r="M200">
        <f t="shared" si="9"/>
        <v>89.35499999999999</v>
      </c>
      <c r="N200" t="str">
        <f t="shared" si="10"/>
        <v>Liberica</v>
      </c>
      <c r="O200" t="str">
        <f t="shared" si="11"/>
        <v>Dark</v>
      </c>
      <c r="P200" t="str">
        <f>_xlfn.XLOOKUP(order_table[[#This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_xlfn.XLOOKUP(orders!D201,products!$A$1:$A$49,products!$C$1:$C$49,,0)</f>
        <v>L</v>
      </c>
      <c r="K201">
        <f>_xlfn.XLOOKUP(orders!D201,products!$A$1:$A$49,products!$D$1:$D$49,,0)</f>
        <v>0.5</v>
      </c>
      <c r="L201">
        <f>_xlfn.XLOOKUP(D201,products!$A$1:$A$49,products!$E$1:$E$49,,0)</f>
        <v>9.51</v>
      </c>
      <c r="M201">
        <f t="shared" si="9"/>
        <v>38.04</v>
      </c>
      <c r="N201" t="str">
        <f t="shared" si="10"/>
        <v>Liberica</v>
      </c>
      <c r="O201" t="str">
        <f t="shared" si="11"/>
        <v>Light</v>
      </c>
      <c r="P201" t="str">
        <f>_xlfn.XLOOKUP(order_table[[#This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_xlfn.XLOOKUP(orders!D202,products!$A$1:$A$49,products!$C$1:$C$49,,0)</f>
        <v>M</v>
      </c>
      <c r="K202">
        <f>_xlfn.XLOOKUP(orders!D202,products!$A$1:$A$49,products!$D$1:$D$49,,0)</f>
        <v>1</v>
      </c>
      <c r="L202">
        <f>_xlfn.XLOOKUP(D202,products!$A$1:$A$49,products!$E$1:$E$49,,0)</f>
        <v>13.75</v>
      </c>
      <c r="M202">
        <f t="shared" si="9"/>
        <v>41.25</v>
      </c>
      <c r="N202" t="str">
        <f t="shared" si="10"/>
        <v>Excelsa</v>
      </c>
      <c r="O202" t="str">
        <f t="shared" si="11"/>
        <v>Medium</v>
      </c>
      <c r="P202" t="str">
        <f>_xlfn.XLOOKUP(order_table[[#This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_xlfn.XLOOKUP(orders!D203,products!$A$1:$A$49,products!$C$1:$C$49,,0)</f>
        <v>L</v>
      </c>
      <c r="K203">
        <f>_xlfn.XLOOKUP(orders!D203,products!$A$1:$A$49,products!$D$1:$D$49,,0)</f>
        <v>0.5</v>
      </c>
      <c r="L203">
        <f>_xlfn.XLOOKUP(D203,products!$A$1:$A$49,products!$E$1:$E$49,,0)</f>
        <v>9.51</v>
      </c>
      <c r="M203">
        <f t="shared" si="9"/>
        <v>57.06</v>
      </c>
      <c r="N203" t="str">
        <f t="shared" si="10"/>
        <v>Liberica</v>
      </c>
      <c r="O203" t="str">
        <f t="shared" si="11"/>
        <v>Light</v>
      </c>
      <c r="P203" t="str">
        <f>_xlfn.XLOOKUP(order_table[[#This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_xlfn.XLOOKUP(orders!D204,products!$A$1:$A$49,products!$C$1:$C$49,,0)</f>
        <v>D</v>
      </c>
      <c r="K204">
        <f>_xlfn.XLOOKUP(orders!D204,products!$A$1:$A$49,products!$D$1:$D$49,,0)</f>
        <v>2.5</v>
      </c>
      <c r="L204">
        <f>_xlfn.XLOOKUP(D204,products!$A$1:$A$49,products!$E$1:$E$49,,0)</f>
        <v>29.784999999999997</v>
      </c>
      <c r="M204">
        <f t="shared" si="9"/>
        <v>178.70999999999998</v>
      </c>
      <c r="N204" t="str">
        <f t="shared" si="10"/>
        <v>Liberica</v>
      </c>
      <c r="O204" t="str">
        <f t="shared" si="11"/>
        <v>Dark</v>
      </c>
      <c r="P204" t="str">
        <f>_xlfn.XLOOKUP(order_table[[#This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_xlfn.XLOOKUP(orders!D205,products!$A$1:$A$49,products!$C$1:$C$49,,0)</f>
        <v>L</v>
      </c>
      <c r="K205">
        <f>_xlfn.XLOOKUP(orders!D205,products!$A$1:$A$49,products!$D$1:$D$49,,0)</f>
        <v>0.2</v>
      </c>
      <c r="L205">
        <f>_xlfn.XLOOKUP(D205,products!$A$1:$A$49,products!$E$1:$E$49,,0)</f>
        <v>4.7549999999999999</v>
      </c>
      <c r="M205">
        <f t="shared" si="9"/>
        <v>4.7549999999999999</v>
      </c>
      <c r="N205" t="str">
        <f t="shared" si="10"/>
        <v>Liberica</v>
      </c>
      <c r="O205" t="str">
        <f t="shared" si="11"/>
        <v>Light</v>
      </c>
      <c r="P205" t="str">
        <f>_xlfn.XLOOKUP(order_table[[#This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_xlfn.XLOOKUP(orders!D206,products!$A$1:$A$49,products!$C$1:$C$49,,0)</f>
        <v>M</v>
      </c>
      <c r="K206">
        <f>_xlfn.XLOOKUP(orders!D206,products!$A$1:$A$49,products!$D$1:$D$49,,0)</f>
        <v>1</v>
      </c>
      <c r="L206">
        <f>_xlfn.XLOOKUP(D206,products!$A$1:$A$49,products!$E$1:$E$49,,0)</f>
        <v>13.75</v>
      </c>
      <c r="M206">
        <f t="shared" si="9"/>
        <v>82.5</v>
      </c>
      <c r="N206" t="str">
        <f t="shared" si="10"/>
        <v>Excelsa</v>
      </c>
      <c r="O206" t="str">
        <f t="shared" si="11"/>
        <v>Medium</v>
      </c>
      <c r="P206" t="str">
        <f>_xlfn.XLOOKUP(order_table[[#This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_xlfn.XLOOKUP(orders!D207,products!$A$1:$A$49,products!$C$1:$C$49,,0)</f>
        <v>D</v>
      </c>
      <c r="K207">
        <f>_xlfn.XLOOKUP(orders!D207,products!$A$1:$A$49,products!$D$1:$D$49,,0)</f>
        <v>0.2</v>
      </c>
      <c r="L207">
        <f>_xlfn.XLOOKUP(D207,products!$A$1:$A$49,products!$E$1:$E$49,,0)</f>
        <v>2.6849999999999996</v>
      </c>
      <c r="M207">
        <f t="shared" si="9"/>
        <v>8.0549999999999997</v>
      </c>
      <c r="N207" t="str">
        <f t="shared" si="10"/>
        <v>Robusta</v>
      </c>
      <c r="O207" t="str">
        <f t="shared" si="11"/>
        <v>Dark</v>
      </c>
      <c r="P207" t="str">
        <f>_xlfn.XLOOKUP(order_table[[#This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_xlfn.XLOOKUP(orders!D208,products!$A$1:$A$49,products!$C$1:$C$49,,0)</f>
        <v>M</v>
      </c>
      <c r="K208">
        <f>_xlfn.XLOOKUP(orders!D208,products!$A$1:$A$49,products!$D$1:$D$49,,0)</f>
        <v>1</v>
      </c>
      <c r="L208">
        <f>_xlfn.XLOOKUP(D208,products!$A$1:$A$49,products!$E$1:$E$49,,0)</f>
        <v>11.25</v>
      </c>
      <c r="M208">
        <f t="shared" si="9"/>
        <v>22.5</v>
      </c>
      <c r="N208" t="str">
        <f t="shared" si="10"/>
        <v>Arabica</v>
      </c>
      <c r="O208" t="str">
        <f t="shared" si="11"/>
        <v>Medium</v>
      </c>
      <c r="P208" t="str">
        <f>_xlfn.XLOOKUP(order_table[[#This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_xlfn.XLOOKUP(orders!D209,products!$A$1:$A$49,products!$C$1:$C$49,,0)</f>
        <v>M</v>
      </c>
      <c r="K209">
        <f>_xlfn.XLOOKUP(orders!D209,products!$A$1:$A$49,products!$D$1:$D$49,,0)</f>
        <v>0.5</v>
      </c>
      <c r="L209">
        <f>_xlfn.XLOOKUP(D209,products!$A$1:$A$49,products!$E$1:$E$49,,0)</f>
        <v>6.75</v>
      </c>
      <c r="M209">
        <f t="shared" si="9"/>
        <v>40.5</v>
      </c>
      <c r="N209" t="str">
        <f t="shared" si="10"/>
        <v>Arabica</v>
      </c>
      <c r="O209" t="str">
        <f t="shared" si="11"/>
        <v>Medium</v>
      </c>
      <c r="P209" t="str">
        <f>_xlfn.XLOOKUP(order_table[[#This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_xlfn.XLOOKUP(orders!D210,products!$A$1:$A$49,products!$C$1:$C$49,,0)</f>
        <v>D</v>
      </c>
      <c r="K210">
        <f>_xlfn.XLOOKUP(orders!D210,products!$A$1:$A$49,products!$D$1:$D$49,,0)</f>
        <v>0.5</v>
      </c>
      <c r="L210">
        <f>_xlfn.XLOOKUP(D210,products!$A$1:$A$49,products!$E$1:$E$49,,0)</f>
        <v>7.29</v>
      </c>
      <c r="M210">
        <f t="shared" si="9"/>
        <v>29.16</v>
      </c>
      <c r="N210" t="str">
        <f t="shared" si="10"/>
        <v>Excelsa</v>
      </c>
      <c r="O210" t="str">
        <f t="shared" si="11"/>
        <v>Dark</v>
      </c>
      <c r="P210" t="str">
        <f>_xlfn.XLOOKUP(order_table[[#This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_xlfn.XLOOKUP(orders!D211,products!$A$1:$A$49,products!$C$1:$C$49,,0)</f>
        <v>M</v>
      </c>
      <c r="K211">
        <f>_xlfn.XLOOKUP(orders!D211,products!$A$1:$A$49,products!$D$1:$D$49,,0)</f>
        <v>0.5</v>
      </c>
      <c r="L211">
        <f>_xlfn.XLOOKUP(D211,products!$A$1:$A$49,products!$E$1:$E$49,,0)</f>
        <v>6.75</v>
      </c>
      <c r="M211">
        <f t="shared" si="9"/>
        <v>6.75</v>
      </c>
      <c r="N211" t="str">
        <f t="shared" si="10"/>
        <v>Arabica</v>
      </c>
      <c r="O211" t="str">
        <f t="shared" si="11"/>
        <v>Medium</v>
      </c>
      <c r="P211" t="str">
        <f>_xlfn.XLOOKUP(order_table[[#This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_xlfn.XLOOKUP(orders!D212,products!$A$1:$A$49,products!$C$1:$C$49,,0)</f>
        <v>D</v>
      </c>
      <c r="K212">
        <f>_xlfn.XLOOKUP(orders!D212,products!$A$1:$A$49,products!$D$1:$D$49,,0)</f>
        <v>1</v>
      </c>
      <c r="L212">
        <f>_xlfn.XLOOKUP(D212,products!$A$1:$A$49,products!$E$1:$E$49,,0)</f>
        <v>12.95</v>
      </c>
      <c r="M212">
        <f t="shared" si="9"/>
        <v>51.8</v>
      </c>
      <c r="N212" t="str">
        <f t="shared" si="10"/>
        <v>Liberica</v>
      </c>
      <c r="O212" t="str">
        <f t="shared" si="11"/>
        <v>Dark</v>
      </c>
      <c r="P212" t="str">
        <f>_xlfn.XLOOKUP(order_table[[#This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_xlfn.XLOOKUP(orders!D213,products!$A$1:$A$49,products!$C$1:$C$49,,0)</f>
        <v>L</v>
      </c>
      <c r="K213">
        <f>_xlfn.XLOOKUP(orders!D213,products!$A$1:$A$49,products!$D$1:$D$49,,0)</f>
        <v>0.5</v>
      </c>
      <c r="L213">
        <f>_xlfn.XLOOKUP(D213,products!$A$1:$A$49,products!$E$1:$E$49,,0)</f>
        <v>8.91</v>
      </c>
      <c r="M213">
        <f t="shared" si="9"/>
        <v>53.46</v>
      </c>
      <c r="N213" t="str">
        <f t="shared" si="10"/>
        <v>Excelsa</v>
      </c>
      <c r="O213" t="str">
        <f t="shared" si="11"/>
        <v>Light</v>
      </c>
      <c r="P213" t="str">
        <f>_xlfn.XLOOKUP(order_table[[#This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_xlfn.XLOOKUP(orders!D214,products!$A$1:$A$49,products!$C$1:$C$49,,0)</f>
        <v>D</v>
      </c>
      <c r="K214">
        <f>_xlfn.XLOOKUP(orders!D214,products!$A$1:$A$49,products!$D$1:$D$49,,0)</f>
        <v>0.2</v>
      </c>
      <c r="L214">
        <f>_xlfn.XLOOKUP(D214,products!$A$1:$A$49,products!$E$1:$E$49,,0)</f>
        <v>3.645</v>
      </c>
      <c r="M214">
        <f t="shared" si="9"/>
        <v>14.58</v>
      </c>
      <c r="N214" t="str">
        <f t="shared" si="10"/>
        <v>Excelsa</v>
      </c>
      <c r="O214" t="str">
        <f t="shared" si="11"/>
        <v>Dark</v>
      </c>
      <c r="P214" t="str">
        <f>_xlfn.XLOOKUP(order_table[[#This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_xlfn.XLOOKUP(orders!D215,products!$A$1:$A$49,products!$C$1:$C$49,,0)</f>
        <v>D</v>
      </c>
      <c r="K215">
        <f>_xlfn.XLOOKUP(orders!D215,products!$A$1:$A$49,products!$D$1:$D$49,,0)</f>
        <v>2.5</v>
      </c>
      <c r="L215">
        <f>_xlfn.XLOOKUP(D215,products!$A$1:$A$49,products!$E$1:$E$49,,0)</f>
        <v>20.584999999999997</v>
      </c>
      <c r="M215">
        <f t="shared" si="9"/>
        <v>20.584999999999997</v>
      </c>
      <c r="N215" t="str">
        <f t="shared" si="10"/>
        <v>Robusta</v>
      </c>
      <c r="O215" t="str">
        <f t="shared" si="11"/>
        <v>Dark</v>
      </c>
      <c r="P215" t="str">
        <f>_xlfn.XLOOKUP(order_table[[#This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_xlfn.XLOOKUP(orders!D216,products!$A$1:$A$49,products!$C$1:$C$49,,0)</f>
        <v>L</v>
      </c>
      <c r="K216">
        <f>_xlfn.XLOOKUP(orders!D216,products!$A$1:$A$49,products!$D$1:$D$49,,0)</f>
        <v>1</v>
      </c>
      <c r="L216">
        <f>_xlfn.XLOOKUP(D216,products!$A$1:$A$49,products!$E$1:$E$49,,0)</f>
        <v>15.85</v>
      </c>
      <c r="M216">
        <f t="shared" si="9"/>
        <v>31.7</v>
      </c>
      <c r="N216" t="str">
        <f t="shared" si="10"/>
        <v>Liberica</v>
      </c>
      <c r="O216" t="str">
        <f t="shared" si="11"/>
        <v>Light</v>
      </c>
      <c r="P216" t="str">
        <f>_xlfn.XLOOKUP(order_table[[#This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_xlfn.XLOOKUP(orders!D217,products!$A$1:$A$49,products!$C$1:$C$49,,0)</f>
        <v>D</v>
      </c>
      <c r="K217">
        <f>_xlfn.XLOOKUP(orders!D217,products!$A$1:$A$49,products!$D$1:$D$49,,0)</f>
        <v>0.2</v>
      </c>
      <c r="L217">
        <f>_xlfn.XLOOKUP(D217,products!$A$1:$A$49,products!$E$1:$E$49,,0)</f>
        <v>3.8849999999999998</v>
      </c>
      <c r="M217">
        <f t="shared" si="9"/>
        <v>23.31</v>
      </c>
      <c r="N217" t="str">
        <f t="shared" si="10"/>
        <v>Liberica</v>
      </c>
      <c r="O217" t="str">
        <f t="shared" si="11"/>
        <v>Dark</v>
      </c>
      <c r="P217" t="str">
        <f>_xlfn.XLOOKUP(order_table[[#This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_xlfn.XLOOKUP(orders!D218,products!$A$1:$A$49,products!$C$1:$C$49,,0)</f>
        <v>M</v>
      </c>
      <c r="K218">
        <f>_xlfn.XLOOKUP(orders!D218,products!$A$1:$A$49,products!$D$1:$D$49,,0)</f>
        <v>1</v>
      </c>
      <c r="L218">
        <f>_xlfn.XLOOKUP(D218,products!$A$1:$A$49,products!$E$1:$E$49,,0)</f>
        <v>14.55</v>
      </c>
      <c r="M218">
        <f t="shared" si="9"/>
        <v>58.2</v>
      </c>
      <c r="N218" t="str">
        <f t="shared" si="10"/>
        <v>Liberica</v>
      </c>
      <c r="O218" t="str">
        <f t="shared" si="11"/>
        <v>Medium</v>
      </c>
      <c r="P218" t="str">
        <f>_xlfn.XLOOKUP(order_table[[#This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_xlfn.XLOOKUP(orders!D219,products!$A$1:$A$49,products!$C$1:$C$49,,0)</f>
        <v>L</v>
      </c>
      <c r="K219">
        <f>_xlfn.XLOOKUP(orders!D219,products!$A$1:$A$49,products!$D$1:$D$49,,0)</f>
        <v>0.5</v>
      </c>
      <c r="L219">
        <f>_xlfn.XLOOKUP(D219,products!$A$1:$A$49,products!$E$1:$E$49,,0)</f>
        <v>8.91</v>
      </c>
      <c r="M219">
        <f t="shared" si="9"/>
        <v>35.64</v>
      </c>
      <c r="N219" t="str">
        <f t="shared" si="10"/>
        <v>Excelsa</v>
      </c>
      <c r="O219" t="str">
        <f t="shared" si="11"/>
        <v>Light</v>
      </c>
      <c r="P219" t="str">
        <f>_xlfn.XLOOKUP(order_table[[#This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_xlfn.XLOOKUP(orders!D220,products!$A$1:$A$49,products!$C$1:$C$49,,0)</f>
        <v>M</v>
      </c>
      <c r="K220">
        <f>_xlfn.XLOOKUP(orders!D220,products!$A$1:$A$49,products!$D$1:$D$49,,0)</f>
        <v>1</v>
      </c>
      <c r="L220">
        <f>_xlfn.XLOOKUP(D220,products!$A$1:$A$49,products!$E$1:$E$49,,0)</f>
        <v>11.25</v>
      </c>
      <c r="M220">
        <f t="shared" si="9"/>
        <v>56.25</v>
      </c>
      <c r="N220" t="str">
        <f t="shared" si="10"/>
        <v>Arabica</v>
      </c>
      <c r="O220" t="str">
        <f t="shared" si="11"/>
        <v>Medium</v>
      </c>
      <c r="P220" t="str">
        <f>_xlfn.XLOOKUP(order_table[[#This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_xlfn.XLOOKUP(orders!D221,products!$A$1:$A$49,products!$C$1:$C$49,,0)</f>
        <v>L</v>
      </c>
      <c r="K221">
        <f>_xlfn.XLOOKUP(orders!D221,products!$A$1:$A$49,products!$D$1:$D$49,,0)</f>
        <v>0.2</v>
      </c>
      <c r="L221">
        <f>_xlfn.XLOOKUP(D221,products!$A$1:$A$49,products!$E$1:$E$49,,0)</f>
        <v>3.5849999999999995</v>
      </c>
      <c r="M221">
        <f t="shared" si="9"/>
        <v>10.754999999999999</v>
      </c>
      <c r="N221" t="str">
        <f t="shared" si="10"/>
        <v>Robusta</v>
      </c>
      <c r="O221" t="str">
        <f t="shared" si="11"/>
        <v>Light</v>
      </c>
      <c r="P221" t="str">
        <f>_xlfn.XLOOKUP(order_table[[#This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_xlfn.XLOOKUP(orders!D222,products!$A$1:$A$49,products!$C$1:$C$49,,0)</f>
        <v>M</v>
      </c>
      <c r="K222">
        <f>_xlfn.XLOOKUP(orders!D222,products!$A$1:$A$49,products!$D$1:$D$49,,0)</f>
        <v>0.2</v>
      </c>
      <c r="L222">
        <f>_xlfn.XLOOKUP(D222,products!$A$1:$A$49,products!$E$1:$E$49,,0)</f>
        <v>2.9849999999999999</v>
      </c>
      <c r="M222">
        <f t="shared" si="9"/>
        <v>14.924999999999999</v>
      </c>
      <c r="N222" t="str">
        <f t="shared" si="10"/>
        <v>Robusta</v>
      </c>
      <c r="O222" t="str">
        <f t="shared" si="11"/>
        <v>Medium</v>
      </c>
      <c r="P222" t="str">
        <f>_xlfn.XLOOKUP(order_table[[#This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_xlfn.XLOOKUP(orders!D223,products!$A$1:$A$49,products!$C$1:$C$49,,0)</f>
        <v>L</v>
      </c>
      <c r="K223">
        <f>_xlfn.XLOOKUP(orders!D223,products!$A$1:$A$49,products!$D$1:$D$49,,0)</f>
        <v>1</v>
      </c>
      <c r="L223">
        <f>_xlfn.XLOOKUP(D223,products!$A$1:$A$49,products!$E$1:$E$49,,0)</f>
        <v>12.95</v>
      </c>
      <c r="M223">
        <f t="shared" si="9"/>
        <v>77.699999999999989</v>
      </c>
      <c r="N223" t="str">
        <f t="shared" si="10"/>
        <v>Arabica</v>
      </c>
      <c r="O223" t="str">
        <f t="shared" si="11"/>
        <v>Light</v>
      </c>
      <c r="P223" t="str">
        <f>_xlfn.XLOOKUP(order_table[[#This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_xlfn.XLOOKUP(orders!D224,products!$A$1:$A$49,products!$C$1:$C$49,,0)</f>
        <v>D</v>
      </c>
      <c r="K224">
        <f>_xlfn.XLOOKUP(orders!D224,products!$A$1:$A$49,products!$D$1:$D$49,,0)</f>
        <v>0.5</v>
      </c>
      <c r="L224">
        <f>_xlfn.XLOOKUP(D224,products!$A$1:$A$49,products!$E$1:$E$49,,0)</f>
        <v>7.77</v>
      </c>
      <c r="M224">
        <f t="shared" si="9"/>
        <v>23.31</v>
      </c>
      <c r="N224" t="str">
        <f t="shared" si="10"/>
        <v>Liberica</v>
      </c>
      <c r="O224" t="str">
        <f t="shared" si="11"/>
        <v>Dark</v>
      </c>
      <c r="P224" t="str">
        <f>_xlfn.XLOOKUP(order_table[[#This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_xlfn.XLOOKUP(orders!D225,products!$A$1:$A$49,products!$C$1:$C$49,,0)</f>
        <v>L</v>
      </c>
      <c r="K225">
        <f>_xlfn.XLOOKUP(orders!D225,products!$A$1:$A$49,products!$D$1:$D$49,,0)</f>
        <v>1</v>
      </c>
      <c r="L225">
        <f>_xlfn.XLOOKUP(D225,products!$A$1:$A$49,products!$E$1:$E$49,,0)</f>
        <v>14.85</v>
      </c>
      <c r="M225">
        <f t="shared" si="9"/>
        <v>59.4</v>
      </c>
      <c r="N225" t="str">
        <f t="shared" si="10"/>
        <v>Excelsa</v>
      </c>
      <c r="O225" t="str">
        <f t="shared" si="11"/>
        <v>Light</v>
      </c>
      <c r="P225" t="str">
        <f>_xlfn.XLOOKUP(order_table[[#This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_xlfn.XLOOKUP(orders!D226,products!$A$1:$A$49,products!$C$1:$C$49,,0)</f>
        <v>D</v>
      </c>
      <c r="K226">
        <f>_xlfn.XLOOKUP(orders!D226,products!$A$1:$A$49,products!$D$1:$D$49,,0)</f>
        <v>2.5</v>
      </c>
      <c r="L226">
        <f>_xlfn.XLOOKUP(D226,products!$A$1:$A$49,products!$E$1:$E$49,,0)</f>
        <v>29.784999999999997</v>
      </c>
      <c r="M226">
        <f t="shared" si="9"/>
        <v>119.13999999999999</v>
      </c>
      <c r="N226" t="str">
        <f t="shared" si="10"/>
        <v>Liberica</v>
      </c>
      <c r="O226" t="str">
        <f t="shared" si="11"/>
        <v>Dark</v>
      </c>
      <c r="P226" t="str">
        <f>_xlfn.XLOOKUP(order_table[[#This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_xlfn.XLOOKUP(orders!D227,products!$A$1:$A$49,products!$C$1:$C$49,,0)</f>
        <v>L</v>
      </c>
      <c r="K227">
        <f>_xlfn.XLOOKUP(orders!D227,products!$A$1:$A$49,products!$D$1:$D$49,,0)</f>
        <v>0.2</v>
      </c>
      <c r="L227">
        <f>_xlfn.XLOOKUP(D227,products!$A$1:$A$49,products!$E$1:$E$49,,0)</f>
        <v>3.5849999999999995</v>
      </c>
      <c r="M227">
        <f t="shared" si="9"/>
        <v>14.339999999999998</v>
      </c>
      <c r="N227" t="str">
        <f t="shared" si="10"/>
        <v>Robusta</v>
      </c>
      <c r="O227" t="str">
        <f t="shared" si="11"/>
        <v>Light</v>
      </c>
      <c r="P227" t="str">
        <f>_xlfn.XLOOKUP(order_table[[#This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_xlfn.XLOOKUP(orders!D228,products!$A$1:$A$49,products!$C$1:$C$49,,0)</f>
        <v>M</v>
      </c>
      <c r="K228">
        <f>_xlfn.XLOOKUP(orders!D228,products!$A$1:$A$49,products!$D$1:$D$49,,0)</f>
        <v>2.5</v>
      </c>
      <c r="L228">
        <f>_xlfn.XLOOKUP(D228,products!$A$1:$A$49,products!$E$1:$E$49,,0)</f>
        <v>25.874999999999996</v>
      </c>
      <c r="M228">
        <f t="shared" si="9"/>
        <v>129.37499999999997</v>
      </c>
      <c r="N228" t="str">
        <f t="shared" si="10"/>
        <v>Arabica</v>
      </c>
      <c r="O228" t="str">
        <f t="shared" si="11"/>
        <v>Medium</v>
      </c>
      <c r="P228" t="str">
        <f>_xlfn.XLOOKUP(order_table[[#This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_xlfn.XLOOKUP(orders!D229,products!$A$1:$A$49,products!$C$1:$C$49,,0)</f>
        <v>D</v>
      </c>
      <c r="K229">
        <f>_xlfn.XLOOKUP(orders!D229,products!$A$1:$A$49,products!$D$1:$D$49,,0)</f>
        <v>0.2</v>
      </c>
      <c r="L229">
        <f>_xlfn.XLOOKUP(D229,products!$A$1:$A$49,products!$E$1:$E$49,,0)</f>
        <v>2.6849999999999996</v>
      </c>
      <c r="M229">
        <f t="shared" si="9"/>
        <v>16.11</v>
      </c>
      <c r="N229" t="str">
        <f t="shared" si="10"/>
        <v>Robusta</v>
      </c>
      <c r="O229" t="str">
        <f t="shared" si="11"/>
        <v>Dark</v>
      </c>
      <c r="P229" t="str">
        <f>_xlfn.XLOOKUP(order_table[[#This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_xlfn.XLOOKUP(orders!D230,products!$A$1:$A$49,products!$C$1:$C$49,,0)</f>
        <v>L</v>
      </c>
      <c r="K230">
        <f>_xlfn.XLOOKUP(orders!D230,products!$A$1:$A$49,products!$D$1:$D$49,,0)</f>
        <v>0.2</v>
      </c>
      <c r="L230">
        <f>_xlfn.XLOOKUP(D230,products!$A$1:$A$49,products!$E$1:$E$49,,0)</f>
        <v>3.5849999999999995</v>
      </c>
      <c r="M230">
        <f t="shared" si="9"/>
        <v>17.924999999999997</v>
      </c>
      <c r="N230" t="str">
        <f t="shared" si="10"/>
        <v>Robusta</v>
      </c>
      <c r="O230" t="str">
        <f t="shared" si="11"/>
        <v>Light</v>
      </c>
      <c r="P230" t="str">
        <f>_xlfn.XLOOKUP(order_table[[#This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_xlfn.XLOOKUP(orders!D231,products!$A$1:$A$49,products!$C$1:$C$49,,0)</f>
        <v>M</v>
      </c>
      <c r="K231">
        <f>_xlfn.XLOOKUP(orders!D231,products!$A$1:$A$49,products!$D$1:$D$49,,0)</f>
        <v>0.2</v>
      </c>
      <c r="L231">
        <f>_xlfn.XLOOKUP(D231,products!$A$1:$A$49,products!$E$1:$E$49,,0)</f>
        <v>4.3650000000000002</v>
      </c>
      <c r="M231">
        <f t="shared" si="9"/>
        <v>8.73</v>
      </c>
      <c r="N231" t="str">
        <f t="shared" si="10"/>
        <v>Liberica</v>
      </c>
      <c r="O231" t="str">
        <f t="shared" si="11"/>
        <v>Medium</v>
      </c>
      <c r="P231" t="str">
        <f>_xlfn.XLOOKUP(order_table[[#This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_xlfn.XLOOKUP(orders!D232,products!$A$1:$A$49,products!$C$1:$C$49,,0)</f>
        <v>M</v>
      </c>
      <c r="K232">
        <f>_xlfn.XLOOKUP(orders!D232,products!$A$1:$A$49,products!$D$1:$D$49,,0)</f>
        <v>2.5</v>
      </c>
      <c r="L232">
        <f>_xlfn.XLOOKUP(D232,products!$A$1:$A$49,products!$E$1:$E$49,,0)</f>
        <v>25.874999999999996</v>
      </c>
      <c r="M232">
        <f t="shared" si="9"/>
        <v>51.749999999999993</v>
      </c>
      <c r="N232" t="str">
        <f t="shared" si="10"/>
        <v>Arabica</v>
      </c>
      <c r="O232" t="str">
        <f t="shared" si="11"/>
        <v>Medium</v>
      </c>
      <c r="P232" t="str">
        <f>_xlfn.XLOOKUP(order_table[[#This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_xlfn.XLOOKUP(orders!D233,products!$A$1:$A$49,products!$C$1:$C$49,,0)</f>
        <v>M</v>
      </c>
      <c r="K233">
        <f>_xlfn.XLOOKUP(orders!D233,products!$A$1:$A$49,products!$D$1:$D$49,,0)</f>
        <v>0.2</v>
      </c>
      <c r="L233">
        <f>_xlfn.XLOOKUP(D233,products!$A$1:$A$49,products!$E$1:$E$49,,0)</f>
        <v>4.3650000000000002</v>
      </c>
      <c r="M233">
        <f t="shared" si="9"/>
        <v>8.73</v>
      </c>
      <c r="N233" t="str">
        <f t="shared" si="10"/>
        <v>Liberica</v>
      </c>
      <c r="O233" t="str">
        <f t="shared" si="11"/>
        <v>Medium</v>
      </c>
      <c r="P233" t="str">
        <f>_xlfn.XLOOKUP(order_table[[#This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_xlfn.XLOOKUP(orders!D234,products!$A$1:$A$49,products!$C$1:$C$49,,0)</f>
        <v>L</v>
      </c>
      <c r="K234">
        <f>_xlfn.XLOOKUP(orders!D234,products!$A$1:$A$49,products!$D$1:$D$49,,0)</f>
        <v>0.2</v>
      </c>
      <c r="L234">
        <f>_xlfn.XLOOKUP(D234,products!$A$1:$A$49,products!$E$1:$E$49,,0)</f>
        <v>4.7549999999999999</v>
      </c>
      <c r="M234">
        <f t="shared" si="9"/>
        <v>23.774999999999999</v>
      </c>
      <c r="N234" t="str">
        <f t="shared" si="10"/>
        <v>Liberica</v>
      </c>
      <c r="O234" t="str">
        <f t="shared" si="11"/>
        <v>Light</v>
      </c>
      <c r="P234" t="str">
        <f>_xlfn.XLOOKUP(order_table[[#This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_xlfn.XLOOKUP(orders!D235,products!$A$1:$A$49,products!$C$1:$C$49,,0)</f>
        <v>M</v>
      </c>
      <c r="K235">
        <f>_xlfn.XLOOKUP(orders!D235,products!$A$1:$A$49,products!$D$1:$D$49,,0)</f>
        <v>0.2</v>
      </c>
      <c r="L235">
        <f>_xlfn.XLOOKUP(D235,products!$A$1:$A$49,products!$E$1:$E$49,,0)</f>
        <v>4.125</v>
      </c>
      <c r="M235">
        <f t="shared" si="9"/>
        <v>20.625</v>
      </c>
      <c r="N235" t="str">
        <f t="shared" si="10"/>
        <v>Excelsa</v>
      </c>
      <c r="O235" t="str">
        <f t="shared" si="11"/>
        <v>Medium</v>
      </c>
      <c r="P235" t="str">
        <f>_xlfn.XLOOKUP(order_table[[#This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_xlfn.XLOOKUP(orders!D236,products!$A$1:$A$49,products!$C$1:$C$49,,0)</f>
        <v>L</v>
      </c>
      <c r="K236">
        <f>_xlfn.XLOOKUP(orders!D236,products!$A$1:$A$49,products!$D$1:$D$49,,0)</f>
        <v>2.5</v>
      </c>
      <c r="L236">
        <f>_xlfn.XLOOKUP(D236,products!$A$1:$A$49,products!$E$1:$E$49,,0)</f>
        <v>36.454999999999998</v>
      </c>
      <c r="M236">
        <f t="shared" si="9"/>
        <v>36.454999999999998</v>
      </c>
      <c r="N236" t="str">
        <f t="shared" si="10"/>
        <v>Liberica</v>
      </c>
      <c r="O236" t="str">
        <f t="shared" si="11"/>
        <v>Light</v>
      </c>
      <c r="P236" t="str">
        <f>_xlfn.XLOOKUP(order_table[[#This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_xlfn.XLOOKUP(orders!D237,products!$A$1:$A$49,products!$C$1:$C$49,,0)</f>
        <v>L</v>
      </c>
      <c r="K237">
        <f>_xlfn.XLOOKUP(orders!D237,products!$A$1:$A$49,products!$D$1:$D$49,,0)</f>
        <v>2.5</v>
      </c>
      <c r="L237">
        <f>_xlfn.XLOOKUP(D237,products!$A$1:$A$49,products!$E$1:$E$49,,0)</f>
        <v>36.454999999999998</v>
      </c>
      <c r="M237">
        <f t="shared" si="9"/>
        <v>182.27499999999998</v>
      </c>
      <c r="N237" t="str">
        <f t="shared" si="10"/>
        <v>Liberica</v>
      </c>
      <c r="O237" t="str">
        <f t="shared" si="11"/>
        <v>Light</v>
      </c>
      <c r="P237" t="str">
        <f>_xlfn.XLOOKUP(order_table[[#This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_xlfn.XLOOKUP(orders!D238,products!$A$1:$A$49,products!$C$1:$C$49,,0)</f>
        <v>D</v>
      </c>
      <c r="K238">
        <f>_xlfn.XLOOKUP(orders!D238,products!$A$1:$A$49,products!$D$1:$D$49,,0)</f>
        <v>2.5</v>
      </c>
      <c r="L238">
        <f>_xlfn.XLOOKUP(D238,products!$A$1:$A$49,products!$E$1:$E$49,,0)</f>
        <v>29.784999999999997</v>
      </c>
      <c r="M238">
        <f t="shared" si="9"/>
        <v>89.35499999999999</v>
      </c>
      <c r="N238" t="str">
        <f t="shared" si="10"/>
        <v>Liberica</v>
      </c>
      <c r="O238" t="str">
        <f t="shared" si="11"/>
        <v>Dark</v>
      </c>
      <c r="P238" t="str">
        <f>_xlfn.XLOOKUP(order_table[[#This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_xlfn.XLOOKUP(orders!D239,products!$A$1:$A$49,products!$C$1:$C$49,,0)</f>
        <v>L</v>
      </c>
      <c r="K239">
        <f>_xlfn.XLOOKUP(orders!D239,products!$A$1:$A$49,products!$D$1:$D$49,,0)</f>
        <v>0.2</v>
      </c>
      <c r="L239">
        <f>_xlfn.XLOOKUP(D239,products!$A$1:$A$49,products!$E$1:$E$49,,0)</f>
        <v>3.5849999999999995</v>
      </c>
      <c r="M239">
        <f t="shared" si="9"/>
        <v>3.5849999999999995</v>
      </c>
      <c r="N239" t="str">
        <f t="shared" si="10"/>
        <v>Robusta</v>
      </c>
      <c r="O239" t="str">
        <f t="shared" si="11"/>
        <v>Light</v>
      </c>
      <c r="P239" t="str">
        <f>_xlfn.XLOOKUP(order_table[[#This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_xlfn.XLOOKUP(orders!D240,products!$A$1:$A$49,products!$C$1:$C$49,,0)</f>
        <v>M</v>
      </c>
      <c r="K240">
        <f>_xlfn.XLOOKUP(orders!D240,products!$A$1:$A$49,products!$D$1:$D$49,,0)</f>
        <v>2.5</v>
      </c>
      <c r="L240">
        <f>_xlfn.XLOOKUP(D240,products!$A$1:$A$49,products!$E$1:$E$49,,0)</f>
        <v>22.884999999999998</v>
      </c>
      <c r="M240">
        <f t="shared" si="9"/>
        <v>45.769999999999996</v>
      </c>
      <c r="N240" t="str">
        <f t="shared" si="10"/>
        <v>Robusta</v>
      </c>
      <c r="O240" t="str">
        <f t="shared" si="11"/>
        <v>Medium</v>
      </c>
      <c r="P240" t="str">
        <f>_xlfn.XLOOKUP(order_table[[#This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_xlfn.XLOOKUP(orders!D241,products!$A$1:$A$49,products!$C$1:$C$49,,0)</f>
        <v>L</v>
      </c>
      <c r="K241">
        <f>_xlfn.XLOOKUP(orders!D241,products!$A$1:$A$49,products!$D$1:$D$49,,0)</f>
        <v>1</v>
      </c>
      <c r="L241">
        <f>_xlfn.XLOOKUP(D241,products!$A$1:$A$49,products!$E$1:$E$49,,0)</f>
        <v>14.85</v>
      </c>
      <c r="M241">
        <f t="shared" si="9"/>
        <v>59.4</v>
      </c>
      <c r="N241" t="str">
        <f t="shared" si="10"/>
        <v>Excelsa</v>
      </c>
      <c r="O241" t="str">
        <f t="shared" si="11"/>
        <v>Light</v>
      </c>
      <c r="P241" t="str">
        <f>_xlfn.XLOOKUP(order_table[[#This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_xlfn.XLOOKUP(orders!D242,products!$A$1:$A$49,products!$C$1:$C$49,,0)</f>
        <v>M</v>
      </c>
      <c r="K242">
        <f>_xlfn.XLOOKUP(orders!D242,products!$A$1:$A$49,products!$D$1:$D$49,,0)</f>
        <v>2.5</v>
      </c>
      <c r="L242">
        <f>_xlfn.XLOOKUP(D242,products!$A$1:$A$49,products!$E$1:$E$49,,0)</f>
        <v>25.874999999999996</v>
      </c>
      <c r="M242">
        <f t="shared" si="9"/>
        <v>155.24999999999997</v>
      </c>
      <c r="N242" t="str">
        <f t="shared" si="10"/>
        <v>Arabica</v>
      </c>
      <c r="O242" t="str">
        <f t="shared" si="11"/>
        <v>Medium</v>
      </c>
      <c r="P242" t="str">
        <f>_xlfn.XLOOKUP(order_table[[#This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_xlfn.XLOOKUP(orders!D243,products!$A$1:$A$49,products!$C$1:$C$49,,0)</f>
        <v>M</v>
      </c>
      <c r="K243">
        <f>_xlfn.XLOOKUP(orders!D243,products!$A$1:$A$49,products!$D$1:$D$49,,0)</f>
        <v>2.5</v>
      </c>
      <c r="L243">
        <f>_xlfn.XLOOKUP(D243,products!$A$1:$A$49,products!$E$1:$E$49,,0)</f>
        <v>22.884999999999998</v>
      </c>
      <c r="M243">
        <f t="shared" si="9"/>
        <v>45.769999999999996</v>
      </c>
      <c r="N243" t="str">
        <f t="shared" si="10"/>
        <v>Robusta</v>
      </c>
      <c r="O243" t="str">
        <f t="shared" si="11"/>
        <v>Medium</v>
      </c>
      <c r="P243" t="str">
        <f>_xlfn.XLOOKUP(order_table[[#This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_xlfn.XLOOKUP(orders!D244,products!$A$1:$A$49,products!$C$1:$C$49,,0)</f>
        <v>D</v>
      </c>
      <c r="K244">
        <f>_xlfn.XLOOKUP(orders!D244,products!$A$1:$A$49,products!$D$1:$D$49,,0)</f>
        <v>1</v>
      </c>
      <c r="L244">
        <f>_xlfn.XLOOKUP(D244,products!$A$1:$A$49,products!$E$1:$E$49,,0)</f>
        <v>12.15</v>
      </c>
      <c r="M244">
        <f t="shared" si="9"/>
        <v>36.450000000000003</v>
      </c>
      <c r="N244" t="str">
        <f t="shared" si="10"/>
        <v>Excelsa</v>
      </c>
      <c r="O244" t="str">
        <f t="shared" si="11"/>
        <v>Dark</v>
      </c>
      <c r="P244" t="str">
        <f>_xlfn.XLOOKUP(order_table[[#This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_xlfn.XLOOKUP(orders!D245,products!$A$1:$A$49,products!$C$1:$C$49,,0)</f>
        <v>D</v>
      </c>
      <c r="K245">
        <f>_xlfn.XLOOKUP(orders!D245,products!$A$1:$A$49,products!$D$1:$D$49,,0)</f>
        <v>0.5</v>
      </c>
      <c r="L245">
        <f>_xlfn.XLOOKUP(D245,products!$A$1:$A$49,products!$E$1:$E$49,,0)</f>
        <v>7.29</v>
      </c>
      <c r="M245">
        <f t="shared" si="9"/>
        <v>29.16</v>
      </c>
      <c r="N245" t="str">
        <f t="shared" si="10"/>
        <v>Excelsa</v>
      </c>
      <c r="O245" t="str">
        <f t="shared" si="11"/>
        <v>Dark</v>
      </c>
      <c r="P245" t="str">
        <f>_xlfn.XLOOKUP(order_table[[#This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_xlfn.XLOOKUP(orders!D246,products!$A$1:$A$49,products!$C$1:$C$49,,0)</f>
        <v>M</v>
      </c>
      <c r="K246">
        <f>_xlfn.XLOOKUP(orders!D246,products!$A$1:$A$49,products!$D$1:$D$49,,0)</f>
        <v>2.5</v>
      </c>
      <c r="L246">
        <f>_xlfn.XLOOKUP(D246,products!$A$1:$A$49,products!$E$1:$E$49,,0)</f>
        <v>33.464999999999996</v>
      </c>
      <c r="M246">
        <f t="shared" si="9"/>
        <v>133.85999999999999</v>
      </c>
      <c r="N246" t="str">
        <f t="shared" si="10"/>
        <v>Liberica</v>
      </c>
      <c r="O246" t="str">
        <f t="shared" si="11"/>
        <v>Medium</v>
      </c>
      <c r="P246" t="str">
        <f>_xlfn.XLOOKUP(order_table[[#This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_xlfn.XLOOKUP(orders!D247,products!$A$1:$A$49,products!$C$1:$C$49,,0)</f>
        <v>L</v>
      </c>
      <c r="K247">
        <f>_xlfn.XLOOKUP(orders!D247,products!$A$1:$A$49,products!$D$1:$D$49,,0)</f>
        <v>0.2</v>
      </c>
      <c r="L247">
        <f>_xlfn.XLOOKUP(D247,products!$A$1:$A$49,products!$E$1:$E$49,,0)</f>
        <v>4.7549999999999999</v>
      </c>
      <c r="M247">
        <f t="shared" si="9"/>
        <v>23.774999999999999</v>
      </c>
      <c r="N247" t="str">
        <f t="shared" si="10"/>
        <v>Liberica</v>
      </c>
      <c r="O247" t="str">
        <f t="shared" si="11"/>
        <v>Light</v>
      </c>
      <c r="P247" t="str">
        <f>_xlfn.XLOOKUP(order_table[[#This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_xlfn.XLOOKUP(orders!D248,products!$A$1:$A$49,products!$C$1:$C$49,,0)</f>
        <v>D</v>
      </c>
      <c r="K248">
        <f>_xlfn.XLOOKUP(orders!D248,products!$A$1:$A$49,products!$D$1:$D$49,,0)</f>
        <v>1</v>
      </c>
      <c r="L248">
        <f>_xlfn.XLOOKUP(D248,products!$A$1:$A$49,products!$E$1:$E$49,,0)</f>
        <v>12.95</v>
      </c>
      <c r="M248">
        <f t="shared" si="9"/>
        <v>38.849999999999994</v>
      </c>
      <c r="N248" t="str">
        <f t="shared" si="10"/>
        <v>Liberica</v>
      </c>
      <c r="O248" t="str">
        <f t="shared" si="11"/>
        <v>Dark</v>
      </c>
      <c r="P248" t="str">
        <f>_xlfn.XLOOKUP(order_table[[#This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_xlfn.XLOOKUP(orders!D249,products!$A$1:$A$49,products!$C$1:$C$49,,0)</f>
        <v>L</v>
      </c>
      <c r="K249">
        <f>_xlfn.XLOOKUP(orders!D249,products!$A$1:$A$49,products!$D$1:$D$49,,0)</f>
        <v>0.2</v>
      </c>
      <c r="L249">
        <f>_xlfn.XLOOKUP(D249,products!$A$1:$A$49,products!$E$1:$E$49,,0)</f>
        <v>3.5849999999999995</v>
      </c>
      <c r="M249">
        <f t="shared" si="9"/>
        <v>21.509999999999998</v>
      </c>
      <c r="N249" t="str">
        <f t="shared" si="10"/>
        <v>Robusta</v>
      </c>
      <c r="O249" t="str">
        <f t="shared" si="11"/>
        <v>Light</v>
      </c>
      <c r="P249" t="str">
        <f>_xlfn.XLOOKUP(order_table[[#This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_xlfn.XLOOKUP(orders!D250,products!$A$1:$A$49,products!$C$1:$C$49,,0)</f>
        <v>D</v>
      </c>
      <c r="K250">
        <f>_xlfn.XLOOKUP(orders!D250,products!$A$1:$A$49,products!$D$1:$D$49,,0)</f>
        <v>1</v>
      </c>
      <c r="L250">
        <f>_xlfn.XLOOKUP(D250,products!$A$1:$A$49,products!$E$1:$E$49,,0)</f>
        <v>9.9499999999999993</v>
      </c>
      <c r="M250">
        <f t="shared" si="9"/>
        <v>9.9499999999999993</v>
      </c>
      <c r="N250" t="str">
        <f t="shared" si="10"/>
        <v>Arabica</v>
      </c>
      <c r="O250" t="str">
        <f t="shared" si="11"/>
        <v>Dark</v>
      </c>
      <c r="P250" t="str">
        <f>_xlfn.XLOOKUP(order_table[[#This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_xlfn.XLOOKUP(orders!D251,products!$A$1:$A$49,products!$C$1:$C$49,,0)</f>
        <v>L</v>
      </c>
      <c r="K251">
        <f>_xlfn.XLOOKUP(orders!D251,products!$A$1:$A$49,products!$D$1:$D$49,,0)</f>
        <v>1</v>
      </c>
      <c r="L251">
        <f>_xlfn.XLOOKUP(D251,products!$A$1:$A$49,products!$E$1:$E$49,,0)</f>
        <v>15.85</v>
      </c>
      <c r="M251">
        <f t="shared" si="9"/>
        <v>15.85</v>
      </c>
      <c r="N251" t="str">
        <f t="shared" si="10"/>
        <v>Liberica</v>
      </c>
      <c r="O251" t="str">
        <f t="shared" si="11"/>
        <v>Light</v>
      </c>
      <c r="P251" t="str">
        <f>_xlfn.XLOOKUP(order_table[[#This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_xlfn.XLOOKUP(orders!D252,products!$A$1:$A$49,products!$C$1:$C$49,,0)</f>
        <v>M</v>
      </c>
      <c r="K252">
        <f>_xlfn.XLOOKUP(orders!D252,products!$A$1:$A$49,products!$D$1:$D$49,,0)</f>
        <v>0.2</v>
      </c>
      <c r="L252">
        <f>_xlfn.XLOOKUP(D252,products!$A$1:$A$49,products!$E$1:$E$49,,0)</f>
        <v>2.9849999999999999</v>
      </c>
      <c r="M252">
        <f t="shared" si="9"/>
        <v>2.9849999999999999</v>
      </c>
      <c r="N252" t="str">
        <f t="shared" si="10"/>
        <v>Robusta</v>
      </c>
      <c r="O252" t="str">
        <f t="shared" si="11"/>
        <v>Medium</v>
      </c>
      <c r="P252" t="str">
        <f>_xlfn.XLOOKUP(order_table[[#This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_xlfn.XLOOKUP(orders!D253,products!$A$1:$A$49,products!$C$1:$C$49,,0)</f>
        <v>M</v>
      </c>
      <c r="K253">
        <f>_xlfn.XLOOKUP(orders!D253,products!$A$1:$A$49,products!$D$1:$D$49,,0)</f>
        <v>1</v>
      </c>
      <c r="L253">
        <f>_xlfn.XLOOKUP(D253,products!$A$1:$A$49,products!$E$1:$E$49,,0)</f>
        <v>13.75</v>
      </c>
      <c r="M253">
        <f t="shared" si="9"/>
        <v>68.75</v>
      </c>
      <c r="N253" t="str">
        <f t="shared" si="10"/>
        <v>Excelsa</v>
      </c>
      <c r="O253" t="str">
        <f t="shared" si="11"/>
        <v>Medium</v>
      </c>
      <c r="P253" t="str">
        <f>_xlfn.XLOOKUP(order_table[[#This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_xlfn.XLOOKUP(orders!D254,products!$A$1:$A$49,products!$C$1:$C$49,,0)</f>
        <v>D</v>
      </c>
      <c r="K254">
        <f>_xlfn.XLOOKUP(orders!D254,products!$A$1:$A$49,products!$D$1:$D$49,,0)</f>
        <v>1</v>
      </c>
      <c r="L254">
        <f>_xlfn.XLOOKUP(D254,products!$A$1:$A$49,products!$E$1:$E$49,,0)</f>
        <v>9.9499999999999993</v>
      </c>
      <c r="M254">
        <f t="shared" si="9"/>
        <v>29.849999999999998</v>
      </c>
      <c r="N254" t="str">
        <f t="shared" si="10"/>
        <v>Arabica</v>
      </c>
      <c r="O254" t="str">
        <f t="shared" si="11"/>
        <v>Dark</v>
      </c>
      <c r="P254" t="str">
        <f>_xlfn.XLOOKUP(order_table[[#This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_xlfn.XLOOKUP(orders!D255,products!$A$1:$A$49,products!$C$1:$C$49,,0)</f>
        <v>M</v>
      </c>
      <c r="K255">
        <f>_xlfn.XLOOKUP(orders!D255,products!$A$1:$A$49,products!$D$1:$D$49,,0)</f>
        <v>1</v>
      </c>
      <c r="L255">
        <f>_xlfn.XLOOKUP(D255,products!$A$1:$A$49,products!$E$1:$E$49,,0)</f>
        <v>14.55</v>
      </c>
      <c r="M255">
        <f t="shared" si="9"/>
        <v>58.2</v>
      </c>
      <c r="N255" t="str">
        <f t="shared" si="10"/>
        <v>Liberica</v>
      </c>
      <c r="O255" t="str">
        <f t="shared" si="11"/>
        <v>Medium</v>
      </c>
      <c r="P255" t="str">
        <f>_xlfn.XLOOKUP(order_table[[#This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_xlfn.XLOOKUP(orders!D256,products!$A$1:$A$49,products!$C$1:$C$49,,0)</f>
        <v>L</v>
      </c>
      <c r="K256">
        <f>_xlfn.XLOOKUP(orders!D256,products!$A$1:$A$49,products!$D$1:$D$49,,0)</f>
        <v>0.5</v>
      </c>
      <c r="L256">
        <f>_xlfn.XLOOKUP(D256,products!$A$1:$A$49,products!$E$1:$E$49,,0)</f>
        <v>7.169999999999999</v>
      </c>
      <c r="M256">
        <f t="shared" si="9"/>
        <v>28.679999999999996</v>
      </c>
      <c r="N256" t="str">
        <f t="shared" si="10"/>
        <v>Robusta</v>
      </c>
      <c r="O256" t="str">
        <f t="shared" si="11"/>
        <v>Light</v>
      </c>
      <c r="P256" t="str">
        <f>_xlfn.XLOOKUP(order_table[[#This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_xlfn.XLOOKUP(orders!D257,products!$A$1:$A$49,products!$C$1:$C$49,,0)</f>
        <v>L</v>
      </c>
      <c r="K257">
        <f>_xlfn.XLOOKUP(orders!D257,products!$A$1:$A$49,products!$D$1:$D$49,,0)</f>
        <v>0.5</v>
      </c>
      <c r="L257">
        <f>_xlfn.XLOOKUP(D257,products!$A$1:$A$49,products!$E$1:$E$49,,0)</f>
        <v>7.169999999999999</v>
      </c>
      <c r="M257">
        <f t="shared" si="9"/>
        <v>21.509999999999998</v>
      </c>
      <c r="N257" t="str">
        <f t="shared" si="10"/>
        <v>Robusta</v>
      </c>
      <c r="O257" t="str">
        <f t="shared" si="11"/>
        <v>Light</v>
      </c>
      <c r="P257" t="str">
        <f>_xlfn.XLOOKUP(order_table[[#This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_xlfn.XLOOKUP(orders!D258,products!$A$1:$A$49,products!$C$1:$C$49,,0)</f>
        <v>M</v>
      </c>
      <c r="K258">
        <f>_xlfn.XLOOKUP(orders!D258,products!$A$1:$A$49,products!$D$1:$D$49,,0)</f>
        <v>0.5</v>
      </c>
      <c r="L258">
        <f>_xlfn.XLOOKUP(D258,products!$A$1:$A$49,products!$E$1:$E$49,,0)</f>
        <v>8.73</v>
      </c>
      <c r="M258">
        <f t="shared" si="9"/>
        <v>17.46</v>
      </c>
      <c r="N258" t="str">
        <f t="shared" si="10"/>
        <v>Liberica</v>
      </c>
      <c r="O258" t="str">
        <f t="shared" si="11"/>
        <v>Medium</v>
      </c>
      <c r="P258" t="str">
        <f>_xlfn.XLOOKUP(order_table[[#This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_xlfn.XLOOKUP(orders!D259,products!$A$1:$A$49,products!$C$1:$C$49,,0)</f>
        <v>D</v>
      </c>
      <c r="K259">
        <f>_xlfn.XLOOKUP(orders!D259,products!$A$1:$A$49,products!$D$1:$D$49,,0)</f>
        <v>2.5</v>
      </c>
      <c r="L259">
        <f>_xlfn.XLOOKUP(D259,products!$A$1:$A$49,products!$E$1:$E$49,,0)</f>
        <v>27.945</v>
      </c>
      <c r="M259">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_xlfn.XLOOKUP(order_table[[#This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_xlfn.XLOOKUP(orders!D260,products!$A$1:$A$49,products!$C$1:$C$49,,0)</f>
        <v>D</v>
      </c>
      <c r="K260">
        <f>_xlfn.XLOOKUP(orders!D260,products!$A$1:$A$49,products!$D$1:$D$49,,0)</f>
        <v>2.5</v>
      </c>
      <c r="L260">
        <f>_xlfn.XLOOKUP(D260,products!$A$1:$A$49,products!$E$1:$E$49,,0)</f>
        <v>27.945</v>
      </c>
      <c r="M260">
        <f t="shared" si="12"/>
        <v>139.72499999999999</v>
      </c>
      <c r="N260" t="str">
        <f t="shared" si="13"/>
        <v>Excelsa</v>
      </c>
      <c r="O260" t="str">
        <f t="shared" si="14"/>
        <v>Dark</v>
      </c>
      <c r="P260" t="str">
        <f>_xlfn.XLOOKUP(order_table[[#This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_xlfn.XLOOKUP(orders!D261,products!$A$1:$A$49,products!$C$1:$C$49,,0)</f>
        <v>M</v>
      </c>
      <c r="K261">
        <f>_xlfn.XLOOKUP(orders!D261,products!$A$1:$A$49,products!$D$1:$D$49,,0)</f>
        <v>0.2</v>
      </c>
      <c r="L261">
        <f>_xlfn.XLOOKUP(D261,products!$A$1:$A$49,products!$E$1:$E$49,,0)</f>
        <v>2.9849999999999999</v>
      </c>
      <c r="M261">
        <f t="shared" si="12"/>
        <v>5.97</v>
      </c>
      <c r="N261" t="str">
        <f t="shared" si="13"/>
        <v>Robusta</v>
      </c>
      <c r="O261" t="str">
        <f t="shared" si="14"/>
        <v>Medium</v>
      </c>
      <c r="P261" t="str">
        <f>_xlfn.XLOOKUP(order_table[[#This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_xlfn.XLOOKUP(orders!D262,products!$A$1:$A$49,products!$C$1:$C$49,,0)</f>
        <v>L</v>
      </c>
      <c r="K262">
        <f>_xlfn.XLOOKUP(orders!D262,products!$A$1:$A$49,products!$D$1:$D$49,,0)</f>
        <v>2.5</v>
      </c>
      <c r="L262">
        <f>_xlfn.XLOOKUP(D262,products!$A$1:$A$49,products!$E$1:$E$49,,0)</f>
        <v>27.484999999999996</v>
      </c>
      <c r="M262">
        <f t="shared" si="12"/>
        <v>27.484999999999996</v>
      </c>
      <c r="N262" t="str">
        <f t="shared" si="13"/>
        <v>Robusta</v>
      </c>
      <c r="O262" t="str">
        <f t="shared" si="14"/>
        <v>Light</v>
      </c>
      <c r="P262" t="str">
        <f>_xlfn.XLOOKUP(order_table[[#This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_xlfn.XLOOKUP(orders!D263,products!$A$1:$A$49,products!$C$1:$C$49,,0)</f>
        <v>L</v>
      </c>
      <c r="K263">
        <f>_xlfn.XLOOKUP(orders!D263,products!$A$1:$A$49,products!$D$1:$D$49,,0)</f>
        <v>1</v>
      </c>
      <c r="L263">
        <f>_xlfn.XLOOKUP(D263,products!$A$1:$A$49,products!$E$1:$E$49,,0)</f>
        <v>11.95</v>
      </c>
      <c r="M263">
        <f t="shared" si="12"/>
        <v>59.75</v>
      </c>
      <c r="N263" t="str">
        <f t="shared" si="13"/>
        <v>Robusta</v>
      </c>
      <c r="O263" t="str">
        <f t="shared" si="14"/>
        <v>Light</v>
      </c>
      <c r="P263" t="str">
        <f>_xlfn.XLOOKUP(order_table[[#This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_xlfn.XLOOKUP(orders!D264,products!$A$1:$A$49,products!$C$1:$C$49,,0)</f>
        <v>M</v>
      </c>
      <c r="K264">
        <f>_xlfn.XLOOKUP(orders!D264,products!$A$1:$A$49,products!$D$1:$D$49,,0)</f>
        <v>1</v>
      </c>
      <c r="L264">
        <f>_xlfn.XLOOKUP(D264,products!$A$1:$A$49,products!$E$1:$E$49,,0)</f>
        <v>13.75</v>
      </c>
      <c r="M264">
        <f t="shared" si="12"/>
        <v>41.25</v>
      </c>
      <c r="N264" t="str">
        <f t="shared" si="13"/>
        <v>Excelsa</v>
      </c>
      <c r="O264" t="str">
        <f t="shared" si="14"/>
        <v>Medium</v>
      </c>
      <c r="P264" t="str">
        <f>_xlfn.XLOOKUP(order_table[[#This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_xlfn.XLOOKUP(orders!D265,products!$A$1:$A$49,products!$C$1:$C$49,,0)</f>
        <v>M</v>
      </c>
      <c r="K265">
        <f>_xlfn.XLOOKUP(orders!D265,products!$A$1:$A$49,products!$D$1:$D$49,,0)</f>
        <v>2.5</v>
      </c>
      <c r="L265">
        <f>_xlfn.XLOOKUP(D265,products!$A$1:$A$49,products!$E$1:$E$49,,0)</f>
        <v>33.464999999999996</v>
      </c>
      <c r="M265">
        <f t="shared" si="12"/>
        <v>133.85999999999999</v>
      </c>
      <c r="N265" t="str">
        <f t="shared" si="13"/>
        <v>Liberica</v>
      </c>
      <c r="O265" t="str">
        <f t="shared" si="14"/>
        <v>Medium</v>
      </c>
      <c r="P265" t="str">
        <f>_xlfn.XLOOKUP(order_table[[#This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_xlfn.XLOOKUP(orders!D266,products!$A$1:$A$49,products!$C$1:$C$49,,0)</f>
        <v>L</v>
      </c>
      <c r="K266">
        <f>_xlfn.XLOOKUP(orders!D266,products!$A$1:$A$49,products!$D$1:$D$49,,0)</f>
        <v>1</v>
      </c>
      <c r="L266">
        <f>_xlfn.XLOOKUP(D266,products!$A$1:$A$49,products!$E$1:$E$49,,0)</f>
        <v>11.95</v>
      </c>
      <c r="M266">
        <f t="shared" si="12"/>
        <v>59.75</v>
      </c>
      <c r="N266" t="str">
        <f t="shared" si="13"/>
        <v>Robusta</v>
      </c>
      <c r="O266" t="str">
        <f t="shared" si="14"/>
        <v>Light</v>
      </c>
      <c r="P266" t="str">
        <f>_xlfn.XLOOKUP(order_table[[#This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_xlfn.XLOOKUP(orders!D267,products!$A$1:$A$49,products!$C$1:$C$49,,0)</f>
        <v>D</v>
      </c>
      <c r="K267">
        <f>_xlfn.XLOOKUP(orders!D267,products!$A$1:$A$49,products!$D$1:$D$49,,0)</f>
        <v>0.5</v>
      </c>
      <c r="L267">
        <f>_xlfn.XLOOKUP(D267,products!$A$1:$A$49,products!$E$1:$E$49,,0)</f>
        <v>5.97</v>
      </c>
      <c r="M267">
        <f t="shared" si="12"/>
        <v>5.97</v>
      </c>
      <c r="N267" t="str">
        <f t="shared" si="13"/>
        <v>Arabica</v>
      </c>
      <c r="O267" t="str">
        <f t="shared" si="14"/>
        <v>Dark</v>
      </c>
      <c r="P267" t="str">
        <f>_xlfn.XLOOKUP(order_table[[#This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_xlfn.XLOOKUP(orders!D268,products!$A$1:$A$49,products!$C$1:$C$49,,0)</f>
        <v>D</v>
      </c>
      <c r="K268">
        <f>_xlfn.XLOOKUP(orders!D268,products!$A$1:$A$49,products!$D$1:$D$49,,0)</f>
        <v>1</v>
      </c>
      <c r="L268">
        <f>_xlfn.XLOOKUP(D268,products!$A$1:$A$49,products!$E$1:$E$49,,0)</f>
        <v>12.15</v>
      </c>
      <c r="M268">
        <f t="shared" si="12"/>
        <v>24.3</v>
      </c>
      <c r="N268" t="str">
        <f t="shared" si="13"/>
        <v>Excelsa</v>
      </c>
      <c r="O268" t="str">
        <f t="shared" si="14"/>
        <v>Dark</v>
      </c>
      <c r="P268" t="str">
        <f>_xlfn.XLOOKUP(order_table[[#This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_xlfn.XLOOKUP(orders!D269,products!$A$1:$A$49,products!$C$1:$C$49,,0)</f>
        <v>D</v>
      </c>
      <c r="K269">
        <f>_xlfn.XLOOKUP(orders!D269,products!$A$1:$A$49,products!$D$1:$D$49,,0)</f>
        <v>0.2</v>
      </c>
      <c r="L269">
        <f>_xlfn.XLOOKUP(D269,products!$A$1:$A$49,products!$E$1:$E$49,,0)</f>
        <v>3.645</v>
      </c>
      <c r="M269">
        <f t="shared" si="12"/>
        <v>21.87</v>
      </c>
      <c r="N269" t="str">
        <f t="shared" si="13"/>
        <v>Excelsa</v>
      </c>
      <c r="O269" t="str">
        <f t="shared" si="14"/>
        <v>Dark</v>
      </c>
      <c r="P269" t="str">
        <f>_xlfn.XLOOKUP(order_table[[#This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_xlfn.XLOOKUP(orders!D270,products!$A$1:$A$49,products!$C$1:$C$49,,0)</f>
        <v>D</v>
      </c>
      <c r="K270">
        <f>_xlfn.XLOOKUP(orders!D270,products!$A$1:$A$49,products!$D$1:$D$49,,0)</f>
        <v>1</v>
      </c>
      <c r="L270">
        <f>_xlfn.XLOOKUP(D270,products!$A$1:$A$49,products!$E$1:$E$49,,0)</f>
        <v>9.9499999999999993</v>
      </c>
      <c r="M270">
        <f t="shared" si="12"/>
        <v>19.899999999999999</v>
      </c>
      <c r="N270" t="str">
        <f t="shared" si="13"/>
        <v>Arabica</v>
      </c>
      <c r="O270" t="str">
        <f t="shared" si="14"/>
        <v>Dark</v>
      </c>
      <c r="P270" t="str">
        <f>_xlfn.XLOOKUP(order_table[[#This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_xlfn.XLOOKUP(orders!D271,products!$A$1:$A$49,products!$C$1:$C$49,,0)</f>
        <v>D</v>
      </c>
      <c r="K271">
        <f>_xlfn.XLOOKUP(orders!D271,products!$A$1:$A$49,products!$D$1:$D$49,,0)</f>
        <v>0.2</v>
      </c>
      <c r="L271">
        <f>_xlfn.XLOOKUP(D271,products!$A$1:$A$49,products!$E$1:$E$49,,0)</f>
        <v>2.9849999999999999</v>
      </c>
      <c r="M271">
        <f t="shared" si="12"/>
        <v>5.97</v>
      </c>
      <c r="N271" t="str">
        <f t="shared" si="13"/>
        <v>Arabica</v>
      </c>
      <c r="O271" t="str">
        <f t="shared" si="14"/>
        <v>Dark</v>
      </c>
      <c r="P271" t="str">
        <f>_xlfn.XLOOKUP(order_table[[#This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_xlfn.XLOOKUP(orders!D272,products!$A$1:$A$49,products!$C$1:$C$49,,0)</f>
        <v>D</v>
      </c>
      <c r="K272">
        <f>_xlfn.XLOOKUP(orders!D272,products!$A$1:$A$49,products!$D$1:$D$49,,0)</f>
        <v>0.5</v>
      </c>
      <c r="L272">
        <f>_xlfn.XLOOKUP(D272,products!$A$1:$A$49,products!$E$1:$E$49,,0)</f>
        <v>7.29</v>
      </c>
      <c r="M272">
        <f t="shared" si="12"/>
        <v>7.29</v>
      </c>
      <c r="N272" t="str">
        <f t="shared" si="13"/>
        <v>Excelsa</v>
      </c>
      <c r="O272" t="str">
        <f t="shared" si="14"/>
        <v>Dark</v>
      </c>
      <c r="P272" t="str">
        <f>_xlfn.XLOOKUP(order_table[[#This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_xlfn.XLOOKUP(orders!D273,products!$A$1:$A$49,products!$C$1:$C$49,,0)</f>
        <v>D</v>
      </c>
      <c r="K273">
        <f>_xlfn.XLOOKUP(orders!D273,products!$A$1:$A$49,products!$D$1:$D$49,,0)</f>
        <v>0.2</v>
      </c>
      <c r="L273">
        <f>_xlfn.XLOOKUP(D273,products!$A$1:$A$49,products!$E$1:$E$49,,0)</f>
        <v>2.9849999999999999</v>
      </c>
      <c r="M273">
        <f t="shared" si="12"/>
        <v>11.94</v>
      </c>
      <c r="N273" t="str">
        <f t="shared" si="13"/>
        <v>Arabica</v>
      </c>
      <c r="O273" t="str">
        <f t="shared" si="14"/>
        <v>Dark</v>
      </c>
      <c r="P273" t="str">
        <f>_xlfn.XLOOKUP(order_table[[#This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_xlfn.XLOOKUP(orders!D274,products!$A$1:$A$49,products!$C$1:$C$49,,0)</f>
        <v>L</v>
      </c>
      <c r="K274">
        <f>_xlfn.XLOOKUP(orders!D274,products!$A$1:$A$49,products!$D$1:$D$49,,0)</f>
        <v>1</v>
      </c>
      <c r="L274">
        <f>_xlfn.XLOOKUP(D274,products!$A$1:$A$49,products!$E$1:$E$49,,0)</f>
        <v>11.95</v>
      </c>
      <c r="M274">
        <f t="shared" si="12"/>
        <v>71.699999999999989</v>
      </c>
      <c r="N274" t="str">
        <f t="shared" si="13"/>
        <v>Robusta</v>
      </c>
      <c r="O274" t="str">
        <f t="shared" si="14"/>
        <v>Light</v>
      </c>
      <c r="P274" t="str">
        <f>_xlfn.XLOOKUP(order_table[[#This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_xlfn.XLOOKUP(orders!D275,products!$A$1:$A$49,products!$C$1:$C$49,,0)</f>
        <v>L</v>
      </c>
      <c r="K275">
        <f>_xlfn.XLOOKUP(orders!D275,products!$A$1:$A$49,products!$D$1:$D$49,,0)</f>
        <v>0.2</v>
      </c>
      <c r="L275">
        <f>_xlfn.XLOOKUP(D275,products!$A$1:$A$49,products!$E$1:$E$49,,0)</f>
        <v>3.8849999999999998</v>
      </c>
      <c r="M275">
        <f t="shared" si="12"/>
        <v>7.77</v>
      </c>
      <c r="N275" t="str">
        <f t="shared" si="13"/>
        <v>Arabica</v>
      </c>
      <c r="O275" t="str">
        <f t="shared" si="14"/>
        <v>Light</v>
      </c>
      <c r="P275" t="str">
        <f>_xlfn.XLOOKUP(order_table[[#This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_xlfn.XLOOKUP(orders!D276,products!$A$1:$A$49,products!$C$1:$C$49,,0)</f>
        <v>M</v>
      </c>
      <c r="K276">
        <f>_xlfn.XLOOKUP(orders!D276,products!$A$1:$A$49,products!$D$1:$D$49,,0)</f>
        <v>2.5</v>
      </c>
      <c r="L276">
        <f>_xlfn.XLOOKUP(D276,products!$A$1:$A$49,products!$E$1:$E$49,,0)</f>
        <v>25.874999999999996</v>
      </c>
      <c r="M276">
        <f t="shared" si="12"/>
        <v>25.874999999999996</v>
      </c>
      <c r="N276" t="str">
        <f t="shared" si="13"/>
        <v>Arabica</v>
      </c>
      <c r="O276" t="str">
        <f t="shared" si="14"/>
        <v>Medium</v>
      </c>
      <c r="P276" t="str">
        <f>_xlfn.XLOOKUP(order_table[[#This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_xlfn.XLOOKUP(orders!D277,products!$A$1:$A$49,products!$C$1:$C$49,,0)</f>
        <v>L</v>
      </c>
      <c r="K277">
        <f>_xlfn.XLOOKUP(orders!D277,products!$A$1:$A$49,products!$D$1:$D$49,,0)</f>
        <v>2.5</v>
      </c>
      <c r="L277">
        <f>_xlfn.XLOOKUP(D277,products!$A$1:$A$49,products!$E$1:$E$49,,0)</f>
        <v>34.154999999999994</v>
      </c>
      <c r="M277">
        <f t="shared" si="12"/>
        <v>204.92999999999995</v>
      </c>
      <c r="N277" t="str">
        <f t="shared" si="13"/>
        <v>Excelsa</v>
      </c>
      <c r="O277" t="str">
        <f t="shared" si="14"/>
        <v>Light</v>
      </c>
      <c r="P277" t="str">
        <f>_xlfn.XLOOKUP(order_table[[#This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_xlfn.XLOOKUP(orders!D278,products!$A$1:$A$49,products!$C$1:$C$49,,0)</f>
        <v>L</v>
      </c>
      <c r="K278">
        <f>_xlfn.XLOOKUP(orders!D278,products!$A$1:$A$49,products!$D$1:$D$49,,0)</f>
        <v>2.5</v>
      </c>
      <c r="L278">
        <f>_xlfn.XLOOKUP(D278,products!$A$1:$A$49,products!$E$1:$E$49,,0)</f>
        <v>27.484999999999996</v>
      </c>
      <c r="M278">
        <f t="shared" si="12"/>
        <v>109.93999999999998</v>
      </c>
      <c r="N278" t="str">
        <f t="shared" si="13"/>
        <v>Robusta</v>
      </c>
      <c r="O278" t="str">
        <f t="shared" si="14"/>
        <v>Light</v>
      </c>
      <c r="P278" t="str">
        <f>_xlfn.XLOOKUP(order_table[[#This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_xlfn.XLOOKUP(orders!D279,products!$A$1:$A$49,products!$C$1:$C$49,,0)</f>
        <v>L</v>
      </c>
      <c r="K279">
        <f>_xlfn.XLOOKUP(orders!D279,products!$A$1:$A$49,products!$D$1:$D$49,,0)</f>
        <v>1</v>
      </c>
      <c r="L279">
        <f>_xlfn.XLOOKUP(D279,products!$A$1:$A$49,products!$E$1:$E$49,,0)</f>
        <v>14.85</v>
      </c>
      <c r="M279">
        <f t="shared" si="12"/>
        <v>89.1</v>
      </c>
      <c r="N279" t="str">
        <f t="shared" si="13"/>
        <v>Excelsa</v>
      </c>
      <c r="O279" t="str">
        <f t="shared" si="14"/>
        <v>Light</v>
      </c>
      <c r="P279" t="str">
        <f>_xlfn.XLOOKUP(order_table[[#This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_xlfn.XLOOKUP(orders!D280,products!$A$1:$A$49,products!$C$1:$C$49,,0)</f>
        <v>L</v>
      </c>
      <c r="K280">
        <f>_xlfn.XLOOKUP(orders!D280,products!$A$1:$A$49,products!$D$1:$D$49,,0)</f>
        <v>0.2</v>
      </c>
      <c r="L280">
        <f>_xlfn.XLOOKUP(D280,products!$A$1:$A$49,products!$E$1:$E$49,,0)</f>
        <v>3.8849999999999998</v>
      </c>
      <c r="M280">
        <f t="shared" si="12"/>
        <v>7.77</v>
      </c>
      <c r="N280" t="str">
        <f t="shared" si="13"/>
        <v>Arabica</v>
      </c>
      <c r="O280" t="str">
        <f t="shared" si="14"/>
        <v>Light</v>
      </c>
      <c r="P280" t="str">
        <f>_xlfn.XLOOKUP(order_table[[#This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_xlfn.XLOOKUP(orders!D281,products!$A$1:$A$49,products!$C$1:$C$49,,0)</f>
        <v>M</v>
      </c>
      <c r="K281">
        <f>_xlfn.XLOOKUP(orders!D281,products!$A$1:$A$49,products!$D$1:$D$49,,0)</f>
        <v>2.5</v>
      </c>
      <c r="L281">
        <f>_xlfn.XLOOKUP(D281,products!$A$1:$A$49,products!$E$1:$E$49,,0)</f>
        <v>33.464999999999996</v>
      </c>
      <c r="M281">
        <f t="shared" si="12"/>
        <v>33.464999999999996</v>
      </c>
      <c r="N281" t="str">
        <f t="shared" si="13"/>
        <v>Liberica</v>
      </c>
      <c r="O281" t="str">
        <f t="shared" si="14"/>
        <v>Medium</v>
      </c>
      <c r="P281" t="str">
        <f>_xlfn.XLOOKUP(order_table[[#This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_xlfn.XLOOKUP(orders!D282,products!$A$1:$A$49,products!$C$1:$C$49,,0)</f>
        <v>M</v>
      </c>
      <c r="K282">
        <f>_xlfn.XLOOKUP(orders!D282,products!$A$1:$A$49,products!$D$1:$D$49,,0)</f>
        <v>0.5</v>
      </c>
      <c r="L282">
        <f>_xlfn.XLOOKUP(D282,products!$A$1:$A$49,products!$E$1:$E$49,,0)</f>
        <v>8.25</v>
      </c>
      <c r="M282">
        <f t="shared" si="12"/>
        <v>41.25</v>
      </c>
      <c r="N282" t="str">
        <f t="shared" si="13"/>
        <v>Excelsa</v>
      </c>
      <c r="O282" t="str">
        <f t="shared" si="14"/>
        <v>Medium</v>
      </c>
      <c r="P282" t="str">
        <f>_xlfn.XLOOKUP(order_table[[#This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_xlfn.XLOOKUP(orders!D283,products!$A$1:$A$49,products!$C$1:$C$49,,0)</f>
        <v>L</v>
      </c>
      <c r="K283">
        <f>_xlfn.XLOOKUP(orders!D283,products!$A$1:$A$49,products!$D$1:$D$49,,0)</f>
        <v>1</v>
      </c>
      <c r="L283">
        <f>_xlfn.XLOOKUP(D283,products!$A$1:$A$49,products!$E$1:$E$49,,0)</f>
        <v>14.85</v>
      </c>
      <c r="M283">
        <f t="shared" si="12"/>
        <v>59.4</v>
      </c>
      <c r="N283" t="str">
        <f t="shared" si="13"/>
        <v>Excelsa</v>
      </c>
      <c r="O283" t="str">
        <f t="shared" si="14"/>
        <v>Light</v>
      </c>
      <c r="P283" t="str">
        <f>_xlfn.XLOOKUP(order_table[[#This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_xlfn.XLOOKUP(orders!D284,products!$A$1:$A$49,products!$C$1:$C$49,,0)</f>
        <v>L</v>
      </c>
      <c r="K284">
        <f>_xlfn.XLOOKUP(orders!D284,products!$A$1:$A$49,products!$D$1:$D$49,,0)</f>
        <v>0.5</v>
      </c>
      <c r="L284">
        <f>_xlfn.XLOOKUP(D284,products!$A$1:$A$49,products!$E$1:$E$49,,0)</f>
        <v>7.77</v>
      </c>
      <c r="M284">
        <f t="shared" si="12"/>
        <v>7.77</v>
      </c>
      <c r="N284" t="str">
        <f t="shared" si="13"/>
        <v>Arabica</v>
      </c>
      <c r="O284" t="str">
        <f t="shared" si="14"/>
        <v>Light</v>
      </c>
      <c r="P284" t="str">
        <f>_xlfn.XLOOKUP(order_table[[#This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_xlfn.XLOOKUP(orders!D285,products!$A$1:$A$49,products!$C$1:$C$49,,0)</f>
        <v>D</v>
      </c>
      <c r="K285">
        <f>_xlfn.XLOOKUP(orders!D285,products!$A$1:$A$49,products!$D$1:$D$49,,0)</f>
        <v>0.5</v>
      </c>
      <c r="L285">
        <f>_xlfn.XLOOKUP(D285,products!$A$1:$A$49,products!$E$1:$E$49,,0)</f>
        <v>5.3699999999999992</v>
      </c>
      <c r="M285">
        <f t="shared" si="12"/>
        <v>5.3699999999999992</v>
      </c>
      <c r="N285" t="str">
        <f t="shared" si="13"/>
        <v>Robusta</v>
      </c>
      <c r="O285" t="str">
        <f t="shared" si="14"/>
        <v>Dark</v>
      </c>
      <c r="P285" t="str">
        <f>_xlfn.XLOOKUP(order_table[[#This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_xlfn.XLOOKUP(orders!D286,products!$A$1:$A$49,products!$C$1:$C$49,,0)</f>
        <v>M</v>
      </c>
      <c r="K286">
        <f>_xlfn.XLOOKUP(orders!D286,products!$A$1:$A$49,products!$D$1:$D$49,,0)</f>
        <v>2.5</v>
      </c>
      <c r="L286">
        <f>_xlfn.XLOOKUP(D286,products!$A$1:$A$49,products!$E$1:$E$49,,0)</f>
        <v>31.624999999999996</v>
      </c>
      <c r="M286">
        <f t="shared" si="12"/>
        <v>94.874999999999986</v>
      </c>
      <c r="N286" t="str">
        <f t="shared" si="13"/>
        <v>Excelsa</v>
      </c>
      <c r="O286" t="str">
        <f t="shared" si="14"/>
        <v>Medium</v>
      </c>
      <c r="P286" t="str">
        <f>_xlfn.XLOOKUP(order_table[[#This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_xlfn.XLOOKUP(orders!D287,products!$A$1:$A$49,products!$C$1:$C$49,,0)</f>
        <v>L</v>
      </c>
      <c r="K287">
        <f>_xlfn.XLOOKUP(orders!D287,products!$A$1:$A$49,products!$D$1:$D$49,,0)</f>
        <v>2.5</v>
      </c>
      <c r="L287">
        <f>_xlfn.XLOOKUP(D287,products!$A$1:$A$49,products!$E$1:$E$49,,0)</f>
        <v>36.454999999999998</v>
      </c>
      <c r="M287">
        <f t="shared" si="12"/>
        <v>36.454999999999998</v>
      </c>
      <c r="N287" t="str">
        <f t="shared" si="13"/>
        <v>Liberica</v>
      </c>
      <c r="O287" t="str">
        <f t="shared" si="14"/>
        <v>Light</v>
      </c>
      <c r="P287" t="str">
        <f>_xlfn.XLOOKUP(order_table[[#This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_xlfn.XLOOKUP(orders!D288,products!$A$1:$A$49,products!$C$1:$C$49,,0)</f>
        <v>M</v>
      </c>
      <c r="K288">
        <f>_xlfn.XLOOKUP(orders!D288,products!$A$1:$A$49,products!$D$1:$D$49,,0)</f>
        <v>0.2</v>
      </c>
      <c r="L288">
        <f>_xlfn.XLOOKUP(D288,products!$A$1:$A$49,products!$E$1:$E$49,,0)</f>
        <v>3.375</v>
      </c>
      <c r="M288">
        <f t="shared" si="12"/>
        <v>13.5</v>
      </c>
      <c r="N288" t="str">
        <f t="shared" si="13"/>
        <v>Arabica</v>
      </c>
      <c r="O288" t="str">
        <f t="shared" si="14"/>
        <v>Medium</v>
      </c>
      <c r="P288" t="str">
        <f>_xlfn.XLOOKUP(order_table[[#This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_xlfn.XLOOKUP(orders!D289,products!$A$1:$A$49,products!$C$1:$C$49,,0)</f>
        <v>L</v>
      </c>
      <c r="K289">
        <f>_xlfn.XLOOKUP(orders!D289,products!$A$1:$A$49,products!$D$1:$D$49,,0)</f>
        <v>0.2</v>
      </c>
      <c r="L289">
        <f>_xlfn.XLOOKUP(D289,products!$A$1:$A$49,products!$E$1:$E$49,,0)</f>
        <v>3.5849999999999995</v>
      </c>
      <c r="M289">
        <f t="shared" si="12"/>
        <v>14.339999999999998</v>
      </c>
      <c r="N289" t="str">
        <f t="shared" si="13"/>
        <v>Robusta</v>
      </c>
      <c r="O289" t="str">
        <f t="shared" si="14"/>
        <v>Light</v>
      </c>
      <c r="P289" t="str">
        <f>_xlfn.XLOOKUP(order_table[[#This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_xlfn.XLOOKUP(orders!D290,products!$A$1:$A$49,products!$C$1:$C$49,,0)</f>
        <v>M</v>
      </c>
      <c r="K290">
        <f>_xlfn.XLOOKUP(orders!D290,products!$A$1:$A$49,products!$D$1:$D$49,,0)</f>
        <v>0.5</v>
      </c>
      <c r="L290">
        <f>_xlfn.XLOOKUP(D290,products!$A$1:$A$49,products!$E$1:$E$49,,0)</f>
        <v>8.25</v>
      </c>
      <c r="M290">
        <f t="shared" si="12"/>
        <v>8.25</v>
      </c>
      <c r="N290" t="str">
        <f t="shared" si="13"/>
        <v>Excelsa</v>
      </c>
      <c r="O290" t="str">
        <f t="shared" si="14"/>
        <v>Medium</v>
      </c>
      <c r="P290" t="str">
        <f>_xlfn.XLOOKUP(order_table[[#This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_xlfn.XLOOKUP(orders!D291,products!$A$1:$A$49,products!$C$1:$C$49,,0)</f>
        <v>D</v>
      </c>
      <c r="K291">
        <f>_xlfn.XLOOKUP(orders!D291,products!$A$1:$A$49,products!$D$1:$D$49,,0)</f>
        <v>0.2</v>
      </c>
      <c r="L291">
        <f>_xlfn.XLOOKUP(D291,products!$A$1:$A$49,products!$E$1:$E$49,,0)</f>
        <v>2.6849999999999996</v>
      </c>
      <c r="M291">
        <f t="shared" si="12"/>
        <v>13.424999999999997</v>
      </c>
      <c r="N291" t="str">
        <f t="shared" si="13"/>
        <v>Robusta</v>
      </c>
      <c r="O291" t="str">
        <f t="shared" si="14"/>
        <v>Dark</v>
      </c>
      <c r="P291" t="str">
        <f>_xlfn.XLOOKUP(order_table[[#This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_xlfn.XLOOKUP(orders!D292,products!$A$1:$A$49,products!$C$1:$C$49,,0)</f>
        <v>D</v>
      </c>
      <c r="K292">
        <f>_xlfn.XLOOKUP(orders!D292,products!$A$1:$A$49,products!$D$1:$D$49,,0)</f>
        <v>1</v>
      </c>
      <c r="L292">
        <f>_xlfn.XLOOKUP(D292,products!$A$1:$A$49,products!$E$1:$E$49,,0)</f>
        <v>9.9499999999999993</v>
      </c>
      <c r="M292">
        <f t="shared" si="12"/>
        <v>49.75</v>
      </c>
      <c r="N292" t="str">
        <f t="shared" si="13"/>
        <v>Arabica</v>
      </c>
      <c r="O292" t="str">
        <f t="shared" si="14"/>
        <v>Dark</v>
      </c>
      <c r="P292" t="str">
        <f>_xlfn.XLOOKUP(order_table[[#This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_xlfn.XLOOKUP(orders!D293,products!$A$1:$A$49,products!$C$1:$C$49,,0)</f>
        <v>M</v>
      </c>
      <c r="K293">
        <f>_xlfn.XLOOKUP(orders!D293,products!$A$1:$A$49,products!$D$1:$D$49,,0)</f>
        <v>0.5</v>
      </c>
      <c r="L293">
        <f>_xlfn.XLOOKUP(D293,products!$A$1:$A$49,products!$E$1:$E$49,,0)</f>
        <v>8.25</v>
      </c>
      <c r="M293">
        <f t="shared" si="12"/>
        <v>16.5</v>
      </c>
      <c r="N293" t="str">
        <f t="shared" si="13"/>
        <v>Excelsa</v>
      </c>
      <c r="O293" t="str">
        <f t="shared" si="14"/>
        <v>Medium</v>
      </c>
      <c r="P293" t="str">
        <f>_xlfn.XLOOKUP(order_table[[#This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_xlfn.XLOOKUP(orders!D294,products!$A$1:$A$49,products!$C$1:$C$49,,0)</f>
        <v>D</v>
      </c>
      <c r="K294">
        <f>_xlfn.XLOOKUP(orders!D294,products!$A$1:$A$49,products!$D$1:$D$49,,0)</f>
        <v>0.5</v>
      </c>
      <c r="L294">
        <f>_xlfn.XLOOKUP(D294,products!$A$1:$A$49,products!$E$1:$E$49,,0)</f>
        <v>5.97</v>
      </c>
      <c r="M294">
        <f t="shared" si="12"/>
        <v>17.91</v>
      </c>
      <c r="N294" t="str">
        <f t="shared" si="13"/>
        <v>Arabica</v>
      </c>
      <c r="O294" t="str">
        <f t="shared" si="14"/>
        <v>Dark</v>
      </c>
      <c r="P294" t="str">
        <f>_xlfn.XLOOKUP(order_table[[#This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_xlfn.XLOOKUP(orders!D295,products!$A$1:$A$49,products!$C$1:$C$49,,0)</f>
        <v>D</v>
      </c>
      <c r="K295">
        <f>_xlfn.XLOOKUP(orders!D295,products!$A$1:$A$49,products!$D$1:$D$49,,0)</f>
        <v>0.5</v>
      </c>
      <c r="L295">
        <f>_xlfn.XLOOKUP(D295,products!$A$1:$A$49,products!$E$1:$E$49,,0)</f>
        <v>5.97</v>
      </c>
      <c r="M295">
        <f t="shared" si="12"/>
        <v>29.849999999999998</v>
      </c>
      <c r="N295" t="str">
        <f t="shared" si="13"/>
        <v>Arabica</v>
      </c>
      <c r="O295" t="str">
        <f t="shared" si="14"/>
        <v>Dark</v>
      </c>
      <c r="P295" t="str">
        <f>_xlfn.XLOOKUP(order_table[[#This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_xlfn.XLOOKUP(orders!D296,products!$A$1:$A$49,products!$C$1:$C$49,,0)</f>
        <v>L</v>
      </c>
      <c r="K296">
        <f>_xlfn.XLOOKUP(orders!D296,products!$A$1:$A$49,products!$D$1:$D$49,,0)</f>
        <v>1</v>
      </c>
      <c r="L296">
        <f>_xlfn.XLOOKUP(D296,products!$A$1:$A$49,products!$E$1:$E$49,,0)</f>
        <v>14.85</v>
      </c>
      <c r="M296">
        <f t="shared" si="12"/>
        <v>44.55</v>
      </c>
      <c r="N296" t="str">
        <f t="shared" si="13"/>
        <v>Excelsa</v>
      </c>
      <c r="O296" t="str">
        <f t="shared" si="14"/>
        <v>Light</v>
      </c>
      <c r="P296" t="str">
        <f>_xlfn.XLOOKUP(order_table[[#This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_xlfn.XLOOKUP(orders!D297,products!$A$1:$A$49,products!$C$1:$C$49,,0)</f>
        <v>M</v>
      </c>
      <c r="K297">
        <f>_xlfn.XLOOKUP(orders!D297,products!$A$1:$A$49,products!$D$1:$D$49,,0)</f>
        <v>1</v>
      </c>
      <c r="L297">
        <f>_xlfn.XLOOKUP(D297,products!$A$1:$A$49,products!$E$1:$E$49,,0)</f>
        <v>13.75</v>
      </c>
      <c r="M297">
        <f t="shared" si="12"/>
        <v>27.5</v>
      </c>
      <c r="N297" t="str">
        <f t="shared" si="13"/>
        <v>Excelsa</v>
      </c>
      <c r="O297" t="str">
        <f t="shared" si="14"/>
        <v>Medium</v>
      </c>
      <c r="P297" t="str">
        <f>_xlfn.XLOOKUP(order_table[[#This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_xlfn.XLOOKUP(orders!D298,products!$A$1:$A$49,products!$C$1:$C$49,,0)</f>
        <v>M</v>
      </c>
      <c r="K298">
        <f>_xlfn.XLOOKUP(orders!D298,products!$A$1:$A$49,products!$D$1:$D$49,,0)</f>
        <v>0.5</v>
      </c>
      <c r="L298">
        <f>_xlfn.XLOOKUP(D298,products!$A$1:$A$49,products!$E$1:$E$49,,0)</f>
        <v>5.97</v>
      </c>
      <c r="M298">
        <f t="shared" si="12"/>
        <v>35.82</v>
      </c>
      <c r="N298" t="str">
        <f t="shared" si="13"/>
        <v>Robusta</v>
      </c>
      <c r="O298" t="str">
        <f t="shared" si="14"/>
        <v>Medium</v>
      </c>
      <c r="P298" t="str">
        <f>_xlfn.XLOOKUP(order_table[[#This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_xlfn.XLOOKUP(orders!D299,products!$A$1:$A$49,products!$C$1:$C$49,,0)</f>
        <v>D</v>
      </c>
      <c r="K299">
        <f>_xlfn.XLOOKUP(orders!D299,products!$A$1:$A$49,products!$D$1:$D$49,,0)</f>
        <v>0.5</v>
      </c>
      <c r="L299">
        <f>_xlfn.XLOOKUP(D299,products!$A$1:$A$49,products!$E$1:$E$49,,0)</f>
        <v>5.3699999999999992</v>
      </c>
      <c r="M299">
        <f t="shared" si="12"/>
        <v>16.11</v>
      </c>
      <c r="N299" t="str">
        <f t="shared" si="13"/>
        <v>Robusta</v>
      </c>
      <c r="O299" t="str">
        <f t="shared" si="14"/>
        <v>Dark</v>
      </c>
      <c r="P299" t="str">
        <f>_xlfn.XLOOKUP(order_table[[#This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_xlfn.XLOOKUP(orders!D300,products!$A$1:$A$49,products!$C$1:$C$49,,0)</f>
        <v>L</v>
      </c>
      <c r="K300">
        <f>_xlfn.XLOOKUP(orders!D300,products!$A$1:$A$49,products!$D$1:$D$49,,0)</f>
        <v>0.2</v>
      </c>
      <c r="L300">
        <f>_xlfn.XLOOKUP(D300,products!$A$1:$A$49,products!$E$1:$E$49,,0)</f>
        <v>4.4550000000000001</v>
      </c>
      <c r="M300">
        <f t="shared" si="12"/>
        <v>26.73</v>
      </c>
      <c r="N300" t="str">
        <f t="shared" si="13"/>
        <v>Excelsa</v>
      </c>
      <c r="O300" t="str">
        <f t="shared" si="14"/>
        <v>Light</v>
      </c>
      <c r="P300" t="str">
        <f>_xlfn.XLOOKUP(order_table[[#This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_xlfn.XLOOKUP(orders!D301,products!$A$1:$A$49,products!$C$1:$C$49,,0)</f>
        <v>L</v>
      </c>
      <c r="K301">
        <f>_xlfn.XLOOKUP(orders!D301,products!$A$1:$A$49,products!$D$1:$D$49,,0)</f>
        <v>2.5</v>
      </c>
      <c r="L301">
        <f>_xlfn.XLOOKUP(D301,products!$A$1:$A$49,products!$E$1:$E$49,,0)</f>
        <v>34.154999999999994</v>
      </c>
      <c r="M301">
        <f t="shared" si="12"/>
        <v>204.92999999999995</v>
      </c>
      <c r="N301" t="str">
        <f t="shared" si="13"/>
        <v>Excelsa</v>
      </c>
      <c r="O301" t="str">
        <f t="shared" si="14"/>
        <v>Light</v>
      </c>
      <c r="P301" t="str">
        <f>_xlfn.XLOOKUP(order_table[[#This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_xlfn.XLOOKUP(orders!D302,products!$A$1:$A$49,products!$C$1:$C$49,,0)</f>
        <v>L</v>
      </c>
      <c r="K302">
        <f>_xlfn.XLOOKUP(orders!D302,products!$A$1:$A$49,products!$D$1:$D$49,,0)</f>
        <v>1</v>
      </c>
      <c r="L302">
        <f>_xlfn.XLOOKUP(D302,products!$A$1:$A$49,products!$E$1:$E$49,,0)</f>
        <v>12.95</v>
      </c>
      <c r="M302">
        <f t="shared" si="12"/>
        <v>38.849999999999994</v>
      </c>
      <c r="N302" t="str">
        <f t="shared" si="13"/>
        <v>Arabica</v>
      </c>
      <c r="O302" t="str">
        <f t="shared" si="14"/>
        <v>Light</v>
      </c>
      <c r="P302" t="str">
        <f>_xlfn.XLOOKUP(order_table[[#This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_xlfn.XLOOKUP(orders!D303,products!$A$1:$A$49,products!$C$1:$C$49,,0)</f>
        <v>D</v>
      </c>
      <c r="K303">
        <f>_xlfn.XLOOKUP(orders!D303,products!$A$1:$A$49,products!$D$1:$D$49,,0)</f>
        <v>0.2</v>
      </c>
      <c r="L303">
        <f>_xlfn.XLOOKUP(D303,products!$A$1:$A$49,products!$E$1:$E$49,,0)</f>
        <v>3.8849999999999998</v>
      </c>
      <c r="M303">
        <f t="shared" si="12"/>
        <v>15.54</v>
      </c>
      <c r="N303" t="str">
        <f t="shared" si="13"/>
        <v>Liberica</v>
      </c>
      <c r="O303" t="str">
        <f t="shared" si="14"/>
        <v>Dark</v>
      </c>
      <c r="P303" t="str">
        <f>_xlfn.XLOOKUP(order_table[[#This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_xlfn.XLOOKUP(orders!D304,products!$A$1:$A$49,products!$C$1:$C$49,,0)</f>
        <v>M</v>
      </c>
      <c r="K304">
        <f>_xlfn.XLOOKUP(orders!D304,products!$A$1:$A$49,products!$D$1:$D$49,,0)</f>
        <v>0.5</v>
      </c>
      <c r="L304">
        <f>_xlfn.XLOOKUP(D304,products!$A$1:$A$49,products!$E$1:$E$49,,0)</f>
        <v>6.75</v>
      </c>
      <c r="M304">
        <f t="shared" si="12"/>
        <v>6.75</v>
      </c>
      <c r="N304" t="str">
        <f t="shared" si="13"/>
        <v>Arabica</v>
      </c>
      <c r="O304" t="str">
        <f t="shared" si="14"/>
        <v>Medium</v>
      </c>
      <c r="P304" t="str">
        <f>_xlfn.XLOOKUP(order_table[[#This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_xlfn.XLOOKUP(orders!D305,products!$A$1:$A$49,products!$C$1:$C$49,,0)</f>
        <v>D</v>
      </c>
      <c r="K305">
        <f>_xlfn.XLOOKUP(orders!D305,products!$A$1:$A$49,products!$D$1:$D$49,,0)</f>
        <v>2.5</v>
      </c>
      <c r="L305">
        <f>_xlfn.XLOOKUP(D305,products!$A$1:$A$49,products!$E$1:$E$49,,0)</f>
        <v>27.945</v>
      </c>
      <c r="M305">
        <f t="shared" si="12"/>
        <v>111.78</v>
      </c>
      <c r="N305" t="str">
        <f t="shared" si="13"/>
        <v>Excelsa</v>
      </c>
      <c r="O305" t="str">
        <f t="shared" si="14"/>
        <v>Dark</v>
      </c>
      <c r="P305" t="str">
        <f>_xlfn.XLOOKUP(order_table[[#This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_xlfn.XLOOKUP(orders!D306,products!$A$1:$A$49,products!$C$1:$C$49,,0)</f>
        <v>L</v>
      </c>
      <c r="K306">
        <f>_xlfn.XLOOKUP(orders!D306,products!$A$1:$A$49,products!$D$1:$D$49,,0)</f>
        <v>0.2</v>
      </c>
      <c r="L306">
        <f>_xlfn.XLOOKUP(D306,products!$A$1:$A$49,products!$E$1:$E$49,,0)</f>
        <v>3.8849999999999998</v>
      </c>
      <c r="M306">
        <f t="shared" si="12"/>
        <v>3.8849999999999998</v>
      </c>
      <c r="N306" t="str">
        <f t="shared" si="13"/>
        <v>Arabica</v>
      </c>
      <c r="O306" t="str">
        <f t="shared" si="14"/>
        <v>Light</v>
      </c>
      <c r="P306" t="str">
        <f>_xlfn.XLOOKUP(order_table[[#This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_xlfn.XLOOKUP(orders!D307,products!$A$1:$A$49,products!$C$1:$C$49,,0)</f>
        <v>M</v>
      </c>
      <c r="K307">
        <f>_xlfn.XLOOKUP(orders!D307,products!$A$1:$A$49,products!$D$1:$D$49,,0)</f>
        <v>0.2</v>
      </c>
      <c r="L307">
        <f>_xlfn.XLOOKUP(D307,products!$A$1:$A$49,products!$E$1:$E$49,,0)</f>
        <v>4.3650000000000002</v>
      </c>
      <c r="M307">
        <f t="shared" si="12"/>
        <v>21.825000000000003</v>
      </c>
      <c r="N307" t="str">
        <f t="shared" si="13"/>
        <v>Liberica</v>
      </c>
      <c r="O307" t="str">
        <f t="shared" si="14"/>
        <v>Medium</v>
      </c>
      <c r="P307" t="str">
        <f>_xlfn.XLOOKUP(order_table[[#This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_xlfn.XLOOKUP(orders!D308,products!$A$1:$A$49,products!$C$1:$C$49,,0)</f>
        <v>M</v>
      </c>
      <c r="K308">
        <f>_xlfn.XLOOKUP(orders!D308,products!$A$1:$A$49,products!$D$1:$D$49,,0)</f>
        <v>0.2</v>
      </c>
      <c r="L308">
        <f>_xlfn.XLOOKUP(D308,products!$A$1:$A$49,products!$E$1:$E$49,,0)</f>
        <v>2.9849999999999999</v>
      </c>
      <c r="M308">
        <f t="shared" si="12"/>
        <v>14.924999999999999</v>
      </c>
      <c r="N308" t="str">
        <f t="shared" si="13"/>
        <v>Robusta</v>
      </c>
      <c r="O308" t="str">
        <f t="shared" si="14"/>
        <v>Medium</v>
      </c>
      <c r="P308" t="str">
        <f>_xlfn.XLOOKUP(order_table[[#This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_xlfn.XLOOKUP(orders!D309,products!$A$1:$A$49,products!$C$1:$C$49,,0)</f>
        <v>M</v>
      </c>
      <c r="K309">
        <f>_xlfn.XLOOKUP(orders!D309,products!$A$1:$A$49,products!$D$1:$D$49,,0)</f>
        <v>1</v>
      </c>
      <c r="L309">
        <f>_xlfn.XLOOKUP(D309,products!$A$1:$A$49,products!$E$1:$E$49,,0)</f>
        <v>11.25</v>
      </c>
      <c r="M309">
        <f t="shared" si="12"/>
        <v>33.75</v>
      </c>
      <c r="N309" t="str">
        <f t="shared" si="13"/>
        <v>Arabica</v>
      </c>
      <c r="O309" t="str">
        <f t="shared" si="14"/>
        <v>Medium</v>
      </c>
      <c r="P309" t="str">
        <f>_xlfn.XLOOKUP(order_table[[#This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_xlfn.XLOOKUP(orders!D310,products!$A$1:$A$49,products!$C$1:$C$49,,0)</f>
        <v>M</v>
      </c>
      <c r="K310">
        <f>_xlfn.XLOOKUP(orders!D310,products!$A$1:$A$49,products!$D$1:$D$49,,0)</f>
        <v>1</v>
      </c>
      <c r="L310">
        <f>_xlfn.XLOOKUP(D310,products!$A$1:$A$49,products!$E$1:$E$49,,0)</f>
        <v>11.25</v>
      </c>
      <c r="M310">
        <f t="shared" si="12"/>
        <v>33.75</v>
      </c>
      <c r="N310" t="str">
        <f t="shared" si="13"/>
        <v>Arabica</v>
      </c>
      <c r="O310" t="str">
        <f t="shared" si="14"/>
        <v>Medium</v>
      </c>
      <c r="P310" t="str">
        <f>_xlfn.XLOOKUP(order_table[[#This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_xlfn.XLOOKUP(orders!D311,products!$A$1:$A$49,products!$C$1:$C$49,,0)</f>
        <v>M</v>
      </c>
      <c r="K311">
        <f>_xlfn.XLOOKUP(orders!D311,products!$A$1:$A$49,products!$D$1:$D$49,,0)</f>
        <v>0.2</v>
      </c>
      <c r="L311">
        <f>_xlfn.XLOOKUP(D311,products!$A$1:$A$49,products!$E$1:$E$49,,0)</f>
        <v>4.3650000000000002</v>
      </c>
      <c r="M311">
        <f t="shared" si="12"/>
        <v>26.19</v>
      </c>
      <c r="N311" t="str">
        <f t="shared" si="13"/>
        <v>Liberica</v>
      </c>
      <c r="O311" t="str">
        <f t="shared" si="14"/>
        <v>Medium</v>
      </c>
      <c r="P311" t="str">
        <f>_xlfn.XLOOKUP(order_table[[#This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_xlfn.XLOOKUP(orders!D312,products!$A$1:$A$49,products!$C$1:$C$49,,0)</f>
        <v>L</v>
      </c>
      <c r="K312">
        <f>_xlfn.XLOOKUP(orders!D312,products!$A$1:$A$49,products!$D$1:$D$49,,0)</f>
        <v>1</v>
      </c>
      <c r="L312">
        <f>_xlfn.XLOOKUP(D312,products!$A$1:$A$49,products!$E$1:$E$49,,0)</f>
        <v>14.85</v>
      </c>
      <c r="M312">
        <f t="shared" si="12"/>
        <v>14.85</v>
      </c>
      <c r="N312" t="str">
        <f t="shared" si="13"/>
        <v>Excelsa</v>
      </c>
      <c r="O312" t="str">
        <f t="shared" si="14"/>
        <v>Light</v>
      </c>
      <c r="P312" t="str">
        <f>_xlfn.XLOOKUP(order_table[[#This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_xlfn.XLOOKUP(orders!D313,products!$A$1:$A$49,products!$C$1:$C$49,,0)</f>
        <v>M</v>
      </c>
      <c r="K313">
        <f>_xlfn.XLOOKUP(orders!D313,products!$A$1:$A$49,products!$D$1:$D$49,,0)</f>
        <v>2.5</v>
      </c>
      <c r="L313">
        <f>_xlfn.XLOOKUP(D313,products!$A$1:$A$49,products!$E$1:$E$49,,0)</f>
        <v>31.624999999999996</v>
      </c>
      <c r="M313">
        <f t="shared" si="12"/>
        <v>189.74999999999997</v>
      </c>
      <c r="N313" t="str">
        <f t="shared" si="13"/>
        <v>Excelsa</v>
      </c>
      <c r="O313" t="str">
        <f t="shared" si="14"/>
        <v>Medium</v>
      </c>
      <c r="P313" t="str">
        <f>_xlfn.XLOOKUP(order_table[[#This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_xlfn.XLOOKUP(orders!D314,products!$A$1:$A$49,products!$C$1:$C$49,,0)</f>
        <v>M</v>
      </c>
      <c r="K314">
        <f>_xlfn.XLOOKUP(orders!D314,products!$A$1:$A$49,products!$D$1:$D$49,,0)</f>
        <v>0.5</v>
      </c>
      <c r="L314">
        <f>_xlfn.XLOOKUP(D314,products!$A$1:$A$49,products!$E$1:$E$49,,0)</f>
        <v>5.97</v>
      </c>
      <c r="M314">
        <f t="shared" si="12"/>
        <v>5.97</v>
      </c>
      <c r="N314" t="str">
        <f t="shared" si="13"/>
        <v>Robusta</v>
      </c>
      <c r="O314" t="str">
        <f t="shared" si="14"/>
        <v>Medium</v>
      </c>
      <c r="P314" t="str">
        <f>_xlfn.XLOOKUP(order_table[[#This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_xlfn.XLOOKUP(orders!D315,products!$A$1:$A$49,products!$C$1:$C$49,,0)</f>
        <v>M</v>
      </c>
      <c r="K315">
        <f>_xlfn.XLOOKUP(orders!D315,products!$A$1:$A$49,products!$D$1:$D$49,,0)</f>
        <v>1</v>
      </c>
      <c r="L315">
        <f>_xlfn.XLOOKUP(D315,products!$A$1:$A$49,products!$E$1:$E$49,,0)</f>
        <v>9.9499999999999993</v>
      </c>
      <c r="M315">
        <f t="shared" si="12"/>
        <v>29.849999999999998</v>
      </c>
      <c r="N315" t="str">
        <f t="shared" si="13"/>
        <v>Robusta</v>
      </c>
      <c r="O315" t="str">
        <f t="shared" si="14"/>
        <v>Medium</v>
      </c>
      <c r="P315" t="str">
        <f>_xlfn.XLOOKUP(order_table[[#This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_xlfn.XLOOKUP(orders!D316,products!$A$1:$A$49,products!$C$1:$C$49,,0)</f>
        <v>D</v>
      </c>
      <c r="K316">
        <f>_xlfn.XLOOKUP(orders!D316,products!$A$1:$A$49,products!$D$1:$D$49,,0)</f>
        <v>1</v>
      </c>
      <c r="L316">
        <f>_xlfn.XLOOKUP(D316,products!$A$1:$A$49,products!$E$1:$E$49,,0)</f>
        <v>8.9499999999999993</v>
      </c>
      <c r="M316">
        <f t="shared" si="12"/>
        <v>44.75</v>
      </c>
      <c r="N316" t="str">
        <f t="shared" si="13"/>
        <v>Robusta</v>
      </c>
      <c r="O316" t="str">
        <f t="shared" si="14"/>
        <v>Dark</v>
      </c>
      <c r="P316" t="str">
        <f>_xlfn.XLOOKUP(order_table[[#This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_xlfn.XLOOKUP(orders!D317,products!$A$1:$A$49,products!$C$1:$C$49,,0)</f>
        <v>L</v>
      </c>
      <c r="K317">
        <f>_xlfn.XLOOKUP(orders!D317,products!$A$1:$A$49,products!$D$1:$D$49,,0)</f>
        <v>2.5</v>
      </c>
      <c r="L317">
        <f>_xlfn.XLOOKUP(D317,products!$A$1:$A$49,products!$E$1:$E$49,,0)</f>
        <v>34.154999999999994</v>
      </c>
      <c r="M317">
        <f t="shared" si="12"/>
        <v>34.154999999999994</v>
      </c>
      <c r="N317" t="str">
        <f t="shared" si="13"/>
        <v>Excelsa</v>
      </c>
      <c r="O317" t="str">
        <f t="shared" si="14"/>
        <v>Light</v>
      </c>
      <c r="P317" t="str">
        <f>_xlfn.XLOOKUP(order_table[[#This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_xlfn.XLOOKUP(orders!D318,products!$A$1:$A$49,products!$C$1:$C$49,,0)</f>
        <v>L</v>
      </c>
      <c r="K318">
        <f>_xlfn.XLOOKUP(orders!D318,products!$A$1:$A$49,products!$D$1:$D$49,,0)</f>
        <v>2.5</v>
      </c>
      <c r="L318">
        <f>_xlfn.XLOOKUP(D318,products!$A$1:$A$49,products!$E$1:$E$49,,0)</f>
        <v>34.154999999999994</v>
      </c>
      <c r="M318">
        <f t="shared" si="12"/>
        <v>204.92999999999995</v>
      </c>
      <c r="N318" t="str">
        <f t="shared" si="13"/>
        <v>Excelsa</v>
      </c>
      <c r="O318" t="str">
        <f t="shared" si="14"/>
        <v>Light</v>
      </c>
      <c r="P318" t="str">
        <f>_xlfn.XLOOKUP(order_table[[#This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_xlfn.XLOOKUP(orders!D319,products!$A$1:$A$49,products!$C$1:$C$49,,0)</f>
        <v>D</v>
      </c>
      <c r="K319">
        <f>_xlfn.XLOOKUP(orders!D319,products!$A$1:$A$49,products!$D$1:$D$49,,0)</f>
        <v>0.5</v>
      </c>
      <c r="L319">
        <f>_xlfn.XLOOKUP(D319,products!$A$1:$A$49,products!$E$1:$E$49,,0)</f>
        <v>7.29</v>
      </c>
      <c r="M319">
        <f t="shared" si="12"/>
        <v>21.87</v>
      </c>
      <c r="N319" t="str">
        <f t="shared" si="13"/>
        <v>Excelsa</v>
      </c>
      <c r="O319" t="str">
        <f t="shared" si="14"/>
        <v>Dark</v>
      </c>
      <c r="P319" t="str">
        <f>_xlfn.XLOOKUP(order_table[[#This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_xlfn.XLOOKUP(orders!D320,products!$A$1:$A$49,products!$C$1:$C$49,,0)</f>
        <v>M</v>
      </c>
      <c r="K320">
        <f>_xlfn.XLOOKUP(orders!D320,products!$A$1:$A$49,products!$D$1:$D$49,,0)</f>
        <v>2.5</v>
      </c>
      <c r="L320">
        <f>_xlfn.XLOOKUP(D320,products!$A$1:$A$49,products!$E$1:$E$49,,0)</f>
        <v>25.874999999999996</v>
      </c>
      <c r="M320">
        <f t="shared" si="12"/>
        <v>51.749999999999993</v>
      </c>
      <c r="N320" t="str">
        <f t="shared" si="13"/>
        <v>Arabica</v>
      </c>
      <c r="O320" t="str">
        <f t="shared" si="14"/>
        <v>Medium</v>
      </c>
      <c r="P320" t="str">
        <f>_xlfn.XLOOKUP(order_table[[#This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_xlfn.XLOOKUP(orders!D321,products!$A$1:$A$49,products!$C$1:$C$49,,0)</f>
        <v>M</v>
      </c>
      <c r="K321">
        <f>_xlfn.XLOOKUP(orders!D321,products!$A$1:$A$49,products!$D$1:$D$49,,0)</f>
        <v>0.2</v>
      </c>
      <c r="L321">
        <f>_xlfn.XLOOKUP(D321,products!$A$1:$A$49,products!$E$1:$E$49,,0)</f>
        <v>4.125</v>
      </c>
      <c r="M321">
        <f t="shared" si="12"/>
        <v>8.25</v>
      </c>
      <c r="N321" t="str">
        <f t="shared" si="13"/>
        <v>Excelsa</v>
      </c>
      <c r="O321" t="str">
        <f t="shared" si="14"/>
        <v>Medium</v>
      </c>
      <c r="P321" t="str">
        <f>_xlfn.XLOOKUP(order_table[[#This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_xlfn.XLOOKUP(orders!D322,products!$A$1:$A$49,products!$C$1:$C$49,,0)</f>
        <v>L</v>
      </c>
      <c r="K322">
        <f>_xlfn.XLOOKUP(orders!D322,products!$A$1:$A$49,products!$D$1:$D$49,,0)</f>
        <v>0.2</v>
      </c>
      <c r="L322">
        <f>_xlfn.XLOOKUP(D322,products!$A$1:$A$49,products!$E$1:$E$49,,0)</f>
        <v>3.8849999999999998</v>
      </c>
      <c r="M322">
        <f t="shared" si="12"/>
        <v>19.424999999999997</v>
      </c>
      <c r="N322" t="str">
        <f t="shared" si="13"/>
        <v>Arabica</v>
      </c>
      <c r="O322" t="str">
        <f t="shared" si="14"/>
        <v>Light</v>
      </c>
      <c r="P322" t="str">
        <f>_xlfn.XLOOKUP(order_table[[#This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_xlfn.XLOOKUP(orders!D323,products!$A$1:$A$49,products!$C$1:$C$49,,0)</f>
        <v>M</v>
      </c>
      <c r="K323">
        <f>_xlfn.XLOOKUP(orders!D323,products!$A$1:$A$49,products!$D$1:$D$49,,0)</f>
        <v>0.2</v>
      </c>
      <c r="L323">
        <f>_xlfn.XLOOKUP(D323,products!$A$1:$A$49,products!$E$1:$E$49,,0)</f>
        <v>3.375</v>
      </c>
      <c r="M323">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_xlfn.XLOOKUP(order_table[[#This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_xlfn.XLOOKUP(orders!D324,products!$A$1:$A$49,products!$C$1:$C$49,,0)</f>
        <v>D</v>
      </c>
      <c r="K324">
        <f>_xlfn.XLOOKUP(orders!D324,products!$A$1:$A$49,products!$D$1:$D$49,,0)</f>
        <v>0.5</v>
      </c>
      <c r="L324">
        <f>_xlfn.XLOOKUP(D324,products!$A$1:$A$49,products!$E$1:$E$49,,0)</f>
        <v>7.77</v>
      </c>
      <c r="M324">
        <f t="shared" si="15"/>
        <v>23.31</v>
      </c>
      <c r="N324" t="str">
        <f t="shared" si="16"/>
        <v>Liberica</v>
      </c>
      <c r="O324" t="str">
        <f t="shared" si="17"/>
        <v>Dark</v>
      </c>
      <c r="P324" t="str">
        <f>_xlfn.XLOOKUP(order_table[[#This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_xlfn.XLOOKUP(orders!D325,products!$A$1:$A$49,products!$C$1:$C$49,,0)</f>
        <v>D</v>
      </c>
      <c r="K325">
        <f>_xlfn.XLOOKUP(orders!D325,products!$A$1:$A$49,products!$D$1:$D$49,,0)</f>
        <v>0.2</v>
      </c>
      <c r="L325">
        <f>_xlfn.XLOOKUP(D325,products!$A$1:$A$49,products!$E$1:$E$49,,0)</f>
        <v>3.645</v>
      </c>
      <c r="M325">
        <f t="shared" si="15"/>
        <v>18.225000000000001</v>
      </c>
      <c r="N325" t="str">
        <f t="shared" si="16"/>
        <v>Excelsa</v>
      </c>
      <c r="O325" t="str">
        <f t="shared" si="17"/>
        <v>Dark</v>
      </c>
      <c r="P325" t="str">
        <f>_xlfn.XLOOKUP(order_table[[#This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_xlfn.XLOOKUP(orders!D326,products!$A$1:$A$49,products!$C$1:$C$49,,0)</f>
        <v>M</v>
      </c>
      <c r="K326">
        <f>_xlfn.XLOOKUP(orders!D326,products!$A$1:$A$49,products!$D$1:$D$49,,0)</f>
        <v>1</v>
      </c>
      <c r="L326">
        <f>_xlfn.XLOOKUP(D326,products!$A$1:$A$49,products!$E$1:$E$49,,0)</f>
        <v>13.75</v>
      </c>
      <c r="M326">
        <f t="shared" si="15"/>
        <v>13.75</v>
      </c>
      <c r="N326" t="str">
        <f t="shared" si="16"/>
        <v>Excelsa</v>
      </c>
      <c r="O326" t="str">
        <f t="shared" si="17"/>
        <v>Medium</v>
      </c>
      <c r="P326" t="str">
        <f>_xlfn.XLOOKUP(order_table[[#This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_xlfn.XLOOKUP(orders!D327,products!$A$1:$A$49,products!$C$1:$C$49,,0)</f>
        <v>L</v>
      </c>
      <c r="K327">
        <f>_xlfn.XLOOKUP(orders!D327,products!$A$1:$A$49,products!$D$1:$D$49,,0)</f>
        <v>2.5</v>
      </c>
      <c r="L327">
        <f>_xlfn.XLOOKUP(D327,products!$A$1:$A$49,products!$E$1:$E$49,,0)</f>
        <v>29.784999999999997</v>
      </c>
      <c r="M327">
        <f t="shared" si="15"/>
        <v>29.784999999999997</v>
      </c>
      <c r="N327" t="str">
        <f t="shared" si="16"/>
        <v>Arabica</v>
      </c>
      <c r="O327" t="str">
        <f t="shared" si="17"/>
        <v>Light</v>
      </c>
      <c r="P327" t="str">
        <f>_xlfn.XLOOKUP(order_table[[#This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_xlfn.XLOOKUP(orders!D328,products!$A$1:$A$49,products!$C$1:$C$49,,0)</f>
        <v>D</v>
      </c>
      <c r="K328">
        <f>_xlfn.XLOOKUP(orders!D328,products!$A$1:$A$49,products!$D$1:$D$49,,0)</f>
        <v>1</v>
      </c>
      <c r="L328">
        <f>_xlfn.XLOOKUP(D328,products!$A$1:$A$49,products!$E$1:$E$49,,0)</f>
        <v>8.9499999999999993</v>
      </c>
      <c r="M328">
        <f t="shared" si="15"/>
        <v>44.75</v>
      </c>
      <c r="N328" t="str">
        <f t="shared" si="16"/>
        <v>Robusta</v>
      </c>
      <c r="O328" t="str">
        <f t="shared" si="17"/>
        <v>Dark</v>
      </c>
      <c r="P328" t="str">
        <f>_xlfn.XLOOKUP(order_table[[#This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_xlfn.XLOOKUP(orders!D329,products!$A$1:$A$49,products!$C$1:$C$49,,0)</f>
        <v>D</v>
      </c>
      <c r="K329">
        <f>_xlfn.XLOOKUP(orders!D329,products!$A$1:$A$49,products!$D$1:$D$49,,0)</f>
        <v>1</v>
      </c>
      <c r="L329">
        <f>_xlfn.XLOOKUP(D329,products!$A$1:$A$49,products!$E$1:$E$49,,0)</f>
        <v>8.9499999999999993</v>
      </c>
      <c r="M329">
        <f t="shared" si="15"/>
        <v>44.75</v>
      </c>
      <c r="N329" t="str">
        <f t="shared" si="16"/>
        <v>Robusta</v>
      </c>
      <c r="O329" t="str">
        <f t="shared" si="17"/>
        <v>Dark</v>
      </c>
      <c r="P329" t="str">
        <f>_xlfn.XLOOKUP(order_table[[#This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_xlfn.XLOOKUP(orders!D330,products!$A$1:$A$49,products!$C$1:$C$49,,0)</f>
        <v>L</v>
      </c>
      <c r="K330">
        <f>_xlfn.XLOOKUP(orders!D330,products!$A$1:$A$49,products!$D$1:$D$49,,0)</f>
        <v>0.5</v>
      </c>
      <c r="L330">
        <f>_xlfn.XLOOKUP(D330,products!$A$1:$A$49,products!$E$1:$E$49,,0)</f>
        <v>9.51</v>
      </c>
      <c r="M330">
        <f t="shared" si="15"/>
        <v>38.04</v>
      </c>
      <c r="N330" t="str">
        <f t="shared" si="16"/>
        <v>Liberica</v>
      </c>
      <c r="O330" t="str">
        <f t="shared" si="17"/>
        <v>Light</v>
      </c>
      <c r="P330" t="str">
        <f>_xlfn.XLOOKUP(order_table[[#This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_xlfn.XLOOKUP(orders!D331,products!$A$1:$A$49,products!$C$1:$C$49,,0)</f>
        <v>D</v>
      </c>
      <c r="K331">
        <f>_xlfn.XLOOKUP(orders!D331,products!$A$1:$A$49,products!$D$1:$D$49,,0)</f>
        <v>0.5</v>
      </c>
      <c r="L331">
        <f>_xlfn.XLOOKUP(D331,products!$A$1:$A$49,products!$E$1:$E$49,,0)</f>
        <v>5.3699999999999992</v>
      </c>
      <c r="M331">
        <f t="shared" si="15"/>
        <v>21.479999999999997</v>
      </c>
      <c r="N331" t="str">
        <f t="shared" si="16"/>
        <v>Robusta</v>
      </c>
      <c r="O331" t="str">
        <f t="shared" si="17"/>
        <v>Dark</v>
      </c>
      <c r="P331" t="str">
        <f>_xlfn.XLOOKUP(order_table[[#This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_xlfn.XLOOKUP(orders!D332,products!$A$1:$A$49,products!$C$1:$C$49,,0)</f>
        <v>D</v>
      </c>
      <c r="K332">
        <f>_xlfn.XLOOKUP(orders!D332,products!$A$1:$A$49,products!$D$1:$D$49,,0)</f>
        <v>0.5</v>
      </c>
      <c r="L332">
        <f>_xlfn.XLOOKUP(D332,products!$A$1:$A$49,products!$E$1:$E$49,,0)</f>
        <v>5.3699999999999992</v>
      </c>
      <c r="M332">
        <f t="shared" si="15"/>
        <v>16.11</v>
      </c>
      <c r="N332" t="str">
        <f t="shared" si="16"/>
        <v>Robusta</v>
      </c>
      <c r="O332" t="str">
        <f t="shared" si="17"/>
        <v>Dark</v>
      </c>
      <c r="P332" t="str">
        <f>_xlfn.XLOOKUP(order_table[[#This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_xlfn.XLOOKUP(orders!D333,products!$A$1:$A$49,products!$C$1:$C$49,,0)</f>
        <v>M</v>
      </c>
      <c r="K333">
        <f>_xlfn.XLOOKUP(orders!D333,products!$A$1:$A$49,products!$D$1:$D$49,,0)</f>
        <v>2.5</v>
      </c>
      <c r="L333">
        <f>_xlfn.XLOOKUP(D333,products!$A$1:$A$49,products!$E$1:$E$49,,0)</f>
        <v>22.884999999999998</v>
      </c>
      <c r="M333">
        <f t="shared" si="15"/>
        <v>22.884999999999998</v>
      </c>
      <c r="N333" t="str">
        <f t="shared" si="16"/>
        <v>Robusta</v>
      </c>
      <c r="O333" t="str">
        <f t="shared" si="17"/>
        <v>Medium</v>
      </c>
      <c r="P333" t="str">
        <f>_xlfn.XLOOKUP(order_table[[#This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_xlfn.XLOOKUP(orders!D334,products!$A$1:$A$49,products!$C$1:$C$49,,0)</f>
        <v>D</v>
      </c>
      <c r="K334">
        <f>_xlfn.XLOOKUP(orders!D334,products!$A$1:$A$49,products!$D$1:$D$49,,0)</f>
        <v>0.5</v>
      </c>
      <c r="L334">
        <f>_xlfn.XLOOKUP(D334,products!$A$1:$A$49,products!$E$1:$E$49,,0)</f>
        <v>5.97</v>
      </c>
      <c r="M334">
        <f t="shared" si="15"/>
        <v>17.91</v>
      </c>
      <c r="N334" t="str">
        <f t="shared" si="16"/>
        <v>Arabica</v>
      </c>
      <c r="O334" t="str">
        <f t="shared" si="17"/>
        <v>Dark</v>
      </c>
      <c r="P334" t="str">
        <f>_xlfn.XLOOKUP(order_table[[#This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_xlfn.XLOOKUP(orders!D335,products!$A$1:$A$49,products!$C$1:$C$49,,0)</f>
        <v>M</v>
      </c>
      <c r="K335">
        <f>_xlfn.XLOOKUP(orders!D335,products!$A$1:$A$49,products!$D$1:$D$49,,0)</f>
        <v>0.5</v>
      </c>
      <c r="L335">
        <f>_xlfn.XLOOKUP(D335,products!$A$1:$A$49,products!$E$1:$E$49,,0)</f>
        <v>5.97</v>
      </c>
      <c r="M335">
        <f t="shared" si="15"/>
        <v>23.88</v>
      </c>
      <c r="N335" t="str">
        <f t="shared" si="16"/>
        <v>Robusta</v>
      </c>
      <c r="O335" t="str">
        <f t="shared" si="17"/>
        <v>Medium</v>
      </c>
      <c r="P335" t="str">
        <f>_xlfn.XLOOKUP(order_table[[#This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_xlfn.XLOOKUP(orders!D336,products!$A$1:$A$49,products!$C$1:$C$49,,0)</f>
        <v>L</v>
      </c>
      <c r="K336">
        <f>_xlfn.XLOOKUP(orders!D336,products!$A$1:$A$49,products!$D$1:$D$49,,0)</f>
        <v>1</v>
      </c>
      <c r="L336">
        <f>_xlfn.XLOOKUP(D336,products!$A$1:$A$49,products!$E$1:$E$49,,0)</f>
        <v>11.95</v>
      </c>
      <c r="M336">
        <f t="shared" si="15"/>
        <v>59.75</v>
      </c>
      <c r="N336" t="str">
        <f t="shared" si="16"/>
        <v>Robusta</v>
      </c>
      <c r="O336" t="str">
        <f t="shared" si="17"/>
        <v>Light</v>
      </c>
      <c r="P336" t="str">
        <f>_xlfn.XLOOKUP(order_table[[#This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_xlfn.XLOOKUP(orders!D337,products!$A$1:$A$49,products!$C$1:$C$49,,0)</f>
        <v>L</v>
      </c>
      <c r="K337">
        <f>_xlfn.XLOOKUP(orders!D337,products!$A$1:$A$49,products!$D$1:$D$49,,0)</f>
        <v>0.2</v>
      </c>
      <c r="L337">
        <f>_xlfn.XLOOKUP(D337,products!$A$1:$A$49,products!$E$1:$E$49,,0)</f>
        <v>4.7549999999999999</v>
      </c>
      <c r="M337">
        <f t="shared" si="15"/>
        <v>28.53</v>
      </c>
      <c r="N337" t="str">
        <f t="shared" si="16"/>
        <v>Liberica</v>
      </c>
      <c r="O337" t="str">
        <f t="shared" si="17"/>
        <v>Light</v>
      </c>
      <c r="P337" t="str">
        <f>_xlfn.XLOOKUP(order_table[[#This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_xlfn.XLOOKUP(orders!D338,products!$A$1:$A$49,products!$C$1:$C$49,,0)</f>
        <v>M</v>
      </c>
      <c r="K338">
        <f>_xlfn.XLOOKUP(orders!D338,products!$A$1:$A$49,products!$D$1:$D$49,,0)</f>
        <v>1</v>
      </c>
      <c r="L338">
        <f>_xlfn.XLOOKUP(D338,products!$A$1:$A$49,products!$E$1:$E$49,,0)</f>
        <v>11.25</v>
      </c>
      <c r="M338">
        <f t="shared" si="15"/>
        <v>45</v>
      </c>
      <c r="N338" t="str">
        <f t="shared" si="16"/>
        <v>Arabica</v>
      </c>
      <c r="O338" t="str">
        <f t="shared" si="17"/>
        <v>Medium</v>
      </c>
      <c r="P338" t="str">
        <f>_xlfn.XLOOKUP(order_table[[#This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_xlfn.XLOOKUP(orders!D339,products!$A$1:$A$49,products!$C$1:$C$49,,0)</f>
        <v>D</v>
      </c>
      <c r="K339">
        <f>_xlfn.XLOOKUP(orders!D339,products!$A$1:$A$49,products!$D$1:$D$49,,0)</f>
        <v>2.5</v>
      </c>
      <c r="L339">
        <f>_xlfn.XLOOKUP(D339,products!$A$1:$A$49,products!$E$1:$E$49,,0)</f>
        <v>27.945</v>
      </c>
      <c r="M339">
        <f t="shared" si="15"/>
        <v>55.89</v>
      </c>
      <c r="N339" t="str">
        <f t="shared" si="16"/>
        <v>Excelsa</v>
      </c>
      <c r="O339" t="str">
        <f t="shared" si="17"/>
        <v>Dark</v>
      </c>
      <c r="P339" t="str">
        <f>_xlfn.XLOOKUP(order_table[[#This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_xlfn.XLOOKUP(orders!D340,products!$A$1:$A$49,products!$C$1:$C$49,,0)</f>
        <v>L</v>
      </c>
      <c r="K340">
        <f>_xlfn.XLOOKUP(orders!D340,products!$A$1:$A$49,products!$D$1:$D$49,,0)</f>
        <v>1</v>
      </c>
      <c r="L340">
        <f>_xlfn.XLOOKUP(D340,products!$A$1:$A$49,products!$E$1:$E$49,,0)</f>
        <v>14.85</v>
      </c>
      <c r="M340">
        <f t="shared" si="15"/>
        <v>59.4</v>
      </c>
      <c r="N340" t="str">
        <f t="shared" si="16"/>
        <v>Excelsa</v>
      </c>
      <c r="O340" t="str">
        <f t="shared" si="17"/>
        <v>Light</v>
      </c>
      <c r="P340" t="str">
        <f>_xlfn.XLOOKUP(order_table[[#This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_xlfn.XLOOKUP(orders!D341,products!$A$1:$A$49,products!$C$1:$C$49,,0)</f>
        <v>D</v>
      </c>
      <c r="K341">
        <f>_xlfn.XLOOKUP(orders!D341,products!$A$1:$A$49,products!$D$1:$D$49,,0)</f>
        <v>0.2</v>
      </c>
      <c r="L341">
        <f>_xlfn.XLOOKUP(D341,products!$A$1:$A$49,products!$E$1:$E$49,,0)</f>
        <v>3.645</v>
      </c>
      <c r="M341">
        <f t="shared" si="15"/>
        <v>7.29</v>
      </c>
      <c r="N341" t="str">
        <f t="shared" si="16"/>
        <v>Excelsa</v>
      </c>
      <c r="O341" t="str">
        <f t="shared" si="17"/>
        <v>Dark</v>
      </c>
      <c r="P341" t="str">
        <f>_xlfn.XLOOKUP(order_table[[#This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_xlfn.XLOOKUP(orders!D342,products!$A$1:$A$49,products!$C$1:$C$49,,0)</f>
        <v>D</v>
      </c>
      <c r="K342">
        <f>_xlfn.XLOOKUP(orders!D342,products!$A$1:$A$49,products!$D$1:$D$49,,0)</f>
        <v>0.5</v>
      </c>
      <c r="L342">
        <f>_xlfn.XLOOKUP(D342,products!$A$1:$A$49,products!$E$1:$E$49,,0)</f>
        <v>7.29</v>
      </c>
      <c r="M342">
        <f t="shared" si="15"/>
        <v>7.29</v>
      </c>
      <c r="N342" t="str">
        <f t="shared" si="16"/>
        <v>Excelsa</v>
      </c>
      <c r="O342" t="str">
        <f t="shared" si="17"/>
        <v>Dark</v>
      </c>
      <c r="P342" t="str">
        <f>_xlfn.XLOOKUP(order_table[[#This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_xlfn.XLOOKUP(orders!D343,products!$A$1:$A$49,products!$C$1:$C$49,,0)</f>
        <v>L</v>
      </c>
      <c r="K343">
        <f>_xlfn.XLOOKUP(orders!D343,products!$A$1:$A$49,products!$D$1:$D$49,,0)</f>
        <v>0.5</v>
      </c>
      <c r="L343">
        <f>_xlfn.XLOOKUP(D343,products!$A$1:$A$49,products!$E$1:$E$49,,0)</f>
        <v>8.91</v>
      </c>
      <c r="M343">
        <f t="shared" si="15"/>
        <v>17.82</v>
      </c>
      <c r="N343" t="str">
        <f t="shared" si="16"/>
        <v>Excelsa</v>
      </c>
      <c r="O343" t="str">
        <f t="shared" si="17"/>
        <v>Light</v>
      </c>
      <c r="P343" t="str">
        <f>_xlfn.XLOOKUP(order_table[[#This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_xlfn.XLOOKUP(orders!D344,products!$A$1:$A$49,products!$C$1:$C$49,,0)</f>
        <v>D</v>
      </c>
      <c r="K344">
        <f>_xlfn.XLOOKUP(orders!D344,products!$A$1:$A$49,products!$D$1:$D$49,,0)</f>
        <v>0.5</v>
      </c>
      <c r="L344">
        <f>_xlfn.XLOOKUP(D344,products!$A$1:$A$49,products!$E$1:$E$49,,0)</f>
        <v>7.77</v>
      </c>
      <c r="M344">
        <f t="shared" si="15"/>
        <v>38.849999999999994</v>
      </c>
      <c r="N344" t="str">
        <f t="shared" si="16"/>
        <v>Liberica</v>
      </c>
      <c r="O344" t="str">
        <f t="shared" si="17"/>
        <v>Dark</v>
      </c>
      <c r="P344" t="str">
        <f>_xlfn.XLOOKUP(order_table[[#This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_xlfn.XLOOKUP(orders!D345,products!$A$1:$A$49,products!$C$1:$C$49,,0)</f>
        <v>D</v>
      </c>
      <c r="K345">
        <f>_xlfn.XLOOKUP(orders!D345,products!$A$1:$A$49,products!$D$1:$D$49,,0)</f>
        <v>0.5</v>
      </c>
      <c r="L345">
        <f>_xlfn.XLOOKUP(D345,products!$A$1:$A$49,products!$E$1:$E$49,,0)</f>
        <v>5.3699999999999992</v>
      </c>
      <c r="M345">
        <f t="shared" si="15"/>
        <v>32.22</v>
      </c>
      <c r="N345" t="str">
        <f t="shared" si="16"/>
        <v>Robusta</v>
      </c>
      <c r="O345" t="str">
        <f t="shared" si="17"/>
        <v>Dark</v>
      </c>
      <c r="P345" t="str">
        <f>_xlfn.XLOOKUP(order_table[[#This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_xlfn.XLOOKUP(orders!D346,products!$A$1:$A$49,products!$C$1:$C$49,,0)</f>
        <v>M</v>
      </c>
      <c r="K346">
        <f>_xlfn.XLOOKUP(orders!D346,products!$A$1:$A$49,products!$D$1:$D$49,,0)</f>
        <v>1</v>
      </c>
      <c r="L346">
        <f>_xlfn.XLOOKUP(D346,products!$A$1:$A$49,products!$E$1:$E$49,,0)</f>
        <v>9.9499999999999993</v>
      </c>
      <c r="M346">
        <f t="shared" si="15"/>
        <v>19.899999999999999</v>
      </c>
      <c r="N346" t="str">
        <f t="shared" si="16"/>
        <v>Robusta</v>
      </c>
      <c r="O346" t="str">
        <f t="shared" si="17"/>
        <v>Medium</v>
      </c>
      <c r="P346" t="str">
        <f>_xlfn.XLOOKUP(order_table[[#This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_xlfn.XLOOKUP(orders!D347,products!$A$1:$A$49,products!$C$1:$C$49,,0)</f>
        <v>L</v>
      </c>
      <c r="K347">
        <f>_xlfn.XLOOKUP(orders!D347,products!$A$1:$A$49,products!$D$1:$D$49,,0)</f>
        <v>1</v>
      </c>
      <c r="L347">
        <f>_xlfn.XLOOKUP(D347,products!$A$1:$A$49,products!$E$1:$E$49,,0)</f>
        <v>11.95</v>
      </c>
      <c r="M347">
        <f t="shared" si="15"/>
        <v>59.75</v>
      </c>
      <c r="N347" t="str">
        <f t="shared" si="16"/>
        <v>Robusta</v>
      </c>
      <c r="O347" t="str">
        <f t="shared" si="17"/>
        <v>Light</v>
      </c>
      <c r="P347" t="str">
        <f>_xlfn.XLOOKUP(order_table[[#This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_xlfn.XLOOKUP(orders!D348,products!$A$1:$A$49,products!$C$1:$C$49,,0)</f>
        <v>L</v>
      </c>
      <c r="K348">
        <f>_xlfn.XLOOKUP(orders!D348,products!$A$1:$A$49,products!$D$1:$D$49,,0)</f>
        <v>0.5</v>
      </c>
      <c r="L348">
        <f>_xlfn.XLOOKUP(D348,products!$A$1:$A$49,products!$E$1:$E$49,,0)</f>
        <v>7.77</v>
      </c>
      <c r="M348">
        <f t="shared" si="15"/>
        <v>23.31</v>
      </c>
      <c r="N348" t="str">
        <f t="shared" si="16"/>
        <v>Arabica</v>
      </c>
      <c r="O348" t="str">
        <f t="shared" si="17"/>
        <v>Light</v>
      </c>
      <c r="P348" t="str">
        <f>_xlfn.XLOOKUP(order_table[[#This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_xlfn.XLOOKUP(orders!D349,products!$A$1:$A$49,products!$C$1:$C$49,,0)</f>
        <v>M</v>
      </c>
      <c r="K349">
        <f>_xlfn.XLOOKUP(orders!D349,products!$A$1:$A$49,products!$D$1:$D$49,,0)</f>
        <v>1</v>
      </c>
      <c r="L349">
        <f>_xlfn.XLOOKUP(D349,products!$A$1:$A$49,products!$E$1:$E$49,,0)</f>
        <v>14.55</v>
      </c>
      <c r="M349">
        <f t="shared" si="15"/>
        <v>43.650000000000006</v>
      </c>
      <c r="N349" t="str">
        <f t="shared" si="16"/>
        <v>Liberica</v>
      </c>
      <c r="O349" t="str">
        <f t="shared" si="17"/>
        <v>Medium</v>
      </c>
      <c r="P349" t="str">
        <f>_xlfn.XLOOKUP(order_table[[#This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_xlfn.XLOOKUP(orders!D350,products!$A$1:$A$49,products!$C$1:$C$49,,0)</f>
        <v>L</v>
      </c>
      <c r="K350">
        <f>_xlfn.XLOOKUP(orders!D350,products!$A$1:$A$49,products!$D$1:$D$49,,0)</f>
        <v>2.5</v>
      </c>
      <c r="L350">
        <f>_xlfn.XLOOKUP(D350,products!$A$1:$A$49,products!$E$1:$E$49,,0)</f>
        <v>34.154999999999994</v>
      </c>
      <c r="M350">
        <f t="shared" si="15"/>
        <v>204.92999999999995</v>
      </c>
      <c r="N350" t="str">
        <f t="shared" si="16"/>
        <v>Excelsa</v>
      </c>
      <c r="O350" t="str">
        <f t="shared" si="17"/>
        <v>Light</v>
      </c>
      <c r="P350" t="str">
        <f>_xlfn.XLOOKUP(order_table[[#This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_xlfn.XLOOKUP(orders!D351,products!$A$1:$A$49,products!$C$1:$C$49,,0)</f>
        <v>L</v>
      </c>
      <c r="K351">
        <f>_xlfn.XLOOKUP(orders!D351,products!$A$1:$A$49,products!$D$1:$D$49,,0)</f>
        <v>0.2</v>
      </c>
      <c r="L351">
        <f>_xlfn.XLOOKUP(D351,products!$A$1:$A$49,products!$E$1:$E$49,,0)</f>
        <v>3.5849999999999995</v>
      </c>
      <c r="M351">
        <f t="shared" si="15"/>
        <v>14.339999999999998</v>
      </c>
      <c r="N351" t="str">
        <f t="shared" si="16"/>
        <v>Robusta</v>
      </c>
      <c r="O351" t="str">
        <f t="shared" si="17"/>
        <v>Light</v>
      </c>
      <c r="P351" t="str">
        <f>_xlfn.XLOOKUP(order_table[[#This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_xlfn.XLOOKUP(orders!D352,products!$A$1:$A$49,products!$C$1:$C$49,,0)</f>
        <v>D</v>
      </c>
      <c r="K352">
        <f>_xlfn.XLOOKUP(orders!D352,products!$A$1:$A$49,products!$D$1:$D$49,,0)</f>
        <v>0.5</v>
      </c>
      <c r="L352">
        <f>_xlfn.XLOOKUP(D352,products!$A$1:$A$49,products!$E$1:$E$49,,0)</f>
        <v>5.97</v>
      </c>
      <c r="M352">
        <f t="shared" si="15"/>
        <v>23.88</v>
      </c>
      <c r="N352" t="str">
        <f t="shared" si="16"/>
        <v>Arabica</v>
      </c>
      <c r="O352" t="str">
        <f t="shared" si="17"/>
        <v>Dark</v>
      </c>
      <c r="P352" t="str">
        <f>_xlfn.XLOOKUP(order_table[[#This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_xlfn.XLOOKUP(orders!D353,products!$A$1:$A$49,products!$C$1:$C$49,,0)</f>
        <v>M</v>
      </c>
      <c r="K353">
        <f>_xlfn.XLOOKUP(orders!D353,products!$A$1:$A$49,products!$D$1:$D$49,,0)</f>
        <v>1</v>
      </c>
      <c r="L353">
        <f>_xlfn.XLOOKUP(D353,products!$A$1:$A$49,products!$E$1:$E$49,,0)</f>
        <v>11.25</v>
      </c>
      <c r="M353">
        <f t="shared" si="15"/>
        <v>22.5</v>
      </c>
      <c r="N353" t="str">
        <f t="shared" si="16"/>
        <v>Arabica</v>
      </c>
      <c r="O353" t="str">
        <f t="shared" si="17"/>
        <v>Medium</v>
      </c>
      <c r="P353" t="str">
        <f>_xlfn.XLOOKUP(order_table[[#This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_xlfn.XLOOKUP(orders!D354,products!$A$1:$A$49,products!$C$1:$C$49,,0)</f>
        <v>D</v>
      </c>
      <c r="K354">
        <f>_xlfn.XLOOKUP(orders!D354,products!$A$1:$A$49,products!$D$1:$D$49,,0)</f>
        <v>0.5</v>
      </c>
      <c r="L354">
        <f>_xlfn.XLOOKUP(D354,products!$A$1:$A$49,products!$E$1:$E$49,,0)</f>
        <v>7.29</v>
      </c>
      <c r="M354">
        <f t="shared" si="15"/>
        <v>36.450000000000003</v>
      </c>
      <c r="N354" t="str">
        <f t="shared" si="16"/>
        <v>Excelsa</v>
      </c>
      <c r="O354" t="str">
        <f t="shared" si="17"/>
        <v>Dark</v>
      </c>
      <c r="P354" t="str">
        <f>_xlfn.XLOOKUP(order_table[[#This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_xlfn.XLOOKUP(orders!D355,products!$A$1:$A$49,products!$C$1:$C$49,,0)</f>
        <v>M</v>
      </c>
      <c r="K355">
        <f>_xlfn.XLOOKUP(orders!D355,products!$A$1:$A$49,products!$D$1:$D$49,,0)</f>
        <v>0.5</v>
      </c>
      <c r="L355">
        <f>_xlfn.XLOOKUP(D355,products!$A$1:$A$49,products!$E$1:$E$49,,0)</f>
        <v>6.75</v>
      </c>
      <c r="M355">
        <f t="shared" si="15"/>
        <v>27</v>
      </c>
      <c r="N355" t="str">
        <f t="shared" si="16"/>
        <v>Arabica</v>
      </c>
      <c r="O355" t="str">
        <f t="shared" si="17"/>
        <v>Medium</v>
      </c>
      <c r="P355" t="str">
        <f>_xlfn.XLOOKUP(order_table[[#This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_xlfn.XLOOKUP(orders!D356,products!$A$1:$A$49,products!$C$1:$C$49,,0)</f>
        <v>M</v>
      </c>
      <c r="K356">
        <f>_xlfn.XLOOKUP(orders!D356,products!$A$1:$A$49,products!$D$1:$D$49,,0)</f>
        <v>2.5</v>
      </c>
      <c r="L356">
        <f>_xlfn.XLOOKUP(D356,products!$A$1:$A$49,products!$E$1:$E$49,,0)</f>
        <v>25.874999999999996</v>
      </c>
      <c r="M356">
        <f t="shared" si="15"/>
        <v>155.24999999999997</v>
      </c>
      <c r="N356" t="str">
        <f t="shared" si="16"/>
        <v>Arabica</v>
      </c>
      <c r="O356" t="str">
        <f t="shared" si="17"/>
        <v>Medium</v>
      </c>
      <c r="P356" t="str">
        <f>_xlfn.XLOOKUP(order_table[[#This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_xlfn.XLOOKUP(orders!D357,products!$A$1:$A$49,products!$C$1:$C$49,,0)</f>
        <v>D</v>
      </c>
      <c r="K357">
        <f>_xlfn.XLOOKUP(orders!D357,products!$A$1:$A$49,products!$D$1:$D$49,,0)</f>
        <v>2.5</v>
      </c>
      <c r="L357">
        <f>_xlfn.XLOOKUP(D357,products!$A$1:$A$49,products!$E$1:$E$49,,0)</f>
        <v>22.884999999999998</v>
      </c>
      <c r="M357">
        <f t="shared" si="15"/>
        <v>114.42499999999998</v>
      </c>
      <c r="N357" t="str">
        <f t="shared" si="16"/>
        <v>Arabica</v>
      </c>
      <c r="O357" t="str">
        <f t="shared" si="17"/>
        <v>Dark</v>
      </c>
      <c r="P357" t="str">
        <f>_xlfn.XLOOKUP(order_table[[#This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_xlfn.XLOOKUP(orders!D358,products!$A$1:$A$49,products!$C$1:$C$49,,0)</f>
        <v>D</v>
      </c>
      <c r="K358">
        <f>_xlfn.XLOOKUP(orders!D358,products!$A$1:$A$49,products!$D$1:$D$49,,0)</f>
        <v>1</v>
      </c>
      <c r="L358">
        <f>_xlfn.XLOOKUP(D358,products!$A$1:$A$49,products!$E$1:$E$49,,0)</f>
        <v>12.95</v>
      </c>
      <c r="M358">
        <f t="shared" si="15"/>
        <v>51.8</v>
      </c>
      <c r="N358" t="str">
        <f t="shared" si="16"/>
        <v>Liberica</v>
      </c>
      <c r="O358" t="str">
        <f t="shared" si="17"/>
        <v>Dark</v>
      </c>
      <c r="P358" t="str">
        <f>_xlfn.XLOOKUP(order_table[[#This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_xlfn.XLOOKUP(orders!D359,products!$A$1:$A$49,products!$C$1:$C$49,,0)</f>
        <v>M</v>
      </c>
      <c r="K359">
        <f>_xlfn.XLOOKUP(orders!D359,products!$A$1:$A$49,products!$D$1:$D$49,,0)</f>
        <v>2.5</v>
      </c>
      <c r="L359">
        <f>_xlfn.XLOOKUP(D359,products!$A$1:$A$49,products!$E$1:$E$49,,0)</f>
        <v>25.874999999999996</v>
      </c>
      <c r="M359">
        <f t="shared" si="15"/>
        <v>155.24999999999997</v>
      </c>
      <c r="N359" t="str">
        <f t="shared" si="16"/>
        <v>Arabica</v>
      </c>
      <c r="O359" t="str">
        <f t="shared" si="17"/>
        <v>Medium</v>
      </c>
      <c r="P359" t="str">
        <f>_xlfn.XLOOKUP(order_table[[#This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_xlfn.XLOOKUP(orders!D360,products!$A$1:$A$49,products!$C$1:$C$49,,0)</f>
        <v>L</v>
      </c>
      <c r="K360">
        <f>_xlfn.XLOOKUP(orders!D360,products!$A$1:$A$49,products!$D$1:$D$49,,0)</f>
        <v>2.5</v>
      </c>
      <c r="L360">
        <f>_xlfn.XLOOKUP(D360,products!$A$1:$A$49,products!$E$1:$E$49,,0)</f>
        <v>29.784999999999997</v>
      </c>
      <c r="M360">
        <f t="shared" si="15"/>
        <v>29.784999999999997</v>
      </c>
      <c r="N360" t="str">
        <f t="shared" si="16"/>
        <v>Arabica</v>
      </c>
      <c r="O360" t="str">
        <f t="shared" si="17"/>
        <v>Light</v>
      </c>
      <c r="P360" t="str">
        <f>_xlfn.XLOOKUP(order_table[[#This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_xlfn.XLOOKUP(orders!D361,products!$A$1:$A$49,products!$C$1:$C$49,,0)</f>
        <v>L</v>
      </c>
      <c r="K361">
        <f>_xlfn.XLOOKUP(orders!D361,products!$A$1:$A$49,products!$D$1:$D$49,,0)</f>
        <v>0.2</v>
      </c>
      <c r="L361">
        <f>_xlfn.XLOOKUP(D361,products!$A$1:$A$49,products!$E$1:$E$49,,0)</f>
        <v>3.5849999999999995</v>
      </c>
      <c r="M361">
        <f t="shared" si="15"/>
        <v>21.509999999999998</v>
      </c>
      <c r="N361" t="str">
        <f t="shared" si="16"/>
        <v>Robusta</v>
      </c>
      <c r="O361" t="str">
        <f t="shared" si="17"/>
        <v>Light</v>
      </c>
      <c r="P361" t="str">
        <f>_xlfn.XLOOKUP(order_table[[#This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_xlfn.XLOOKUP(orders!D362,products!$A$1:$A$49,products!$C$1:$C$49,,0)</f>
        <v>D</v>
      </c>
      <c r="K362">
        <f>_xlfn.XLOOKUP(orders!D362,products!$A$1:$A$49,products!$D$1:$D$49,,0)</f>
        <v>2.5</v>
      </c>
      <c r="L362">
        <f>_xlfn.XLOOKUP(D362,products!$A$1:$A$49,products!$E$1:$E$49,,0)</f>
        <v>20.584999999999997</v>
      </c>
      <c r="M362">
        <f t="shared" si="15"/>
        <v>41.169999999999995</v>
      </c>
      <c r="N362" t="str">
        <f t="shared" si="16"/>
        <v>Robusta</v>
      </c>
      <c r="O362" t="str">
        <f t="shared" si="17"/>
        <v>Dark</v>
      </c>
      <c r="P362" t="str">
        <f>_xlfn.XLOOKUP(order_table[[#This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_xlfn.XLOOKUP(orders!D363,products!$A$1:$A$49,products!$C$1:$C$49,,0)</f>
        <v>M</v>
      </c>
      <c r="K363">
        <f>_xlfn.XLOOKUP(orders!D363,products!$A$1:$A$49,products!$D$1:$D$49,,0)</f>
        <v>0.5</v>
      </c>
      <c r="L363">
        <f>_xlfn.XLOOKUP(D363,products!$A$1:$A$49,products!$E$1:$E$49,,0)</f>
        <v>5.97</v>
      </c>
      <c r="M363">
        <f t="shared" si="15"/>
        <v>5.97</v>
      </c>
      <c r="N363" t="str">
        <f t="shared" si="16"/>
        <v>Robusta</v>
      </c>
      <c r="O363" t="str">
        <f t="shared" si="17"/>
        <v>Medium</v>
      </c>
      <c r="P363" t="str">
        <f>_xlfn.XLOOKUP(order_table[[#This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_xlfn.XLOOKUP(orders!D364,products!$A$1:$A$49,products!$C$1:$C$49,,0)</f>
        <v>L</v>
      </c>
      <c r="K364">
        <f>_xlfn.XLOOKUP(orders!D364,products!$A$1:$A$49,products!$D$1:$D$49,,0)</f>
        <v>1</v>
      </c>
      <c r="L364">
        <f>_xlfn.XLOOKUP(D364,products!$A$1:$A$49,products!$E$1:$E$49,,0)</f>
        <v>14.85</v>
      </c>
      <c r="M364">
        <f t="shared" si="15"/>
        <v>74.25</v>
      </c>
      <c r="N364" t="str">
        <f t="shared" si="16"/>
        <v>Excelsa</v>
      </c>
      <c r="O364" t="str">
        <f t="shared" si="17"/>
        <v>Light</v>
      </c>
      <c r="P364" t="str">
        <f>_xlfn.XLOOKUP(order_table[[#This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_xlfn.XLOOKUP(orders!D365,products!$A$1:$A$49,products!$C$1:$C$49,,0)</f>
        <v>M</v>
      </c>
      <c r="K365">
        <f>_xlfn.XLOOKUP(orders!D365,products!$A$1:$A$49,products!$D$1:$D$49,,0)</f>
        <v>1</v>
      </c>
      <c r="L365">
        <f>_xlfn.XLOOKUP(D365,products!$A$1:$A$49,products!$E$1:$E$49,,0)</f>
        <v>14.55</v>
      </c>
      <c r="M365">
        <f t="shared" si="15"/>
        <v>87.300000000000011</v>
      </c>
      <c r="N365" t="str">
        <f t="shared" si="16"/>
        <v>Liberica</v>
      </c>
      <c r="O365" t="str">
        <f t="shared" si="17"/>
        <v>Medium</v>
      </c>
      <c r="P365" t="str">
        <f>_xlfn.XLOOKUP(order_table[[#This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_xlfn.XLOOKUP(orders!D366,products!$A$1:$A$49,products!$C$1:$C$49,,0)</f>
        <v>D</v>
      </c>
      <c r="K366">
        <f>_xlfn.XLOOKUP(orders!D366,products!$A$1:$A$49,products!$D$1:$D$49,,0)</f>
        <v>1</v>
      </c>
      <c r="L366">
        <f>_xlfn.XLOOKUP(D366,products!$A$1:$A$49,products!$E$1:$E$49,,0)</f>
        <v>12.15</v>
      </c>
      <c r="M366">
        <f t="shared" si="15"/>
        <v>72.900000000000006</v>
      </c>
      <c r="N366" t="str">
        <f t="shared" si="16"/>
        <v>Excelsa</v>
      </c>
      <c r="O366" t="str">
        <f t="shared" si="17"/>
        <v>Dark</v>
      </c>
      <c r="P366" t="str">
        <f>_xlfn.XLOOKUP(order_table[[#This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_xlfn.XLOOKUP(orders!D367,products!$A$1:$A$49,products!$C$1:$C$49,,0)</f>
        <v>D</v>
      </c>
      <c r="K367">
        <f>_xlfn.XLOOKUP(orders!D367,products!$A$1:$A$49,products!$D$1:$D$49,,0)</f>
        <v>0.5</v>
      </c>
      <c r="L367">
        <f>_xlfn.XLOOKUP(D367,products!$A$1:$A$49,products!$E$1:$E$49,,0)</f>
        <v>7.77</v>
      </c>
      <c r="M367">
        <f t="shared" si="15"/>
        <v>7.77</v>
      </c>
      <c r="N367" t="str">
        <f t="shared" si="16"/>
        <v>Liberica</v>
      </c>
      <c r="O367" t="str">
        <f t="shared" si="17"/>
        <v>Dark</v>
      </c>
      <c r="P367" t="str">
        <f>_xlfn.XLOOKUP(order_table[[#This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_xlfn.XLOOKUP(orders!D368,products!$A$1:$A$49,products!$C$1:$C$49,,0)</f>
        <v>D</v>
      </c>
      <c r="K368">
        <f>_xlfn.XLOOKUP(orders!D368,products!$A$1:$A$49,products!$D$1:$D$49,,0)</f>
        <v>0.5</v>
      </c>
      <c r="L368">
        <f>_xlfn.XLOOKUP(D368,products!$A$1:$A$49,products!$E$1:$E$49,,0)</f>
        <v>7.29</v>
      </c>
      <c r="M368">
        <f t="shared" si="15"/>
        <v>43.74</v>
      </c>
      <c r="N368" t="str">
        <f t="shared" si="16"/>
        <v>Excelsa</v>
      </c>
      <c r="O368" t="str">
        <f t="shared" si="17"/>
        <v>Dark</v>
      </c>
      <c r="P368" t="str">
        <f>_xlfn.XLOOKUP(order_table[[#This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_xlfn.XLOOKUP(orders!D369,products!$A$1:$A$49,products!$C$1:$C$49,,0)</f>
        <v>M</v>
      </c>
      <c r="K369">
        <f>_xlfn.XLOOKUP(orders!D369,products!$A$1:$A$49,products!$D$1:$D$49,,0)</f>
        <v>0.2</v>
      </c>
      <c r="L369">
        <f>_xlfn.XLOOKUP(D369,products!$A$1:$A$49,products!$E$1:$E$49,,0)</f>
        <v>4.3650000000000002</v>
      </c>
      <c r="M369">
        <f t="shared" si="15"/>
        <v>8.73</v>
      </c>
      <c r="N369" t="str">
        <f t="shared" si="16"/>
        <v>Liberica</v>
      </c>
      <c r="O369" t="str">
        <f t="shared" si="17"/>
        <v>Medium</v>
      </c>
      <c r="P369" t="str">
        <f>_xlfn.XLOOKUP(order_table[[#This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_xlfn.XLOOKUP(orders!D370,products!$A$1:$A$49,products!$C$1:$C$49,,0)</f>
        <v>M</v>
      </c>
      <c r="K370">
        <f>_xlfn.XLOOKUP(orders!D370,products!$A$1:$A$49,products!$D$1:$D$49,,0)</f>
        <v>2.5</v>
      </c>
      <c r="L370">
        <f>_xlfn.XLOOKUP(D370,products!$A$1:$A$49,products!$E$1:$E$49,,0)</f>
        <v>31.624999999999996</v>
      </c>
      <c r="M370">
        <f t="shared" si="15"/>
        <v>63.249999999999993</v>
      </c>
      <c r="N370" t="str">
        <f t="shared" si="16"/>
        <v>Excelsa</v>
      </c>
      <c r="O370" t="str">
        <f t="shared" si="17"/>
        <v>Medium</v>
      </c>
      <c r="P370" t="str">
        <f>_xlfn.XLOOKUP(order_table[[#This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_xlfn.XLOOKUP(orders!D371,products!$A$1:$A$49,products!$C$1:$C$49,,0)</f>
        <v>L</v>
      </c>
      <c r="K371">
        <f>_xlfn.XLOOKUP(orders!D371,products!$A$1:$A$49,products!$D$1:$D$49,,0)</f>
        <v>0.5</v>
      </c>
      <c r="L371">
        <f>_xlfn.XLOOKUP(D371,products!$A$1:$A$49,products!$E$1:$E$49,,0)</f>
        <v>8.91</v>
      </c>
      <c r="M371">
        <f t="shared" si="15"/>
        <v>8.91</v>
      </c>
      <c r="N371" t="str">
        <f t="shared" si="16"/>
        <v>Excelsa</v>
      </c>
      <c r="O371" t="str">
        <f t="shared" si="17"/>
        <v>Light</v>
      </c>
      <c r="P371" t="str">
        <f>_xlfn.XLOOKUP(order_table[[#This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_xlfn.XLOOKUP(orders!D372,products!$A$1:$A$49,products!$C$1:$C$49,,0)</f>
        <v>D</v>
      </c>
      <c r="K372">
        <f>_xlfn.XLOOKUP(orders!D372,products!$A$1:$A$49,products!$D$1:$D$49,,0)</f>
        <v>1</v>
      </c>
      <c r="L372">
        <f>_xlfn.XLOOKUP(D372,products!$A$1:$A$49,products!$E$1:$E$49,,0)</f>
        <v>12.15</v>
      </c>
      <c r="M372">
        <f t="shared" si="15"/>
        <v>24.3</v>
      </c>
      <c r="N372" t="str">
        <f t="shared" si="16"/>
        <v>Excelsa</v>
      </c>
      <c r="O372" t="str">
        <f t="shared" si="17"/>
        <v>Dark</v>
      </c>
      <c r="P372" t="str">
        <f>_xlfn.XLOOKUP(order_table[[#This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_xlfn.XLOOKUP(orders!D373,products!$A$1:$A$49,products!$C$1:$C$49,,0)</f>
        <v>L</v>
      </c>
      <c r="K373">
        <f>_xlfn.XLOOKUP(orders!D373,products!$A$1:$A$49,products!$D$1:$D$49,,0)</f>
        <v>0.5</v>
      </c>
      <c r="L373">
        <f>_xlfn.XLOOKUP(D373,products!$A$1:$A$49,products!$E$1:$E$49,,0)</f>
        <v>7.77</v>
      </c>
      <c r="M373">
        <f t="shared" si="15"/>
        <v>46.62</v>
      </c>
      <c r="N373" t="str">
        <f t="shared" si="16"/>
        <v>Arabica</v>
      </c>
      <c r="O373" t="str">
        <f t="shared" si="17"/>
        <v>Light</v>
      </c>
      <c r="P373" t="str">
        <f>_xlfn.XLOOKUP(order_table[[#This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_xlfn.XLOOKUP(orders!D374,products!$A$1:$A$49,products!$C$1:$C$49,,0)</f>
        <v>L</v>
      </c>
      <c r="K374">
        <f>_xlfn.XLOOKUP(orders!D374,products!$A$1:$A$49,products!$D$1:$D$49,,0)</f>
        <v>0.5</v>
      </c>
      <c r="L374">
        <f>_xlfn.XLOOKUP(D374,products!$A$1:$A$49,products!$E$1:$E$49,,0)</f>
        <v>7.169999999999999</v>
      </c>
      <c r="M374">
        <f t="shared" si="15"/>
        <v>43.019999999999996</v>
      </c>
      <c r="N374" t="str">
        <f t="shared" si="16"/>
        <v>Robusta</v>
      </c>
      <c r="O374" t="str">
        <f t="shared" si="17"/>
        <v>Light</v>
      </c>
      <c r="P374" t="str">
        <f>_xlfn.XLOOKUP(order_table[[#This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_xlfn.XLOOKUP(orders!D375,products!$A$1:$A$49,products!$C$1:$C$49,,0)</f>
        <v>D</v>
      </c>
      <c r="K375">
        <f>_xlfn.XLOOKUP(orders!D375,products!$A$1:$A$49,products!$D$1:$D$49,,0)</f>
        <v>0.5</v>
      </c>
      <c r="L375">
        <f>_xlfn.XLOOKUP(D375,products!$A$1:$A$49,products!$E$1:$E$49,,0)</f>
        <v>5.97</v>
      </c>
      <c r="M375">
        <f t="shared" si="15"/>
        <v>17.91</v>
      </c>
      <c r="N375" t="str">
        <f t="shared" si="16"/>
        <v>Arabica</v>
      </c>
      <c r="O375" t="str">
        <f t="shared" si="17"/>
        <v>Dark</v>
      </c>
      <c r="P375" t="str">
        <f>_xlfn.XLOOKUP(order_table[[#This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_xlfn.XLOOKUP(orders!D376,products!$A$1:$A$49,products!$C$1:$C$49,,0)</f>
        <v>L</v>
      </c>
      <c r="K376">
        <f>_xlfn.XLOOKUP(orders!D376,products!$A$1:$A$49,products!$D$1:$D$49,,0)</f>
        <v>0.5</v>
      </c>
      <c r="L376">
        <f>_xlfn.XLOOKUP(D376,products!$A$1:$A$49,products!$E$1:$E$49,,0)</f>
        <v>9.51</v>
      </c>
      <c r="M376">
        <f t="shared" si="15"/>
        <v>38.04</v>
      </c>
      <c r="N376" t="str">
        <f t="shared" si="16"/>
        <v>Liberica</v>
      </c>
      <c r="O376" t="str">
        <f t="shared" si="17"/>
        <v>Light</v>
      </c>
      <c r="P376" t="str">
        <f>_xlfn.XLOOKUP(order_table[[#This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_xlfn.XLOOKUP(orders!D377,products!$A$1:$A$49,products!$C$1:$C$49,,0)</f>
        <v>M</v>
      </c>
      <c r="K377">
        <f>_xlfn.XLOOKUP(orders!D377,products!$A$1:$A$49,products!$D$1:$D$49,,0)</f>
        <v>0.2</v>
      </c>
      <c r="L377">
        <f>_xlfn.XLOOKUP(D377,products!$A$1:$A$49,products!$E$1:$E$49,,0)</f>
        <v>3.375</v>
      </c>
      <c r="M377">
        <f t="shared" si="15"/>
        <v>6.75</v>
      </c>
      <c r="N377" t="str">
        <f t="shared" si="16"/>
        <v>Arabica</v>
      </c>
      <c r="O377" t="str">
        <f t="shared" si="17"/>
        <v>Medium</v>
      </c>
      <c r="P377" t="str">
        <f>_xlfn.XLOOKUP(order_table[[#This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_xlfn.XLOOKUP(orders!D378,products!$A$1:$A$49,products!$C$1:$C$49,,0)</f>
        <v>M</v>
      </c>
      <c r="K378">
        <f>_xlfn.XLOOKUP(orders!D378,products!$A$1:$A$49,products!$D$1:$D$49,,0)</f>
        <v>0.5</v>
      </c>
      <c r="L378">
        <f>_xlfn.XLOOKUP(D378,products!$A$1:$A$49,products!$E$1:$E$49,,0)</f>
        <v>5.97</v>
      </c>
      <c r="M378">
        <f t="shared" si="15"/>
        <v>5.97</v>
      </c>
      <c r="N378" t="str">
        <f t="shared" si="16"/>
        <v>Robusta</v>
      </c>
      <c r="O378" t="str">
        <f t="shared" si="17"/>
        <v>Medium</v>
      </c>
      <c r="P378" t="str">
        <f>_xlfn.XLOOKUP(order_table[[#This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_xlfn.XLOOKUP(orders!D379,products!$A$1:$A$49,products!$C$1:$C$49,,0)</f>
        <v>D</v>
      </c>
      <c r="K379">
        <f>_xlfn.XLOOKUP(orders!D379,products!$A$1:$A$49,products!$D$1:$D$49,,0)</f>
        <v>0.2</v>
      </c>
      <c r="L379">
        <f>_xlfn.XLOOKUP(D379,products!$A$1:$A$49,products!$E$1:$E$49,,0)</f>
        <v>2.6849999999999996</v>
      </c>
      <c r="M379">
        <f t="shared" si="15"/>
        <v>8.0549999999999997</v>
      </c>
      <c r="N379" t="str">
        <f t="shared" si="16"/>
        <v>Robusta</v>
      </c>
      <c r="O379" t="str">
        <f t="shared" si="17"/>
        <v>Dark</v>
      </c>
      <c r="P379" t="str">
        <f>_xlfn.XLOOKUP(order_table[[#This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_xlfn.XLOOKUP(orders!D380,products!$A$1:$A$49,products!$C$1:$C$49,,0)</f>
        <v>L</v>
      </c>
      <c r="K380">
        <f>_xlfn.XLOOKUP(orders!D380,products!$A$1:$A$49,products!$D$1:$D$49,,0)</f>
        <v>0.5</v>
      </c>
      <c r="L380">
        <f>_xlfn.XLOOKUP(D380,products!$A$1:$A$49,products!$E$1:$E$49,,0)</f>
        <v>7.77</v>
      </c>
      <c r="M380">
        <f t="shared" si="15"/>
        <v>23.31</v>
      </c>
      <c r="N380" t="str">
        <f t="shared" si="16"/>
        <v>Arabica</v>
      </c>
      <c r="O380" t="str">
        <f t="shared" si="17"/>
        <v>Light</v>
      </c>
      <c r="P380" t="str">
        <f>_xlfn.XLOOKUP(order_table[[#This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_xlfn.XLOOKUP(orders!D381,products!$A$1:$A$49,products!$C$1:$C$49,,0)</f>
        <v>L</v>
      </c>
      <c r="K381">
        <f>_xlfn.XLOOKUP(orders!D381,products!$A$1:$A$49,products!$D$1:$D$49,,0)</f>
        <v>0.5</v>
      </c>
      <c r="L381">
        <f>_xlfn.XLOOKUP(D381,products!$A$1:$A$49,products!$E$1:$E$49,,0)</f>
        <v>7.169999999999999</v>
      </c>
      <c r="M381">
        <f t="shared" si="15"/>
        <v>43.019999999999996</v>
      </c>
      <c r="N381" t="str">
        <f t="shared" si="16"/>
        <v>Robusta</v>
      </c>
      <c r="O381" t="str">
        <f t="shared" si="17"/>
        <v>Light</v>
      </c>
      <c r="P381" t="str">
        <f>_xlfn.XLOOKUP(order_table[[#This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_xlfn.XLOOKUP(orders!D382,products!$A$1:$A$49,products!$C$1:$C$49,,0)</f>
        <v>D</v>
      </c>
      <c r="K382">
        <f>_xlfn.XLOOKUP(orders!D382,products!$A$1:$A$49,products!$D$1:$D$49,,0)</f>
        <v>0.5</v>
      </c>
      <c r="L382">
        <f>_xlfn.XLOOKUP(D382,products!$A$1:$A$49,products!$E$1:$E$49,,0)</f>
        <v>7.77</v>
      </c>
      <c r="M382">
        <f t="shared" si="15"/>
        <v>23.31</v>
      </c>
      <c r="N382" t="str">
        <f t="shared" si="16"/>
        <v>Liberica</v>
      </c>
      <c r="O382" t="str">
        <f t="shared" si="17"/>
        <v>Dark</v>
      </c>
      <c r="P382" t="str">
        <f>_xlfn.XLOOKUP(order_table[[#This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_xlfn.XLOOKUP(orders!D383,products!$A$1:$A$49,products!$C$1:$C$49,,0)</f>
        <v>D</v>
      </c>
      <c r="K383">
        <f>_xlfn.XLOOKUP(orders!D383,products!$A$1:$A$49,products!$D$1:$D$49,,0)</f>
        <v>0.2</v>
      </c>
      <c r="L383">
        <f>_xlfn.XLOOKUP(D383,products!$A$1:$A$49,products!$E$1:$E$49,,0)</f>
        <v>2.9849999999999999</v>
      </c>
      <c r="M383">
        <f t="shared" si="15"/>
        <v>14.924999999999999</v>
      </c>
      <c r="N383" t="str">
        <f t="shared" si="16"/>
        <v>Arabica</v>
      </c>
      <c r="O383" t="str">
        <f t="shared" si="17"/>
        <v>Dark</v>
      </c>
      <c r="P383" t="str">
        <f>_xlfn.XLOOKUP(order_table[[#This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_xlfn.XLOOKUP(orders!D384,products!$A$1:$A$49,products!$C$1:$C$49,,0)</f>
        <v>D</v>
      </c>
      <c r="K384">
        <f>_xlfn.XLOOKUP(orders!D384,products!$A$1:$A$49,products!$D$1:$D$49,,0)</f>
        <v>0.5</v>
      </c>
      <c r="L384">
        <f>_xlfn.XLOOKUP(D384,products!$A$1:$A$49,products!$E$1:$E$49,,0)</f>
        <v>7.29</v>
      </c>
      <c r="M384">
        <f t="shared" si="15"/>
        <v>21.87</v>
      </c>
      <c r="N384" t="str">
        <f t="shared" si="16"/>
        <v>Excelsa</v>
      </c>
      <c r="O384" t="str">
        <f t="shared" si="17"/>
        <v>Dark</v>
      </c>
      <c r="P384" t="str">
        <f>_xlfn.XLOOKUP(order_table[[#This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_xlfn.XLOOKUP(orders!D385,products!$A$1:$A$49,products!$C$1:$C$49,,0)</f>
        <v>L</v>
      </c>
      <c r="K385">
        <f>_xlfn.XLOOKUP(orders!D385,products!$A$1:$A$49,products!$D$1:$D$49,,0)</f>
        <v>0.5</v>
      </c>
      <c r="L385">
        <f>_xlfn.XLOOKUP(D385,products!$A$1:$A$49,products!$E$1:$E$49,,0)</f>
        <v>8.91</v>
      </c>
      <c r="M385">
        <f t="shared" si="15"/>
        <v>53.46</v>
      </c>
      <c r="N385" t="str">
        <f t="shared" si="16"/>
        <v>Excelsa</v>
      </c>
      <c r="O385" t="str">
        <f t="shared" si="17"/>
        <v>Light</v>
      </c>
      <c r="P385" t="str">
        <f>_xlfn.XLOOKUP(order_table[[#This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_xlfn.XLOOKUP(orders!D386,products!$A$1:$A$49,products!$C$1:$C$49,,0)</f>
        <v>L</v>
      </c>
      <c r="K386">
        <f>_xlfn.XLOOKUP(orders!D386,products!$A$1:$A$49,products!$D$1:$D$49,,0)</f>
        <v>2.5</v>
      </c>
      <c r="L386">
        <f>_xlfn.XLOOKUP(D386,products!$A$1:$A$49,products!$E$1:$E$49,,0)</f>
        <v>29.784999999999997</v>
      </c>
      <c r="M386">
        <f t="shared" si="15"/>
        <v>119.13999999999999</v>
      </c>
      <c r="N386" t="str">
        <f t="shared" si="16"/>
        <v>Arabica</v>
      </c>
      <c r="O386" t="str">
        <f t="shared" si="17"/>
        <v>Light</v>
      </c>
      <c r="P386" t="str">
        <f>_xlfn.XLOOKUP(order_table[[#This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_xlfn.XLOOKUP(orders!D387,products!$A$1:$A$49,products!$C$1:$C$49,,0)</f>
        <v>M</v>
      </c>
      <c r="K387">
        <f>_xlfn.XLOOKUP(orders!D387,products!$A$1:$A$49,products!$D$1:$D$49,,0)</f>
        <v>0.5</v>
      </c>
      <c r="L387">
        <f>_xlfn.XLOOKUP(D387,products!$A$1:$A$49,products!$E$1:$E$49,,0)</f>
        <v>8.73</v>
      </c>
      <c r="M387">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_xlfn.XLOOKUP(order_table[[#This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_xlfn.XLOOKUP(orders!D388,products!$A$1:$A$49,products!$C$1:$C$49,,0)</f>
        <v>D</v>
      </c>
      <c r="K388">
        <f>_xlfn.XLOOKUP(orders!D388,products!$A$1:$A$49,products!$D$1:$D$49,,0)</f>
        <v>0.2</v>
      </c>
      <c r="L388">
        <f>_xlfn.XLOOKUP(D388,products!$A$1:$A$49,products!$E$1:$E$49,,0)</f>
        <v>2.9849999999999999</v>
      </c>
      <c r="M388">
        <f t="shared" si="18"/>
        <v>17.91</v>
      </c>
      <c r="N388" t="str">
        <f t="shared" si="19"/>
        <v>Arabica</v>
      </c>
      <c r="O388" t="str">
        <f t="shared" si="20"/>
        <v>Dark</v>
      </c>
      <c r="P388" t="str">
        <f>_xlfn.XLOOKUP(order_table[[#This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_xlfn.XLOOKUP(orders!D389,products!$A$1:$A$49,products!$C$1:$C$49,,0)</f>
        <v>L</v>
      </c>
      <c r="K389">
        <f>_xlfn.XLOOKUP(orders!D389,products!$A$1:$A$49,products!$D$1:$D$49,,0)</f>
        <v>1</v>
      </c>
      <c r="L389">
        <f>_xlfn.XLOOKUP(D389,products!$A$1:$A$49,products!$E$1:$E$49,,0)</f>
        <v>14.85</v>
      </c>
      <c r="M389">
        <f t="shared" si="18"/>
        <v>74.25</v>
      </c>
      <c r="N389" t="str">
        <f t="shared" si="19"/>
        <v>Excelsa</v>
      </c>
      <c r="O389" t="str">
        <f t="shared" si="20"/>
        <v>Light</v>
      </c>
      <c r="P389" t="str">
        <f>_xlfn.XLOOKUP(order_table[[#This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_xlfn.XLOOKUP(orders!D390,products!$A$1:$A$49,products!$C$1:$C$49,,0)</f>
        <v>D</v>
      </c>
      <c r="K390">
        <f>_xlfn.XLOOKUP(orders!D390,products!$A$1:$A$49,products!$D$1:$D$49,,0)</f>
        <v>0.2</v>
      </c>
      <c r="L390">
        <f>_xlfn.XLOOKUP(D390,products!$A$1:$A$49,products!$E$1:$E$49,,0)</f>
        <v>3.8849999999999998</v>
      </c>
      <c r="M390">
        <f t="shared" si="18"/>
        <v>11.654999999999999</v>
      </c>
      <c r="N390" t="str">
        <f t="shared" si="19"/>
        <v>Liberica</v>
      </c>
      <c r="O390" t="str">
        <f t="shared" si="20"/>
        <v>Dark</v>
      </c>
      <c r="P390" t="str">
        <f>_xlfn.XLOOKUP(order_table[[#This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_xlfn.XLOOKUP(orders!D391,products!$A$1:$A$49,products!$C$1:$C$49,,0)</f>
        <v>D</v>
      </c>
      <c r="K391">
        <f>_xlfn.XLOOKUP(orders!D391,products!$A$1:$A$49,products!$D$1:$D$49,,0)</f>
        <v>0.5</v>
      </c>
      <c r="L391">
        <f>_xlfn.XLOOKUP(D391,products!$A$1:$A$49,products!$E$1:$E$49,,0)</f>
        <v>7.77</v>
      </c>
      <c r="M391">
        <f t="shared" si="18"/>
        <v>23.31</v>
      </c>
      <c r="N391" t="str">
        <f t="shared" si="19"/>
        <v>Liberica</v>
      </c>
      <c r="O391" t="str">
        <f t="shared" si="20"/>
        <v>Dark</v>
      </c>
      <c r="P391" t="str">
        <f>_xlfn.XLOOKUP(order_table[[#This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_xlfn.XLOOKUP(orders!D392,products!$A$1:$A$49,products!$C$1:$C$49,,0)</f>
        <v>D</v>
      </c>
      <c r="K392">
        <f>_xlfn.XLOOKUP(orders!D392,products!$A$1:$A$49,products!$D$1:$D$49,,0)</f>
        <v>0.5</v>
      </c>
      <c r="L392">
        <f>_xlfn.XLOOKUP(D392,products!$A$1:$A$49,products!$E$1:$E$49,,0)</f>
        <v>7.29</v>
      </c>
      <c r="M392">
        <f t="shared" si="18"/>
        <v>14.58</v>
      </c>
      <c r="N392" t="str">
        <f t="shared" si="19"/>
        <v>Excelsa</v>
      </c>
      <c r="O392" t="str">
        <f t="shared" si="20"/>
        <v>Dark</v>
      </c>
      <c r="P392" t="str">
        <f>_xlfn.XLOOKUP(order_table[[#This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_xlfn.XLOOKUP(orders!D393,products!$A$1:$A$49,products!$C$1:$C$49,,0)</f>
        <v>M</v>
      </c>
      <c r="K393">
        <f>_xlfn.XLOOKUP(orders!D393,products!$A$1:$A$49,products!$D$1:$D$49,,0)</f>
        <v>0.5</v>
      </c>
      <c r="L393">
        <f>_xlfn.XLOOKUP(D393,products!$A$1:$A$49,products!$E$1:$E$49,,0)</f>
        <v>6.75</v>
      </c>
      <c r="M393">
        <f t="shared" si="18"/>
        <v>13.5</v>
      </c>
      <c r="N393" t="str">
        <f t="shared" si="19"/>
        <v>Arabica</v>
      </c>
      <c r="O393" t="str">
        <f t="shared" si="20"/>
        <v>Medium</v>
      </c>
      <c r="P393" t="str">
        <f>_xlfn.XLOOKUP(order_table[[#This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_xlfn.XLOOKUP(orders!D394,products!$A$1:$A$49,products!$C$1:$C$49,,0)</f>
        <v>L</v>
      </c>
      <c r="K394">
        <f>_xlfn.XLOOKUP(orders!D394,products!$A$1:$A$49,products!$D$1:$D$49,,0)</f>
        <v>1</v>
      </c>
      <c r="L394">
        <f>_xlfn.XLOOKUP(D394,products!$A$1:$A$49,products!$E$1:$E$49,,0)</f>
        <v>14.85</v>
      </c>
      <c r="M394">
        <f t="shared" si="18"/>
        <v>89.1</v>
      </c>
      <c r="N394" t="str">
        <f t="shared" si="19"/>
        <v>Excelsa</v>
      </c>
      <c r="O394" t="str">
        <f t="shared" si="20"/>
        <v>Light</v>
      </c>
      <c r="P394" t="str">
        <f>_xlfn.XLOOKUP(order_table[[#This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_xlfn.XLOOKUP(orders!D395,products!$A$1:$A$49,products!$C$1:$C$49,,0)</f>
        <v>L</v>
      </c>
      <c r="K395">
        <f>_xlfn.XLOOKUP(orders!D395,products!$A$1:$A$49,products!$D$1:$D$49,,0)</f>
        <v>0.2</v>
      </c>
      <c r="L395">
        <f>_xlfn.XLOOKUP(D395,products!$A$1:$A$49,products!$E$1:$E$49,,0)</f>
        <v>3.8849999999999998</v>
      </c>
      <c r="M395">
        <f t="shared" si="18"/>
        <v>3.8849999999999998</v>
      </c>
      <c r="N395" t="str">
        <f t="shared" si="19"/>
        <v>Arabica</v>
      </c>
      <c r="O395" t="str">
        <f t="shared" si="20"/>
        <v>Light</v>
      </c>
      <c r="P395" t="str">
        <f>_xlfn.XLOOKUP(order_table[[#This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_xlfn.XLOOKUP(orders!D396,products!$A$1:$A$49,products!$C$1:$C$49,,0)</f>
        <v>L</v>
      </c>
      <c r="K396">
        <f>_xlfn.XLOOKUP(orders!D396,products!$A$1:$A$49,products!$D$1:$D$49,,0)</f>
        <v>2.5</v>
      </c>
      <c r="L396">
        <f>_xlfn.XLOOKUP(D396,products!$A$1:$A$49,products!$E$1:$E$49,,0)</f>
        <v>27.484999999999996</v>
      </c>
      <c r="M396">
        <f t="shared" si="18"/>
        <v>109.93999999999998</v>
      </c>
      <c r="N396" t="str">
        <f t="shared" si="19"/>
        <v>Robusta</v>
      </c>
      <c r="O396" t="str">
        <f t="shared" si="20"/>
        <v>Light</v>
      </c>
      <c r="P396" t="str">
        <f>_xlfn.XLOOKUP(order_table[[#This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_xlfn.XLOOKUP(orders!D397,products!$A$1:$A$49,products!$C$1:$C$49,,0)</f>
        <v>D</v>
      </c>
      <c r="K397">
        <f>_xlfn.XLOOKUP(orders!D397,products!$A$1:$A$49,products!$D$1:$D$49,,0)</f>
        <v>0.5</v>
      </c>
      <c r="L397">
        <f>_xlfn.XLOOKUP(D397,products!$A$1:$A$49,products!$E$1:$E$49,,0)</f>
        <v>7.77</v>
      </c>
      <c r="M397">
        <f t="shared" si="18"/>
        <v>46.62</v>
      </c>
      <c r="N397" t="str">
        <f t="shared" si="19"/>
        <v>Liberica</v>
      </c>
      <c r="O397" t="str">
        <f t="shared" si="20"/>
        <v>Dark</v>
      </c>
      <c r="P397" t="str">
        <f>_xlfn.XLOOKUP(order_table[[#This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_xlfn.XLOOKUP(orders!D398,products!$A$1:$A$49,products!$C$1:$C$49,,0)</f>
        <v>L</v>
      </c>
      <c r="K398">
        <f>_xlfn.XLOOKUP(orders!D398,products!$A$1:$A$49,products!$D$1:$D$49,,0)</f>
        <v>0.5</v>
      </c>
      <c r="L398">
        <f>_xlfn.XLOOKUP(D398,products!$A$1:$A$49,products!$E$1:$E$49,,0)</f>
        <v>7.77</v>
      </c>
      <c r="M398">
        <f t="shared" si="18"/>
        <v>38.849999999999994</v>
      </c>
      <c r="N398" t="str">
        <f t="shared" si="19"/>
        <v>Arabica</v>
      </c>
      <c r="O398" t="str">
        <f t="shared" si="20"/>
        <v>Light</v>
      </c>
      <c r="P398" t="str">
        <f>_xlfn.XLOOKUP(order_table[[#This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_xlfn.XLOOKUP(orders!D399,products!$A$1:$A$49,products!$C$1:$C$49,,0)</f>
        <v>D</v>
      </c>
      <c r="K399">
        <f>_xlfn.XLOOKUP(orders!D399,products!$A$1:$A$49,products!$D$1:$D$49,,0)</f>
        <v>0.5</v>
      </c>
      <c r="L399">
        <f>_xlfn.XLOOKUP(D399,products!$A$1:$A$49,products!$E$1:$E$49,,0)</f>
        <v>7.77</v>
      </c>
      <c r="M399">
        <f t="shared" si="18"/>
        <v>31.08</v>
      </c>
      <c r="N399" t="str">
        <f t="shared" si="19"/>
        <v>Liberica</v>
      </c>
      <c r="O399" t="str">
        <f t="shared" si="20"/>
        <v>Dark</v>
      </c>
      <c r="P399" t="str">
        <f>_xlfn.XLOOKUP(order_table[[#This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_xlfn.XLOOKUP(orders!D400,products!$A$1:$A$49,products!$C$1:$C$49,,0)</f>
        <v>D</v>
      </c>
      <c r="K400">
        <f>_xlfn.XLOOKUP(orders!D400,products!$A$1:$A$49,products!$D$1:$D$49,,0)</f>
        <v>0.2</v>
      </c>
      <c r="L400">
        <f>_xlfn.XLOOKUP(D400,products!$A$1:$A$49,products!$E$1:$E$49,,0)</f>
        <v>2.9849999999999999</v>
      </c>
      <c r="M400">
        <f t="shared" si="18"/>
        <v>17.91</v>
      </c>
      <c r="N400" t="str">
        <f t="shared" si="19"/>
        <v>Arabica</v>
      </c>
      <c r="O400" t="str">
        <f t="shared" si="20"/>
        <v>Dark</v>
      </c>
      <c r="P400" t="str">
        <f>_xlfn.XLOOKUP(order_table[[#This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_xlfn.XLOOKUP(orders!D401,products!$A$1:$A$49,products!$C$1:$C$49,,0)</f>
        <v>D</v>
      </c>
      <c r="K401">
        <f>_xlfn.XLOOKUP(orders!D401,products!$A$1:$A$49,products!$D$1:$D$49,,0)</f>
        <v>2.5</v>
      </c>
      <c r="L401">
        <f>_xlfn.XLOOKUP(D401,products!$A$1:$A$49,products!$E$1:$E$49,,0)</f>
        <v>27.945</v>
      </c>
      <c r="M401">
        <f t="shared" si="18"/>
        <v>167.67000000000002</v>
      </c>
      <c r="N401" t="str">
        <f t="shared" si="19"/>
        <v>Excelsa</v>
      </c>
      <c r="O401" t="str">
        <f t="shared" si="20"/>
        <v>Dark</v>
      </c>
      <c r="P401" t="str">
        <f>_xlfn.XLOOKUP(order_table[[#This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_xlfn.XLOOKUP(orders!D402,products!$A$1:$A$49,products!$C$1:$C$49,,0)</f>
        <v>L</v>
      </c>
      <c r="K402">
        <f>_xlfn.XLOOKUP(orders!D402,products!$A$1:$A$49,products!$D$1:$D$49,,0)</f>
        <v>1</v>
      </c>
      <c r="L402">
        <f>_xlfn.XLOOKUP(D402,products!$A$1:$A$49,products!$E$1:$E$49,,0)</f>
        <v>15.85</v>
      </c>
      <c r="M402">
        <f t="shared" si="18"/>
        <v>63.4</v>
      </c>
      <c r="N402" t="str">
        <f t="shared" si="19"/>
        <v>Liberica</v>
      </c>
      <c r="O402" t="str">
        <f t="shared" si="20"/>
        <v>Light</v>
      </c>
      <c r="P402" t="str">
        <f>_xlfn.XLOOKUP(order_table[[#This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_xlfn.XLOOKUP(orders!D403,products!$A$1:$A$49,products!$C$1:$C$49,,0)</f>
        <v>M</v>
      </c>
      <c r="K403">
        <f>_xlfn.XLOOKUP(orders!D403,products!$A$1:$A$49,products!$D$1:$D$49,,0)</f>
        <v>0.2</v>
      </c>
      <c r="L403">
        <f>_xlfn.XLOOKUP(D403,products!$A$1:$A$49,products!$E$1:$E$49,,0)</f>
        <v>4.3650000000000002</v>
      </c>
      <c r="M403">
        <f t="shared" si="18"/>
        <v>8.73</v>
      </c>
      <c r="N403" t="str">
        <f t="shared" si="19"/>
        <v>Liberica</v>
      </c>
      <c r="O403" t="str">
        <f t="shared" si="20"/>
        <v>Medium</v>
      </c>
      <c r="P403" t="str">
        <f>_xlfn.XLOOKUP(order_table[[#This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_xlfn.XLOOKUP(orders!D404,products!$A$1:$A$49,products!$C$1:$C$49,,0)</f>
        <v>D</v>
      </c>
      <c r="K404">
        <f>_xlfn.XLOOKUP(orders!D404,products!$A$1:$A$49,products!$D$1:$D$49,,0)</f>
        <v>1</v>
      </c>
      <c r="L404">
        <f>_xlfn.XLOOKUP(D404,products!$A$1:$A$49,products!$E$1:$E$49,,0)</f>
        <v>8.9499999999999993</v>
      </c>
      <c r="M404">
        <f t="shared" si="18"/>
        <v>26.849999999999998</v>
      </c>
      <c r="N404" t="str">
        <f t="shared" si="19"/>
        <v>Robusta</v>
      </c>
      <c r="O404" t="str">
        <f t="shared" si="20"/>
        <v>Dark</v>
      </c>
      <c r="P404" t="str">
        <f>_xlfn.XLOOKUP(order_table[[#This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_xlfn.XLOOKUP(orders!D405,products!$A$1:$A$49,products!$C$1:$C$49,,0)</f>
        <v>L</v>
      </c>
      <c r="K405">
        <f>_xlfn.XLOOKUP(orders!D405,products!$A$1:$A$49,products!$D$1:$D$49,,0)</f>
        <v>0.2</v>
      </c>
      <c r="L405">
        <f>_xlfn.XLOOKUP(D405,products!$A$1:$A$49,products!$E$1:$E$49,,0)</f>
        <v>4.7549999999999999</v>
      </c>
      <c r="M405">
        <f t="shared" si="18"/>
        <v>9.51</v>
      </c>
      <c r="N405" t="str">
        <f t="shared" si="19"/>
        <v>Liberica</v>
      </c>
      <c r="O405" t="str">
        <f t="shared" si="20"/>
        <v>Light</v>
      </c>
      <c r="P405" t="str">
        <f>_xlfn.XLOOKUP(order_table[[#This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_xlfn.XLOOKUP(orders!D406,products!$A$1:$A$49,products!$C$1:$C$49,,0)</f>
        <v>D</v>
      </c>
      <c r="K406">
        <f>_xlfn.XLOOKUP(orders!D406,products!$A$1:$A$49,products!$D$1:$D$49,,0)</f>
        <v>1</v>
      </c>
      <c r="L406">
        <f>_xlfn.XLOOKUP(D406,products!$A$1:$A$49,products!$E$1:$E$49,,0)</f>
        <v>9.9499999999999993</v>
      </c>
      <c r="M406">
        <f t="shared" si="18"/>
        <v>39.799999999999997</v>
      </c>
      <c r="N406" t="str">
        <f t="shared" si="19"/>
        <v>Arabica</v>
      </c>
      <c r="O406" t="str">
        <f t="shared" si="20"/>
        <v>Dark</v>
      </c>
      <c r="P406" t="str">
        <f>_xlfn.XLOOKUP(order_table[[#This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_xlfn.XLOOKUP(orders!D407,products!$A$1:$A$49,products!$C$1:$C$49,,0)</f>
        <v>M</v>
      </c>
      <c r="K407">
        <f>_xlfn.XLOOKUP(orders!D407,products!$A$1:$A$49,products!$D$1:$D$49,,0)</f>
        <v>0.5</v>
      </c>
      <c r="L407">
        <f>_xlfn.XLOOKUP(D407,products!$A$1:$A$49,products!$E$1:$E$49,,0)</f>
        <v>8.25</v>
      </c>
      <c r="M407">
        <f t="shared" si="18"/>
        <v>24.75</v>
      </c>
      <c r="N407" t="str">
        <f t="shared" si="19"/>
        <v>Excelsa</v>
      </c>
      <c r="O407" t="str">
        <f t="shared" si="20"/>
        <v>Medium</v>
      </c>
      <c r="P407" t="str">
        <f>_xlfn.XLOOKUP(order_table[[#This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_xlfn.XLOOKUP(orders!D408,products!$A$1:$A$49,products!$C$1:$C$49,,0)</f>
        <v>M</v>
      </c>
      <c r="K408">
        <f>_xlfn.XLOOKUP(orders!D408,products!$A$1:$A$49,products!$D$1:$D$49,,0)</f>
        <v>1</v>
      </c>
      <c r="L408">
        <f>_xlfn.XLOOKUP(D408,products!$A$1:$A$49,products!$E$1:$E$49,,0)</f>
        <v>13.75</v>
      </c>
      <c r="M408">
        <f t="shared" si="18"/>
        <v>68.75</v>
      </c>
      <c r="N408" t="str">
        <f t="shared" si="19"/>
        <v>Excelsa</v>
      </c>
      <c r="O408" t="str">
        <f t="shared" si="20"/>
        <v>Medium</v>
      </c>
      <c r="P408" t="str">
        <f>_xlfn.XLOOKUP(order_table[[#This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_xlfn.XLOOKUP(orders!D409,products!$A$1:$A$49,products!$C$1:$C$49,,0)</f>
        <v>M</v>
      </c>
      <c r="K409">
        <f>_xlfn.XLOOKUP(orders!D409,products!$A$1:$A$49,products!$D$1:$D$49,,0)</f>
        <v>0.5</v>
      </c>
      <c r="L409">
        <f>_xlfn.XLOOKUP(D409,products!$A$1:$A$49,products!$E$1:$E$49,,0)</f>
        <v>8.25</v>
      </c>
      <c r="M409">
        <f t="shared" si="18"/>
        <v>49.5</v>
      </c>
      <c r="N409" t="str">
        <f t="shared" si="19"/>
        <v>Excelsa</v>
      </c>
      <c r="O409" t="str">
        <f t="shared" si="20"/>
        <v>Medium</v>
      </c>
      <c r="P409" t="str">
        <f>_xlfn.XLOOKUP(order_table[[#This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_xlfn.XLOOKUP(orders!D410,products!$A$1:$A$49,products!$C$1:$C$49,,0)</f>
        <v>M</v>
      </c>
      <c r="K410">
        <f>_xlfn.XLOOKUP(orders!D410,products!$A$1:$A$49,products!$D$1:$D$49,,0)</f>
        <v>2.5</v>
      </c>
      <c r="L410">
        <f>_xlfn.XLOOKUP(D410,products!$A$1:$A$49,products!$E$1:$E$49,,0)</f>
        <v>25.874999999999996</v>
      </c>
      <c r="M410">
        <f t="shared" si="18"/>
        <v>51.749999999999993</v>
      </c>
      <c r="N410" t="str">
        <f t="shared" si="19"/>
        <v>Arabica</v>
      </c>
      <c r="O410" t="str">
        <f t="shared" si="20"/>
        <v>Medium</v>
      </c>
      <c r="P410" t="str">
        <f>_xlfn.XLOOKUP(order_table[[#This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_xlfn.XLOOKUP(orders!D411,products!$A$1:$A$49,products!$C$1:$C$49,,0)</f>
        <v>L</v>
      </c>
      <c r="K411">
        <f>_xlfn.XLOOKUP(orders!D411,products!$A$1:$A$49,products!$D$1:$D$49,,0)</f>
        <v>1</v>
      </c>
      <c r="L411">
        <f>_xlfn.XLOOKUP(D411,products!$A$1:$A$49,products!$E$1:$E$49,,0)</f>
        <v>15.85</v>
      </c>
      <c r="M411">
        <f t="shared" si="18"/>
        <v>47.55</v>
      </c>
      <c r="N411" t="str">
        <f t="shared" si="19"/>
        <v>Liberica</v>
      </c>
      <c r="O411" t="str">
        <f t="shared" si="20"/>
        <v>Light</v>
      </c>
      <c r="P411" t="str">
        <f>_xlfn.XLOOKUP(order_table[[#This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_xlfn.XLOOKUP(orders!D412,products!$A$1:$A$49,products!$C$1:$C$49,,0)</f>
        <v>L</v>
      </c>
      <c r="K412">
        <f>_xlfn.XLOOKUP(orders!D412,products!$A$1:$A$49,products!$D$1:$D$49,,0)</f>
        <v>0.2</v>
      </c>
      <c r="L412">
        <f>_xlfn.XLOOKUP(D412,products!$A$1:$A$49,products!$E$1:$E$49,,0)</f>
        <v>3.8849999999999998</v>
      </c>
      <c r="M412">
        <f t="shared" si="18"/>
        <v>15.54</v>
      </c>
      <c r="N412" t="str">
        <f t="shared" si="19"/>
        <v>Arabica</v>
      </c>
      <c r="O412" t="str">
        <f t="shared" si="20"/>
        <v>Light</v>
      </c>
      <c r="P412" t="str">
        <f>_xlfn.XLOOKUP(order_table[[#This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_xlfn.XLOOKUP(orders!D413,products!$A$1:$A$49,products!$C$1:$C$49,,0)</f>
        <v>M</v>
      </c>
      <c r="K413">
        <f>_xlfn.XLOOKUP(orders!D413,products!$A$1:$A$49,products!$D$1:$D$49,,0)</f>
        <v>1</v>
      </c>
      <c r="L413">
        <f>_xlfn.XLOOKUP(D413,products!$A$1:$A$49,products!$E$1:$E$49,,0)</f>
        <v>14.55</v>
      </c>
      <c r="M413">
        <f t="shared" si="18"/>
        <v>87.300000000000011</v>
      </c>
      <c r="N413" t="str">
        <f t="shared" si="19"/>
        <v>Liberica</v>
      </c>
      <c r="O413" t="str">
        <f t="shared" si="20"/>
        <v>Medium</v>
      </c>
      <c r="P413" t="str">
        <f>_xlfn.XLOOKUP(order_table[[#This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_xlfn.XLOOKUP(orders!D414,products!$A$1:$A$49,products!$C$1:$C$49,,0)</f>
        <v>M</v>
      </c>
      <c r="K414">
        <f>_xlfn.XLOOKUP(orders!D414,products!$A$1:$A$49,products!$D$1:$D$49,,0)</f>
        <v>1</v>
      </c>
      <c r="L414">
        <f>_xlfn.XLOOKUP(D414,products!$A$1:$A$49,products!$E$1:$E$49,,0)</f>
        <v>11.25</v>
      </c>
      <c r="M414">
        <f t="shared" si="18"/>
        <v>56.25</v>
      </c>
      <c r="N414" t="str">
        <f t="shared" si="19"/>
        <v>Arabica</v>
      </c>
      <c r="O414" t="str">
        <f t="shared" si="20"/>
        <v>Medium</v>
      </c>
      <c r="P414" t="str">
        <f>_xlfn.XLOOKUP(order_table[[#This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_xlfn.XLOOKUP(orders!D415,products!$A$1:$A$49,products!$C$1:$C$49,,0)</f>
        <v>L</v>
      </c>
      <c r="K415">
        <f>_xlfn.XLOOKUP(orders!D415,products!$A$1:$A$49,products!$D$1:$D$49,,0)</f>
        <v>2.5</v>
      </c>
      <c r="L415">
        <f>_xlfn.XLOOKUP(D415,products!$A$1:$A$49,products!$E$1:$E$49,,0)</f>
        <v>36.454999999999998</v>
      </c>
      <c r="M415">
        <f t="shared" si="18"/>
        <v>36.454999999999998</v>
      </c>
      <c r="N415" t="str">
        <f t="shared" si="19"/>
        <v>Liberica</v>
      </c>
      <c r="O415" t="str">
        <f t="shared" si="20"/>
        <v>Light</v>
      </c>
      <c r="P415" t="str">
        <f>_xlfn.XLOOKUP(order_table[[#This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_xlfn.XLOOKUP(orders!D416,products!$A$1:$A$49,products!$C$1:$C$49,,0)</f>
        <v>L</v>
      </c>
      <c r="K416">
        <f>_xlfn.XLOOKUP(orders!D416,products!$A$1:$A$49,products!$D$1:$D$49,,0)</f>
        <v>0.2</v>
      </c>
      <c r="L416">
        <f>_xlfn.XLOOKUP(D416,products!$A$1:$A$49,products!$E$1:$E$49,,0)</f>
        <v>3.5849999999999995</v>
      </c>
      <c r="M416">
        <f t="shared" si="18"/>
        <v>10.754999999999999</v>
      </c>
      <c r="N416" t="str">
        <f t="shared" si="19"/>
        <v>Robusta</v>
      </c>
      <c r="O416" t="str">
        <f t="shared" si="20"/>
        <v>Light</v>
      </c>
      <c r="P416" t="str">
        <f>_xlfn.XLOOKUP(order_table[[#This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_xlfn.XLOOKUP(orders!D417,products!$A$1:$A$49,products!$C$1:$C$49,,0)</f>
        <v>M</v>
      </c>
      <c r="K417">
        <f>_xlfn.XLOOKUP(orders!D417,products!$A$1:$A$49,products!$D$1:$D$49,,0)</f>
        <v>0.2</v>
      </c>
      <c r="L417">
        <f>_xlfn.XLOOKUP(D417,products!$A$1:$A$49,products!$E$1:$E$49,,0)</f>
        <v>2.9849999999999999</v>
      </c>
      <c r="M417">
        <f t="shared" si="18"/>
        <v>8.9550000000000001</v>
      </c>
      <c r="N417" t="str">
        <f t="shared" si="19"/>
        <v>Robusta</v>
      </c>
      <c r="O417" t="str">
        <f t="shared" si="20"/>
        <v>Medium</v>
      </c>
      <c r="P417" t="str">
        <f>_xlfn.XLOOKUP(order_table[[#This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_xlfn.XLOOKUP(orders!D418,products!$A$1:$A$49,products!$C$1:$C$49,,0)</f>
        <v>L</v>
      </c>
      <c r="K418">
        <f>_xlfn.XLOOKUP(orders!D418,products!$A$1:$A$49,products!$D$1:$D$49,,0)</f>
        <v>0.5</v>
      </c>
      <c r="L418">
        <f>_xlfn.XLOOKUP(D418,products!$A$1:$A$49,products!$E$1:$E$49,,0)</f>
        <v>7.77</v>
      </c>
      <c r="M418">
        <f t="shared" si="18"/>
        <v>23.31</v>
      </c>
      <c r="N418" t="str">
        <f t="shared" si="19"/>
        <v>Arabica</v>
      </c>
      <c r="O418" t="str">
        <f t="shared" si="20"/>
        <v>Light</v>
      </c>
      <c r="P418" t="str">
        <f>_xlfn.XLOOKUP(order_table[[#This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_xlfn.XLOOKUP(orders!D419,products!$A$1:$A$49,products!$C$1:$C$49,,0)</f>
        <v>L</v>
      </c>
      <c r="K419">
        <f>_xlfn.XLOOKUP(orders!D419,products!$A$1:$A$49,products!$D$1:$D$49,,0)</f>
        <v>2.5</v>
      </c>
      <c r="L419">
        <f>_xlfn.XLOOKUP(D419,products!$A$1:$A$49,products!$E$1:$E$49,,0)</f>
        <v>29.784999999999997</v>
      </c>
      <c r="M419">
        <f t="shared" si="18"/>
        <v>29.784999999999997</v>
      </c>
      <c r="N419" t="str">
        <f t="shared" si="19"/>
        <v>Arabica</v>
      </c>
      <c r="O419" t="str">
        <f t="shared" si="20"/>
        <v>Light</v>
      </c>
      <c r="P419" t="str">
        <f>_xlfn.XLOOKUP(order_table[[#This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_xlfn.XLOOKUP(orders!D420,products!$A$1:$A$49,products!$C$1:$C$49,,0)</f>
        <v>L</v>
      </c>
      <c r="K420">
        <f>_xlfn.XLOOKUP(orders!D420,products!$A$1:$A$49,products!$D$1:$D$49,,0)</f>
        <v>2.5</v>
      </c>
      <c r="L420">
        <f>_xlfn.XLOOKUP(D420,products!$A$1:$A$49,products!$E$1:$E$49,,0)</f>
        <v>29.784999999999997</v>
      </c>
      <c r="M420">
        <f t="shared" si="18"/>
        <v>148.92499999999998</v>
      </c>
      <c r="N420" t="str">
        <f t="shared" si="19"/>
        <v>Arabica</v>
      </c>
      <c r="O420" t="str">
        <f t="shared" si="20"/>
        <v>Light</v>
      </c>
      <c r="P420" t="str">
        <f>_xlfn.XLOOKUP(order_table[[#This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_xlfn.XLOOKUP(orders!D421,products!$A$1:$A$49,products!$C$1:$C$49,,0)</f>
        <v>M</v>
      </c>
      <c r="K421">
        <f>_xlfn.XLOOKUP(orders!D421,products!$A$1:$A$49,products!$D$1:$D$49,,0)</f>
        <v>0.5</v>
      </c>
      <c r="L421">
        <f>_xlfn.XLOOKUP(D421,products!$A$1:$A$49,products!$E$1:$E$49,,0)</f>
        <v>8.73</v>
      </c>
      <c r="M421">
        <f t="shared" si="18"/>
        <v>8.73</v>
      </c>
      <c r="N421" t="str">
        <f t="shared" si="19"/>
        <v>Liberica</v>
      </c>
      <c r="O421" t="str">
        <f t="shared" si="20"/>
        <v>Medium</v>
      </c>
      <c r="P421" t="str">
        <f>_xlfn.XLOOKUP(order_table[[#This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_xlfn.XLOOKUP(orders!D422,products!$A$1:$A$49,products!$C$1:$C$49,,0)</f>
        <v>D</v>
      </c>
      <c r="K422">
        <f>_xlfn.XLOOKUP(orders!D422,products!$A$1:$A$49,products!$D$1:$D$49,,0)</f>
        <v>0.5</v>
      </c>
      <c r="L422">
        <f>_xlfn.XLOOKUP(D422,products!$A$1:$A$49,products!$E$1:$E$49,,0)</f>
        <v>7.77</v>
      </c>
      <c r="M422">
        <f t="shared" si="18"/>
        <v>31.08</v>
      </c>
      <c r="N422" t="str">
        <f t="shared" si="19"/>
        <v>Liberica</v>
      </c>
      <c r="O422" t="str">
        <f t="shared" si="20"/>
        <v>Dark</v>
      </c>
      <c r="P422" t="str">
        <f>_xlfn.XLOOKUP(order_table[[#This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_xlfn.XLOOKUP(orders!D423,products!$A$1:$A$49,products!$C$1:$C$49,,0)</f>
        <v>D</v>
      </c>
      <c r="K423">
        <f>_xlfn.XLOOKUP(orders!D423,products!$A$1:$A$49,products!$D$1:$D$49,,0)</f>
        <v>2.5</v>
      </c>
      <c r="L423">
        <f>_xlfn.XLOOKUP(D423,products!$A$1:$A$49,products!$E$1:$E$49,,0)</f>
        <v>22.884999999999998</v>
      </c>
      <c r="M423">
        <f t="shared" si="18"/>
        <v>137.31</v>
      </c>
      <c r="N423" t="str">
        <f t="shared" si="19"/>
        <v>Arabica</v>
      </c>
      <c r="O423" t="str">
        <f t="shared" si="20"/>
        <v>Dark</v>
      </c>
      <c r="P423" t="str">
        <f>_xlfn.XLOOKUP(order_table[[#This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_xlfn.XLOOKUP(orders!D424,products!$A$1:$A$49,products!$C$1:$C$49,,0)</f>
        <v>D</v>
      </c>
      <c r="K424">
        <f>_xlfn.XLOOKUP(orders!D424,products!$A$1:$A$49,products!$D$1:$D$49,,0)</f>
        <v>0.5</v>
      </c>
      <c r="L424">
        <f>_xlfn.XLOOKUP(D424,products!$A$1:$A$49,products!$E$1:$E$49,,0)</f>
        <v>5.97</v>
      </c>
      <c r="M424">
        <f t="shared" si="18"/>
        <v>29.849999999999998</v>
      </c>
      <c r="N424" t="str">
        <f t="shared" si="19"/>
        <v>Arabica</v>
      </c>
      <c r="O424" t="str">
        <f t="shared" si="20"/>
        <v>Dark</v>
      </c>
      <c r="P424" t="str">
        <f>_xlfn.XLOOKUP(order_table[[#This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_xlfn.XLOOKUP(orders!D425,products!$A$1:$A$49,products!$C$1:$C$49,,0)</f>
        <v>M</v>
      </c>
      <c r="K425">
        <f>_xlfn.XLOOKUP(orders!D425,products!$A$1:$A$49,products!$D$1:$D$49,,0)</f>
        <v>0.5</v>
      </c>
      <c r="L425">
        <f>_xlfn.XLOOKUP(D425,products!$A$1:$A$49,products!$E$1:$E$49,,0)</f>
        <v>5.97</v>
      </c>
      <c r="M425">
        <f t="shared" si="18"/>
        <v>17.91</v>
      </c>
      <c r="N425" t="str">
        <f t="shared" si="19"/>
        <v>Robusta</v>
      </c>
      <c r="O425" t="str">
        <f t="shared" si="20"/>
        <v>Medium</v>
      </c>
      <c r="P425" t="str">
        <f>_xlfn.XLOOKUP(order_table[[#This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_xlfn.XLOOKUP(orders!D426,products!$A$1:$A$49,products!$C$1:$C$49,,0)</f>
        <v>L</v>
      </c>
      <c r="K426">
        <f>_xlfn.XLOOKUP(orders!D426,products!$A$1:$A$49,products!$D$1:$D$49,,0)</f>
        <v>0.5</v>
      </c>
      <c r="L426">
        <f>_xlfn.XLOOKUP(D426,products!$A$1:$A$49,products!$E$1:$E$49,,0)</f>
        <v>8.91</v>
      </c>
      <c r="M426">
        <f t="shared" si="18"/>
        <v>26.73</v>
      </c>
      <c r="N426" t="str">
        <f t="shared" si="19"/>
        <v>Excelsa</v>
      </c>
      <c r="O426" t="str">
        <f t="shared" si="20"/>
        <v>Light</v>
      </c>
      <c r="P426" t="str">
        <f>_xlfn.XLOOKUP(order_table[[#This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_xlfn.XLOOKUP(orders!D427,products!$A$1:$A$49,products!$C$1:$C$49,,0)</f>
        <v>D</v>
      </c>
      <c r="K427">
        <f>_xlfn.XLOOKUP(orders!D427,products!$A$1:$A$49,products!$D$1:$D$49,,0)</f>
        <v>1</v>
      </c>
      <c r="L427">
        <f>_xlfn.XLOOKUP(D427,products!$A$1:$A$49,products!$E$1:$E$49,,0)</f>
        <v>8.9499999999999993</v>
      </c>
      <c r="M427">
        <f t="shared" si="18"/>
        <v>17.899999999999999</v>
      </c>
      <c r="N427" t="str">
        <f t="shared" si="19"/>
        <v>Robusta</v>
      </c>
      <c r="O427" t="str">
        <f t="shared" si="20"/>
        <v>Dark</v>
      </c>
      <c r="P427" t="str">
        <f>_xlfn.XLOOKUP(order_table[[#This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_xlfn.XLOOKUP(orders!D428,products!$A$1:$A$49,products!$C$1:$C$49,,0)</f>
        <v>L</v>
      </c>
      <c r="K428">
        <f>_xlfn.XLOOKUP(orders!D428,products!$A$1:$A$49,products!$D$1:$D$49,,0)</f>
        <v>0.2</v>
      </c>
      <c r="L428">
        <f>_xlfn.XLOOKUP(D428,products!$A$1:$A$49,products!$E$1:$E$49,,0)</f>
        <v>3.5849999999999995</v>
      </c>
      <c r="M428">
        <f t="shared" si="18"/>
        <v>14.339999999999998</v>
      </c>
      <c r="N428" t="str">
        <f t="shared" si="19"/>
        <v>Robusta</v>
      </c>
      <c r="O428" t="str">
        <f t="shared" si="20"/>
        <v>Light</v>
      </c>
      <c r="P428" t="str">
        <f>_xlfn.XLOOKUP(order_table[[#This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_xlfn.XLOOKUP(orders!D429,products!$A$1:$A$49,products!$C$1:$C$49,,0)</f>
        <v>M</v>
      </c>
      <c r="K429">
        <f>_xlfn.XLOOKUP(orders!D429,products!$A$1:$A$49,products!$D$1:$D$49,,0)</f>
        <v>2.5</v>
      </c>
      <c r="L429">
        <f>_xlfn.XLOOKUP(D429,products!$A$1:$A$49,products!$E$1:$E$49,,0)</f>
        <v>25.874999999999996</v>
      </c>
      <c r="M429">
        <f t="shared" si="18"/>
        <v>77.624999999999986</v>
      </c>
      <c r="N429" t="str">
        <f t="shared" si="19"/>
        <v>Arabica</v>
      </c>
      <c r="O429" t="str">
        <f t="shared" si="20"/>
        <v>Medium</v>
      </c>
      <c r="P429" t="str">
        <f>_xlfn.XLOOKUP(order_table[[#This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_xlfn.XLOOKUP(orders!D430,products!$A$1:$A$49,products!$C$1:$C$49,,0)</f>
        <v>L</v>
      </c>
      <c r="K430">
        <f>_xlfn.XLOOKUP(orders!D430,products!$A$1:$A$49,products!$D$1:$D$49,,0)</f>
        <v>1</v>
      </c>
      <c r="L430">
        <f>_xlfn.XLOOKUP(D430,products!$A$1:$A$49,products!$E$1:$E$49,,0)</f>
        <v>11.95</v>
      </c>
      <c r="M430">
        <f t="shared" si="18"/>
        <v>59.75</v>
      </c>
      <c r="N430" t="str">
        <f t="shared" si="19"/>
        <v>Robusta</v>
      </c>
      <c r="O430" t="str">
        <f t="shared" si="20"/>
        <v>Light</v>
      </c>
      <c r="P430" t="str">
        <f>_xlfn.XLOOKUP(order_table[[#This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_xlfn.XLOOKUP(orders!D431,products!$A$1:$A$49,products!$C$1:$C$49,,0)</f>
        <v>L</v>
      </c>
      <c r="K431">
        <f>_xlfn.XLOOKUP(orders!D431,products!$A$1:$A$49,products!$D$1:$D$49,,0)</f>
        <v>1</v>
      </c>
      <c r="L431">
        <f>_xlfn.XLOOKUP(D431,products!$A$1:$A$49,products!$E$1:$E$49,,0)</f>
        <v>12.95</v>
      </c>
      <c r="M431">
        <f t="shared" si="18"/>
        <v>77.699999999999989</v>
      </c>
      <c r="N431" t="str">
        <f t="shared" si="19"/>
        <v>Arabica</v>
      </c>
      <c r="O431" t="str">
        <f t="shared" si="20"/>
        <v>Light</v>
      </c>
      <c r="P431" t="str">
        <f>_xlfn.XLOOKUP(order_table[[#This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_xlfn.XLOOKUP(orders!D432,products!$A$1:$A$49,products!$C$1:$C$49,,0)</f>
        <v>D</v>
      </c>
      <c r="K432">
        <f>_xlfn.XLOOKUP(orders!D432,products!$A$1:$A$49,products!$D$1:$D$49,,0)</f>
        <v>0.2</v>
      </c>
      <c r="L432">
        <f>_xlfn.XLOOKUP(D432,products!$A$1:$A$49,products!$E$1:$E$49,,0)</f>
        <v>2.6849999999999996</v>
      </c>
      <c r="M432">
        <f t="shared" si="18"/>
        <v>5.3699999999999992</v>
      </c>
      <c r="N432" t="str">
        <f t="shared" si="19"/>
        <v>Robusta</v>
      </c>
      <c r="O432" t="str">
        <f t="shared" si="20"/>
        <v>Dark</v>
      </c>
      <c r="P432" t="str">
        <f>_xlfn.XLOOKUP(order_table[[#This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_xlfn.XLOOKUP(orders!D433,products!$A$1:$A$49,products!$C$1:$C$49,,0)</f>
        <v>D</v>
      </c>
      <c r="K433">
        <f>_xlfn.XLOOKUP(orders!D433,products!$A$1:$A$49,products!$D$1:$D$49,,0)</f>
        <v>2.5</v>
      </c>
      <c r="L433">
        <f>_xlfn.XLOOKUP(D433,products!$A$1:$A$49,products!$E$1:$E$49,,0)</f>
        <v>27.945</v>
      </c>
      <c r="M433">
        <f t="shared" si="18"/>
        <v>83.835000000000008</v>
      </c>
      <c r="N433" t="str">
        <f t="shared" si="19"/>
        <v>Excelsa</v>
      </c>
      <c r="O433" t="str">
        <f t="shared" si="20"/>
        <v>Dark</v>
      </c>
      <c r="P433" t="str">
        <f>_xlfn.XLOOKUP(order_table[[#This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_xlfn.XLOOKUP(orders!D434,products!$A$1:$A$49,products!$C$1:$C$49,,0)</f>
        <v>M</v>
      </c>
      <c r="K434">
        <f>_xlfn.XLOOKUP(orders!D434,products!$A$1:$A$49,products!$D$1:$D$49,,0)</f>
        <v>1</v>
      </c>
      <c r="L434">
        <f>_xlfn.XLOOKUP(D434,products!$A$1:$A$49,products!$E$1:$E$49,,0)</f>
        <v>11.25</v>
      </c>
      <c r="M434">
        <f t="shared" si="18"/>
        <v>22.5</v>
      </c>
      <c r="N434" t="str">
        <f t="shared" si="19"/>
        <v>Arabica</v>
      </c>
      <c r="O434" t="str">
        <f t="shared" si="20"/>
        <v>Medium</v>
      </c>
      <c r="P434" t="str">
        <f>_xlfn.XLOOKUP(order_table[[#This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_xlfn.XLOOKUP(orders!D435,products!$A$1:$A$49,products!$C$1:$C$49,,0)</f>
        <v>M</v>
      </c>
      <c r="K435">
        <f>_xlfn.XLOOKUP(orders!D435,products!$A$1:$A$49,products!$D$1:$D$49,,0)</f>
        <v>2.5</v>
      </c>
      <c r="L435">
        <f>_xlfn.XLOOKUP(D435,products!$A$1:$A$49,products!$E$1:$E$49,,0)</f>
        <v>33.464999999999996</v>
      </c>
      <c r="M435">
        <f t="shared" si="18"/>
        <v>200.78999999999996</v>
      </c>
      <c r="N435" t="str">
        <f t="shared" si="19"/>
        <v>Liberica</v>
      </c>
      <c r="O435" t="str">
        <f t="shared" si="20"/>
        <v>Medium</v>
      </c>
      <c r="P435" t="str">
        <f>_xlfn.XLOOKUP(order_table[[#This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_xlfn.XLOOKUP(orders!D436,products!$A$1:$A$49,products!$C$1:$C$49,,0)</f>
        <v>M</v>
      </c>
      <c r="K436">
        <f>_xlfn.XLOOKUP(orders!D436,products!$A$1:$A$49,products!$D$1:$D$49,,0)</f>
        <v>1</v>
      </c>
      <c r="L436">
        <f>_xlfn.XLOOKUP(D436,products!$A$1:$A$49,products!$E$1:$E$49,,0)</f>
        <v>11.25</v>
      </c>
      <c r="M436">
        <f t="shared" si="18"/>
        <v>67.5</v>
      </c>
      <c r="N436" t="str">
        <f t="shared" si="19"/>
        <v>Arabica</v>
      </c>
      <c r="O436" t="str">
        <f t="shared" si="20"/>
        <v>Medium</v>
      </c>
      <c r="P436" t="str">
        <f>_xlfn.XLOOKUP(order_table[[#This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_xlfn.XLOOKUP(orders!D437,products!$A$1:$A$49,products!$C$1:$C$49,,0)</f>
        <v>M</v>
      </c>
      <c r="K437">
        <f>_xlfn.XLOOKUP(orders!D437,products!$A$1:$A$49,products!$D$1:$D$49,,0)</f>
        <v>0.5</v>
      </c>
      <c r="L437">
        <f>_xlfn.XLOOKUP(D437,products!$A$1:$A$49,products!$E$1:$E$49,,0)</f>
        <v>8.25</v>
      </c>
      <c r="M437">
        <f t="shared" si="18"/>
        <v>8.25</v>
      </c>
      <c r="N437" t="str">
        <f t="shared" si="19"/>
        <v>Excelsa</v>
      </c>
      <c r="O437" t="str">
        <f t="shared" si="20"/>
        <v>Medium</v>
      </c>
      <c r="P437" t="str">
        <f>_xlfn.XLOOKUP(order_table[[#This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_xlfn.XLOOKUP(orders!D438,products!$A$1:$A$49,products!$C$1:$C$49,,0)</f>
        <v>L</v>
      </c>
      <c r="K438">
        <f>_xlfn.XLOOKUP(orders!D438,products!$A$1:$A$49,products!$D$1:$D$49,,0)</f>
        <v>0.2</v>
      </c>
      <c r="L438">
        <f>_xlfn.XLOOKUP(D438,products!$A$1:$A$49,products!$E$1:$E$49,,0)</f>
        <v>4.7549999999999999</v>
      </c>
      <c r="M438">
        <f t="shared" si="18"/>
        <v>9.51</v>
      </c>
      <c r="N438" t="str">
        <f t="shared" si="19"/>
        <v>Liberica</v>
      </c>
      <c r="O438" t="str">
        <f t="shared" si="20"/>
        <v>Light</v>
      </c>
      <c r="P438" t="str">
        <f>_xlfn.XLOOKUP(order_table[[#This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_xlfn.XLOOKUP(orders!D439,products!$A$1:$A$49,products!$C$1:$C$49,,0)</f>
        <v>D</v>
      </c>
      <c r="K439">
        <f>_xlfn.XLOOKUP(orders!D439,products!$A$1:$A$49,products!$D$1:$D$49,,0)</f>
        <v>2.5</v>
      </c>
      <c r="L439">
        <f>_xlfn.XLOOKUP(D439,products!$A$1:$A$49,products!$E$1:$E$49,,0)</f>
        <v>29.784999999999997</v>
      </c>
      <c r="M439">
        <f t="shared" si="18"/>
        <v>29.784999999999997</v>
      </c>
      <c r="N439" t="str">
        <f t="shared" si="19"/>
        <v>Liberica</v>
      </c>
      <c r="O439" t="str">
        <f t="shared" si="20"/>
        <v>Dark</v>
      </c>
      <c r="P439" t="str">
        <f>_xlfn.XLOOKUP(order_table[[#This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_xlfn.XLOOKUP(orders!D440,products!$A$1:$A$49,products!$C$1:$C$49,,0)</f>
        <v>D</v>
      </c>
      <c r="K440">
        <f>_xlfn.XLOOKUP(orders!D440,products!$A$1:$A$49,products!$D$1:$D$49,,0)</f>
        <v>0.5</v>
      </c>
      <c r="L440">
        <f>_xlfn.XLOOKUP(D440,products!$A$1:$A$49,products!$E$1:$E$49,,0)</f>
        <v>7.77</v>
      </c>
      <c r="M440">
        <f t="shared" si="18"/>
        <v>15.54</v>
      </c>
      <c r="N440" t="str">
        <f t="shared" si="19"/>
        <v>Liberica</v>
      </c>
      <c r="O440" t="str">
        <f t="shared" si="20"/>
        <v>Dark</v>
      </c>
      <c r="P440" t="str">
        <f>_xlfn.XLOOKUP(order_table[[#This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_xlfn.XLOOKUP(orders!D441,products!$A$1:$A$49,products!$C$1:$C$49,,0)</f>
        <v>L</v>
      </c>
      <c r="K441">
        <f>_xlfn.XLOOKUP(orders!D441,products!$A$1:$A$49,products!$D$1:$D$49,,0)</f>
        <v>0.5</v>
      </c>
      <c r="L441">
        <f>_xlfn.XLOOKUP(D441,products!$A$1:$A$49,products!$E$1:$E$49,,0)</f>
        <v>8.91</v>
      </c>
      <c r="M441">
        <f t="shared" si="18"/>
        <v>35.64</v>
      </c>
      <c r="N441" t="str">
        <f t="shared" si="19"/>
        <v>Excelsa</v>
      </c>
      <c r="O441" t="str">
        <f t="shared" si="20"/>
        <v>Light</v>
      </c>
      <c r="P441" t="str">
        <f>_xlfn.XLOOKUP(order_table[[#This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_xlfn.XLOOKUP(orders!D442,products!$A$1:$A$49,products!$C$1:$C$49,,0)</f>
        <v>M</v>
      </c>
      <c r="K442">
        <f>_xlfn.XLOOKUP(orders!D442,products!$A$1:$A$49,products!$D$1:$D$49,,0)</f>
        <v>2.5</v>
      </c>
      <c r="L442">
        <f>_xlfn.XLOOKUP(D442,products!$A$1:$A$49,products!$E$1:$E$49,,0)</f>
        <v>25.874999999999996</v>
      </c>
      <c r="M442">
        <f t="shared" si="18"/>
        <v>103.49999999999999</v>
      </c>
      <c r="N442" t="str">
        <f t="shared" si="19"/>
        <v>Arabica</v>
      </c>
      <c r="O442" t="str">
        <f t="shared" si="20"/>
        <v>Medium</v>
      </c>
      <c r="P442" t="str">
        <f>_xlfn.XLOOKUP(order_table[[#This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_xlfn.XLOOKUP(orders!D443,products!$A$1:$A$49,products!$C$1:$C$49,,0)</f>
        <v>D</v>
      </c>
      <c r="K443">
        <f>_xlfn.XLOOKUP(orders!D443,products!$A$1:$A$49,products!$D$1:$D$49,,0)</f>
        <v>1</v>
      </c>
      <c r="L443">
        <f>_xlfn.XLOOKUP(D443,products!$A$1:$A$49,products!$E$1:$E$49,,0)</f>
        <v>12.15</v>
      </c>
      <c r="M443">
        <f t="shared" si="18"/>
        <v>36.450000000000003</v>
      </c>
      <c r="N443" t="str">
        <f t="shared" si="19"/>
        <v>Excelsa</v>
      </c>
      <c r="O443" t="str">
        <f t="shared" si="20"/>
        <v>Dark</v>
      </c>
      <c r="P443" t="str">
        <f>_xlfn.XLOOKUP(order_table[[#This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_xlfn.XLOOKUP(orders!D444,products!$A$1:$A$49,products!$C$1:$C$49,,0)</f>
        <v>L</v>
      </c>
      <c r="K444">
        <f>_xlfn.XLOOKUP(orders!D444,products!$A$1:$A$49,products!$D$1:$D$49,,0)</f>
        <v>0.5</v>
      </c>
      <c r="L444">
        <f>_xlfn.XLOOKUP(D444,products!$A$1:$A$49,products!$E$1:$E$49,,0)</f>
        <v>7.169999999999999</v>
      </c>
      <c r="M444">
        <f t="shared" si="18"/>
        <v>35.849999999999994</v>
      </c>
      <c r="N444" t="str">
        <f t="shared" si="19"/>
        <v>Robusta</v>
      </c>
      <c r="O444" t="str">
        <f t="shared" si="20"/>
        <v>Light</v>
      </c>
      <c r="P444" t="str">
        <f>_xlfn.XLOOKUP(order_table[[#This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_xlfn.XLOOKUP(orders!D445,products!$A$1:$A$49,products!$C$1:$C$49,,0)</f>
        <v>L</v>
      </c>
      <c r="K445">
        <f>_xlfn.XLOOKUP(orders!D445,products!$A$1:$A$49,products!$D$1:$D$49,,0)</f>
        <v>0.2</v>
      </c>
      <c r="L445">
        <f>_xlfn.XLOOKUP(D445,products!$A$1:$A$49,products!$E$1:$E$49,,0)</f>
        <v>4.4550000000000001</v>
      </c>
      <c r="M445">
        <f t="shared" si="18"/>
        <v>22.274999999999999</v>
      </c>
      <c r="N445" t="str">
        <f t="shared" si="19"/>
        <v>Excelsa</v>
      </c>
      <c r="O445" t="str">
        <f t="shared" si="20"/>
        <v>Light</v>
      </c>
      <c r="P445" t="str">
        <f>_xlfn.XLOOKUP(order_table[[#This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_xlfn.XLOOKUP(orders!D446,products!$A$1:$A$49,products!$C$1:$C$49,,0)</f>
        <v>M</v>
      </c>
      <c r="K446">
        <f>_xlfn.XLOOKUP(orders!D446,products!$A$1:$A$49,products!$D$1:$D$49,,0)</f>
        <v>0.2</v>
      </c>
      <c r="L446">
        <f>_xlfn.XLOOKUP(D446,products!$A$1:$A$49,products!$E$1:$E$49,,0)</f>
        <v>4.125</v>
      </c>
      <c r="M446">
        <f t="shared" si="18"/>
        <v>24.75</v>
      </c>
      <c r="N446" t="str">
        <f t="shared" si="19"/>
        <v>Excelsa</v>
      </c>
      <c r="O446" t="str">
        <f t="shared" si="20"/>
        <v>Medium</v>
      </c>
      <c r="P446" t="str">
        <f>_xlfn.XLOOKUP(order_table[[#This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_xlfn.XLOOKUP(orders!D447,products!$A$1:$A$49,products!$C$1:$C$49,,0)</f>
        <v>M</v>
      </c>
      <c r="K447">
        <f>_xlfn.XLOOKUP(orders!D447,products!$A$1:$A$49,products!$D$1:$D$49,,0)</f>
        <v>2.5</v>
      </c>
      <c r="L447">
        <f>_xlfn.XLOOKUP(D447,products!$A$1:$A$49,products!$E$1:$E$49,,0)</f>
        <v>33.464999999999996</v>
      </c>
      <c r="M447">
        <f t="shared" si="18"/>
        <v>66.929999999999993</v>
      </c>
      <c r="N447" t="str">
        <f t="shared" si="19"/>
        <v>Liberica</v>
      </c>
      <c r="O447" t="str">
        <f t="shared" si="20"/>
        <v>Medium</v>
      </c>
      <c r="P447" t="str">
        <f>_xlfn.XLOOKUP(order_table[[#This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_xlfn.XLOOKUP(orders!D448,products!$A$1:$A$49,products!$C$1:$C$49,,0)</f>
        <v>M</v>
      </c>
      <c r="K448">
        <f>_xlfn.XLOOKUP(orders!D448,products!$A$1:$A$49,products!$D$1:$D$49,,0)</f>
        <v>0.5</v>
      </c>
      <c r="L448">
        <f>_xlfn.XLOOKUP(D448,products!$A$1:$A$49,products!$E$1:$E$49,,0)</f>
        <v>8.73</v>
      </c>
      <c r="M448">
        <f t="shared" si="18"/>
        <v>8.73</v>
      </c>
      <c r="N448" t="str">
        <f t="shared" si="19"/>
        <v>Liberica</v>
      </c>
      <c r="O448" t="str">
        <f t="shared" si="20"/>
        <v>Medium</v>
      </c>
      <c r="P448" t="str">
        <f>_xlfn.XLOOKUP(order_table[[#This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_xlfn.XLOOKUP(orders!D449,products!$A$1:$A$49,products!$C$1:$C$49,,0)</f>
        <v>M</v>
      </c>
      <c r="K449">
        <f>_xlfn.XLOOKUP(orders!D449,products!$A$1:$A$49,products!$D$1:$D$49,,0)</f>
        <v>0.5</v>
      </c>
      <c r="L449">
        <f>_xlfn.XLOOKUP(D449,products!$A$1:$A$49,products!$E$1:$E$49,,0)</f>
        <v>5.97</v>
      </c>
      <c r="M449">
        <f t="shared" si="18"/>
        <v>17.91</v>
      </c>
      <c r="N449" t="str">
        <f t="shared" si="19"/>
        <v>Robusta</v>
      </c>
      <c r="O449" t="str">
        <f t="shared" si="20"/>
        <v>Medium</v>
      </c>
      <c r="P449" t="str">
        <f>_xlfn.XLOOKUP(order_table[[#This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_xlfn.XLOOKUP(orders!D450,products!$A$1:$A$49,products!$C$1:$C$49,,0)</f>
        <v>L</v>
      </c>
      <c r="K450">
        <f>_xlfn.XLOOKUP(orders!D450,products!$A$1:$A$49,products!$D$1:$D$49,,0)</f>
        <v>0.5</v>
      </c>
      <c r="L450">
        <f>_xlfn.XLOOKUP(D450,products!$A$1:$A$49,products!$E$1:$E$49,,0)</f>
        <v>7.169999999999999</v>
      </c>
      <c r="M450">
        <f t="shared" si="18"/>
        <v>7.169999999999999</v>
      </c>
      <c r="N450" t="str">
        <f t="shared" si="19"/>
        <v>Robusta</v>
      </c>
      <c r="O450" t="str">
        <f t="shared" si="20"/>
        <v>Light</v>
      </c>
      <c r="P450" t="str">
        <f>_xlfn.XLOOKUP(order_table[[#This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_xlfn.XLOOKUP(orders!D451,products!$A$1:$A$49,products!$C$1:$C$49,,0)</f>
        <v>D</v>
      </c>
      <c r="K451">
        <f>_xlfn.XLOOKUP(orders!D451,products!$A$1:$A$49,products!$D$1:$D$49,,0)</f>
        <v>0.2</v>
      </c>
      <c r="L451">
        <f>_xlfn.XLOOKUP(D451,products!$A$1:$A$49,products!$E$1:$E$49,,0)</f>
        <v>2.6849999999999996</v>
      </c>
      <c r="M451">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_xlfn.XLOOKUP(order_table[[#This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_xlfn.XLOOKUP(orders!D452,products!$A$1:$A$49,products!$C$1:$C$49,,0)</f>
        <v>L</v>
      </c>
      <c r="K452">
        <f>_xlfn.XLOOKUP(orders!D452,products!$A$1:$A$49,products!$D$1:$D$49,,0)</f>
        <v>0.2</v>
      </c>
      <c r="L452">
        <f>_xlfn.XLOOKUP(D452,products!$A$1:$A$49,products!$E$1:$E$49,,0)</f>
        <v>4.7549999999999999</v>
      </c>
      <c r="M452">
        <f t="shared" si="21"/>
        <v>23.774999999999999</v>
      </c>
      <c r="N452" t="str">
        <f t="shared" si="22"/>
        <v>Liberica</v>
      </c>
      <c r="O452" t="str">
        <f t="shared" si="23"/>
        <v>Light</v>
      </c>
      <c r="P452" t="str">
        <f>_xlfn.XLOOKUP(order_table[[#This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_xlfn.XLOOKUP(orders!D453,products!$A$1:$A$49,products!$C$1:$C$49,,0)</f>
        <v>D</v>
      </c>
      <c r="K453">
        <f>_xlfn.XLOOKUP(orders!D453,products!$A$1:$A$49,products!$D$1:$D$49,,0)</f>
        <v>2.5</v>
      </c>
      <c r="L453">
        <f>_xlfn.XLOOKUP(D453,products!$A$1:$A$49,products!$E$1:$E$49,,0)</f>
        <v>20.584999999999997</v>
      </c>
      <c r="M453">
        <f t="shared" si="21"/>
        <v>41.169999999999995</v>
      </c>
      <c r="N453" t="str">
        <f t="shared" si="22"/>
        <v>Robusta</v>
      </c>
      <c r="O453" t="str">
        <f t="shared" si="23"/>
        <v>Dark</v>
      </c>
      <c r="P453" t="str">
        <f>_xlfn.XLOOKUP(order_table[[#This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_xlfn.XLOOKUP(orders!D454,products!$A$1:$A$49,products!$C$1:$C$49,,0)</f>
        <v>L</v>
      </c>
      <c r="K454">
        <f>_xlfn.XLOOKUP(orders!D454,products!$A$1:$A$49,products!$D$1:$D$49,,0)</f>
        <v>0.2</v>
      </c>
      <c r="L454">
        <f>_xlfn.XLOOKUP(D454,products!$A$1:$A$49,products!$E$1:$E$49,,0)</f>
        <v>3.8849999999999998</v>
      </c>
      <c r="M454">
        <f t="shared" si="21"/>
        <v>11.654999999999999</v>
      </c>
      <c r="N454" t="str">
        <f t="shared" si="22"/>
        <v>Arabica</v>
      </c>
      <c r="O454" t="str">
        <f t="shared" si="23"/>
        <v>Light</v>
      </c>
      <c r="P454" t="str">
        <f>_xlfn.XLOOKUP(order_table[[#This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_xlfn.XLOOKUP(orders!D455,products!$A$1:$A$49,products!$C$1:$C$49,,0)</f>
        <v>L</v>
      </c>
      <c r="K455">
        <f>_xlfn.XLOOKUP(orders!D455,products!$A$1:$A$49,products!$D$1:$D$49,,0)</f>
        <v>0.5</v>
      </c>
      <c r="L455">
        <f>_xlfn.XLOOKUP(D455,products!$A$1:$A$49,products!$E$1:$E$49,,0)</f>
        <v>9.51</v>
      </c>
      <c r="M455">
        <f t="shared" si="21"/>
        <v>38.04</v>
      </c>
      <c r="N455" t="str">
        <f t="shared" si="22"/>
        <v>Liberica</v>
      </c>
      <c r="O455" t="str">
        <f t="shared" si="23"/>
        <v>Light</v>
      </c>
      <c r="P455" t="str">
        <f>_xlfn.XLOOKUP(order_table[[#This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_xlfn.XLOOKUP(orders!D456,products!$A$1:$A$49,products!$C$1:$C$49,,0)</f>
        <v>D</v>
      </c>
      <c r="K456">
        <f>_xlfn.XLOOKUP(orders!D456,products!$A$1:$A$49,products!$D$1:$D$49,,0)</f>
        <v>2.5</v>
      </c>
      <c r="L456">
        <f>_xlfn.XLOOKUP(D456,products!$A$1:$A$49,products!$E$1:$E$49,,0)</f>
        <v>20.584999999999997</v>
      </c>
      <c r="M456">
        <f t="shared" si="21"/>
        <v>82.339999999999989</v>
      </c>
      <c r="N456" t="str">
        <f t="shared" si="22"/>
        <v>Robusta</v>
      </c>
      <c r="O456" t="str">
        <f t="shared" si="23"/>
        <v>Dark</v>
      </c>
      <c r="P456" t="str">
        <f>_xlfn.XLOOKUP(order_table[[#This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_xlfn.XLOOKUP(orders!D457,products!$A$1:$A$49,products!$C$1:$C$49,,0)</f>
        <v>L</v>
      </c>
      <c r="K457">
        <f>_xlfn.XLOOKUP(orders!D457,products!$A$1:$A$49,products!$D$1:$D$49,,0)</f>
        <v>0.2</v>
      </c>
      <c r="L457">
        <f>_xlfn.XLOOKUP(D457,products!$A$1:$A$49,products!$E$1:$E$49,,0)</f>
        <v>4.7549999999999999</v>
      </c>
      <c r="M457">
        <f t="shared" si="21"/>
        <v>9.51</v>
      </c>
      <c r="N457" t="str">
        <f t="shared" si="22"/>
        <v>Liberica</v>
      </c>
      <c r="O457" t="str">
        <f t="shared" si="23"/>
        <v>Light</v>
      </c>
      <c r="P457" t="str">
        <f>_xlfn.XLOOKUP(order_table[[#This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_xlfn.XLOOKUP(orders!D458,products!$A$1:$A$49,products!$C$1:$C$49,,0)</f>
        <v>D</v>
      </c>
      <c r="K458">
        <f>_xlfn.XLOOKUP(orders!D458,products!$A$1:$A$49,products!$D$1:$D$49,,0)</f>
        <v>2.5</v>
      </c>
      <c r="L458">
        <f>_xlfn.XLOOKUP(D458,products!$A$1:$A$49,products!$E$1:$E$49,,0)</f>
        <v>20.584999999999997</v>
      </c>
      <c r="M458">
        <f t="shared" si="21"/>
        <v>41.169999999999995</v>
      </c>
      <c r="N458" t="str">
        <f t="shared" si="22"/>
        <v>Robusta</v>
      </c>
      <c r="O458" t="str">
        <f t="shared" si="23"/>
        <v>Dark</v>
      </c>
      <c r="P458" t="str">
        <f>_xlfn.XLOOKUP(order_table[[#This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_xlfn.XLOOKUP(orders!D459,products!$A$1:$A$49,products!$C$1:$C$49,,0)</f>
        <v>L</v>
      </c>
      <c r="K459">
        <f>_xlfn.XLOOKUP(orders!D459,products!$A$1:$A$49,products!$D$1:$D$49,,0)</f>
        <v>0.5</v>
      </c>
      <c r="L459">
        <f>_xlfn.XLOOKUP(D459,products!$A$1:$A$49,products!$E$1:$E$49,,0)</f>
        <v>9.51</v>
      </c>
      <c r="M459">
        <f t="shared" si="21"/>
        <v>47.55</v>
      </c>
      <c r="N459" t="str">
        <f t="shared" si="22"/>
        <v>Liberica</v>
      </c>
      <c r="O459" t="str">
        <f t="shared" si="23"/>
        <v>Light</v>
      </c>
      <c r="P459" t="str">
        <f>_xlfn.XLOOKUP(order_table[[#This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_xlfn.XLOOKUP(orders!D460,products!$A$1:$A$49,products!$C$1:$C$49,,0)</f>
        <v>M</v>
      </c>
      <c r="K460">
        <f>_xlfn.XLOOKUP(orders!D460,products!$A$1:$A$49,products!$D$1:$D$49,,0)</f>
        <v>1</v>
      </c>
      <c r="L460">
        <f>_xlfn.XLOOKUP(D460,products!$A$1:$A$49,products!$E$1:$E$49,,0)</f>
        <v>11.25</v>
      </c>
      <c r="M460">
        <f t="shared" si="21"/>
        <v>45</v>
      </c>
      <c r="N460" t="str">
        <f t="shared" si="22"/>
        <v>Arabica</v>
      </c>
      <c r="O460" t="str">
        <f t="shared" si="23"/>
        <v>Medium</v>
      </c>
      <c r="P460" t="str">
        <f>_xlfn.XLOOKUP(order_table[[#This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_xlfn.XLOOKUP(orders!D461,products!$A$1:$A$49,products!$C$1:$C$49,,0)</f>
        <v>L</v>
      </c>
      <c r="K461">
        <f>_xlfn.XLOOKUP(orders!D461,products!$A$1:$A$49,products!$D$1:$D$49,,0)</f>
        <v>0.2</v>
      </c>
      <c r="L461">
        <f>_xlfn.XLOOKUP(D461,products!$A$1:$A$49,products!$E$1:$E$49,,0)</f>
        <v>4.7549999999999999</v>
      </c>
      <c r="M461">
        <f t="shared" si="21"/>
        <v>23.774999999999999</v>
      </c>
      <c r="N461" t="str">
        <f t="shared" si="22"/>
        <v>Liberica</v>
      </c>
      <c r="O461" t="str">
        <f t="shared" si="23"/>
        <v>Light</v>
      </c>
      <c r="P461" t="str">
        <f>_xlfn.XLOOKUP(order_table[[#This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_xlfn.XLOOKUP(orders!D462,products!$A$1:$A$49,products!$C$1:$C$49,,0)</f>
        <v>D</v>
      </c>
      <c r="K462">
        <f>_xlfn.XLOOKUP(orders!D462,products!$A$1:$A$49,products!$D$1:$D$49,,0)</f>
        <v>0.5</v>
      </c>
      <c r="L462">
        <f>_xlfn.XLOOKUP(D462,products!$A$1:$A$49,products!$E$1:$E$49,,0)</f>
        <v>5.3699999999999992</v>
      </c>
      <c r="M462">
        <f t="shared" si="21"/>
        <v>16.11</v>
      </c>
      <c r="N462" t="str">
        <f t="shared" si="22"/>
        <v>Robusta</v>
      </c>
      <c r="O462" t="str">
        <f t="shared" si="23"/>
        <v>Dark</v>
      </c>
      <c r="P462" t="str">
        <f>_xlfn.XLOOKUP(order_table[[#This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_xlfn.XLOOKUP(orders!D463,products!$A$1:$A$49,products!$C$1:$C$49,,0)</f>
        <v>D</v>
      </c>
      <c r="K463">
        <f>_xlfn.XLOOKUP(orders!D463,products!$A$1:$A$49,products!$D$1:$D$49,,0)</f>
        <v>0.2</v>
      </c>
      <c r="L463">
        <f>_xlfn.XLOOKUP(D463,products!$A$1:$A$49,products!$E$1:$E$49,,0)</f>
        <v>2.6849999999999996</v>
      </c>
      <c r="M463">
        <f t="shared" si="21"/>
        <v>10.739999999999998</v>
      </c>
      <c r="N463" t="str">
        <f t="shared" si="22"/>
        <v>Robusta</v>
      </c>
      <c r="O463" t="str">
        <f t="shared" si="23"/>
        <v>Dark</v>
      </c>
      <c r="P463" t="str">
        <f>_xlfn.XLOOKUP(order_table[[#This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_xlfn.XLOOKUP(orders!D464,products!$A$1:$A$49,products!$C$1:$C$49,,0)</f>
        <v>D</v>
      </c>
      <c r="K464">
        <f>_xlfn.XLOOKUP(orders!D464,products!$A$1:$A$49,products!$D$1:$D$49,,0)</f>
        <v>1</v>
      </c>
      <c r="L464">
        <f>_xlfn.XLOOKUP(D464,products!$A$1:$A$49,products!$E$1:$E$49,,0)</f>
        <v>9.9499999999999993</v>
      </c>
      <c r="M464">
        <f t="shared" si="21"/>
        <v>49.75</v>
      </c>
      <c r="N464" t="str">
        <f t="shared" si="22"/>
        <v>Arabica</v>
      </c>
      <c r="O464" t="str">
        <f t="shared" si="23"/>
        <v>Dark</v>
      </c>
      <c r="P464" t="str">
        <f>_xlfn.XLOOKUP(order_table[[#This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_xlfn.XLOOKUP(orders!D465,products!$A$1:$A$49,products!$C$1:$C$49,,0)</f>
        <v>M</v>
      </c>
      <c r="K465">
        <f>_xlfn.XLOOKUP(orders!D465,products!$A$1:$A$49,products!$D$1:$D$49,,0)</f>
        <v>1</v>
      </c>
      <c r="L465">
        <f>_xlfn.XLOOKUP(D465,products!$A$1:$A$49,products!$E$1:$E$49,,0)</f>
        <v>13.75</v>
      </c>
      <c r="M465">
        <f t="shared" si="21"/>
        <v>27.5</v>
      </c>
      <c r="N465" t="str">
        <f t="shared" si="22"/>
        <v>Excelsa</v>
      </c>
      <c r="O465" t="str">
        <f t="shared" si="23"/>
        <v>Medium</v>
      </c>
      <c r="P465" t="str">
        <f>_xlfn.XLOOKUP(order_table[[#This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_xlfn.XLOOKUP(orders!D466,products!$A$1:$A$49,products!$C$1:$C$49,,0)</f>
        <v>D</v>
      </c>
      <c r="K466">
        <f>_xlfn.XLOOKUP(orders!D466,products!$A$1:$A$49,products!$D$1:$D$49,,0)</f>
        <v>2.5</v>
      </c>
      <c r="L466">
        <f>_xlfn.XLOOKUP(D466,products!$A$1:$A$49,products!$E$1:$E$49,,0)</f>
        <v>29.784999999999997</v>
      </c>
      <c r="M466">
        <f t="shared" si="21"/>
        <v>119.13999999999999</v>
      </c>
      <c r="N466" t="str">
        <f t="shared" si="22"/>
        <v>Liberica</v>
      </c>
      <c r="O466" t="str">
        <f t="shared" si="23"/>
        <v>Dark</v>
      </c>
      <c r="P466" t="str">
        <f>_xlfn.XLOOKUP(order_table[[#This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_xlfn.XLOOKUP(orders!D467,products!$A$1:$A$49,products!$C$1:$C$49,,0)</f>
        <v>D</v>
      </c>
      <c r="K467">
        <f>_xlfn.XLOOKUP(orders!D467,products!$A$1:$A$49,products!$D$1:$D$49,,0)</f>
        <v>2.5</v>
      </c>
      <c r="L467">
        <f>_xlfn.XLOOKUP(D467,products!$A$1:$A$49,products!$E$1:$E$49,,0)</f>
        <v>20.584999999999997</v>
      </c>
      <c r="M467">
        <f t="shared" si="21"/>
        <v>20.584999999999997</v>
      </c>
      <c r="N467" t="str">
        <f t="shared" si="22"/>
        <v>Robusta</v>
      </c>
      <c r="O467" t="str">
        <f t="shared" si="23"/>
        <v>Dark</v>
      </c>
      <c r="P467" t="str">
        <f>_xlfn.XLOOKUP(order_table[[#This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_xlfn.XLOOKUP(orders!D468,products!$A$1:$A$49,products!$C$1:$C$49,,0)</f>
        <v>D</v>
      </c>
      <c r="K468">
        <f>_xlfn.XLOOKUP(orders!D468,products!$A$1:$A$49,products!$D$1:$D$49,,0)</f>
        <v>0.2</v>
      </c>
      <c r="L468">
        <f>_xlfn.XLOOKUP(D468,products!$A$1:$A$49,products!$E$1:$E$49,,0)</f>
        <v>2.9849999999999999</v>
      </c>
      <c r="M468">
        <f t="shared" si="21"/>
        <v>8.9550000000000001</v>
      </c>
      <c r="N468" t="str">
        <f t="shared" si="22"/>
        <v>Arabica</v>
      </c>
      <c r="O468" t="str">
        <f t="shared" si="23"/>
        <v>Dark</v>
      </c>
      <c r="P468" t="str">
        <f>_xlfn.XLOOKUP(order_table[[#This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_xlfn.XLOOKUP(orders!D469,products!$A$1:$A$49,products!$C$1:$C$49,,0)</f>
        <v>D</v>
      </c>
      <c r="K469">
        <f>_xlfn.XLOOKUP(orders!D469,products!$A$1:$A$49,products!$D$1:$D$49,,0)</f>
        <v>0.5</v>
      </c>
      <c r="L469">
        <f>_xlfn.XLOOKUP(D469,products!$A$1:$A$49,products!$E$1:$E$49,,0)</f>
        <v>5.97</v>
      </c>
      <c r="M469">
        <f t="shared" si="21"/>
        <v>5.97</v>
      </c>
      <c r="N469" t="str">
        <f t="shared" si="22"/>
        <v>Arabica</v>
      </c>
      <c r="O469" t="str">
        <f t="shared" si="23"/>
        <v>Dark</v>
      </c>
      <c r="P469" t="str">
        <f>_xlfn.XLOOKUP(order_table[[#This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_xlfn.XLOOKUP(orders!D470,products!$A$1:$A$49,products!$C$1:$C$49,,0)</f>
        <v>M</v>
      </c>
      <c r="K470">
        <f>_xlfn.XLOOKUP(orders!D470,products!$A$1:$A$49,products!$D$1:$D$49,,0)</f>
        <v>1</v>
      </c>
      <c r="L470">
        <f>_xlfn.XLOOKUP(D470,products!$A$1:$A$49,products!$E$1:$E$49,,0)</f>
        <v>13.75</v>
      </c>
      <c r="M470">
        <f t="shared" si="21"/>
        <v>41.25</v>
      </c>
      <c r="N470" t="str">
        <f t="shared" si="22"/>
        <v>Excelsa</v>
      </c>
      <c r="O470" t="str">
        <f t="shared" si="23"/>
        <v>Medium</v>
      </c>
      <c r="P470" t="str">
        <f>_xlfn.XLOOKUP(order_table[[#This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_xlfn.XLOOKUP(orders!D471,products!$A$1:$A$49,products!$C$1:$C$49,,0)</f>
        <v>L</v>
      </c>
      <c r="K471">
        <f>_xlfn.XLOOKUP(orders!D471,products!$A$1:$A$49,products!$D$1:$D$49,,0)</f>
        <v>0.2</v>
      </c>
      <c r="L471">
        <f>_xlfn.XLOOKUP(D471,products!$A$1:$A$49,products!$E$1:$E$49,,0)</f>
        <v>4.4550000000000001</v>
      </c>
      <c r="M471">
        <f t="shared" si="21"/>
        <v>22.274999999999999</v>
      </c>
      <c r="N471" t="str">
        <f t="shared" si="22"/>
        <v>Excelsa</v>
      </c>
      <c r="O471" t="str">
        <f t="shared" si="23"/>
        <v>Light</v>
      </c>
      <c r="P471" t="str">
        <f>_xlfn.XLOOKUP(order_table[[#This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_xlfn.XLOOKUP(orders!D472,products!$A$1:$A$49,products!$C$1:$C$49,,0)</f>
        <v>M</v>
      </c>
      <c r="K472">
        <f>_xlfn.XLOOKUP(orders!D472,products!$A$1:$A$49,products!$D$1:$D$49,,0)</f>
        <v>0.5</v>
      </c>
      <c r="L472">
        <f>_xlfn.XLOOKUP(D472,products!$A$1:$A$49,products!$E$1:$E$49,,0)</f>
        <v>6.75</v>
      </c>
      <c r="M472">
        <f t="shared" si="21"/>
        <v>6.75</v>
      </c>
      <c r="N472" t="str">
        <f t="shared" si="22"/>
        <v>Arabica</v>
      </c>
      <c r="O472" t="str">
        <f t="shared" si="23"/>
        <v>Medium</v>
      </c>
      <c r="P472" t="str">
        <f>_xlfn.XLOOKUP(order_table[[#This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_xlfn.XLOOKUP(orders!D473,products!$A$1:$A$49,products!$C$1:$C$49,,0)</f>
        <v>M</v>
      </c>
      <c r="K473">
        <f>_xlfn.XLOOKUP(orders!D473,products!$A$1:$A$49,products!$D$1:$D$49,,0)</f>
        <v>2.5</v>
      </c>
      <c r="L473">
        <f>_xlfn.XLOOKUP(D473,products!$A$1:$A$49,products!$E$1:$E$49,,0)</f>
        <v>33.464999999999996</v>
      </c>
      <c r="M473">
        <f t="shared" si="21"/>
        <v>133.85999999999999</v>
      </c>
      <c r="N473" t="str">
        <f t="shared" si="22"/>
        <v>Liberica</v>
      </c>
      <c r="O473" t="str">
        <f t="shared" si="23"/>
        <v>Medium</v>
      </c>
      <c r="P473" t="str">
        <f>_xlfn.XLOOKUP(order_table[[#This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_xlfn.XLOOKUP(orders!D474,products!$A$1:$A$49,products!$C$1:$C$49,,0)</f>
        <v>D</v>
      </c>
      <c r="K474">
        <f>_xlfn.XLOOKUP(orders!D474,products!$A$1:$A$49,products!$D$1:$D$49,,0)</f>
        <v>0.2</v>
      </c>
      <c r="L474">
        <f>_xlfn.XLOOKUP(D474,products!$A$1:$A$49,products!$E$1:$E$49,,0)</f>
        <v>2.9849999999999999</v>
      </c>
      <c r="M474">
        <f t="shared" si="21"/>
        <v>5.97</v>
      </c>
      <c r="N474" t="str">
        <f t="shared" si="22"/>
        <v>Arabica</v>
      </c>
      <c r="O474" t="str">
        <f t="shared" si="23"/>
        <v>Dark</v>
      </c>
      <c r="P474" t="str">
        <f>_xlfn.XLOOKUP(order_table[[#This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_xlfn.XLOOKUP(orders!D475,products!$A$1:$A$49,products!$C$1:$C$49,,0)</f>
        <v>L</v>
      </c>
      <c r="K475">
        <f>_xlfn.XLOOKUP(orders!D475,products!$A$1:$A$49,products!$D$1:$D$49,,0)</f>
        <v>1</v>
      </c>
      <c r="L475">
        <f>_xlfn.XLOOKUP(D475,products!$A$1:$A$49,products!$E$1:$E$49,,0)</f>
        <v>12.95</v>
      </c>
      <c r="M475">
        <f t="shared" si="21"/>
        <v>25.9</v>
      </c>
      <c r="N475" t="str">
        <f t="shared" si="22"/>
        <v>Arabica</v>
      </c>
      <c r="O475" t="str">
        <f t="shared" si="23"/>
        <v>Light</v>
      </c>
      <c r="P475" t="str">
        <f>_xlfn.XLOOKUP(order_table[[#This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_xlfn.XLOOKUP(orders!D476,products!$A$1:$A$49,products!$C$1:$C$49,,0)</f>
        <v>M</v>
      </c>
      <c r="K476">
        <f>_xlfn.XLOOKUP(orders!D476,products!$A$1:$A$49,products!$D$1:$D$49,,0)</f>
        <v>2.5</v>
      </c>
      <c r="L476">
        <f>_xlfn.XLOOKUP(D476,products!$A$1:$A$49,products!$E$1:$E$49,,0)</f>
        <v>31.624999999999996</v>
      </c>
      <c r="M476">
        <f t="shared" si="21"/>
        <v>31.624999999999996</v>
      </c>
      <c r="N476" t="str">
        <f t="shared" si="22"/>
        <v>Excelsa</v>
      </c>
      <c r="O476" t="str">
        <f t="shared" si="23"/>
        <v>Medium</v>
      </c>
      <c r="P476" t="str">
        <f>_xlfn.XLOOKUP(order_table[[#This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_xlfn.XLOOKUP(orders!D477,products!$A$1:$A$49,products!$C$1:$C$49,,0)</f>
        <v>M</v>
      </c>
      <c r="K477">
        <f>_xlfn.XLOOKUP(orders!D477,products!$A$1:$A$49,products!$D$1:$D$49,,0)</f>
        <v>0.2</v>
      </c>
      <c r="L477">
        <f>_xlfn.XLOOKUP(D477,products!$A$1:$A$49,products!$E$1:$E$49,,0)</f>
        <v>4.3650000000000002</v>
      </c>
      <c r="M477">
        <f t="shared" si="21"/>
        <v>8.73</v>
      </c>
      <c r="N477" t="str">
        <f t="shared" si="22"/>
        <v>Liberica</v>
      </c>
      <c r="O477" t="str">
        <f t="shared" si="23"/>
        <v>Medium</v>
      </c>
      <c r="P477" t="str">
        <f>_xlfn.XLOOKUP(order_table[[#This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_xlfn.XLOOKUP(orders!D478,products!$A$1:$A$49,products!$C$1:$C$49,,0)</f>
        <v>L</v>
      </c>
      <c r="K478">
        <f>_xlfn.XLOOKUP(orders!D478,products!$A$1:$A$49,products!$D$1:$D$49,,0)</f>
        <v>0.2</v>
      </c>
      <c r="L478">
        <f>_xlfn.XLOOKUP(D478,products!$A$1:$A$49,products!$E$1:$E$49,,0)</f>
        <v>4.4550000000000001</v>
      </c>
      <c r="M478">
        <f t="shared" si="21"/>
        <v>26.73</v>
      </c>
      <c r="N478" t="str">
        <f t="shared" si="22"/>
        <v>Excelsa</v>
      </c>
      <c r="O478" t="str">
        <f t="shared" si="23"/>
        <v>Light</v>
      </c>
      <c r="P478" t="str">
        <f>_xlfn.XLOOKUP(order_table[[#This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_xlfn.XLOOKUP(orders!D479,products!$A$1:$A$49,products!$C$1:$C$49,,0)</f>
        <v>M</v>
      </c>
      <c r="K479">
        <f>_xlfn.XLOOKUP(orders!D479,products!$A$1:$A$49,products!$D$1:$D$49,,0)</f>
        <v>0.2</v>
      </c>
      <c r="L479">
        <f>_xlfn.XLOOKUP(D479,products!$A$1:$A$49,products!$E$1:$E$49,,0)</f>
        <v>4.3650000000000002</v>
      </c>
      <c r="M479">
        <f t="shared" si="21"/>
        <v>26.19</v>
      </c>
      <c r="N479" t="str">
        <f t="shared" si="22"/>
        <v>Liberica</v>
      </c>
      <c r="O479" t="str">
        <f t="shared" si="23"/>
        <v>Medium</v>
      </c>
      <c r="P479" t="str">
        <f>_xlfn.XLOOKUP(order_table[[#This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_xlfn.XLOOKUP(orders!D480,products!$A$1:$A$49,products!$C$1:$C$49,,0)</f>
        <v>D</v>
      </c>
      <c r="K480">
        <f>_xlfn.XLOOKUP(orders!D480,products!$A$1:$A$49,products!$D$1:$D$49,,0)</f>
        <v>1</v>
      </c>
      <c r="L480">
        <f>_xlfn.XLOOKUP(D480,products!$A$1:$A$49,products!$E$1:$E$49,,0)</f>
        <v>8.9499999999999993</v>
      </c>
      <c r="M480">
        <f t="shared" si="21"/>
        <v>53.699999999999996</v>
      </c>
      <c r="N480" t="str">
        <f t="shared" si="22"/>
        <v>Robusta</v>
      </c>
      <c r="O480" t="str">
        <f t="shared" si="23"/>
        <v>Dark</v>
      </c>
      <c r="P480" t="str">
        <f>_xlfn.XLOOKUP(order_table[[#This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_xlfn.XLOOKUP(orders!D481,products!$A$1:$A$49,products!$C$1:$C$49,,0)</f>
        <v>M</v>
      </c>
      <c r="K481">
        <f>_xlfn.XLOOKUP(orders!D481,products!$A$1:$A$49,products!$D$1:$D$49,,0)</f>
        <v>2.5</v>
      </c>
      <c r="L481">
        <f>_xlfn.XLOOKUP(D481,products!$A$1:$A$49,products!$E$1:$E$49,,0)</f>
        <v>31.624999999999996</v>
      </c>
      <c r="M481">
        <f t="shared" si="21"/>
        <v>126.49999999999999</v>
      </c>
      <c r="N481" t="str">
        <f t="shared" si="22"/>
        <v>Excelsa</v>
      </c>
      <c r="O481" t="str">
        <f t="shared" si="23"/>
        <v>Medium</v>
      </c>
      <c r="P481" t="str">
        <f>_xlfn.XLOOKUP(order_table[[#This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_xlfn.XLOOKUP(orders!D482,products!$A$1:$A$49,products!$C$1:$C$49,,0)</f>
        <v>M</v>
      </c>
      <c r="K482">
        <f>_xlfn.XLOOKUP(orders!D482,products!$A$1:$A$49,products!$D$1:$D$49,,0)</f>
        <v>0.2</v>
      </c>
      <c r="L482">
        <f>_xlfn.XLOOKUP(D482,products!$A$1:$A$49,products!$E$1:$E$49,,0)</f>
        <v>4.125</v>
      </c>
      <c r="M482">
        <f t="shared" si="21"/>
        <v>4.125</v>
      </c>
      <c r="N482" t="str">
        <f t="shared" si="22"/>
        <v>Excelsa</v>
      </c>
      <c r="O482" t="str">
        <f t="shared" si="23"/>
        <v>Medium</v>
      </c>
      <c r="P482" t="str">
        <f>_xlfn.XLOOKUP(order_table[[#This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_xlfn.XLOOKUP(orders!D483,products!$A$1:$A$49,products!$C$1:$C$49,,0)</f>
        <v>L</v>
      </c>
      <c r="K483">
        <f>_xlfn.XLOOKUP(orders!D483,products!$A$1:$A$49,products!$D$1:$D$49,,0)</f>
        <v>1</v>
      </c>
      <c r="L483">
        <f>_xlfn.XLOOKUP(D483,products!$A$1:$A$49,products!$E$1:$E$49,,0)</f>
        <v>11.95</v>
      </c>
      <c r="M483">
        <f t="shared" si="21"/>
        <v>23.9</v>
      </c>
      <c r="N483" t="str">
        <f t="shared" si="22"/>
        <v>Robusta</v>
      </c>
      <c r="O483" t="str">
        <f t="shared" si="23"/>
        <v>Light</v>
      </c>
      <c r="P483" t="str">
        <f>_xlfn.XLOOKUP(order_table[[#This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_xlfn.XLOOKUP(orders!D484,products!$A$1:$A$49,products!$C$1:$C$49,,0)</f>
        <v>D</v>
      </c>
      <c r="K484">
        <f>_xlfn.XLOOKUP(orders!D484,products!$A$1:$A$49,products!$D$1:$D$49,,0)</f>
        <v>2.5</v>
      </c>
      <c r="L484">
        <f>_xlfn.XLOOKUP(D484,products!$A$1:$A$49,products!$E$1:$E$49,,0)</f>
        <v>27.945</v>
      </c>
      <c r="M484">
        <f t="shared" si="21"/>
        <v>139.72499999999999</v>
      </c>
      <c r="N484" t="str">
        <f t="shared" si="22"/>
        <v>Excelsa</v>
      </c>
      <c r="O484" t="str">
        <f t="shared" si="23"/>
        <v>Dark</v>
      </c>
      <c r="P484" t="str">
        <f>_xlfn.XLOOKUP(order_table[[#This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_xlfn.XLOOKUP(orders!D485,products!$A$1:$A$49,products!$C$1:$C$49,,0)</f>
        <v>D</v>
      </c>
      <c r="K485">
        <f>_xlfn.XLOOKUP(orders!D485,products!$A$1:$A$49,products!$D$1:$D$49,,0)</f>
        <v>2.5</v>
      </c>
      <c r="L485">
        <f>_xlfn.XLOOKUP(D485,products!$A$1:$A$49,products!$E$1:$E$49,,0)</f>
        <v>29.784999999999997</v>
      </c>
      <c r="M485">
        <f t="shared" si="21"/>
        <v>59.569999999999993</v>
      </c>
      <c r="N485" t="str">
        <f t="shared" si="22"/>
        <v>Liberica</v>
      </c>
      <c r="O485" t="str">
        <f t="shared" si="23"/>
        <v>Dark</v>
      </c>
      <c r="P485" t="str">
        <f>_xlfn.XLOOKUP(order_table[[#This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_xlfn.XLOOKUP(orders!D486,products!$A$1:$A$49,products!$C$1:$C$49,,0)</f>
        <v>L</v>
      </c>
      <c r="K486">
        <f>_xlfn.XLOOKUP(orders!D486,products!$A$1:$A$49,products!$D$1:$D$49,,0)</f>
        <v>0.5</v>
      </c>
      <c r="L486">
        <f>_xlfn.XLOOKUP(D486,products!$A$1:$A$49,products!$E$1:$E$49,,0)</f>
        <v>9.51</v>
      </c>
      <c r="M486">
        <f t="shared" si="21"/>
        <v>57.06</v>
      </c>
      <c r="N486" t="str">
        <f t="shared" si="22"/>
        <v>Liberica</v>
      </c>
      <c r="O486" t="str">
        <f t="shared" si="23"/>
        <v>Light</v>
      </c>
      <c r="P486" t="str">
        <f>_xlfn.XLOOKUP(order_table[[#This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_xlfn.XLOOKUP(orders!D487,products!$A$1:$A$49,products!$C$1:$C$49,,0)</f>
        <v>L</v>
      </c>
      <c r="K487">
        <f>_xlfn.XLOOKUP(orders!D487,products!$A$1:$A$49,products!$D$1:$D$49,,0)</f>
        <v>0.2</v>
      </c>
      <c r="L487">
        <f>_xlfn.XLOOKUP(D487,products!$A$1:$A$49,products!$E$1:$E$49,,0)</f>
        <v>3.5849999999999995</v>
      </c>
      <c r="M487">
        <f t="shared" si="21"/>
        <v>21.509999999999998</v>
      </c>
      <c r="N487" t="str">
        <f t="shared" si="22"/>
        <v>Robusta</v>
      </c>
      <c r="O487" t="str">
        <f t="shared" si="23"/>
        <v>Light</v>
      </c>
      <c r="P487" t="str">
        <f>_xlfn.XLOOKUP(order_table[[#This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_xlfn.XLOOKUP(orders!D488,products!$A$1:$A$49,products!$C$1:$C$49,,0)</f>
        <v>M</v>
      </c>
      <c r="K488">
        <f>_xlfn.XLOOKUP(orders!D488,products!$A$1:$A$49,products!$D$1:$D$49,,0)</f>
        <v>0.5</v>
      </c>
      <c r="L488">
        <f>_xlfn.XLOOKUP(D488,products!$A$1:$A$49,products!$E$1:$E$49,,0)</f>
        <v>8.73</v>
      </c>
      <c r="M488">
        <f t="shared" si="21"/>
        <v>52.38</v>
      </c>
      <c r="N488" t="str">
        <f t="shared" si="22"/>
        <v>Liberica</v>
      </c>
      <c r="O488" t="str">
        <f t="shared" si="23"/>
        <v>Medium</v>
      </c>
      <c r="P488" t="str">
        <f>_xlfn.XLOOKUP(order_table[[#This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_xlfn.XLOOKUP(orders!D489,products!$A$1:$A$49,products!$C$1:$C$49,,0)</f>
        <v>D</v>
      </c>
      <c r="K489">
        <f>_xlfn.XLOOKUP(orders!D489,products!$A$1:$A$49,products!$D$1:$D$49,,0)</f>
        <v>1</v>
      </c>
      <c r="L489">
        <f>_xlfn.XLOOKUP(D489,products!$A$1:$A$49,products!$E$1:$E$49,,0)</f>
        <v>12.15</v>
      </c>
      <c r="M489">
        <f t="shared" si="21"/>
        <v>72.900000000000006</v>
      </c>
      <c r="N489" t="str">
        <f t="shared" si="22"/>
        <v>Excelsa</v>
      </c>
      <c r="O489" t="str">
        <f t="shared" si="23"/>
        <v>Dark</v>
      </c>
      <c r="P489" t="str">
        <f>_xlfn.XLOOKUP(order_table[[#This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_xlfn.XLOOKUP(orders!D490,products!$A$1:$A$49,products!$C$1:$C$49,,0)</f>
        <v>M</v>
      </c>
      <c r="K490">
        <f>_xlfn.XLOOKUP(orders!D490,products!$A$1:$A$49,products!$D$1:$D$49,,0)</f>
        <v>0.2</v>
      </c>
      <c r="L490">
        <f>_xlfn.XLOOKUP(D490,products!$A$1:$A$49,products!$E$1:$E$49,,0)</f>
        <v>2.9849999999999999</v>
      </c>
      <c r="M490">
        <f t="shared" si="21"/>
        <v>14.924999999999999</v>
      </c>
      <c r="N490" t="str">
        <f t="shared" si="22"/>
        <v>Robusta</v>
      </c>
      <c r="O490" t="str">
        <f t="shared" si="23"/>
        <v>Medium</v>
      </c>
      <c r="P490" t="str">
        <f>_xlfn.XLOOKUP(order_table[[#This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_xlfn.XLOOKUP(orders!D491,products!$A$1:$A$49,products!$C$1:$C$49,,0)</f>
        <v>L</v>
      </c>
      <c r="K491">
        <f>_xlfn.XLOOKUP(orders!D491,products!$A$1:$A$49,products!$D$1:$D$49,,0)</f>
        <v>1</v>
      </c>
      <c r="L491">
        <f>_xlfn.XLOOKUP(D491,products!$A$1:$A$49,products!$E$1:$E$49,,0)</f>
        <v>15.85</v>
      </c>
      <c r="M491">
        <f t="shared" si="21"/>
        <v>95.1</v>
      </c>
      <c r="N491" t="str">
        <f t="shared" si="22"/>
        <v>Liberica</v>
      </c>
      <c r="O491" t="str">
        <f t="shared" si="23"/>
        <v>Light</v>
      </c>
      <c r="P491" t="str">
        <f>_xlfn.XLOOKUP(order_table[[#This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_xlfn.XLOOKUP(orders!D492,products!$A$1:$A$49,products!$C$1:$C$49,,0)</f>
        <v>D</v>
      </c>
      <c r="K492">
        <f>_xlfn.XLOOKUP(orders!D492,products!$A$1:$A$49,products!$D$1:$D$49,,0)</f>
        <v>0.5</v>
      </c>
      <c r="L492">
        <f>_xlfn.XLOOKUP(D492,products!$A$1:$A$49,products!$E$1:$E$49,,0)</f>
        <v>7.77</v>
      </c>
      <c r="M492">
        <f t="shared" si="21"/>
        <v>15.54</v>
      </c>
      <c r="N492" t="str">
        <f t="shared" si="22"/>
        <v>Liberica</v>
      </c>
      <c r="O492" t="str">
        <f t="shared" si="23"/>
        <v>Dark</v>
      </c>
      <c r="P492" t="str">
        <f>_xlfn.XLOOKUP(order_table[[#This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_xlfn.XLOOKUP(orders!D493,products!$A$1:$A$49,products!$C$1:$C$49,,0)</f>
        <v>D</v>
      </c>
      <c r="K493">
        <f>_xlfn.XLOOKUP(orders!D493,products!$A$1:$A$49,products!$D$1:$D$49,,0)</f>
        <v>0.2</v>
      </c>
      <c r="L493">
        <f>_xlfn.XLOOKUP(D493,products!$A$1:$A$49,products!$E$1:$E$49,,0)</f>
        <v>3.8849999999999998</v>
      </c>
      <c r="M493">
        <f t="shared" si="21"/>
        <v>23.31</v>
      </c>
      <c r="N493" t="str">
        <f t="shared" si="22"/>
        <v>Liberica</v>
      </c>
      <c r="O493" t="str">
        <f t="shared" si="23"/>
        <v>Dark</v>
      </c>
      <c r="P493" t="str">
        <f>_xlfn.XLOOKUP(order_table[[#This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_xlfn.XLOOKUP(orders!D494,products!$A$1:$A$49,products!$C$1:$C$49,,0)</f>
        <v>M</v>
      </c>
      <c r="K494">
        <f>_xlfn.XLOOKUP(orders!D494,products!$A$1:$A$49,products!$D$1:$D$49,,0)</f>
        <v>0.2</v>
      </c>
      <c r="L494">
        <f>_xlfn.XLOOKUP(D494,products!$A$1:$A$49,products!$E$1:$E$49,,0)</f>
        <v>4.125</v>
      </c>
      <c r="M494">
        <f t="shared" si="21"/>
        <v>4.125</v>
      </c>
      <c r="N494" t="str">
        <f t="shared" si="22"/>
        <v>Excelsa</v>
      </c>
      <c r="O494" t="str">
        <f t="shared" si="23"/>
        <v>Medium</v>
      </c>
      <c r="P494" t="str">
        <f>_xlfn.XLOOKUP(order_table[[#This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_xlfn.XLOOKUP(orders!D495,products!$A$1:$A$49,products!$C$1:$C$49,,0)</f>
        <v>M</v>
      </c>
      <c r="K495">
        <f>_xlfn.XLOOKUP(orders!D495,products!$A$1:$A$49,products!$D$1:$D$49,,0)</f>
        <v>0.5</v>
      </c>
      <c r="L495">
        <f>_xlfn.XLOOKUP(D495,products!$A$1:$A$49,products!$E$1:$E$49,,0)</f>
        <v>5.97</v>
      </c>
      <c r="M495">
        <f t="shared" si="21"/>
        <v>35.82</v>
      </c>
      <c r="N495" t="str">
        <f t="shared" si="22"/>
        <v>Robusta</v>
      </c>
      <c r="O495" t="str">
        <f t="shared" si="23"/>
        <v>Medium</v>
      </c>
      <c r="P495" t="str">
        <f>_xlfn.XLOOKUP(order_table[[#This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_xlfn.XLOOKUP(orders!D496,products!$A$1:$A$49,products!$C$1:$C$49,,0)</f>
        <v>L</v>
      </c>
      <c r="K496">
        <f>_xlfn.XLOOKUP(orders!D496,products!$A$1:$A$49,products!$D$1:$D$49,,0)</f>
        <v>1</v>
      </c>
      <c r="L496">
        <f>_xlfn.XLOOKUP(D496,products!$A$1:$A$49,products!$E$1:$E$49,,0)</f>
        <v>15.85</v>
      </c>
      <c r="M496">
        <f t="shared" si="21"/>
        <v>31.7</v>
      </c>
      <c r="N496" t="str">
        <f t="shared" si="22"/>
        <v>Liberica</v>
      </c>
      <c r="O496" t="str">
        <f t="shared" si="23"/>
        <v>Light</v>
      </c>
      <c r="P496" t="str">
        <f>_xlfn.XLOOKUP(order_table[[#This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_xlfn.XLOOKUP(orders!D497,products!$A$1:$A$49,products!$C$1:$C$49,,0)</f>
        <v>L</v>
      </c>
      <c r="K497">
        <f>_xlfn.XLOOKUP(orders!D497,products!$A$1:$A$49,products!$D$1:$D$49,,0)</f>
        <v>1</v>
      </c>
      <c r="L497">
        <f>_xlfn.XLOOKUP(D497,products!$A$1:$A$49,products!$E$1:$E$49,,0)</f>
        <v>15.85</v>
      </c>
      <c r="M497">
        <f t="shared" si="21"/>
        <v>79.25</v>
      </c>
      <c r="N497" t="str">
        <f t="shared" si="22"/>
        <v>Liberica</v>
      </c>
      <c r="O497" t="str">
        <f t="shared" si="23"/>
        <v>Light</v>
      </c>
      <c r="P497" t="str">
        <f>_xlfn.XLOOKUP(order_table[[#This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_xlfn.XLOOKUP(orders!D498,products!$A$1:$A$49,products!$C$1:$C$49,,0)</f>
        <v>D</v>
      </c>
      <c r="K498">
        <f>_xlfn.XLOOKUP(orders!D498,products!$A$1:$A$49,products!$D$1:$D$49,,0)</f>
        <v>0.2</v>
      </c>
      <c r="L498">
        <f>_xlfn.XLOOKUP(D498,products!$A$1:$A$49,products!$E$1:$E$49,,0)</f>
        <v>3.645</v>
      </c>
      <c r="M498">
        <f t="shared" si="21"/>
        <v>10.935</v>
      </c>
      <c r="N498" t="str">
        <f t="shared" si="22"/>
        <v>Excelsa</v>
      </c>
      <c r="O498" t="str">
        <f t="shared" si="23"/>
        <v>Dark</v>
      </c>
      <c r="P498" t="str">
        <f>_xlfn.XLOOKUP(order_table[[#This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_xlfn.XLOOKUP(orders!D499,products!$A$1:$A$49,products!$C$1:$C$49,,0)</f>
        <v>D</v>
      </c>
      <c r="K499">
        <f>_xlfn.XLOOKUP(orders!D499,products!$A$1:$A$49,products!$D$1:$D$49,,0)</f>
        <v>1</v>
      </c>
      <c r="L499">
        <f>_xlfn.XLOOKUP(D499,products!$A$1:$A$49,products!$E$1:$E$49,,0)</f>
        <v>9.9499999999999993</v>
      </c>
      <c r="M499">
        <f t="shared" si="21"/>
        <v>39.799999999999997</v>
      </c>
      <c r="N499" t="str">
        <f t="shared" si="22"/>
        <v>Arabica</v>
      </c>
      <c r="O499" t="str">
        <f t="shared" si="23"/>
        <v>Dark</v>
      </c>
      <c r="P499" t="str">
        <f>_xlfn.XLOOKUP(order_table[[#This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_xlfn.XLOOKUP(orders!D500,products!$A$1:$A$49,products!$C$1:$C$49,,0)</f>
        <v>M</v>
      </c>
      <c r="K500">
        <f>_xlfn.XLOOKUP(orders!D500,products!$A$1:$A$49,products!$D$1:$D$49,,0)</f>
        <v>1</v>
      </c>
      <c r="L500">
        <f>_xlfn.XLOOKUP(D500,products!$A$1:$A$49,products!$E$1:$E$49,,0)</f>
        <v>9.9499999999999993</v>
      </c>
      <c r="M500">
        <f t="shared" si="21"/>
        <v>49.75</v>
      </c>
      <c r="N500" t="str">
        <f t="shared" si="22"/>
        <v>Robusta</v>
      </c>
      <c r="O500" t="str">
        <f t="shared" si="23"/>
        <v>Medium</v>
      </c>
      <c r="P500" t="str">
        <f>_xlfn.XLOOKUP(order_table[[#This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_xlfn.XLOOKUP(orders!D501,products!$A$1:$A$49,products!$C$1:$C$49,,0)</f>
        <v>D</v>
      </c>
      <c r="K501">
        <f>_xlfn.XLOOKUP(orders!D501,products!$A$1:$A$49,products!$D$1:$D$49,,0)</f>
        <v>0.2</v>
      </c>
      <c r="L501">
        <f>_xlfn.XLOOKUP(D501,products!$A$1:$A$49,products!$E$1:$E$49,,0)</f>
        <v>2.6849999999999996</v>
      </c>
      <c r="M501">
        <f t="shared" si="21"/>
        <v>8.0549999999999997</v>
      </c>
      <c r="N501" t="str">
        <f t="shared" si="22"/>
        <v>Robusta</v>
      </c>
      <c r="O501" t="str">
        <f t="shared" si="23"/>
        <v>Dark</v>
      </c>
      <c r="P501" t="str">
        <f>_xlfn.XLOOKUP(order_table[[#This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_xlfn.XLOOKUP(orders!D502,products!$A$1:$A$49,products!$C$1:$C$49,,0)</f>
        <v>L</v>
      </c>
      <c r="K502">
        <f>_xlfn.XLOOKUP(orders!D502,products!$A$1:$A$49,products!$D$1:$D$49,,0)</f>
        <v>1</v>
      </c>
      <c r="L502">
        <f>_xlfn.XLOOKUP(D502,products!$A$1:$A$49,products!$E$1:$E$49,,0)</f>
        <v>11.95</v>
      </c>
      <c r="M502">
        <f t="shared" si="21"/>
        <v>47.8</v>
      </c>
      <c r="N502" t="str">
        <f t="shared" si="22"/>
        <v>Robusta</v>
      </c>
      <c r="O502" t="str">
        <f t="shared" si="23"/>
        <v>Light</v>
      </c>
      <c r="P502" t="str">
        <f>_xlfn.XLOOKUP(order_table[[#This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_xlfn.XLOOKUP(orders!D503,products!$A$1:$A$49,products!$C$1:$C$49,,0)</f>
        <v>M</v>
      </c>
      <c r="K503">
        <f>_xlfn.XLOOKUP(orders!D503,products!$A$1:$A$49,products!$D$1:$D$49,,0)</f>
        <v>0.2</v>
      </c>
      <c r="L503">
        <f>_xlfn.XLOOKUP(D503,products!$A$1:$A$49,products!$E$1:$E$49,,0)</f>
        <v>2.9849999999999999</v>
      </c>
      <c r="M503">
        <f t="shared" si="21"/>
        <v>11.94</v>
      </c>
      <c r="N503" t="str">
        <f t="shared" si="22"/>
        <v>Robusta</v>
      </c>
      <c r="O503" t="str">
        <f t="shared" si="23"/>
        <v>Medium</v>
      </c>
      <c r="P503" t="str">
        <f>_xlfn.XLOOKUP(order_table[[#This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_xlfn.XLOOKUP(orders!D504,products!$A$1:$A$49,products!$C$1:$C$49,,0)</f>
        <v>M</v>
      </c>
      <c r="K504">
        <f>_xlfn.XLOOKUP(orders!D504,products!$A$1:$A$49,products!$D$1:$D$49,,0)</f>
        <v>0.2</v>
      </c>
      <c r="L504">
        <f>_xlfn.XLOOKUP(D504,products!$A$1:$A$49,products!$E$1:$E$49,,0)</f>
        <v>4.125</v>
      </c>
      <c r="M504">
        <f t="shared" si="21"/>
        <v>16.5</v>
      </c>
      <c r="N504" t="str">
        <f t="shared" si="22"/>
        <v>Excelsa</v>
      </c>
      <c r="O504" t="str">
        <f t="shared" si="23"/>
        <v>Medium</v>
      </c>
      <c r="P504" t="str">
        <f>_xlfn.XLOOKUP(order_table[[#This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_xlfn.XLOOKUP(orders!D505,products!$A$1:$A$49,products!$C$1:$C$49,,0)</f>
        <v>D</v>
      </c>
      <c r="K505">
        <f>_xlfn.XLOOKUP(orders!D505,products!$A$1:$A$49,products!$D$1:$D$49,,0)</f>
        <v>1</v>
      </c>
      <c r="L505">
        <f>_xlfn.XLOOKUP(D505,products!$A$1:$A$49,products!$E$1:$E$49,,0)</f>
        <v>12.95</v>
      </c>
      <c r="M505">
        <f t="shared" si="21"/>
        <v>51.8</v>
      </c>
      <c r="N505" t="str">
        <f t="shared" si="22"/>
        <v>Liberica</v>
      </c>
      <c r="O505" t="str">
        <f t="shared" si="23"/>
        <v>Dark</v>
      </c>
      <c r="P505" t="str">
        <f>_xlfn.XLOOKUP(order_table[[#This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_xlfn.XLOOKUP(orders!D506,products!$A$1:$A$49,products!$C$1:$C$49,,0)</f>
        <v>L</v>
      </c>
      <c r="K506">
        <f>_xlfn.XLOOKUP(orders!D506,products!$A$1:$A$49,products!$D$1:$D$49,,0)</f>
        <v>0.2</v>
      </c>
      <c r="L506">
        <f>_xlfn.XLOOKUP(D506,products!$A$1:$A$49,products!$E$1:$E$49,,0)</f>
        <v>4.7549999999999999</v>
      </c>
      <c r="M506">
        <f t="shared" si="21"/>
        <v>14.265000000000001</v>
      </c>
      <c r="N506" t="str">
        <f t="shared" si="22"/>
        <v>Liberica</v>
      </c>
      <c r="O506" t="str">
        <f t="shared" si="23"/>
        <v>Light</v>
      </c>
      <c r="P506" t="str">
        <f>_xlfn.XLOOKUP(order_table[[#This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_xlfn.XLOOKUP(orders!D507,products!$A$1:$A$49,products!$C$1:$C$49,,0)</f>
        <v>M</v>
      </c>
      <c r="K507">
        <f>_xlfn.XLOOKUP(orders!D507,products!$A$1:$A$49,products!$D$1:$D$49,,0)</f>
        <v>0.2</v>
      </c>
      <c r="L507">
        <f>_xlfn.XLOOKUP(D507,products!$A$1:$A$49,products!$E$1:$E$49,,0)</f>
        <v>4.3650000000000002</v>
      </c>
      <c r="M507">
        <f t="shared" si="21"/>
        <v>26.19</v>
      </c>
      <c r="N507" t="str">
        <f t="shared" si="22"/>
        <v>Liberica</v>
      </c>
      <c r="O507" t="str">
        <f t="shared" si="23"/>
        <v>Medium</v>
      </c>
      <c r="P507" t="str">
        <f>_xlfn.XLOOKUP(order_table[[#This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_xlfn.XLOOKUP(orders!D508,products!$A$1:$A$49,products!$C$1:$C$49,,0)</f>
        <v>L</v>
      </c>
      <c r="K508">
        <f>_xlfn.XLOOKUP(orders!D508,products!$A$1:$A$49,products!$D$1:$D$49,,0)</f>
        <v>1</v>
      </c>
      <c r="L508">
        <f>_xlfn.XLOOKUP(D508,products!$A$1:$A$49,products!$E$1:$E$49,,0)</f>
        <v>12.95</v>
      </c>
      <c r="M508">
        <f t="shared" si="21"/>
        <v>25.9</v>
      </c>
      <c r="N508" t="str">
        <f t="shared" si="22"/>
        <v>Arabica</v>
      </c>
      <c r="O508" t="str">
        <f t="shared" si="23"/>
        <v>Light</v>
      </c>
      <c r="P508" t="str">
        <f>_xlfn.XLOOKUP(order_table[[#This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_xlfn.XLOOKUP(orders!D509,products!$A$1:$A$49,products!$C$1:$C$49,,0)</f>
        <v>L</v>
      </c>
      <c r="K509">
        <f>_xlfn.XLOOKUP(orders!D509,products!$A$1:$A$49,products!$D$1:$D$49,,0)</f>
        <v>2.5</v>
      </c>
      <c r="L509">
        <f>_xlfn.XLOOKUP(D509,products!$A$1:$A$49,products!$E$1:$E$49,,0)</f>
        <v>29.784999999999997</v>
      </c>
      <c r="M509">
        <f t="shared" si="21"/>
        <v>89.35499999999999</v>
      </c>
      <c r="N509" t="str">
        <f t="shared" si="22"/>
        <v>Arabica</v>
      </c>
      <c r="O509" t="str">
        <f t="shared" si="23"/>
        <v>Light</v>
      </c>
      <c r="P509" t="str">
        <f>_xlfn.XLOOKUP(order_table[[#This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_xlfn.XLOOKUP(orders!D510,products!$A$1:$A$49,products!$C$1:$C$49,,0)</f>
        <v>D</v>
      </c>
      <c r="K510">
        <f>_xlfn.XLOOKUP(orders!D510,products!$A$1:$A$49,products!$D$1:$D$49,,0)</f>
        <v>0.5</v>
      </c>
      <c r="L510">
        <f>_xlfn.XLOOKUP(D510,products!$A$1:$A$49,products!$E$1:$E$49,,0)</f>
        <v>7.77</v>
      </c>
      <c r="M510">
        <f t="shared" si="21"/>
        <v>46.62</v>
      </c>
      <c r="N510" t="str">
        <f t="shared" si="22"/>
        <v>Liberica</v>
      </c>
      <c r="O510" t="str">
        <f t="shared" si="23"/>
        <v>Dark</v>
      </c>
      <c r="P510" t="str">
        <f>_xlfn.XLOOKUP(order_table[[#This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_xlfn.XLOOKUP(orders!D511,products!$A$1:$A$49,products!$C$1:$C$49,,0)</f>
        <v>D</v>
      </c>
      <c r="K511">
        <f>_xlfn.XLOOKUP(orders!D511,products!$A$1:$A$49,products!$D$1:$D$49,,0)</f>
        <v>1</v>
      </c>
      <c r="L511">
        <f>_xlfn.XLOOKUP(D511,products!$A$1:$A$49,products!$E$1:$E$49,,0)</f>
        <v>9.9499999999999993</v>
      </c>
      <c r="M511">
        <f t="shared" si="21"/>
        <v>29.849999999999998</v>
      </c>
      <c r="N511" t="str">
        <f t="shared" si="22"/>
        <v>Arabica</v>
      </c>
      <c r="O511" t="str">
        <f t="shared" si="23"/>
        <v>Dark</v>
      </c>
      <c r="P511" t="str">
        <f>_xlfn.XLOOKUP(order_table[[#This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_xlfn.XLOOKUP(orders!D512,products!$A$1:$A$49,products!$C$1:$C$49,,0)</f>
        <v>L</v>
      </c>
      <c r="K512">
        <f>_xlfn.XLOOKUP(orders!D512,products!$A$1:$A$49,products!$D$1:$D$49,,0)</f>
        <v>0.2</v>
      </c>
      <c r="L512">
        <f>_xlfn.XLOOKUP(D512,products!$A$1:$A$49,products!$E$1:$E$49,,0)</f>
        <v>3.5849999999999995</v>
      </c>
      <c r="M512">
        <f t="shared" si="21"/>
        <v>10.754999999999999</v>
      </c>
      <c r="N512" t="str">
        <f t="shared" si="22"/>
        <v>Robusta</v>
      </c>
      <c r="O512" t="str">
        <f t="shared" si="23"/>
        <v>Light</v>
      </c>
      <c r="P512" t="str">
        <f>_xlfn.XLOOKUP(order_table[[#This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_xlfn.XLOOKUP(orders!D513,products!$A$1:$A$49,products!$C$1:$C$49,,0)</f>
        <v>M</v>
      </c>
      <c r="K513">
        <f>_xlfn.XLOOKUP(orders!D513,products!$A$1:$A$49,products!$D$1:$D$49,,0)</f>
        <v>0.2</v>
      </c>
      <c r="L513">
        <f>_xlfn.XLOOKUP(D513,products!$A$1:$A$49,products!$E$1:$E$49,,0)</f>
        <v>3.375</v>
      </c>
      <c r="M513">
        <f t="shared" si="21"/>
        <v>13.5</v>
      </c>
      <c r="N513" t="str">
        <f t="shared" si="22"/>
        <v>Arabica</v>
      </c>
      <c r="O513" t="str">
        <f t="shared" si="23"/>
        <v>Medium</v>
      </c>
      <c r="P513" t="str">
        <f>_xlfn.XLOOKUP(order_table[[#This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_xlfn.XLOOKUP(orders!D514,products!$A$1:$A$49,products!$C$1:$C$49,,0)</f>
        <v>L</v>
      </c>
      <c r="K514">
        <f>_xlfn.XLOOKUP(orders!D514,products!$A$1:$A$49,products!$D$1:$D$49,,0)</f>
        <v>1</v>
      </c>
      <c r="L514">
        <f>_xlfn.XLOOKUP(D514,products!$A$1:$A$49,products!$E$1:$E$49,,0)</f>
        <v>15.85</v>
      </c>
      <c r="M514">
        <f t="shared" si="21"/>
        <v>47.55</v>
      </c>
      <c r="N514" t="str">
        <f t="shared" si="22"/>
        <v>Liberica</v>
      </c>
      <c r="O514" t="str">
        <f t="shared" si="23"/>
        <v>Light</v>
      </c>
      <c r="P514" t="str">
        <f>_xlfn.XLOOKUP(order_table[[#This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_xlfn.XLOOKUP(orders!D515,products!$A$1:$A$49,products!$C$1:$C$49,,0)</f>
        <v>L</v>
      </c>
      <c r="K515">
        <f>_xlfn.XLOOKUP(orders!D515,products!$A$1:$A$49,products!$D$1:$D$49,,0)</f>
        <v>1</v>
      </c>
      <c r="L515">
        <f>_xlfn.XLOOKUP(D515,products!$A$1:$A$49,products!$E$1:$E$49,,0)</f>
        <v>15.85</v>
      </c>
      <c r="M51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_xlfn.XLOOKUP(order_table[[#This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_xlfn.XLOOKUP(orders!D516,products!$A$1:$A$49,products!$C$1:$C$49,,0)</f>
        <v>M</v>
      </c>
      <c r="K516">
        <f>_xlfn.XLOOKUP(orders!D516,products!$A$1:$A$49,products!$D$1:$D$49,,0)</f>
        <v>0.2</v>
      </c>
      <c r="L516">
        <f>_xlfn.XLOOKUP(D516,products!$A$1:$A$49,products!$E$1:$E$49,,0)</f>
        <v>4.3650000000000002</v>
      </c>
      <c r="M516">
        <f t="shared" si="24"/>
        <v>26.19</v>
      </c>
      <c r="N516" t="str">
        <f t="shared" si="25"/>
        <v>Liberica</v>
      </c>
      <c r="O516" t="str">
        <f t="shared" si="26"/>
        <v>Medium</v>
      </c>
      <c r="P516" t="str">
        <f>_xlfn.XLOOKUP(order_table[[#This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_xlfn.XLOOKUP(orders!D517,products!$A$1:$A$49,products!$C$1:$C$49,,0)</f>
        <v>L</v>
      </c>
      <c r="K517">
        <f>_xlfn.XLOOKUP(orders!D517,products!$A$1:$A$49,products!$D$1:$D$49,,0)</f>
        <v>0.5</v>
      </c>
      <c r="L517">
        <f>_xlfn.XLOOKUP(D517,products!$A$1:$A$49,products!$E$1:$E$49,,0)</f>
        <v>7.169999999999999</v>
      </c>
      <c r="M517">
        <f t="shared" si="24"/>
        <v>21.509999999999998</v>
      </c>
      <c r="N517" t="str">
        <f t="shared" si="25"/>
        <v>Robusta</v>
      </c>
      <c r="O517" t="str">
        <f t="shared" si="26"/>
        <v>Light</v>
      </c>
      <c r="P517" t="str">
        <f>_xlfn.XLOOKUP(order_table[[#This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_xlfn.XLOOKUP(orders!D518,products!$A$1:$A$49,products!$C$1:$C$49,,0)</f>
        <v>D</v>
      </c>
      <c r="K518">
        <f>_xlfn.XLOOKUP(orders!D518,products!$A$1:$A$49,products!$D$1:$D$49,,0)</f>
        <v>2.5</v>
      </c>
      <c r="L518">
        <f>_xlfn.XLOOKUP(D518,products!$A$1:$A$49,products!$E$1:$E$49,,0)</f>
        <v>20.584999999999997</v>
      </c>
      <c r="M518">
        <f t="shared" si="24"/>
        <v>102.92499999999998</v>
      </c>
      <c r="N518" t="str">
        <f t="shared" si="25"/>
        <v>Robusta</v>
      </c>
      <c r="O518" t="str">
        <f t="shared" si="26"/>
        <v>Dark</v>
      </c>
      <c r="P518" t="str">
        <f>_xlfn.XLOOKUP(order_table[[#This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_xlfn.XLOOKUP(orders!D519,products!$A$1:$A$49,products!$C$1:$C$49,,0)</f>
        <v>D</v>
      </c>
      <c r="K519">
        <f>_xlfn.XLOOKUP(orders!D519,products!$A$1:$A$49,products!$D$1:$D$49,,0)</f>
        <v>0.2</v>
      </c>
      <c r="L519">
        <f>_xlfn.XLOOKUP(D519,products!$A$1:$A$49,products!$E$1:$E$49,,0)</f>
        <v>3.8849999999999998</v>
      </c>
      <c r="M519">
        <f t="shared" si="24"/>
        <v>7.77</v>
      </c>
      <c r="N519" t="str">
        <f t="shared" si="25"/>
        <v>Liberica</v>
      </c>
      <c r="O519" t="str">
        <f t="shared" si="26"/>
        <v>Dark</v>
      </c>
      <c r="P519" t="str">
        <f>_xlfn.XLOOKUP(order_table[[#This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_xlfn.XLOOKUP(orders!D520,products!$A$1:$A$49,products!$C$1:$C$49,,0)</f>
        <v>D</v>
      </c>
      <c r="K520">
        <f>_xlfn.XLOOKUP(orders!D520,products!$A$1:$A$49,products!$D$1:$D$49,,0)</f>
        <v>2.5</v>
      </c>
      <c r="L520">
        <f>_xlfn.XLOOKUP(D520,products!$A$1:$A$49,products!$E$1:$E$49,,0)</f>
        <v>27.945</v>
      </c>
      <c r="M520">
        <f t="shared" si="24"/>
        <v>139.72499999999999</v>
      </c>
      <c r="N520" t="str">
        <f t="shared" si="25"/>
        <v>Excelsa</v>
      </c>
      <c r="O520" t="str">
        <f t="shared" si="26"/>
        <v>Dark</v>
      </c>
      <c r="P520" t="str">
        <f>_xlfn.XLOOKUP(order_table[[#This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_xlfn.XLOOKUP(orders!D521,products!$A$1:$A$49,products!$C$1:$C$49,,0)</f>
        <v>D</v>
      </c>
      <c r="K521">
        <f>_xlfn.XLOOKUP(orders!D521,products!$A$1:$A$49,products!$D$1:$D$49,,0)</f>
        <v>0.5</v>
      </c>
      <c r="L521">
        <f>_xlfn.XLOOKUP(D521,products!$A$1:$A$49,products!$E$1:$E$49,,0)</f>
        <v>5.97</v>
      </c>
      <c r="M521">
        <f t="shared" si="24"/>
        <v>11.94</v>
      </c>
      <c r="N521" t="str">
        <f t="shared" si="25"/>
        <v>Arabica</v>
      </c>
      <c r="O521" t="str">
        <f t="shared" si="26"/>
        <v>Dark</v>
      </c>
      <c r="P521" t="str">
        <f>_xlfn.XLOOKUP(order_table[[#This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_xlfn.XLOOKUP(orders!D522,products!$A$1:$A$49,products!$C$1:$C$49,,0)</f>
        <v>D</v>
      </c>
      <c r="K522">
        <f>_xlfn.XLOOKUP(orders!D522,products!$A$1:$A$49,products!$D$1:$D$49,,0)</f>
        <v>0.2</v>
      </c>
      <c r="L522">
        <f>_xlfn.XLOOKUP(D522,products!$A$1:$A$49,products!$E$1:$E$49,,0)</f>
        <v>3.8849999999999998</v>
      </c>
      <c r="M522">
        <f t="shared" si="24"/>
        <v>3.8849999999999998</v>
      </c>
      <c r="N522" t="str">
        <f t="shared" si="25"/>
        <v>Liberica</v>
      </c>
      <c r="O522" t="str">
        <f t="shared" si="26"/>
        <v>Dark</v>
      </c>
      <c r="P522" t="str">
        <f>_xlfn.XLOOKUP(order_table[[#This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_xlfn.XLOOKUP(orders!D523,products!$A$1:$A$49,products!$C$1:$C$49,,0)</f>
        <v>M</v>
      </c>
      <c r="K523">
        <f>_xlfn.XLOOKUP(orders!D523,products!$A$1:$A$49,products!$D$1:$D$49,,0)</f>
        <v>1</v>
      </c>
      <c r="L523">
        <f>_xlfn.XLOOKUP(D523,products!$A$1:$A$49,products!$E$1:$E$49,,0)</f>
        <v>9.9499999999999993</v>
      </c>
      <c r="M523">
        <f t="shared" si="24"/>
        <v>39.799999999999997</v>
      </c>
      <c r="N523" t="str">
        <f t="shared" si="25"/>
        <v>Robusta</v>
      </c>
      <c r="O523" t="str">
        <f t="shared" si="26"/>
        <v>Medium</v>
      </c>
      <c r="P523" t="str">
        <f>_xlfn.XLOOKUP(order_table[[#This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_xlfn.XLOOKUP(orders!D524,products!$A$1:$A$49,products!$C$1:$C$49,,0)</f>
        <v>M</v>
      </c>
      <c r="K524">
        <f>_xlfn.XLOOKUP(orders!D524,products!$A$1:$A$49,products!$D$1:$D$49,,0)</f>
        <v>0.5</v>
      </c>
      <c r="L524">
        <f>_xlfn.XLOOKUP(D524,products!$A$1:$A$49,products!$E$1:$E$49,,0)</f>
        <v>5.97</v>
      </c>
      <c r="M524">
        <f t="shared" si="24"/>
        <v>29.849999999999998</v>
      </c>
      <c r="N524" t="str">
        <f t="shared" si="25"/>
        <v>Robusta</v>
      </c>
      <c r="O524" t="str">
        <f t="shared" si="26"/>
        <v>Medium</v>
      </c>
      <c r="P524" t="str">
        <f>_xlfn.XLOOKUP(order_table[[#This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_xlfn.XLOOKUP(orders!D525,products!$A$1:$A$49,products!$C$1:$C$49,,0)</f>
        <v>D</v>
      </c>
      <c r="K525">
        <f>_xlfn.XLOOKUP(orders!D525,products!$A$1:$A$49,products!$D$1:$D$49,,0)</f>
        <v>2.5</v>
      </c>
      <c r="L525">
        <f>_xlfn.XLOOKUP(D525,products!$A$1:$A$49,products!$E$1:$E$49,,0)</f>
        <v>29.784999999999997</v>
      </c>
      <c r="M525">
        <f t="shared" si="24"/>
        <v>29.784999999999997</v>
      </c>
      <c r="N525" t="str">
        <f t="shared" si="25"/>
        <v>Liberica</v>
      </c>
      <c r="O525" t="str">
        <f t="shared" si="26"/>
        <v>Dark</v>
      </c>
      <c r="P525" t="str">
        <f>_xlfn.XLOOKUP(order_table[[#This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_xlfn.XLOOKUP(orders!D526,products!$A$1:$A$49,products!$C$1:$C$49,,0)</f>
        <v>L</v>
      </c>
      <c r="K526">
        <f>_xlfn.XLOOKUP(orders!D526,products!$A$1:$A$49,products!$D$1:$D$49,,0)</f>
        <v>2.5</v>
      </c>
      <c r="L526">
        <f>_xlfn.XLOOKUP(D526,products!$A$1:$A$49,products!$E$1:$E$49,,0)</f>
        <v>36.454999999999998</v>
      </c>
      <c r="M526">
        <f t="shared" si="24"/>
        <v>72.91</v>
      </c>
      <c r="N526" t="str">
        <f t="shared" si="25"/>
        <v>Liberica</v>
      </c>
      <c r="O526" t="str">
        <f t="shared" si="26"/>
        <v>Light</v>
      </c>
      <c r="P526" t="str">
        <f>_xlfn.XLOOKUP(order_table[[#This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_xlfn.XLOOKUP(orders!D527,products!$A$1:$A$49,products!$C$1:$C$49,,0)</f>
        <v>D</v>
      </c>
      <c r="K527">
        <f>_xlfn.XLOOKUP(orders!D527,products!$A$1:$A$49,products!$D$1:$D$49,,0)</f>
        <v>0.2</v>
      </c>
      <c r="L527">
        <f>_xlfn.XLOOKUP(D527,products!$A$1:$A$49,products!$E$1:$E$49,,0)</f>
        <v>2.6849999999999996</v>
      </c>
      <c r="M527">
        <f t="shared" si="24"/>
        <v>13.424999999999997</v>
      </c>
      <c r="N527" t="str">
        <f t="shared" si="25"/>
        <v>Robusta</v>
      </c>
      <c r="O527" t="str">
        <f t="shared" si="26"/>
        <v>Dark</v>
      </c>
      <c r="P527" t="str">
        <f>_xlfn.XLOOKUP(order_table[[#This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_xlfn.XLOOKUP(orders!D528,products!$A$1:$A$49,products!$C$1:$C$49,,0)</f>
        <v>M</v>
      </c>
      <c r="K528">
        <f>_xlfn.XLOOKUP(orders!D528,products!$A$1:$A$49,products!$D$1:$D$49,,0)</f>
        <v>2.5</v>
      </c>
      <c r="L528">
        <f>_xlfn.XLOOKUP(D528,products!$A$1:$A$49,products!$E$1:$E$49,,0)</f>
        <v>31.624999999999996</v>
      </c>
      <c r="M528">
        <f t="shared" si="24"/>
        <v>126.49999999999999</v>
      </c>
      <c r="N528" t="str">
        <f t="shared" si="25"/>
        <v>Excelsa</v>
      </c>
      <c r="O528" t="str">
        <f t="shared" si="26"/>
        <v>Medium</v>
      </c>
      <c r="P528" t="str">
        <f>_xlfn.XLOOKUP(order_table[[#This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_xlfn.XLOOKUP(orders!D529,products!$A$1:$A$49,products!$C$1:$C$49,,0)</f>
        <v>M</v>
      </c>
      <c r="K529">
        <f>_xlfn.XLOOKUP(orders!D529,products!$A$1:$A$49,products!$D$1:$D$49,,0)</f>
        <v>0.5</v>
      </c>
      <c r="L529">
        <f>_xlfn.XLOOKUP(D529,products!$A$1:$A$49,products!$E$1:$E$49,,0)</f>
        <v>8.25</v>
      </c>
      <c r="M529">
        <f t="shared" si="24"/>
        <v>41.25</v>
      </c>
      <c r="N529" t="str">
        <f t="shared" si="25"/>
        <v>Excelsa</v>
      </c>
      <c r="O529" t="str">
        <f t="shared" si="26"/>
        <v>Medium</v>
      </c>
      <c r="P529" t="str">
        <f>_xlfn.XLOOKUP(order_table[[#This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_xlfn.XLOOKUP(orders!D530,products!$A$1:$A$49,products!$C$1:$C$49,,0)</f>
        <v>L</v>
      </c>
      <c r="K530">
        <f>_xlfn.XLOOKUP(orders!D530,products!$A$1:$A$49,products!$D$1:$D$49,,0)</f>
        <v>0.5</v>
      </c>
      <c r="L530">
        <f>_xlfn.XLOOKUP(D530,products!$A$1:$A$49,products!$E$1:$E$49,,0)</f>
        <v>8.91</v>
      </c>
      <c r="M530">
        <f t="shared" si="24"/>
        <v>53.46</v>
      </c>
      <c r="N530" t="str">
        <f t="shared" si="25"/>
        <v>Excelsa</v>
      </c>
      <c r="O530" t="str">
        <f t="shared" si="26"/>
        <v>Light</v>
      </c>
      <c r="P530" t="str">
        <f>_xlfn.XLOOKUP(order_table[[#This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_xlfn.XLOOKUP(orders!D531,products!$A$1:$A$49,products!$C$1:$C$49,,0)</f>
        <v>M</v>
      </c>
      <c r="K531">
        <f>_xlfn.XLOOKUP(orders!D531,products!$A$1:$A$49,products!$D$1:$D$49,,0)</f>
        <v>1</v>
      </c>
      <c r="L531">
        <f>_xlfn.XLOOKUP(D531,products!$A$1:$A$49,products!$E$1:$E$49,,0)</f>
        <v>9.9499999999999993</v>
      </c>
      <c r="M531">
        <f t="shared" si="24"/>
        <v>59.699999999999996</v>
      </c>
      <c r="N531" t="str">
        <f t="shared" si="25"/>
        <v>Robusta</v>
      </c>
      <c r="O531" t="str">
        <f t="shared" si="26"/>
        <v>Medium</v>
      </c>
      <c r="P531" t="str">
        <f>_xlfn.XLOOKUP(order_table[[#This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_xlfn.XLOOKUP(orders!D532,products!$A$1:$A$49,products!$C$1:$C$49,,0)</f>
        <v>M</v>
      </c>
      <c r="K532">
        <f>_xlfn.XLOOKUP(orders!D532,products!$A$1:$A$49,products!$D$1:$D$49,,0)</f>
        <v>1</v>
      </c>
      <c r="L532">
        <f>_xlfn.XLOOKUP(D532,products!$A$1:$A$49,products!$E$1:$E$49,,0)</f>
        <v>9.9499999999999993</v>
      </c>
      <c r="M532">
        <f t="shared" si="24"/>
        <v>59.699999999999996</v>
      </c>
      <c r="N532" t="str">
        <f t="shared" si="25"/>
        <v>Robusta</v>
      </c>
      <c r="O532" t="str">
        <f t="shared" si="26"/>
        <v>Medium</v>
      </c>
      <c r="P532" t="str">
        <f>_xlfn.XLOOKUP(order_table[[#This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_xlfn.XLOOKUP(orders!D533,products!$A$1:$A$49,products!$C$1:$C$49,,0)</f>
        <v>D</v>
      </c>
      <c r="K533">
        <f>_xlfn.XLOOKUP(orders!D533,products!$A$1:$A$49,products!$D$1:$D$49,,0)</f>
        <v>1</v>
      </c>
      <c r="L533">
        <f>_xlfn.XLOOKUP(D533,products!$A$1:$A$49,products!$E$1:$E$49,,0)</f>
        <v>8.9499999999999993</v>
      </c>
      <c r="M533">
        <f t="shared" si="24"/>
        <v>44.75</v>
      </c>
      <c r="N533" t="str">
        <f t="shared" si="25"/>
        <v>Robusta</v>
      </c>
      <c r="O533" t="str">
        <f t="shared" si="26"/>
        <v>Dark</v>
      </c>
      <c r="P533" t="str">
        <f>_xlfn.XLOOKUP(order_table[[#This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_xlfn.XLOOKUP(orders!D534,products!$A$1:$A$49,products!$C$1:$C$49,,0)</f>
        <v>M</v>
      </c>
      <c r="K534">
        <f>_xlfn.XLOOKUP(orders!D534,products!$A$1:$A$49,products!$D$1:$D$49,,0)</f>
        <v>0.5</v>
      </c>
      <c r="L534">
        <f>_xlfn.XLOOKUP(D534,products!$A$1:$A$49,products!$E$1:$E$49,,0)</f>
        <v>8.25</v>
      </c>
      <c r="M534">
        <f t="shared" si="24"/>
        <v>16.5</v>
      </c>
      <c r="N534" t="str">
        <f t="shared" si="25"/>
        <v>Excelsa</v>
      </c>
      <c r="O534" t="str">
        <f t="shared" si="26"/>
        <v>Medium</v>
      </c>
      <c r="P534" t="str">
        <f>_xlfn.XLOOKUP(order_table[[#This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_xlfn.XLOOKUP(orders!D535,products!$A$1:$A$49,products!$C$1:$C$49,,0)</f>
        <v>D</v>
      </c>
      <c r="K535">
        <f>_xlfn.XLOOKUP(orders!D535,products!$A$1:$A$49,products!$D$1:$D$49,,0)</f>
        <v>0.5</v>
      </c>
      <c r="L535">
        <f>_xlfn.XLOOKUP(D535,products!$A$1:$A$49,products!$E$1:$E$49,,0)</f>
        <v>5.3699999999999992</v>
      </c>
      <c r="M535">
        <f t="shared" si="24"/>
        <v>21.479999999999997</v>
      </c>
      <c r="N535" t="str">
        <f t="shared" si="25"/>
        <v>Robusta</v>
      </c>
      <c r="O535" t="str">
        <f t="shared" si="26"/>
        <v>Dark</v>
      </c>
      <c r="P535" t="str">
        <f>_xlfn.XLOOKUP(order_table[[#This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_xlfn.XLOOKUP(orders!D536,products!$A$1:$A$49,products!$C$1:$C$49,,0)</f>
        <v>M</v>
      </c>
      <c r="K536">
        <f>_xlfn.XLOOKUP(orders!D536,products!$A$1:$A$49,products!$D$1:$D$49,,0)</f>
        <v>2.5</v>
      </c>
      <c r="L536">
        <f>_xlfn.XLOOKUP(D536,products!$A$1:$A$49,products!$E$1:$E$49,,0)</f>
        <v>22.884999999999998</v>
      </c>
      <c r="M536">
        <f t="shared" si="24"/>
        <v>45.769999999999996</v>
      </c>
      <c r="N536" t="str">
        <f t="shared" si="25"/>
        <v>Robusta</v>
      </c>
      <c r="O536" t="str">
        <f t="shared" si="26"/>
        <v>Medium</v>
      </c>
      <c r="P536" t="str">
        <f>_xlfn.XLOOKUP(order_table[[#This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_xlfn.XLOOKUP(orders!D537,products!$A$1:$A$49,products!$C$1:$C$49,,0)</f>
        <v>L</v>
      </c>
      <c r="K537">
        <f>_xlfn.XLOOKUP(orders!D537,products!$A$1:$A$49,products!$D$1:$D$49,,0)</f>
        <v>0.2</v>
      </c>
      <c r="L537">
        <f>_xlfn.XLOOKUP(D537,products!$A$1:$A$49,products!$E$1:$E$49,,0)</f>
        <v>4.7549999999999999</v>
      </c>
      <c r="M537">
        <f t="shared" si="24"/>
        <v>9.51</v>
      </c>
      <c r="N537" t="str">
        <f t="shared" si="25"/>
        <v>Liberica</v>
      </c>
      <c r="O537" t="str">
        <f t="shared" si="26"/>
        <v>Light</v>
      </c>
      <c r="P537" t="str">
        <f>_xlfn.XLOOKUP(order_table[[#This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_xlfn.XLOOKUP(orders!D538,products!$A$1:$A$49,products!$C$1:$C$49,,0)</f>
        <v>D</v>
      </c>
      <c r="K538">
        <f>_xlfn.XLOOKUP(orders!D538,products!$A$1:$A$49,products!$D$1:$D$49,,0)</f>
        <v>0.2</v>
      </c>
      <c r="L538">
        <f>_xlfn.XLOOKUP(D538,products!$A$1:$A$49,products!$E$1:$E$49,,0)</f>
        <v>2.6849999999999996</v>
      </c>
      <c r="M538">
        <f t="shared" si="24"/>
        <v>8.0549999999999997</v>
      </c>
      <c r="N538" t="str">
        <f t="shared" si="25"/>
        <v>Robusta</v>
      </c>
      <c r="O538" t="str">
        <f t="shared" si="26"/>
        <v>Dark</v>
      </c>
      <c r="P538" t="str">
        <f>_xlfn.XLOOKUP(order_table[[#This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_xlfn.XLOOKUP(orders!D539,products!$A$1:$A$49,products!$C$1:$C$49,,0)</f>
        <v>D</v>
      </c>
      <c r="K539">
        <f>_xlfn.XLOOKUP(orders!D539,products!$A$1:$A$49,products!$D$1:$D$49,,0)</f>
        <v>2.5</v>
      </c>
      <c r="L539">
        <f>_xlfn.XLOOKUP(D539,products!$A$1:$A$49,products!$E$1:$E$49,,0)</f>
        <v>27.945</v>
      </c>
      <c r="M539">
        <f t="shared" si="24"/>
        <v>111.78</v>
      </c>
      <c r="N539" t="str">
        <f t="shared" si="25"/>
        <v>Excelsa</v>
      </c>
      <c r="O539" t="str">
        <f t="shared" si="26"/>
        <v>Dark</v>
      </c>
      <c r="P539" t="str">
        <f>_xlfn.XLOOKUP(order_table[[#This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_xlfn.XLOOKUP(orders!D540,products!$A$1:$A$49,products!$C$1:$C$49,,0)</f>
        <v>D</v>
      </c>
      <c r="K540">
        <f>_xlfn.XLOOKUP(orders!D540,products!$A$1:$A$49,products!$D$1:$D$49,,0)</f>
        <v>0.2</v>
      </c>
      <c r="L540">
        <f>_xlfn.XLOOKUP(D540,products!$A$1:$A$49,products!$E$1:$E$49,,0)</f>
        <v>2.6849999999999996</v>
      </c>
      <c r="M540">
        <f t="shared" si="24"/>
        <v>10.739999999999998</v>
      </c>
      <c r="N540" t="str">
        <f t="shared" si="25"/>
        <v>Robusta</v>
      </c>
      <c r="O540" t="str">
        <f t="shared" si="26"/>
        <v>Dark</v>
      </c>
      <c r="P540" t="str">
        <f>_xlfn.XLOOKUP(order_table[[#This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_xlfn.XLOOKUP(orders!D541,products!$A$1:$A$49,products!$C$1:$C$49,,0)</f>
        <v>D</v>
      </c>
      <c r="K541">
        <f>_xlfn.XLOOKUP(orders!D541,products!$A$1:$A$49,products!$D$1:$D$49,,0)</f>
        <v>0.5</v>
      </c>
      <c r="L541">
        <f>_xlfn.XLOOKUP(D541,products!$A$1:$A$49,products!$E$1:$E$49,,0)</f>
        <v>5.3699999999999992</v>
      </c>
      <c r="M541">
        <f t="shared" si="24"/>
        <v>26.849999999999994</v>
      </c>
      <c r="N541" t="str">
        <f t="shared" si="25"/>
        <v>Robusta</v>
      </c>
      <c r="O541" t="str">
        <f t="shared" si="26"/>
        <v>Dark</v>
      </c>
      <c r="P541" t="str">
        <f>_xlfn.XLOOKUP(order_table[[#This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_xlfn.XLOOKUP(orders!D542,products!$A$1:$A$49,products!$C$1:$C$49,,0)</f>
        <v>L</v>
      </c>
      <c r="K542">
        <f>_xlfn.XLOOKUP(orders!D542,products!$A$1:$A$49,products!$D$1:$D$49,,0)</f>
        <v>1</v>
      </c>
      <c r="L542">
        <f>_xlfn.XLOOKUP(D542,products!$A$1:$A$49,products!$E$1:$E$49,,0)</f>
        <v>15.85</v>
      </c>
      <c r="M542">
        <f t="shared" si="24"/>
        <v>63.4</v>
      </c>
      <c r="N542" t="str">
        <f t="shared" si="25"/>
        <v>Liberica</v>
      </c>
      <c r="O542" t="str">
        <f t="shared" si="26"/>
        <v>Light</v>
      </c>
      <c r="P542" t="str">
        <f>_xlfn.XLOOKUP(order_table[[#This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_xlfn.XLOOKUP(orders!D543,products!$A$1:$A$49,products!$C$1:$C$49,,0)</f>
        <v>D</v>
      </c>
      <c r="K543">
        <f>_xlfn.XLOOKUP(orders!D543,products!$A$1:$A$49,products!$D$1:$D$49,,0)</f>
        <v>2.5</v>
      </c>
      <c r="L543">
        <f>_xlfn.XLOOKUP(D543,products!$A$1:$A$49,products!$E$1:$E$49,,0)</f>
        <v>22.884999999999998</v>
      </c>
      <c r="M543">
        <f t="shared" si="24"/>
        <v>22.884999999999998</v>
      </c>
      <c r="N543" t="str">
        <f t="shared" si="25"/>
        <v>Arabica</v>
      </c>
      <c r="O543" t="str">
        <f t="shared" si="26"/>
        <v>Dark</v>
      </c>
      <c r="P543" t="str">
        <f>_xlfn.XLOOKUP(order_table[[#This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_xlfn.XLOOKUP(orders!D544,products!$A$1:$A$49,products!$C$1:$C$49,,0)</f>
        <v>M</v>
      </c>
      <c r="K544">
        <f>_xlfn.XLOOKUP(orders!D544,products!$A$1:$A$49,products!$D$1:$D$49,,0)</f>
        <v>2.5</v>
      </c>
      <c r="L544">
        <f>_xlfn.XLOOKUP(D544,products!$A$1:$A$49,products!$E$1:$E$49,,0)</f>
        <v>25.874999999999996</v>
      </c>
      <c r="M544">
        <f t="shared" si="24"/>
        <v>103.49999999999999</v>
      </c>
      <c r="N544" t="str">
        <f t="shared" si="25"/>
        <v>Arabica</v>
      </c>
      <c r="O544" t="str">
        <f t="shared" si="26"/>
        <v>Medium</v>
      </c>
      <c r="P544" t="str">
        <f>_xlfn.XLOOKUP(order_table[[#This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_xlfn.XLOOKUP(orders!D545,products!$A$1:$A$49,products!$C$1:$C$49,,0)</f>
        <v>L</v>
      </c>
      <c r="K545">
        <f>_xlfn.XLOOKUP(orders!D545,products!$A$1:$A$49,products!$D$1:$D$49,,0)</f>
        <v>2.5</v>
      </c>
      <c r="L545">
        <f>_xlfn.XLOOKUP(D545,products!$A$1:$A$49,products!$E$1:$E$49,,0)</f>
        <v>27.484999999999996</v>
      </c>
      <c r="M545">
        <f t="shared" si="24"/>
        <v>54.969999999999992</v>
      </c>
      <c r="N545" t="str">
        <f t="shared" si="25"/>
        <v>Robusta</v>
      </c>
      <c r="O545" t="str">
        <f t="shared" si="26"/>
        <v>Light</v>
      </c>
      <c r="P545" t="str">
        <f>_xlfn.XLOOKUP(order_table[[#This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_xlfn.XLOOKUP(orders!D546,products!$A$1:$A$49,products!$C$1:$C$49,,0)</f>
        <v>L</v>
      </c>
      <c r="K546">
        <f>_xlfn.XLOOKUP(orders!D546,products!$A$1:$A$49,products!$D$1:$D$49,,0)</f>
        <v>0.5</v>
      </c>
      <c r="L546">
        <f>_xlfn.XLOOKUP(D546,products!$A$1:$A$49,products!$E$1:$E$49,,0)</f>
        <v>7.77</v>
      </c>
      <c r="M546">
        <f t="shared" si="24"/>
        <v>15.54</v>
      </c>
      <c r="N546" t="str">
        <f t="shared" si="25"/>
        <v>Arabica</v>
      </c>
      <c r="O546" t="str">
        <f t="shared" si="26"/>
        <v>Light</v>
      </c>
      <c r="P546" t="str">
        <f>_xlfn.XLOOKUP(order_table[[#This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_xlfn.XLOOKUP(orders!D547,products!$A$1:$A$49,products!$C$1:$C$49,,0)</f>
        <v>D</v>
      </c>
      <c r="K547">
        <f>_xlfn.XLOOKUP(orders!D547,products!$A$1:$A$49,products!$D$1:$D$49,,0)</f>
        <v>0.2</v>
      </c>
      <c r="L547">
        <f>_xlfn.XLOOKUP(D547,products!$A$1:$A$49,products!$E$1:$E$49,,0)</f>
        <v>3.8849999999999998</v>
      </c>
      <c r="M547">
        <f t="shared" si="24"/>
        <v>15.54</v>
      </c>
      <c r="N547" t="str">
        <f t="shared" si="25"/>
        <v>Liberica</v>
      </c>
      <c r="O547" t="str">
        <f t="shared" si="26"/>
        <v>Dark</v>
      </c>
      <c r="P547" t="str">
        <f>_xlfn.XLOOKUP(order_table[[#This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_xlfn.XLOOKUP(orders!D548,products!$A$1:$A$49,products!$C$1:$C$49,,0)</f>
        <v>D</v>
      </c>
      <c r="K548">
        <f>_xlfn.XLOOKUP(orders!D548,products!$A$1:$A$49,products!$D$1:$D$49,,0)</f>
        <v>2.5</v>
      </c>
      <c r="L548">
        <f>_xlfn.XLOOKUP(D548,products!$A$1:$A$49,products!$E$1:$E$49,,0)</f>
        <v>27.945</v>
      </c>
      <c r="M548">
        <f t="shared" si="24"/>
        <v>83.835000000000008</v>
      </c>
      <c r="N548" t="str">
        <f t="shared" si="25"/>
        <v>Excelsa</v>
      </c>
      <c r="O548" t="str">
        <f t="shared" si="26"/>
        <v>Dark</v>
      </c>
      <c r="P548" t="str">
        <f>_xlfn.XLOOKUP(order_table[[#This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_xlfn.XLOOKUP(orders!D549,products!$A$1:$A$49,products!$C$1:$C$49,,0)</f>
        <v>L</v>
      </c>
      <c r="K549">
        <f>_xlfn.XLOOKUP(orders!D549,products!$A$1:$A$49,products!$D$1:$D$49,,0)</f>
        <v>0.2</v>
      </c>
      <c r="L549">
        <f>_xlfn.XLOOKUP(D549,products!$A$1:$A$49,products!$E$1:$E$49,,0)</f>
        <v>3.5849999999999995</v>
      </c>
      <c r="M549">
        <f t="shared" si="24"/>
        <v>10.754999999999999</v>
      </c>
      <c r="N549" t="str">
        <f t="shared" si="25"/>
        <v>Robusta</v>
      </c>
      <c r="O549" t="str">
        <f t="shared" si="26"/>
        <v>Light</v>
      </c>
      <c r="P549" t="str">
        <f>_xlfn.XLOOKUP(order_table[[#This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_xlfn.XLOOKUP(orders!D550,products!$A$1:$A$49,products!$C$1:$C$49,,0)</f>
        <v>L</v>
      </c>
      <c r="K550">
        <f>_xlfn.XLOOKUP(orders!D550,products!$A$1:$A$49,products!$D$1:$D$49,,0)</f>
        <v>0.2</v>
      </c>
      <c r="L550">
        <f>_xlfn.XLOOKUP(D550,products!$A$1:$A$49,products!$E$1:$E$49,,0)</f>
        <v>4.4550000000000001</v>
      </c>
      <c r="M550">
        <f t="shared" si="24"/>
        <v>13.365</v>
      </c>
      <c r="N550" t="str">
        <f t="shared" si="25"/>
        <v>Excelsa</v>
      </c>
      <c r="O550" t="str">
        <f t="shared" si="26"/>
        <v>Light</v>
      </c>
      <c r="P550" t="str">
        <f>_xlfn.XLOOKUP(order_table[[#This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_xlfn.XLOOKUP(orders!D551,products!$A$1:$A$49,products!$C$1:$C$49,,0)</f>
        <v>L</v>
      </c>
      <c r="K551">
        <f>_xlfn.XLOOKUP(orders!D551,products!$A$1:$A$49,products!$D$1:$D$49,,0)</f>
        <v>0.2</v>
      </c>
      <c r="L551">
        <f>_xlfn.XLOOKUP(D551,products!$A$1:$A$49,products!$E$1:$E$49,,0)</f>
        <v>4.4550000000000001</v>
      </c>
      <c r="M551">
        <f t="shared" si="24"/>
        <v>17.82</v>
      </c>
      <c r="N551" t="str">
        <f t="shared" si="25"/>
        <v>Excelsa</v>
      </c>
      <c r="O551" t="str">
        <f t="shared" si="26"/>
        <v>Light</v>
      </c>
      <c r="P551" t="str">
        <f>_xlfn.XLOOKUP(order_table[[#This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_xlfn.XLOOKUP(orders!D552,products!$A$1:$A$49,products!$C$1:$C$49,,0)</f>
        <v>D</v>
      </c>
      <c r="K552">
        <f>_xlfn.XLOOKUP(orders!D552,products!$A$1:$A$49,products!$D$1:$D$49,,0)</f>
        <v>0.2</v>
      </c>
      <c r="L552">
        <f>_xlfn.XLOOKUP(D552,products!$A$1:$A$49,products!$E$1:$E$49,,0)</f>
        <v>3.8849999999999998</v>
      </c>
      <c r="M552">
        <f t="shared" si="24"/>
        <v>23.31</v>
      </c>
      <c r="N552" t="str">
        <f t="shared" si="25"/>
        <v>Liberica</v>
      </c>
      <c r="O552" t="str">
        <f t="shared" si="26"/>
        <v>Dark</v>
      </c>
      <c r="P552" t="str">
        <f>_xlfn.XLOOKUP(order_table[[#This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_xlfn.XLOOKUP(orders!D553,products!$A$1:$A$49,products!$C$1:$C$49,,0)</f>
        <v>D</v>
      </c>
      <c r="K553">
        <f>_xlfn.XLOOKUP(orders!D553,products!$A$1:$A$49,products!$D$1:$D$49,,0)</f>
        <v>0.2</v>
      </c>
      <c r="L553">
        <f>_xlfn.XLOOKUP(D553,products!$A$1:$A$49,products!$E$1:$E$49,,0)</f>
        <v>3.645</v>
      </c>
      <c r="M553">
        <f t="shared" si="24"/>
        <v>7.29</v>
      </c>
      <c r="N553" t="str">
        <f t="shared" si="25"/>
        <v>Excelsa</v>
      </c>
      <c r="O553" t="str">
        <f t="shared" si="26"/>
        <v>Dark</v>
      </c>
      <c r="P553" t="str">
        <f>_xlfn.XLOOKUP(order_table[[#This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_xlfn.XLOOKUP(orders!D554,products!$A$1:$A$49,products!$C$1:$C$49,,0)</f>
        <v>L</v>
      </c>
      <c r="K554">
        <f>_xlfn.XLOOKUP(orders!D554,products!$A$1:$A$49,products!$D$1:$D$49,,0)</f>
        <v>0.2</v>
      </c>
      <c r="L554">
        <f>_xlfn.XLOOKUP(D554,products!$A$1:$A$49,products!$E$1:$E$49,,0)</f>
        <v>4.4550000000000001</v>
      </c>
      <c r="M554">
        <f t="shared" si="24"/>
        <v>17.82</v>
      </c>
      <c r="N554" t="str">
        <f t="shared" si="25"/>
        <v>Excelsa</v>
      </c>
      <c r="O554" t="str">
        <f t="shared" si="26"/>
        <v>Light</v>
      </c>
      <c r="P554" t="str">
        <f>_xlfn.XLOOKUP(order_table[[#This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_xlfn.XLOOKUP(orders!D555,products!$A$1:$A$49,products!$C$1:$C$49,,0)</f>
        <v>M</v>
      </c>
      <c r="K555">
        <f>_xlfn.XLOOKUP(orders!D555,products!$A$1:$A$49,products!$D$1:$D$49,,0)</f>
        <v>1</v>
      </c>
      <c r="L555">
        <f>_xlfn.XLOOKUP(D555,products!$A$1:$A$49,products!$E$1:$E$49,,0)</f>
        <v>13.75</v>
      </c>
      <c r="M555">
        <f t="shared" si="24"/>
        <v>68.75</v>
      </c>
      <c r="N555" t="str">
        <f t="shared" si="25"/>
        <v>Excelsa</v>
      </c>
      <c r="O555" t="str">
        <f t="shared" si="26"/>
        <v>Medium</v>
      </c>
      <c r="P555" t="str">
        <f>_xlfn.XLOOKUP(order_table[[#This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_xlfn.XLOOKUP(orders!D556,products!$A$1:$A$49,products!$C$1:$C$49,,0)</f>
        <v>L</v>
      </c>
      <c r="K556">
        <f>_xlfn.XLOOKUP(orders!D556,products!$A$1:$A$49,products!$D$1:$D$49,,0)</f>
        <v>2.5</v>
      </c>
      <c r="L556">
        <f>_xlfn.XLOOKUP(D556,products!$A$1:$A$49,products!$E$1:$E$49,,0)</f>
        <v>27.484999999999996</v>
      </c>
      <c r="M556">
        <f t="shared" si="24"/>
        <v>54.969999999999992</v>
      </c>
      <c r="N556" t="str">
        <f t="shared" si="25"/>
        <v>Robusta</v>
      </c>
      <c r="O556" t="str">
        <f t="shared" si="26"/>
        <v>Light</v>
      </c>
      <c r="P556" t="str">
        <f>_xlfn.XLOOKUP(order_table[[#This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_xlfn.XLOOKUP(orders!D557,products!$A$1:$A$49,products!$C$1:$C$49,,0)</f>
        <v>M</v>
      </c>
      <c r="K557">
        <f>_xlfn.XLOOKUP(orders!D557,products!$A$1:$A$49,products!$D$1:$D$49,,0)</f>
        <v>1</v>
      </c>
      <c r="L557">
        <f>_xlfn.XLOOKUP(D557,products!$A$1:$A$49,products!$E$1:$E$49,,0)</f>
        <v>13.75</v>
      </c>
      <c r="M557">
        <f t="shared" si="24"/>
        <v>82.5</v>
      </c>
      <c r="N557" t="str">
        <f t="shared" si="25"/>
        <v>Excelsa</v>
      </c>
      <c r="O557" t="str">
        <f t="shared" si="26"/>
        <v>Medium</v>
      </c>
      <c r="P557" t="str">
        <f>_xlfn.XLOOKUP(order_table[[#This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_xlfn.XLOOKUP(orders!D558,products!$A$1:$A$49,products!$C$1:$C$49,,0)</f>
        <v>M</v>
      </c>
      <c r="K558">
        <f>_xlfn.XLOOKUP(orders!D558,products!$A$1:$A$49,products!$D$1:$D$49,,0)</f>
        <v>0.2</v>
      </c>
      <c r="L558">
        <f>_xlfn.XLOOKUP(D558,products!$A$1:$A$49,products!$E$1:$E$49,,0)</f>
        <v>4.3650000000000002</v>
      </c>
      <c r="M558">
        <f t="shared" si="24"/>
        <v>8.73</v>
      </c>
      <c r="N558" t="str">
        <f t="shared" si="25"/>
        <v>Liberica</v>
      </c>
      <c r="O558" t="str">
        <f t="shared" si="26"/>
        <v>Medium</v>
      </c>
      <c r="P558" t="str">
        <f>_xlfn.XLOOKUP(order_table[[#This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_xlfn.XLOOKUP(orders!D559,products!$A$1:$A$49,products!$C$1:$C$49,,0)</f>
        <v>L</v>
      </c>
      <c r="K559">
        <f>_xlfn.XLOOKUP(orders!D559,products!$A$1:$A$49,products!$D$1:$D$49,,0)</f>
        <v>1</v>
      </c>
      <c r="L559">
        <f>_xlfn.XLOOKUP(D559,products!$A$1:$A$49,products!$E$1:$E$49,,0)</f>
        <v>14.85</v>
      </c>
      <c r="M559">
        <f t="shared" si="24"/>
        <v>59.4</v>
      </c>
      <c r="N559" t="str">
        <f t="shared" si="25"/>
        <v>Excelsa</v>
      </c>
      <c r="O559" t="str">
        <f t="shared" si="26"/>
        <v>Light</v>
      </c>
      <c r="P559" t="str">
        <f>_xlfn.XLOOKUP(order_table[[#This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_xlfn.XLOOKUP(orders!D560,products!$A$1:$A$49,products!$C$1:$C$49,,0)</f>
        <v>D</v>
      </c>
      <c r="K560">
        <f>_xlfn.XLOOKUP(orders!D560,products!$A$1:$A$49,products!$D$1:$D$49,,0)</f>
        <v>0.2</v>
      </c>
      <c r="L560">
        <f>_xlfn.XLOOKUP(D560,products!$A$1:$A$49,products!$E$1:$E$49,,0)</f>
        <v>3.8849999999999998</v>
      </c>
      <c r="M560">
        <f t="shared" si="24"/>
        <v>15.54</v>
      </c>
      <c r="N560" t="str">
        <f t="shared" si="25"/>
        <v>Liberica</v>
      </c>
      <c r="O560" t="str">
        <f t="shared" si="26"/>
        <v>Dark</v>
      </c>
      <c r="P560" t="str">
        <f>_xlfn.XLOOKUP(order_table[[#This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_xlfn.XLOOKUP(orders!D561,products!$A$1:$A$49,products!$C$1:$C$49,,0)</f>
        <v>L</v>
      </c>
      <c r="K561">
        <f>_xlfn.XLOOKUP(orders!D561,products!$A$1:$A$49,products!$D$1:$D$49,,0)</f>
        <v>1</v>
      </c>
      <c r="L561">
        <f>_xlfn.XLOOKUP(D561,products!$A$1:$A$49,products!$E$1:$E$49,,0)</f>
        <v>12.95</v>
      </c>
      <c r="M561">
        <f t="shared" si="24"/>
        <v>38.849999999999994</v>
      </c>
      <c r="N561" t="str">
        <f t="shared" si="25"/>
        <v>Arabica</v>
      </c>
      <c r="O561" t="str">
        <f t="shared" si="26"/>
        <v>Light</v>
      </c>
      <c r="P561" t="str">
        <f>_xlfn.XLOOKUP(order_table[[#This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_xlfn.XLOOKUP(orders!D562,products!$A$1:$A$49,products!$C$1:$C$49,,0)</f>
        <v>M</v>
      </c>
      <c r="K562">
        <f>_xlfn.XLOOKUP(orders!D562,products!$A$1:$A$49,products!$D$1:$D$49,,0)</f>
        <v>2.5</v>
      </c>
      <c r="L562">
        <f>_xlfn.XLOOKUP(D562,products!$A$1:$A$49,products!$E$1:$E$49,,0)</f>
        <v>31.624999999999996</v>
      </c>
      <c r="M562">
        <f t="shared" si="24"/>
        <v>189.74999999999997</v>
      </c>
      <c r="N562" t="str">
        <f t="shared" si="25"/>
        <v>Excelsa</v>
      </c>
      <c r="O562" t="str">
        <f t="shared" si="26"/>
        <v>Medium</v>
      </c>
      <c r="P562" t="str">
        <f>_xlfn.XLOOKUP(order_table[[#This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_xlfn.XLOOKUP(orders!D563,products!$A$1:$A$49,products!$C$1:$C$49,,0)</f>
        <v>D</v>
      </c>
      <c r="K563">
        <f>_xlfn.XLOOKUP(orders!D563,products!$A$1:$A$49,products!$D$1:$D$49,,0)</f>
        <v>0.2</v>
      </c>
      <c r="L563">
        <f>_xlfn.XLOOKUP(D563,products!$A$1:$A$49,products!$E$1:$E$49,,0)</f>
        <v>2.9849999999999999</v>
      </c>
      <c r="M563">
        <f t="shared" si="24"/>
        <v>17.91</v>
      </c>
      <c r="N563" t="str">
        <f t="shared" si="25"/>
        <v>Arabica</v>
      </c>
      <c r="O563" t="str">
        <f t="shared" si="26"/>
        <v>Dark</v>
      </c>
      <c r="P563" t="str">
        <f>_xlfn.XLOOKUP(order_table[[#This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_xlfn.XLOOKUP(orders!D564,products!$A$1:$A$49,products!$C$1:$C$49,,0)</f>
        <v>L</v>
      </c>
      <c r="K564">
        <f>_xlfn.XLOOKUP(orders!D564,products!$A$1:$A$49,products!$D$1:$D$49,,0)</f>
        <v>0.2</v>
      </c>
      <c r="L564">
        <f>_xlfn.XLOOKUP(D564,products!$A$1:$A$49,products!$E$1:$E$49,,0)</f>
        <v>4.7549999999999999</v>
      </c>
      <c r="M564">
        <f t="shared" si="24"/>
        <v>28.53</v>
      </c>
      <c r="N564" t="str">
        <f t="shared" si="25"/>
        <v>Liberica</v>
      </c>
      <c r="O564" t="str">
        <f t="shared" si="26"/>
        <v>Light</v>
      </c>
      <c r="P564" t="str">
        <f>_xlfn.XLOOKUP(order_table[[#This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_xlfn.XLOOKUP(orders!D565,products!$A$1:$A$49,products!$C$1:$C$49,,0)</f>
        <v>M</v>
      </c>
      <c r="K565">
        <f>_xlfn.XLOOKUP(orders!D565,products!$A$1:$A$49,products!$D$1:$D$49,,0)</f>
        <v>1</v>
      </c>
      <c r="L565">
        <f>_xlfn.XLOOKUP(D565,products!$A$1:$A$49,products!$E$1:$E$49,,0)</f>
        <v>13.75</v>
      </c>
      <c r="M565">
        <f t="shared" si="24"/>
        <v>82.5</v>
      </c>
      <c r="N565" t="str">
        <f t="shared" si="25"/>
        <v>Excelsa</v>
      </c>
      <c r="O565" t="str">
        <f t="shared" si="26"/>
        <v>Medium</v>
      </c>
      <c r="P565" t="str">
        <f>_xlfn.XLOOKUP(order_table[[#This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_xlfn.XLOOKUP(orders!D566,products!$A$1:$A$49,products!$C$1:$C$49,,0)</f>
        <v>L</v>
      </c>
      <c r="K566">
        <f>_xlfn.XLOOKUP(orders!D566,products!$A$1:$A$49,products!$D$1:$D$49,,0)</f>
        <v>0.5</v>
      </c>
      <c r="L566">
        <f>_xlfn.XLOOKUP(D566,products!$A$1:$A$49,products!$E$1:$E$49,,0)</f>
        <v>7.169999999999999</v>
      </c>
      <c r="M566">
        <f t="shared" si="24"/>
        <v>14.339999999999998</v>
      </c>
      <c r="N566" t="str">
        <f t="shared" si="25"/>
        <v>Robusta</v>
      </c>
      <c r="O566" t="str">
        <f t="shared" si="26"/>
        <v>Light</v>
      </c>
      <c r="P566" t="str">
        <f>_xlfn.XLOOKUP(order_table[[#This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_xlfn.XLOOKUP(orders!D567,products!$A$1:$A$49,products!$C$1:$C$49,,0)</f>
        <v>D</v>
      </c>
      <c r="K567">
        <f>_xlfn.XLOOKUP(orders!D567,products!$A$1:$A$49,products!$D$1:$D$49,,0)</f>
        <v>2.5</v>
      </c>
      <c r="L567">
        <f>_xlfn.XLOOKUP(D567,products!$A$1:$A$49,products!$E$1:$E$49,,0)</f>
        <v>20.584999999999997</v>
      </c>
      <c r="M567">
        <f t="shared" si="24"/>
        <v>82.339999999999989</v>
      </c>
      <c r="N567" t="str">
        <f t="shared" si="25"/>
        <v>Robusta</v>
      </c>
      <c r="O567" t="str">
        <f t="shared" si="26"/>
        <v>Dark</v>
      </c>
      <c r="P567" t="str">
        <f>_xlfn.XLOOKUP(order_table[[#This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_xlfn.XLOOKUP(orders!D568,products!$A$1:$A$49,products!$C$1:$C$49,,0)</f>
        <v>M</v>
      </c>
      <c r="K568">
        <f>_xlfn.XLOOKUP(orders!D568,products!$A$1:$A$49,products!$D$1:$D$49,,0)</f>
        <v>0.2</v>
      </c>
      <c r="L568">
        <f>_xlfn.XLOOKUP(D568,products!$A$1:$A$49,products!$E$1:$E$49,,0)</f>
        <v>3.375</v>
      </c>
      <c r="M568">
        <f t="shared" si="24"/>
        <v>20.25</v>
      </c>
      <c r="N568" t="str">
        <f t="shared" si="25"/>
        <v>Arabica</v>
      </c>
      <c r="O568" t="str">
        <f t="shared" si="26"/>
        <v>Medium</v>
      </c>
      <c r="P568" t="str">
        <f>_xlfn.XLOOKUP(order_table[[#This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_xlfn.XLOOKUP(orders!D569,products!$A$1:$A$49,products!$C$1:$C$49,,0)</f>
        <v>L</v>
      </c>
      <c r="K569">
        <f>_xlfn.XLOOKUP(orders!D569,products!$A$1:$A$49,products!$D$1:$D$49,,0)</f>
        <v>2.5</v>
      </c>
      <c r="L569">
        <f>_xlfn.XLOOKUP(D569,products!$A$1:$A$49,products!$E$1:$E$49,,0)</f>
        <v>27.484999999999996</v>
      </c>
      <c r="M569">
        <f t="shared" si="24"/>
        <v>164.90999999999997</v>
      </c>
      <c r="N569" t="str">
        <f t="shared" si="25"/>
        <v>Robusta</v>
      </c>
      <c r="O569" t="str">
        <f t="shared" si="26"/>
        <v>Light</v>
      </c>
      <c r="P569" t="str">
        <f>_xlfn.XLOOKUP(order_table[[#This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_xlfn.XLOOKUP(orders!D570,products!$A$1:$A$49,products!$C$1:$C$49,,0)</f>
        <v>L</v>
      </c>
      <c r="K570">
        <f>_xlfn.XLOOKUP(orders!D570,products!$A$1:$A$49,products!$D$1:$D$49,,0)</f>
        <v>0.2</v>
      </c>
      <c r="L570">
        <f>_xlfn.XLOOKUP(D570,products!$A$1:$A$49,products!$E$1:$E$49,,0)</f>
        <v>4.7549999999999999</v>
      </c>
      <c r="M570">
        <f t="shared" si="24"/>
        <v>19.02</v>
      </c>
      <c r="N570" t="str">
        <f t="shared" si="25"/>
        <v>Liberica</v>
      </c>
      <c r="O570" t="str">
        <f t="shared" si="26"/>
        <v>Light</v>
      </c>
      <c r="P570" t="str">
        <f>_xlfn.XLOOKUP(order_table[[#This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_xlfn.XLOOKUP(orders!D571,products!$A$1:$A$49,products!$C$1:$C$49,,0)</f>
        <v>D</v>
      </c>
      <c r="K571">
        <f>_xlfn.XLOOKUP(orders!D571,products!$A$1:$A$49,products!$D$1:$D$49,,0)</f>
        <v>2.5</v>
      </c>
      <c r="L571">
        <f>_xlfn.XLOOKUP(D571,products!$A$1:$A$49,products!$E$1:$E$49,,0)</f>
        <v>22.884999999999998</v>
      </c>
      <c r="M571">
        <f t="shared" si="24"/>
        <v>137.31</v>
      </c>
      <c r="N571" t="str">
        <f t="shared" si="25"/>
        <v>Arabica</v>
      </c>
      <c r="O571" t="str">
        <f t="shared" si="26"/>
        <v>Dark</v>
      </c>
      <c r="P571" t="str">
        <f>_xlfn.XLOOKUP(order_table[[#This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_xlfn.XLOOKUP(orders!D572,products!$A$1:$A$49,products!$C$1:$C$49,,0)</f>
        <v>M</v>
      </c>
      <c r="K572">
        <f>_xlfn.XLOOKUP(orders!D572,products!$A$1:$A$49,products!$D$1:$D$49,,0)</f>
        <v>0.5</v>
      </c>
      <c r="L572">
        <f>_xlfn.XLOOKUP(D572,products!$A$1:$A$49,products!$E$1:$E$49,,0)</f>
        <v>6.75</v>
      </c>
      <c r="M572">
        <f t="shared" si="24"/>
        <v>27</v>
      </c>
      <c r="N572" t="str">
        <f t="shared" si="25"/>
        <v>Arabica</v>
      </c>
      <c r="O572" t="str">
        <f t="shared" si="26"/>
        <v>Medium</v>
      </c>
      <c r="P572" t="str">
        <f>_xlfn.XLOOKUP(order_table[[#This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_xlfn.XLOOKUP(orders!D573,products!$A$1:$A$49,products!$C$1:$C$49,,0)</f>
        <v>L</v>
      </c>
      <c r="K573">
        <f>_xlfn.XLOOKUP(orders!D573,products!$A$1:$A$49,products!$D$1:$D$49,,0)</f>
        <v>0.5</v>
      </c>
      <c r="L573">
        <f>_xlfn.XLOOKUP(D573,products!$A$1:$A$49,products!$E$1:$E$49,,0)</f>
        <v>8.91</v>
      </c>
      <c r="M573">
        <f t="shared" si="24"/>
        <v>35.64</v>
      </c>
      <c r="N573" t="str">
        <f t="shared" si="25"/>
        <v>Excelsa</v>
      </c>
      <c r="O573" t="str">
        <f t="shared" si="26"/>
        <v>Light</v>
      </c>
      <c r="P573" t="str">
        <f>_xlfn.XLOOKUP(order_table[[#This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_xlfn.XLOOKUP(orders!D574,products!$A$1:$A$49,products!$C$1:$C$49,,0)</f>
        <v>D</v>
      </c>
      <c r="K574">
        <f>_xlfn.XLOOKUP(orders!D574,products!$A$1:$A$49,products!$D$1:$D$49,,0)</f>
        <v>0.2</v>
      </c>
      <c r="L574">
        <f>_xlfn.XLOOKUP(D574,products!$A$1:$A$49,products!$E$1:$E$49,,0)</f>
        <v>2.9849999999999999</v>
      </c>
      <c r="M574">
        <f t="shared" si="24"/>
        <v>5.97</v>
      </c>
      <c r="N574" t="str">
        <f t="shared" si="25"/>
        <v>Arabica</v>
      </c>
      <c r="O574" t="str">
        <f t="shared" si="26"/>
        <v>Dark</v>
      </c>
      <c r="P574" t="str">
        <f>_xlfn.XLOOKUP(order_table[[#This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_xlfn.XLOOKUP(orders!D575,products!$A$1:$A$49,products!$C$1:$C$49,,0)</f>
        <v>M</v>
      </c>
      <c r="K575">
        <f>_xlfn.XLOOKUP(orders!D575,products!$A$1:$A$49,products!$D$1:$D$49,,0)</f>
        <v>1</v>
      </c>
      <c r="L575">
        <f>_xlfn.XLOOKUP(D575,products!$A$1:$A$49,products!$E$1:$E$49,,0)</f>
        <v>11.25</v>
      </c>
      <c r="M575">
        <f t="shared" si="24"/>
        <v>67.5</v>
      </c>
      <c r="N575" t="str">
        <f t="shared" si="25"/>
        <v>Arabica</v>
      </c>
      <c r="O575" t="str">
        <f t="shared" si="26"/>
        <v>Medium</v>
      </c>
      <c r="P575" t="str">
        <f>_xlfn.XLOOKUP(order_table[[#This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_xlfn.XLOOKUP(orders!D576,products!$A$1:$A$49,products!$C$1:$C$49,,0)</f>
        <v>L</v>
      </c>
      <c r="K576">
        <f>_xlfn.XLOOKUP(orders!D576,products!$A$1:$A$49,products!$D$1:$D$49,,0)</f>
        <v>0.2</v>
      </c>
      <c r="L576">
        <f>_xlfn.XLOOKUP(D576,products!$A$1:$A$49,products!$E$1:$E$49,,0)</f>
        <v>3.5849999999999995</v>
      </c>
      <c r="M576">
        <f t="shared" si="24"/>
        <v>21.509999999999998</v>
      </c>
      <c r="N576" t="str">
        <f t="shared" si="25"/>
        <v>Robusta</v>
      </c>
      <c r="O576" t="str">
        <f t="shared" si="26"/>
        <v>Light</v>
      </c>
      <c r="P576" t="str">
        <f>_xlfn.XLOOKUP(order_table[[#This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_xlfn.XLOOKUP(orders!D577,products!$A$1:$A$49,products!$C$1:$C$49,,0)</f>
        <v>M</v>
      </c>
      <c r="K577">
        <f>_xlfn.XLOOKUP(orders!D577,products!$A$1:$A$49,products!$D$1:$D$49,,0)</f>
        <v>2.5</v>
      </c>
      <c r="L577">
        <f>_xlfn.XLOOKUP(D577,products!$A$1:$A$49,products!$E$1:$E$49,,0)</f>
        <v>33.464999999999996</v>
      </c>
      <c r="M577">
        <f t="shared" si="24"/>
        <v>66.929999999999993</v>
      </c>
      <c r="N577" t="str">
        <f t="shared" si="25"/>
        <v>Liberica</v>
      </c>
      <c r="O577" t="str">
        <f t="shared" si="26"/>
        <v>Medium</v>
      </c>
      <c r="P577" t="str">
        <f>_xlfn.XLOOKUP(order_table[[#This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_xlfn.XLOOKUP(orders!D578,products!$A$1:$A$49,products!$C$1:$C$49,,0)</f>
        <v>D</v>
      </c>
      <c r="K578">
        <f>_xlfn.XLOOKUP(orders!D578,products!$A$1:$A$49,products!$D$1:$D$49,,0)</f>
        <v>0.2</v>
      </c>
      <c r="L578">
        <f>_xlfn.XLOOKUP(D578,products!$A$1:$A$49,products!$E$1:$E$49,,0)</f>
        <v>2.9849999999999999</v>
      </c>
      <c r="M578">
        <f t="shared" si="24"/>
        <v>17.91</v>
      </c>
      <c r="N578" t="str">
        <f t="shared" si="25"/>
        <v>Arabica</v>
      </c>
      <c r="O578" t="str">
        <f t="shared" si="26"/>
        <v>Dark</v>
      </c>
      <c r="P578" t="str">
        <f>_xlfn.XLOOKUP(order_table[[#This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_xlfn.XLOOKUP(orders!D579,products!$A$1:$A$49,products!$C$1:$C$49,,0)</f>
        <v>M</v>
      </c>
      <c r="K579">
        <f>_xlfn.XLOOKUP(orders!D579,products!$A$1:$A$49,products!$D$1:$D$49,,0)</f>
        <v>1</v>
      </c>
      <c r="L579">
        <f>_xlfn.XLOOKUP(D579,products!$A$1:$A$49,products!$E$1:$E$49,,0)</f>
        <v>14.55</v>
      </c>
      <c r="M579">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_xlfn.XLOOKUP(order_table[[#This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_xlfn.XLOOKUP(orders!D580,products!$A$1:$A$49,products!$C$1:$C$49,,0)</f>
        <v>L</v>
      </c>
      <c r="K580">
        <f>_xlfn.XLOOKUP(orders!D580,products!$A$1:$A$49,products!$D$1:$D$49,,0)</f>
        <v>0.2</v>
      </c>
      <c r="L580">
        <f>_xlfn.XLOOKUP(D580,products!$A$1:$A$49,products!$E$1:$E$49,,0)</f>
        <v>4.4550000000000001</v>
      </c>
      <c r="M580">
        <f t="shared" si="27"/>
        <v>13.365</v>
      </c>
      <c r="N580" t="str">
        <f t="shared" si="28"/>
        <v>Excelsa</v>
      </c>
      <c r="O580" t="str">
        <f t="shared" si="29"/>
        <v>Light</v>
      </c>
      <c r="P580" t="str">
        <f>_xlfn.XLOOKUP(order_table[[#This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_xlfn.XLOOKUP(orders!D581,products!$A$1:$A$49,products!$C$1:$C$49,,0)</f>
        <v>M</v>
      </c>
      <c r="K581">
        <f>_xlfn.XLOOKUP(orders!D581,products!$A$1:$A$49,products!$D$1:$D$49,,0)</f>
        <v>0.5</v>
      </c>
      <c r="L581">
        <f>_xlfn.XLOOKUP(D581,products!$A$1:$A$49,products!$E$1:$E$49,,0)</f>
        <v>6.75</v>
      </c>
      <c r="M581">
        <f t="shared" si="27"/>
        <v>33.75</v>
      </c>
      <c r="N581" t="str">
        <f t="shared" si="28"/>
        <v>Arabica</v>
      </c>
      <c r="O581" t="str">
        <f t="shared" si="29"/>
        <v>Medium</v>
      </c>
      <c r="P581" t="str">
        <f>_xlfn.XLOOKUP(order_table[[#This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_xlfn.XLOOKUP(orders!D582,products!$A$1:$A$49,products!$C$1:$C$49,,0)</f>
        <v>L</v>
      </c>
      <c r="K582">
        <f>_xlfn.XLOOKUP(orders!D582,products!$A$1:$A$49,products!$D$1:$D$49,,0)</f>
        <v>1</v>
      </c>
      <c r="L582">
        <f>_xlfn.XLOOKUP(D582,products!$A$1:$A$49,products!$E$1:$E$49,,0)</f>
        <v>14.85</v>
      </c>
      <c r="M582">
        <f t="shared" si="27"/>
        <v>44.55</v>
      </c>
      <c r="N582" t="str">
        <f t="shared" si="28"/>
        <v>Excelsa</v>
      </c>
      <c r="O582" t="str">
        <f t="shared" si="29"/>
        <v>Light</v>
      </c>
      <c r="P582" t="str">
        <f>_xlfn.XLOOKUP(order_table[[#This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_xlfn.XLOOKUP(orders!D583,products!$A$1:$A$49,products!$C$1:$C$49,,0)</f>
        <v>L</v>
      </c>
      <c r="K583">
        <f>_xlfn.XLOOKUP(orders!D583,products!$A$1:$A$49,products!$D$1:$D$49,,0)</f>
        <v>0.5</v>
      </c>
      <c r="L583">
        <f>_xlfn.XLOOKUP(D583,products!$A$1:$A$49,products!$E$1:$E$49,,0)</f>
        <v>8.91</v>
      </c>
      <c r="M583">
        <f t="shared" si="27"/>
        <v>44.55</v>
      </c>
      <c r="N583" t="str">
        <f t="shared" si="28"/>
        <v>Excelsa</v>
      </c>
      <c r="O583" t="str">
        <f t="shared" si="29"/>
        <v>Light</v>
      </c>
      <c r="P583" t="str">
        <f>_xlfn.XLOOKUP(order_table[[#This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_xlfn.XLOOKUP(orders!D584,products!$A$1:$A$49,products!$C$1:$C$49,,0)</f>
        <v>D</v>
      </c>
      <c r="K584">
        <f>_xlfn.XLOOKUP(orders!D584,products!$A$1:$A$49,products!$D$1:$D$49,,0)</f>
        <v>1</v>
      </c>
      <c r="L584">
        <f>_xlfn.XLOOKUP(D584,products!$A$1:$A$49,products!$E$1:$E$49,,0)</f>
        <v>12.15</v>
      </c>
      <c r="M584">
        <f t="shared" si="27"/>
        <v>60.75</v>
      </c>
      <c r="N584" t="str">
        <f t="shared" si="28"/>
        <v>Excelsa</v>
      </c>
      <c r="O584" t="str">
        <f t="shared" si="29"/>
        <v>Dark</v>
      </c>
      <c r="P584" t="str">
        <f>_xlfn.XLOOKUP(order_table[[#This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_xlfn.XLOOKUP(orders!D585,products!$A$1:$A$49,products!$C$1:$C$49,,0)</f>
        <v>L</v>
      </c>
      <c r="K585">
        <f>_xlfn.XLOOKUP(orders!D585,products!$A$1:$A$49,products!$D$1:$D$49,,0)</f>
        <v>0.2</v>
      </c>
      <c r="L585">
        <f>_xlfn.XLOOKUP(D585,products!$A$1:$A$49,products!$E$1:$E$49,,0)</f>
        <v>3.5849999999999995</v>
      </c>
      <c r="M585">
        <f t="shared" si="27"/>
        <v>3.5849999999999995</v>
      </c>
      <c r="N585" t="str">
        <f t="shared" si="28"/>
        <v>Robusta</v>
      </c>
      <c r="O585" t="str">
        <f t="shared" si="29"/>
        <v>Light</v>
      </c>
      <c r="P585" t="str">
        <f>_xlfn.XLOOKUP(order_table[[#This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_xlfn.XLOOKUP(orders!D586,products!$A$1:$A$49,products!$C$1:$C$49,,0)</f>
        <v>L</v>
      </c>
      <c r="K586">
        <f>_xlfn.XLOOKUP(orders!D586,products!$A$1:$A$49,products!$D$1:$D$49,,0)</f>
        <v>0.2</v>
      </c>
      <c r="L586">
        <f>_xlfn.XLOOKUP(D586,products!$A$1:$A$49,products!$E$1:$E$49,,0)</f>
        <v>3.5849999999999995</v>
      </c>
      <c r="M586">
        <f t="shared" si="27"/>
        <v>21.509999999999998</v>
      </c>
      <c r="N586" t="str">
        <f t="shared" si="28"/>
        <v>Robusta</v>
      </c>
      <c r="O586" t="str">
        <f t="shared" si="29"/>
        <v>Light</v>
      </c>
      <c r="P586" t="str">
        <f>_xlfn.XLOOKUP(order_table[[#This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_xlfn.XLOOKUP(orders!D587,products!$A$1:$A$49,products!$C$1:$C$49,,0)</f>
        <v>M</v>
      </c>
      <c r="K587">
        <f>_xlfn.XLOOKUP(orders!D587,products!$A$1:$A$49,products!$D$1:$D$49,,0)</f>
        <v>0.5</v>
      </c>
      <c r="L587">
        <f>_xlfn.XLOOKUP(D587,products!$A$1:$A$49,products!$E$1:$E$49,,0)</f>
        <v>8.25</v>
      </c>
      <c r="M587">
        <f t="shared" si="27"/>
        <v>16.5</v>
      </c>
      <c r="N587" t="str">
        <f t="shared" si="28"/>
        <v>Excelsa</v>
      </c>
      <c r="O587" t="str">
        <f t="shared" si="29"/>
        <v>Medium</v>
      </c>
      <c r="P587" t="str">
        <f>_xlfn.XLOOKUP(order_table[[#This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_xlfn.XLOOKUP(orders!D588,products!$A$1:$A$49,products!$C$1:$C$49,,0)</f>
        <v>L</v>
      </c>
      <c r="K588">
        <f>_xlfn.XLOOKUP(orders!D588,products!$A$1:$A$49,products!$D$1:$D$49,,0)</f>
        <v>2.5</v>
      </c>
      <c r="L588">
        <f>_xlfn.XLOOKUP(D588,products!$A$1:$A$49,products!$E$1:$E$49,,0)</f>
        <v>27.484999999999996</v>
      </c>
      <c r="M588">
        <f t="shared" si="27"/>
        <v>82.454999999999984</v>
      </c>
      <c r="N588" t="str">
        <f t="shared" si="28"/>
        <v>Robusta</v>
      </c>
      <c r="O588" t="str">
        <f t="shared" si="29"/>
        <v>Light</v>
      </c>
      <c r="P588" t="str">
        <f>_xlfn.XLOOKUP(order_table[[#This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_xlfn.XLOOKUP(orders!D589,products!$A$1:$A$49,products!$C$1:$C$49,,0)</f>
        <v>D</v>
      </c>
      <c r="K589">
        <f>_xlfn.XLOOKUP(orders!D589,products!$A$1:$A$49,products!$D$1:$D$49,,0)</f>
        <v>0.5</v>
      </c>
      <c r="L589">
        <f>_xlfn.XLOOKUP(D589,products!$A$1:$A$49,products!$E$1:$E$49,,0)</f>
        <v>7.77</v>
      </c>
      <c r="M589">
        <f t="shared" si="27"/>
        <v>7.77</v>
      </c>
      <c r="N589" t="str">
        <f t="shared" si="28"/>
        <v>Liberica</v>
      </c>
      <c r="O589" t="str">
        <f t="shared" si="29"/>
        <v>Dark</v>
      </c>
      <c r="P589" t="str">
        <f>_xlfn.XLOOKUP(order_table[[#This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_xlfn.XLOOKUP(orders!D590,products!$A$1:$A$49,products!$C$1:$C$49,,0)</f>
        <v>M</v>
      </c>
      <c r="K590">
        <f>_xlfn.XLOOKUP(orders!D590,products!$A$1:$A$49,products!$D$1:$D$49,,0)</f>
        <v>0.5</v>
      </c>
      <c r="L590">
        <f>_xlfn.XLOOKUP(D590,products!$A$1:$A$49,products!$E$1:$E$49,,0)</f>
        <v>5.97</v>
      </c>
      <c r="M590">
        <f t="shared" si="27"/>
        <v>11.94</v>
      </c>
      <c r="N590" t="str">
        <f t="shared" si="28"/>
        <v>Robusta</v>
      </c>
      <c r="O590" t="str">
        <f t="shared" si="29"/>
        <v>Medium</v>
      </c>
      <c r="P590" t="str">
        <f>_xlfn.XLOOKUP(order_table[[#This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_xlfn.XLOOKUP(orders!D591,products!$A$1:$A$49,products!$C$1:$C$49,,0)</f>
        <v>L</v>
      </c>
      <c r="K591">
        <f>_xlfn.XLOOKUP(orders!D591,products!$A$1:$A$49,products!$D$1:$D$49,,0)</f>
        <v>2.5</v>
      </c>
      <c r="L591">
        <f>_xlfn.XLOOKUP(D591,products!$A$1:$A$49,products!$E$1:$E$49,,0)</f>
        <v>34.154999999999994</v>
      </c>
      <c r="M591">
        <f t="shared" si="27"/>
        <v>204.92999999999995</v>
      </c>
      <c r="N591" t="str">
        <f t="shared" si="28"/>
        <v>Excelsa</v>
      </c>
      <c r="O591" t="str">
        <f t="shared" si="29"/>
        <v>Light</v>
      </c>
      <c r="P591" t="str">
        <f>_xlfn.XLOOKUP(order_table[[#This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_xlfn.XLOOKUP(orders!D592,products!$A$1:$A$49,products!$C$1:$C$49,,0)</f>
        <v>M</v>
      </c>
      <c r="K592">
        <f>_xlfn.XLOOKUP(orders!D592,products!$A$1:$A$49,products!$D$1:$D$49,,0)</f>
        <v>2.5</v>
      </c>
      <c r="L592">
        <f>_xlfn.XLOOKUP(D592,products!$A$1:$A$49,products!$E$1:$E$49,,0)</f>
        <v>31.624999999999996</v>
      </c>
      <c r="M592">
        <f t="shared" si="27"/>
        <v>63.249999999999993</v>
      </c>
      <c r="N592" t="str">
        <f t="shared" si="28"/>
        <v>Excelsa</v>
      </c>
      <c r="O592" t="str">
        <f t="shared" si="29"/>
        <v>Medium</v>
      </c>
      <c r="P592" t="str">
        <f>_xlfn.XLOOKUP(order_table[[#This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_xlfn.XLOOKUP(orders!D593,products!$A$1:$A$49,products!$C$1:$C$49,,0)</f>
        <v>D</v>
      </c>
      <c r="K593">
        <f>_xlfn.XLOOKUP(orders!D593,products!$A$1:$A$49,products!$D$1:$D$49,,0)</f>
        <v>0.2</v>
      </c>
      <c r="L593">
        <f>_xlfn.XLOOKUP(D593,products!$A$1:$A$49,products!$E$1:$E$49,,0)</f>
        <v>2.6849999999999996</v>
      </c>
      <c r="M593">
        <f t="shared" si="27"/>
        <v>8.0549999999999997</v>
      </c>
      <c r="N593" t="str">
        <f t="shared" si="28"/>
        <v>Robusta</v>
      </c>
      <c r="O593" t="str">
        <f t="shared" si="29"/>
        <v>Dark</v>
      </c>
      <c r="P593" t="str">
        <f>_xlfn.XLOOKUP(order_table[[#This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_xlfn.XLOOKUP(orders!D594,products!$A$1:$A$49,products!$C$1:$C$49,,0)</f>
        <v>M</v>
      </c>
      <c r="K594">
        <f>_xlfn.XLOOKUP(orders!D594,products!$A$1:$A$49,products!$D$1:$D$49,,0)</f>
        <v>2.5</v>
      </c>
      <c r="L594">
        <f>_xlfn.XLOOKUP(D594,products!$A$1:$A$49,products!$E$1:$E$49,,0)</f>
        <v>25.874999999999996</v>
      </c>
      <c r="M594">
        <f t="shared" si="27"/>
        <v>51.749999999999993</v>
      </c>
      <c r="N594" t="str">
        <f t="shared" si="28"/>
        <v>Arabica</v>
      </c>
      <c r="O594" t="str">
        <f t="shared" si="29"/>
        <v>Medium</v>
      </c>
      <c r="P594" t="str">
        <f>_xlfn.XLOOKUP(order_table[[#This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_xlfn.XLOOKUP(orders!D595,products!$A$1:$A$49,products!$C$1:$C$49,,0)</f>
        <v>D</v>
      </c>
      <c r="K595">
        <f>_xlfn.XLOOKUP(orders!D595,products!$A$1:$A$49,products!$D$1:$D$49,,0)</f>
        <v>2.5</v>
      </c>
      <c r="L595">
        <f>_xlfn.XLOOKUP(D595,products!$A$1:$A$49,products!$E$1:$E$49,,0)</f>
        <v>27.945</v>
      </c>
      <c r="M595">
        <f t="shared" si="27"/>
        <v>27.945</v>
      </c>
      <c r="N595" t="str">
        <f t="shared" si="28"/>
        <v>Excelsa</v>
      </c>
      <c r="O595" t="str">
        <f t="shared" si="29"/>
        <v>Dark</v>
      </c>
      <c r="P595" t="str">
        <f>_xlfn.XLOOKUP(order_table[[#This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_xlfn.XLOOKUP(orders!D596,products!$A$1:$A$49,products!$C$1:$C$49,,0)</f>
        <v>L</v>
      </c>
      <c r="K596">
        <f>_xlfn.XLOOKUP(orders!D596,products!$A$1:$A$49,products!$D$1:$D$49,,0)</f>
        <v>2.5</v>
      </c>
      <c r="L596">
        <f>_xlfn.XLOOKUP(D596,products!$A$1:$A$49,products!$E$1:$E$49,,0)</f>
        <v>29.784999999999997</v>
      </c>
      <c r="M596">
        <f t="shared" si="27"/>
        <v>59.569999999999993</v>
      </c>
      <c r="N596" t="str">
        <f t="shared" si="28"/>
        <v>Arabica</v>
      </c>
      <c r="O596" t="str">
        <f t="shared" si="29"/>
        <v>Light</v>
      </c>
      <c r="P596" t="str">
        <f>_xlfn.XLOOKUP(order_table[[#This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_xlfn.XLOOKUP(orders!D597,products!$A$1:$A$49,products!$C$1:$C$49,,0)</f>
        <v>L</v>
      </c>
      <c r="K597">
        <f>_xlfn.XLOOKUP(orders!D597,products!$A$1:$A$49,products!$D$1:$D$49,,0)</f>
        <v>1</v>
      </c>
      <c r="L597">
        <f>_xlfn.XLOOKUP(D597,products!$A$1:$A$49,products!$E$1:$E$49,,0)</f>
        <v>14.85</v>
      </c>
      <c r="M597">
        <f t="shared" si="27"/>
        <v>14.85</v>
      </c>
      <c r="N597" t="str">
        <f t="shared" si="28"/>
        <v>Excelsa</v>
      </c>
      <c r="O597" t="str">
        <f t="shared" si="29"/>
        <v>Light</v>
      </c>
      <c r="P597" t="str">
        <f>_xlfn.XLOOKUP(order_table[[#This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_xlfn.XLOOKUP(orders!D598,products!$A$1:$A$49,products!$C$1:$C$49,,0)</f>
        <v>M</v>
      </c>
      <c r="K598">
        <f>_xlfn.XLOOKUP(orders!D598,products!$A$1:$A$49,products!$D$1:$D$49,,0)</f>
        <v>0.5</v>
      </c>
      <c r="L598">
        <f>_xlfn.XLOOKUP(D598,products!$A$1:$A$49,products!$E$1:$E$49,,0)</f>
        <v>6.75</v>
      </c>
      <c r="M598">
        <f t="shared" si="27"/>
        <v>33.75</v>
      </c>
      <c r="N598" t="str">
        <f t="shared" si="28"/>
        <v>Arabica</v>
      </c>
      <c r="O598" t="str">
        <f t="shared" si="29"/>
        <v>Medium</v>
      </c>
      <c r="P598" t="str">
        <f>_xlfn.XLOOKUP(order_table[[#This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_xlfn.XLOOKUP(orders!D599,products!$A$1:$A$49,products!$C$1:$C$49,,0)</f>
        <v>L</v>
      </c>
      <c r="K599">
        <f>_xlfn.XLOOKUP(orders!D599,products!$A$1:$A$49,products!$D$1:$D$49,,0)</f>
        <v>2.5</v>
      </c>
      <c r="L599">
        <f>_xlfn.XLOOKUP(D599,products!$A$1:$A$49,products!$E$1:$E$49,,0)</f>
        <v>36.454999999999998</v>
      </c>
      <c r="M599">
        <f t="shared" si="27"/>
        <v>145.82</v>
      </c>
      <c r="N599" t="str">
        <f t="shared" si="28"/>
        <v>Liberica</v>
      </c>
      <c r="O599" t="str">
        <f t="shared" si="29"/>
        <v>Light</v>
      </c>
      <c r="P599" t="str">
        <f>_xlfn.XLOOKUP(order_table[[#This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_xlfn.XLOOKUP(orders!D600,products!$A$1:$A$49,products!$C$1:$C$49,,0)</f>
        <v>M</v>
      </c>
      <c r="K600">
        <f>_xlfn.XLOOKUP(orders!D600,products!$A$1:$A$49,products!$D$1:$D$49,,0)</f>
        <v>0.2</v>
      </c>
      <c r="L600">
        <f>_xlfn.XLOOKUP(D600,products!$A$1:$A$49,products!$E$1:$E$49,,0)</f>
        <v>2.9849999999999999</v>
      </c>
      <c r="M600">
        <f t="shared" si="27"/>
        <v>11.94</v>
      </c>
      <c r="N600" t="str">
        <f t="shared" si="28"/>
        <v>Robusta</v>
      </c>
      <c r="O600" t="str">
        <f t="shared" si="29"/>
        <v>Medium</v>
      </c>
      <c r="P600" t="str">
        <f>_xlfn.XLOOKUP(order_table[[#This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_xlfn.XLOOKUP(orders!D601,products!$A$1:$A$49,products!$C$1:$C$49,,0)</f>
        <v>D</v>
      </c>
      <c r="K601">
        <f>_xlfn.XLOOKUP(orders!D601,products!$A$1:$A$49,products!$D$1:$D$49,,0)</f>
        <v>0.2</v>
      </c>
      <c r="L601">
        <f>_xlfn.XLOOKUP(D601,products!$A$1:$A$49,products!$E$1:$E$49,,0)</f>
        <v>2.9849999999999999</v>
      </c>
      <c r="M601">
        <f t="shared" si="27"/>
        <v>11.94</v>
      </c>
      <c r="N601" t="str">
        <f t="shared" si="28"/>
        <v>Arabica</v>
      </c>
      <c r="O601" t="str">
        <f t="shared" si="29"/>
        <v>Dark</v>
      </c>
      <c r="P601" t="str">
        <f>_xlfn.XLOOKUP(order_table[[#This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_xlfn.XLOOKUP(orders!D602,products!$A$1:$A$49,products!$C$1:$C$49,,0)</f>
        <v>D</v>
      </c>
      <c r="K602">
        <f>_xlfn.XLOOKUP(orders!D602,products!$A$1:$A$49,products!$D$1:$D$49,,0)</f>
        <v>0.5</v>
      </c>
      <c r="L602">
        <f>_xlfn.XLOOKUP(D602,products!$A$1:$A$49,products!$E$1:$E$49,,0)</f>
        <v>7.77</v>
      </c>
      <c r="M602">
        <f t="shared" si="27"/>
        <v>7.77</v>
      </c>
      <c r="N602" t="str">
        <f t="shared" si="28"/>
        <v>Liberica</v>
      </c>
      <c r="O602" t="str">
        <f t="shared" si="29"/>
        <v>Dark</v>
      </c>
      <c r="P602" t="str">
        <f>_xlfn.XLOOKUP(order_table[[#This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_xlfn.XLOOKUP(orders!D603,products!$A$1:$A$49,products!$C$1:$C$49,,0)</f>
        <v>L</v>
      </c>
      <c r="K603">
        <f>_xlfn.XLOOKUP(orders!D603,products!$A$1:$A$49,products!$D$1:$D$49,,0)</f>
        <v>2.5</v>
      </c>
      <c r="L603">
        <f>_xlfn.XLOOKUP(D603,products!$A$1:$A$49,products!$E$1:$E$49,,0)</f>
        <v>27.484999999999996</v>
      </c>
      <c r="M603">
        <f t="shared" si="27"/>
        <v>109.93999999999998</v>
      </c>
      <c r="N603" t="str">
        <f t="shared" si="28"/>
        <v>Robusta</v>
      </c>
      <c r="O603" t="str">
        <f t="shared" si="29"/>
        <v>Light</v>
      </c>
      <c r="P603" t="str">
        <f>_xlfn.XLOOKUP(order_table[[#This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_xlfn.XLOOKUP(orders!D604,products!$A$1:$A$49,products!$C$1:$C$49,,0)</f>
        <v>L</v>
      </c>
      <c r="K604">
        <f>_xlfn.XLOOKUP(orders!D604,products!$A$1:$A$49,products!$D$1:$D$49,,0)</f>
        <v>0.2</v>
      </c>
      <c r="L604">
        <f>_xlfn.XLOOKUP(D604,products!$A$1:$A$49,products!$E$1:$E$49,,0)</f>
        <v>4.4550000000000001</v>
      </c>
      <c r="M604">
        <f t="shared" si="27"/>
        <v>22.274999999999999</v>
      </c>
      <c r="N604" t="str">
        <f t="shared" si="28"/>
        <v>Excelsa</v>
      </c>
      <c r="O604" t="str">
        <f t="shared" si="29"/>
        <v>Light</v>
      </c>
      <c r="P604" t="str">
        <f>_xlfn.XLOOKUP(order_table[[#This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_xlfn.XLOOKUP(orders!D605,products!$A$1:$A$49,products!$C$1:$C$49,,0)</f>
        <v>M</v>
      </c>
      <c r="K605">
        <f>_xlfn.XLOOKUP(orders!D605,products!$A$1:$A$49,products!$D$1:$D$49,,0)</f>
        <v>0.2</v>
      </c>
      <c r="L605">
        <f>_xlfn.XLOOKUP(D605,products!$A$1:$A$49,products!$E$1:$E$49,,0)</f>
        <v>2.9849999999999999</v>
      </c>
      <c r="M605">
        <f t="shared" si="27"/>
        <v>8.9550000000000001</v>
      </c>
      <c r="N605" t="str">
        <f t="shared" si="28"/>
        <v>Robusta</v>
      </c>
      <c r="O605" t="str">
        <f t="shared" si="29"/>
        <v>Medium</v>
      </c>
      <c r="P605" t="str">
        <f>_xlfn.XLOOKUP(order_table[[#This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_xlfn.XLOOKUP(orders!D606,products!$A$1:$A$49,products!$C$1:$C$49,,0)</f>
        <v>D</v>
      </c>
      <c r="K606">
        <f>_xlfn.XLOOKUP(orders!D606,products!$A$1:$A$49,products!$D$1:$D$49,,0)</f>
        <v>2.5</v>
      </c>
      <c r="L606">
        <f>_xlfn.XLOOKUP(D606,products!$A$1:$A$49,products!$E$1:$E$49,,0)</f>
        <v>29.784999999999997</v>
      </c>
      <c r="M606">
        <f t="shared" si="27"/>
        <v>119.13999999999999</v>
      </c>
      <c r="N606" t="str">
        <f t="shared" si="28"/>
        <v>Liberica</v>
      </c>
      <c r="O606" t="str">
        <f t="shared" si="29"/>
        <v>Dark</v>
      </c>
      <c r="P606" t="str">
        <f>_xlfn.XLOOKUP(order_table[[#This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_xlfn.XLOOKUP(orders!D607,products!$A$1:$A$49,products!$C$1:$C$49,,0)</f>
        <v>L</v>
      </c>
      <c r="K607">
        <f>_xlfn.XLOOKUP(orders!D607,products!$A$1:$A$49,products!$D$1:$D$49,,0)</f>
        <v>2.5</v>
      </c>
      <c r="L607">
        <f>_xlfn.XLOOKUP(D607,products!$A$1:$A$49,products!$E$1:$E$49,,0)</f>
        <v>29.784999999999997</v>
      </c>
      <c r="M607">
        <f t="shared" si="27"/>
        <v>148.92499999999998</v>
      </c>
      <c r="N607" t="str">
        <f t="shared" si="28"/>
        <v>Arabica</v>
      </c>
      <c r="O607" t="str">
        <f t="shared" si="29"/>
        <v>Light</v>
      </c>
      <c r="P607" t="str">
        <f>_xlfn.XLOOKUP(order_table[[#This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_xlfn.XLOOKUP(orders!D608,products!$A$1:$A$49,products!$C$1:$C$49,,0)</f>
        <v>L</v>
      </c>
      <c r="K608">
        <f>_xlfn.XLOOKUP(orders!D608,products!$A$1:$A$49,products!$D$1:$D$49,,0)</f>
        <v>2.5</v>
      </c>
      <c r="L608">
        <f>_xlfn.XLOOKUP(D608,products!$A$1:$A$49,products!$E$1:$E$49,,0)</f>
        <v>36.454999999999998</v>
      </c>
      <c r="M608">
        <f t="shared" si="27"/>
        <v>109.36499999999999</v>
      </c>
      <c r="N608" t="str">
        <f t="shared" si="28"/>
        <v>Liberica</v>
      </c>
      <c r="O608" t="str">
        <f t="shared" si="29"/>
        <v>Light</v>
      </c>
      <c r="P608" t="str">
        <f>_xlfn.XLOOKUP(order_table[[#This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_xlfn.XLOOKUP(orders!D609,products!$A$1:$A$49,products!$C$1:$C$49,,0)</f>
        <v>D</v>
      </c>
      <c r="K609">
        <f>_xlfn.XLOOKUP(orders!D609,products!$A$1:$A$49,products!$D$1:$D$49,,0)</f>
        <v>0.2</v>
      </c>
      <c r="L609">
        <f>_xlfn.XLOOKUP(D609,products!$A$1:$A$49,products!$E$1:$E$49,,0)</f>
        <v>3.645</v>
      </c>
      <c r="M609">
        <f t="shared" si="27"/>
        <v>3.645</v>
      </c>
      <c r="N609" t="str">
        <f t="shared" si="28"/>
        <v>Excelsa</v>
      </c>
      <c r="O609" t="str">
        <f t="shared" si="29"/>
        <v>Dark</v>
      </c>
      <c r="P609" t="str">
        <f>_xlfn.XLOOKUP(order_table[[#This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_xlfn.XLOOKUP(orders!D610,products!$A$1:$A$49,products!$C$1:$C$49,,0)</f>
        <v>D</v>
      </c>
      <c r="K610">
        <f>_xlfn.XLOOKUP(orders!D610,products!$A$1:$A$49,products!$D$1:$D$49,,0)</f>
        <v>2.5</v>
      </c>
      <c r="L610">
        <f>_xlfn.XLOOKUP(D610,products!$A$1:$A$49,products!$E$1:$E$49,,0)</f>
        <v>27.945</v>
      </c>
      <c r="M610">
        <f t="shared" si="27"/>
        <v>55.89</v>
      </c>
      <c r="N610" t="str">
        <f t="shared" si="28"/>
        <v>Excelsa</v>
      </c>
      <c r="O610" t="str">
        <f t="shared" si="29"/>
        <v>Dark</v>
      </c>
      <c r="P610" t="str">
        <f>_xlfn.XLOOKUP(order_table[[#This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_xlfn.XLOOKUP(orders!D611,products!$A$1:$A$49,products!$C$1:$C$49,,0)</f>
        <v>M</v>
      </c>
      <c r="K611">
        <f>_xlfn.XLOOKUP(orders!D611,products!$A$1:$A$49,products!$D$1:$D$49,,0)</f>
        <v>0.2</v>
      </c>
      <c r="L611">
        <f>_xlfn.XLOOKUP(D611,products!$A$1:$A$49,products!$E$1:$E$49,,0)</f>
        <v>4.3650000000000002</v>
      </c>
      <c r="M611">
        <f t="shared" si="27"/>
        <v>26.19</v>
      </c>
      <c r="N611" t="str">
        <f t="shared" si="28"/>
        <v>Liberica</v>
      </c>
      <c r="O611" t="str">
        <f t="shared" si="29"/>
        <v>Medium</v>
      </c>
      <c r="P611" t="str">
        <f>_xlfn.XLOOKUP(order_table[[#This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_xlfn.XLOOKUP(orders!D612,products!$A$1:$A$49,products!$C$1:$C$49,,0)</f>
        <v>M</v>
      </c>
      <c r="K612">
        <f>_xlfn.XLOOKUP(orders!D612,products!$A$1:$A$49,products!$D$1:$D$49,,0)</f>
        <v>1</v>
      </c>
      <c r="L612">
        <f>_xlfn.XLOOKUP(D612,products!$A$1:$A$49,products!$E$1:$E$49,,0)</f>
        <v>9.9499999999999993</v>
      </c>
      <c r="M612">
        <f t="shared" si="27"/>
        <v>39.799999999999997</v>
      </c>
      <c r="N612" t="str">
        <f t="shared" si="28"/>
        <v>Robusta</v>
      </c>
      <c r="O612" t="str">
        <f t="shared" si="29"/>
        <v>Medium</v>
      </c>
      <c r="P612" t="str">
        <f>_xlfn.XLOOKUP(order_table[[#This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_xlfn.XLOOKUP(orders!D613,products!$A$1:$A$49,products!$C$1:$C$49,,0)</f>
        <v>L</v>
      </c>
      <c r="K613">
        <f>_xlfn.XLOOKUP(orders!D613,products!$A$1:$A$49,products!$D$1:$D$49,,0)</f>
        <v>2.5</v>
      </c>
      <c r="L613">
        <f>_xlfn.XLOOKUP(D613,products!$A$1:$A$49,products!$E$1:$E$49,,0)</f>
        <v>34.154999999999994</v>
      </c>
      <c r="M613">
        <f t="shared" si="27"/>
        <v>68.309999999999988</v>
      </c>
      <c r="N613" t="str">
        <f t="shared" si="28"/>
        <v>Excelsa</v>
      </c>
      <c r="O613" t="str">
        <f t="shared" si="29"/>
        <v>Light</v>
      </c>
      <c r="P613" t="str">
        <f>_xlfn.XLOOKUP(order_table[[#This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_xlfn.XLOOKUP(orders!D614,products!$A$1:$A$49,products!$C$1:$C$49,,0)</f>
        <v>M</v>
      </c>
      <c r="K614">
        <f>_xlfn.XLOOKUP(orders!D614,products!$A$1:$A$49,products!$D$1:$D$49,,0)</f>
        <v>0.2</v>
      </c>
      <c r="L614">
        <f>_xlfn.XLOOKUP(D614,products!$A$1:$A$49,products!$E$1:$E$49,,0)</f>
        <v>3.375</v>
      </c>
      <c r="M614">
        <f t="shared" si="27"/>
        <v>13.5</v>
      </c>
      <c r="N614" t="str">
        <f t="shared" si="28"/>
        <v>Arabica</v>
      </c>
      <c r="O614" t="str">
        <f t="shared" si="29"/>
        <v>Medium</v>
      </c>
      <c r="P614" t="str">
        <f>_xlfn.XLOOKUP(order_table[[#This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_xlfn.XLOOKUP(orders!D615,products!$A$1:$A$49,products!$C$1:$C$49,,0)</f>
        <v>M</v>
      </c>
      <c r="K615">
        <f>_xlfn.XLOOKUP(orders!D615,products!$A$1:$A$49,products!$D$1:$D$49,,0)</f>
        <v>0.5</v>
      </c>
      <c r="L615">
        <f>_xlfn.XLOOKUP(D615,products!$A$1:$A$49,products!$E$1:$E$49,,0)</f>
        <v>5.97</v>
      </c>
      <c r="M615">
        <f t="shared" si="27"/>
        <v>5.97</v>
      </c>
      <c r="N615" t="str">
        <f t="shared" si="28"/>
        <v>Robusta</v>
      </c>
      <c r="O615" t="str">
        <f t="shared" si="29"/>
        <v>Medium</v>
      </c>
      <c r="P615" t="str">
        <f>_xlfn.XLOOKUP(order_table[[#This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_xlfn.XLOOKUP(orders!D616,products!$A$1:$A$49,products!$C$1:$C$49,,0)</f>
        <v>M</v>
      </c>
      <c r="K616">
        <f>_xlfn.XLOOKUP(orders!D616,products!$A$1:$A$49,products!$D$1:$D$49,,0)</f>
        <v>0.5</v>
      </c>
      <c r="L616">
        <f>_xlfn.XLOOKUP(D616,products!$A$1:$A$49,products!$E$1:$E$49,,0)</f>
        <v>5.97</v>
      </c>
      <c r="M616">
        <f t="shared" si="27"/>
        <v>29.849999999999998</v>
      </c>
      <c r="N616" t="str">
        <f t="shared" si="28"/>
        <v>Robusta</v>
      </c>
      <c r="O616" t="str">
        <f t="shared" si="29"/>
        <v>Medium</v>
      </c>
      <c r="P616" t="str">
        <f>_xlfn.XLOOKUP(order_table[[#This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_xlfn.XLOOKUP(orders!D617,products!$A$1:$A$49,products!$C$1:$C$49,,0)</f>
        <v>L</v>
      </c>
      <c r="K617">
        <f>_xlfn.XLOOKUP(orders!D617,products!$A$1:$A$49,products!$D$1:$D$49,,0)</f>
        <v>2.5</v>
      </c>
      <c r="L617">
        <f>_xlfn.XLOOKUP(D617,products!$A$1:$A$49,products!$E$1:$E$49,,0)</f>
        <v>36.454999999999998</v>
      </c>
      <c r="M617">
        <f t="shared" si="27"/>
        <v>72.91</v>
      </c>
      <c r="N617" t="str">
        <f t="shared" si="28"/>
        <v>Liberica</v>
      </c>
      <c r="O617" t="str">
        <f t="shared" si="29"/>
        <v>Light</v>
      </c>
      <c r="P617" t="str">
        <f>_xlfn.XLOOKUP(order_table[[#This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_xlfn.XLOOKUP(orders!D618,products!$A$1:$A$49,products!$C$1:$C$49,,0)</f>
        <v>M</v>
      </c>
      <c r="K618">
        <f>_xlfn.XLOOKUP(orders!D618,products!$A$1:$A$49,products!$D$1:$D$49,,0)</f>
        <v>2.5</v>
      </c>
      <c r="L618">
        <f>_xlfn.XLOOKUP(D618,products!$A$1:$A$49,products!$E$1:$E$49,,0)</f>
        <v>31.624999999999996</v>
      </c>
      <c r="M618">
        <f t="shared" si="27"/>
        <v>126.49999999999999</v>
      </c>
      <c r="N618" t="str">
        <f t="shared" si="28"/>
        <v>Excelsa</v>
      </c>
      <c r="O618" t="str">
        <f t="shared" si="29"/>
        <v>Medium</v>
      </c>
      <c r="P618" t="str">
        <f>_xlfn.XLOOKUP(order_table[[#This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_xlfn.XLOOKUP(orders!D619,products!$A$1:$A$49,products!$C$1:$C$49,,0)</f>
        <v>M</v>
      </c>
      <c r="K619">
        <f>_xlfn.XLOOKUP(orders!D619,products!$A$1:$A$49,products!$D$1:$D$49,,0)</f>
        <v>2.5</v>
      </c>
      <c r="L619">
        <f>_xlfn.XLOOKUP(D619,products!$A$1:$A$49,products!$E$1:$E$49,,0)</f>
        <v>33.464999999999996</v>
      </c>
      <c r="M619">
        <f t="shared" si="27"/>
        <v>33.464999999999996</v>
      </c>
      <c r="N619" t="str">
        <f t="shared" si="28"/>
        <v>Liberica</v>
      </c>
      <c r="O619" t="str">
        <f t="shared" si="29"/>
        <v>Medium</v>
      </c>
      <c r="P619" t="str">
        <f>_xlfn.XLOOKUP(order_table[[#This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_xlfn.XLOOKUP(orders!D620,products!$A$1:$A$49,products!$C$1:$C$49,,0)</f>
        <v>D</v>
      </c>
      <c r="K620">
        <f>_xlfn.XLOOKUP(orders!D620,products!$A$1:$A$49,products!$D$1:$D$49,,0)</f>
        <v>1</v>
      </c>
      <c r="L620">
        <f>_xlfn.XLOOKUP(D620,products!$A$1:$A$49,products!$E$1:$E$49,,0)</f>
        <v>12.15</v>
      </c>
      <c r="M620">
        <f t="shared" si="27"/>
        <v>72.900000000000006</v>
      </c>
      <c r="N620" t="str">
        <f t="shared" si="28"/>
        <v>Excelsa</v>
      </c>
      <c r="O620" t="str">
        <f t="shared" si="29"/>
        <v>Dark</v>
      </c>
      <c r="P620" t="str">
        <f>_xlfn.XLOOKUP(order_table[[#This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_xlfn.XLOOKUP(orders!D621,products!$A$1:$A$49,products!$C$1:$C$49,,0)</f>
        <v>D</v>
      </c>
      <c r="K621">
        <f>_xlfn.XLOOKUP(orders!D621,products!$A$1:$A$49,products!$D$1:$D$49,,0)</f>
        <v>0.5</v>
      </c>
      <c r="L621">
        <f>_xlfn.XLOOKUP(D621,products!$A$1:$A$49,products!$E$1:$E$49,,0)</f>
        <v>7.77</v>
      </c>
      <c r="M621">
        <f t="shared" si="27"/>
        <v>15.54</v>
      </c>
      <c r="N621" t="str">
        <f t="shared" si="28"/>
        <v>Liberica</v>
      </c>
      <c r="O621" t="str">
        <f t="shared" si="29"/>
        <v>Dark</v>
      </c>
      <c r="P621" t="str">
        <f>_xlfn.XLOOKUP(order_table[[#This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_xlfn.XLOOKUP(orders!D622,products!$A$1:$A$49,products!$C$1:$C$49,,0)</f>
        <v>M</v>
      </c>
      <c r="K622">
        <f>_xlfn.XLOOKUP(orders!D622,products!$A$1:$A$49,products!$D$1:$D$49,,0)</f>
        <v>0.2</v>
      </c>
      <c r="L622">
        <f>_xlfn.XLOOKUP(D622,products!$A$1:$A$49,products!$E$1:$E$49,,0)</f>
        <v>3.375</v>
      </c>
      <c r="M622">
        <f t="shared" si="27"/>
        <v>20.25</v>
      </c>
      <c r="N622" t="str">
        <f t="shared" si="28"/>
        <v>Arabica</v>
      </c>
      <c r="O622" t="str">
        <f t="shared" si="29"/>
        <v>Medium</v>
      </c>
      <c r="P622" t="str">
        <f>_xlfn.XLOOKUP(order_table[[#This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_xlfn.XLOOKUP(orders!D623,products!$A$1:$A$49,products!$C$1:$C$49,,0)</f>
        <v>L</v>
      </c>
      <c r="K623">
        <f>_xlfn.XLOOKUP(orders!D623,products!$A$1:$A$49,products!$D$1:$D$49,,0)</f>
        <v>1</v>
      </c>
      <c r="L623">
        <f>_xlfn.XLOOKUP(D623,products!$A$1:$A$49,products!$E$1:$E$49,,0)</f>
        <v>12.95</v>
      </c>
      <c r="M623">
        <f t="shared" si="27"/>
        <v>77.699999999999989</v>
      </c>
      <c r="N623" t="str">
        <f t="shared" si="28"/>
        <v>Arabica</v>
      </c>
      <c r="O623" t="str">
        <f t="shared" si="29"/>
        <v>Light</v>
      </c>
      <c r="P623" t="str">
        <f>_xlfn.XLOOKUP(order_table[[#This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_xlfn.XLOOKUP(orders!D624,products!$A$1:$A$49,products!$C$1:$C$49,,0)</f>
        <v>M</v>
      </c>
      <c r="K624">
        <f>_xlfn.XLOOKUP(orders!D624,products!$A$1:$A$49,products!$D$1:$D$49,,0)</f>
        <v>2.5</v>
      </c>
      <c r="L624">
        <f>_xlfn.XLOOKUP(D624,products!$A$1:$A$49,products!$E$1:$E$49,,0)</f>
        <v>33.464999999999996</v>
      </c>
      <c r="M624">
        <f t="shared" si="27"/>
        <v>133.85999999999999</v>
      </c>
      <c r="N624" t="str">
        <f t="shared" si="28"/>
        <v>Liberica</v>
      </c>
      <c r="O624" t="str">
        <f t="shared" si="29"/>
        <v>Medium</v>
      </c>
      <c r="P624" t="str">
        <f>_xlfn.XLOOKUP(order_table[[#This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_xlfn.XLOOKUP(orders!D625,products!$A$1:$A$49,products!$C$1:$C$49,,0)</f>
        <v>D</v>
      </c>
      <c r="K625">
        <f>_xlfn.XLOOKUP(orders!D625,products!$A$1:$A$49,products!$D$1:$D$49,,0)</f>
        <v>1</v>
      </c>
      <c r="L625">
        <f>_xlfn.XLOOKUP(D625,products!$A$1:$A$49,products!$E$1:$E$49,,0)</f>
        <v>12.15</v>
      </c>
      <c r="M625">
        <f t="shared" si="27"/>
        <v>12.15</v>
      </c>
      <c r="N625" t="str">
        <f t="shared" si="28"/>
        <v>Excelsa</v>
      </c>
      <c r="O625" t="str">
        <f t="shared" si="29"/>
        <v>Dark</v>
      </c>
      <c r="P625" t="str">
        <f>_xlfn.XLOOKUP(order_table[[#This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_xlfn.XLOOKUP(orders!D626,products!$A$1:$A$49,products!$C$1:$C$49,,0)</f>
        <v>M</v>
      </c>
      <c r="K626">
        <f>_xlfn.XLOOKUP(orders!D626,products!$A$1:$A$49,products!$D$1:$D$49,,0)</f>
        <v>2.5</v>
      </c>
      <c r="L626">
        <f>_xlfn.XLOOKUP(D626,products!$A$1:$A$49,products!$E$1:$E$49,,0)</f>
        <v>31.624999999999996</v>
      </c>
      <c r="M626">
        <f t="shared" si="27"/>
        <v>63.249999999999993</v>
      </c>
      <c r="N626" t="str">
        <f t="shared" si="28"/>
        <v>Excelsa</v>
      </c>
      <c r="O626" t="str">
        <f t="shared" si="29"/>
        <v>Medium</v>
      </c>
      <c r="P626" t="str">
        <f>_xlfn.XLOOKUP(order_table[[#This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_xlfn.XLOOKUP(orders!D627,products!$A$1:$A$49,products!$C$1:$C$49,,0)</f>
        <v>L</v>
      </c>
      <c r="K627">
        <f>_xlfn.XLOOKUP(orders!D627,products!$A$1:$A$49,products!$D$1:$D$49,,0)</f>
        <v>0.5</v>
      </c>
      <c r="L627">
        <f>_xlfn.XLOOKUP(D627,products!$A$1:$A$49,products!$E$1:$E$49,,0)</f>
        <v>7.169999999999999</v>
      </c>
      <c r="M627">
        <f t="shared" si="27"/>
        <v>35.849999999999994</v>
      </c>
      <c r="N627" t="str">
        <f t="shared" si="28"/>
        <v>Robusta</v>
      </c>
      <c r="O627" t="str">
        <f t="shared" si="29"/>
        <v>Light</v>
      </c>
      <c r="P627" t="str">
        <f>_xlfn.XLOOKUP(order_table[[#This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_xlfn.XLOOKUP(orders!D628,products!$A$1:$A$49,products!$C$1:$C$49,,0)</f>
        <v>M</v>
      </c>
      <c r="K628">
        <f>_xlfn.XLOOKUP(orders!D628,products!$A$1:$A$49,products!$D$1:$D$49,,0)</f>
        <v>2.5</v>
      </c>
      <c r="L628">
        <f>_xlfn.XLOOKUP(D628,products!$A$1:$A$49,products!$E$1:$E$49,,0)</f>
        <v>25.874999999999996</v>
      </c>
      <c r="M628">
        <f t="shared" si="27"/>
        <v>77.624999999999986</v>
      </c>
      <c r="N628" t="str">
        <f t="shared" si="28"/>
        <v>Arabica</v>
      </c>
      <c r="O628" t="str">
        <f t="shared" si="29"/>
        <v>Medium</v>
      </c>
      <c r="P628" t="str">
        <f>_xlfn.XLOOKUP(order_table[[#This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_xlfn.XLOOKUP(orders!D629,products!$A$1:$A$49,products!$C$1:$C$49,,0)</f>
        <v>M</v>
      </c>
      <c r="K629">
        <f>_xlfn.XLOOKUP(orders!D629,products!$A$1:$A$49,products!$D$1:$D$49,,0)</f>
        <v>2.5</v>
      </c>
      <c r="L629">
        <f>_xlfn.XLOOKUP(D629,products!$A$1:$A$49,products!$E$1:$E$49,,0)</f>
        <v>31.624999999999996</v>
      </c>
      <c r="M629">
        <f t="shared" si="27"/>
        <v>63.249999999999993</v>
      </c>
      <c r="N629" t="str">
        <f t="shared" si="28"/>
        <v>Excelsa</v>
      </c>
      <c r="O629" t="str">
        <f t="shared" si="29"/>
        <v>Medium</v>
      </c>
      <c r="P629" t="str">
        <f>_xlfn.XLOOKUP(order_table[[#This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_xlfn.XLOOKUP(orders!D630,products!$A$1:$A$49,products!$C$1:$C$49,,0)</f>
        <v>L</v>
      </c>
      <c r="K630">
        <f>_xlfn.XLOOKUP(orders!D630,products!$A$1:$A$49,products!$D$1:$D$49,,0)</f>
        <v>0.2</v>
      </c>
      <c r="L630">
        <f>_xlfn.XLOOKUP(D630,products!$A$1:$A$49,products!$E$1:$E$49,,0)</f>
        <v>4.4550000000000001</v>
      </c>
      <c r="M630">
        <f t="shared" si="27"/>
        <v>26.73</v>
      </c>
      <c r="N630" t="str">
        <f t="shared" si="28"/>
        <v>Excelsa</v>
      </c>
      <c r="O630" t="str">
        <f t="shared" si="29"/>
        <v>Light</v>
      </c>
      <c r="P630" t="str">
        <f>_xlfn.XLOOKUP(order_table[[#This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_xlfn.XLOOKUP(orders!D631,products!$A$1:$A$49,products!$C$1:$C$49,,0)</f>
        <v>D</v>
      </c>
      <c r="K631">
        <f>_xlfn.XLOOKUP(orders!D631,products!$A$1:$A$49,products!$D$1:$D$49,,0)</f>
        <v>0.5</v>
      </c>
      <c r="L631">
        <f>_xlfn.XLOOKUP(D631,products!$A$1:$A$49,products!$E$1:$E$49,,0)</f>
        <v>7.77</v>
      </c>
      <c r="M631">
        <f t="shared" si="27"/>
        <v>31.08</v>
      </c>
      <c r="N631" t="str">
        <f t="shared" si="28"/>
        <v>Liberica</v>
      </c>
      <c r="O631" t="str">
        <f t="shared" si="29"/>
        <v>Dark</v>
      </c>
      <c r="P631" t="str">
        <f>_xlfn.XLOOKUP(order_table[[#This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_xlfn.XLOOKUP(orders!D632,products!$A$1:$A$49,products!$C$1:$C$49,,0)</f>
        <v>D</v>
      </c>
      <c r="K632">
        <f>_xlfn.XLOOKUP(orders!D632,products!$A$1:$A$49,products!$D$1:$D$49,,0)</f>
        <v>0.2</v>
      </c>
      <c r="L632">
        <f>_xlfn.XLOOKUP(D632,products!$A$1:$A$49,products!$E$1:$E$49,,0)</f>
        <v>2.9849999999999999</v>
      </c>
      <c r="M632">
        <f t="shared" si="27"/>
        <v>2.9849999999999999</v>
      </c>
      <c r="N632" t="str">
        <f t="shared" si="28"/>
        <v>Arabica</v>
      </c>
      <c r="O632" t="str">
        <f t="shared" si="29"/>
        <v>Dark</v>
      </c>
      <c r="P632" t="str">
        <f>_xlfn.XLOOKUP(order_table[[#This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_xlfn.XLOOKUP(orders!D633,products!$A$1:$A$49,products!$C$1:$C$49,,0)</f>
        <v>D</v>
      </c>
      <c r="K633">
        <f>_xlfn.XLOOKUP(orders!D633,products!$A$1:$A$49,products!$D$1:$D$49,,0)</f>
        <v>2.5</v>
      </c>
      <c r="L633">
        <f>_xlfn.XLOOKUP(D633,products!$A$1:$A$49,products!$E$1:$E$49,,0)</f>
        <v>20.584999999999997</v>
      </c>
      <c r="M633">
        <f t="shared" si="27"/>
        <v>102.92499999999998</v>
      </c>
      <c r="N633" t="str">
        <f t="shared" si="28"/>
        <v>Robusta</v>
      </c>
      <c r="O633" t="str">
        <f t="shared" si="29"/>
        <v>Dark</v>
      </c>
      <c r="P633" t="str">
        <f>_xlfn.XLOOKUP(order_table[[#This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_xlfn.XLOOKUP(orders!D634,products!$A$1:$A$49,products!$C$1:$C$49,,0)</f>
        <v>L</v>
      </c>
      <c r="K634">
        <f>_xlfn.XLOOKUP(orders!D634,products!$A$1:$A$49,products!$D$1:$D$49,,0)</f>
        <v>0.5</v>
      </c>
      <c r="L634">
        <f>_xlfn.XLOOKUP(D634,products!$A$1:$A$49,products!$E$1:$E$49,,0)</f>
        <v>8.91</v>
      </c>
      <c r="M634">
        <f t="shared" si="27"/>
        <v>35.64</v>
      </c>
      <c r="N634" t="str">
        <f t="shared" si="28"/>
        <v>Excelsa</v>
      </c>
      <c r="O634" t="str">
        <f t="shared" si="29"/>
        <v>Light</v>
      </c>
      <c r="P634" t="str">
        <f>_xlfn.XLOOKUP(order_table[[#This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_xlfn.XLOOKUP(orders!D635,products!$A$1:$A$49,products!$C$1:$C$49,,0)</f>
        <v>L</v>
      </c>
      <c r="K635">
        <f>_xlfn.XLOOKUP(orders!D635,products!$A$1:$A$49,products!$D$1:$D$49,,0)</f>
        <v>1</v>
      </c>
      <c r="L635">
        <f>_xlfn.XLOOKUP(D635,products!$A$1:$A$49,products!$E$1:$E$49,,0)</f>
        <v>11.95</v>
      </c>
      <c r="M635">
        <f t="shared" si="27"/>
        <v>47.8</v>
      </c>
      <c r="N635" t="str">
        <f t="shared" si="28"/>
        <v>Robusta</v>
      </c>
      <c r="O635" t="str">
        <f t="shared" si="29"/>
        <v>Light</v>
      </c>
      <c r="P635" t="str">
        <f>_xlfn.XLOOKUP(order_table[[#This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_xlfn.XLOOKUP(orders!D636,products!$A$1:$A$49,products!$C$1:$C$49,,0)</f>
        <v>M</v>
      </c>
      <c r="K636">
        <f>_xlfn.XLOOKUP(orders!D636,products!$A$1:$A$49,products!$D$1:$D$49,,0)</f>
        <v>1</v>
      </c>
      <c r="L636">
        <f>_xlfn.XLOOKUP(D636,products!$A$1:$A$49,products!$E$1:$E$49,,0)</f>
        <v>14.55</v>
      </c>
      <c r="M636">
        <f t="shared" si="27"/>
        <v>43.650000000000006</v>
      </c>
      <c r="N636" t="str">
        <f t="shared" si="28"/>
        <v>Liberica</v>
      </c>
      <c r="O636" t="str">
        <f t="shared" si="29"/>
        <v>Medium</v>
      </c>
      <c r="P636" t="str">
        <f>_xlfn.XLOOKUP(order_table[[#This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_xlfn.XLOOKUP(orders!D637,products!$A$1:$A$49,products!$C$1:$C$49,,0)</f>
        <v>L</v>
      </c>
      <c r="K637">
        <f>_xlfn.XLOOKUP(orders!D637,products!$A$1:$A$49,products!$D$1:$D$49,,0)</f>
        <v>0.5</v>
      </c>
      <c r="L637">
        <f>_xlfn.XLOOKUP(D637,products!$A$1:$A$49,products!$E$1:$E$49,,0)</f>
        <v>8.91</v>
      </c>
      <c r="M637">
        <f t="shared" si="27"/>
        <v>35.64</v>
      </c>
      <c r="N637" t="str">
        <f t="shared" si="28"/>
        <v>Excelsa</v>
      </c>
      <c r="O637" t="str">
        <f t="shared" si="29"/>
        <v>Light</v>
      </c>
      <c r="P637" t="str">
        <f>_xlfn.XLOOKUP(order_table[[#This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_xlfn.XLOOKUP(orders!D638,products!$A$1:$A$49,products!$C$1:$C$49,,0)</f>
        <v>L</v>
      </c>
      <c r="K638">
        <f>_xlfn.XLOOKUP(orders!D638,products!$A$1:$A$49,products!$D$1:$D$49,,0)</f>
        <v>1</v>
      </c>
      <c r="L638">
        <f>_xlfn.XLOOKUP(D638,products!$A$1:$A$49,products!$E$1:$E$49,,0)</f>
        <v>15.85</v>
      </c>
      <c r="M638">
        <f t="shared" si="27"/>
        <v>95.1</v>
      </c>
      <c r="N638" t="str">
        <f t="shared" si="28"/>
        <v>Liberica</v>
      </c>
      <c r="O638" t="str">
        <f t="shared" si="29"/>
        <v>Light</v>
      </c>
      <c r="P638" t="str">
        <f>_xlfn.XLOOKUP(order_table[[#This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_xlfn.XLOOKUP(orders!D639,products!$A$1:$A$49,products!$C$1:$C$49,,0)</f>
        <v>M</v>
      </c>
      <c r="K639">
        <f>_xlfn.XLOOKUP(orders!D639,products!$A$1:$A$49,products!$D$1:$D$49,,0)</f>
        <v>2.5</v>
      </c>
      <c r="L639">
        <f>_xlfn.XLOOKUP(D639,products!$A$1:$A$49,products!$E$1:$E$49,,0)</f>
        <v>31.624999999999996</v>
      </c>
      <c r="M639">
        <f t="shared" si="27"/>
        <v>31.624999999999996</v>
      </c>
      <c r="N639" t="str">
        <f t="shared" si="28"/>
        <v>Excelsa</v>
      </c>
      <c r="O639" t="str">
        <f t="shared" si="29"/>
        <v>Medium</v>
      </c>
      <c r="P639" t="str">
        <f>_xlfn.XLOOKUP(order_table[[#This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_xlfn.XLOOKUP(orders!D640,products!$A$1:$A$49,products!$C$1:$C$49,,0)</f>
        <v>M</v>
      </c>
      <c r="K640">
        <f>_xlfn.XLOOKUP(orders!D640,products!$A$1:$A$49,products!$D$1:$D$49,,0)</f>
        <v>2.5</v>
      </c>
      <c r="L640">
        <f>_xlfn.XLOOKUP(D640,products!$A$1:$A$49,products!$E$1:$E$49,,0)</f>
        <v>25.874999999999996</v>
      </c>
      <c r="M640">
        <f t="shared" si="27"/>
        <v>77.624999999999986</v>
      </c>
      <c r="N640" t="str">
        <f t="shared" si="28"/>
        <v>Arabica</v>
      </c>
      <c r="O640" t="str">
        <f t="shared" si="29"/>
        <v>Medium</v>
      </c>
      <c r="P640" t="str">
        <f>_xlfn.XLOOKUP(order_table[[#This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_xlfn.XLOOKUP(orders!D641,products!$A$1:$A$49,products!$C$1:$C$49,,0)</f>
        <v>D</v>
      </c>
      <c r="K641">
        <f>_xlfn.XLOOKUP(orders!D641,products!$A$1:$A$49,products!$D$1:$D$49,,0)</f>
        <v>0.2</v>
      </c>
      <c r="L641">
        <f>_xlfn.XLOOKUP(D641,products!$A$1:$A$49,products!$E$1:$E$49,,0)</f>
        <v>3.8849999999999998</v>
      </c>
      <c r="M641">
        <f t="shared" si="27"/>
        <v>3.8849999999999998</v>
      </c>
      <c r="N641" t="str">
        <f t="shared" si="28"/>
        <v>Liberica</v>
      </c>
      <c r="O641" t="str">
        <f t="shared" si="29"/>
        <v>Dark</v>
      </c>
      <c r="P641" t="str">
        <f>_xlfn.XLOOKUP(order_table[[#This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_xlfn.XLOOKUP(orders!D642,products!$A$1:$A$49,products!$C$1:$C$49,,0)</f>
        <v>L</v>
      </c>
      <c r="K642">
        <f>_xlfn.XLOOKUP(orders!D642,products!$A$1:$A$49,products!$D$1:$D$49,,0)</f>
        <v>2.5</v>
      </c>
      <c r="L642">
        <f>_xlfn.XLOOKUP(D642,products!$A$1:$A$49,products!$E$1:$E$49,,0)</f>
        <v>27.484999999999996</v>
      </c>
      <c r="M642">
        <f t="shared" si="27"/>
        <v>137.42499999999998</v>
      </c>
      <c r="N642" t="str">
        <f t="shared" si="28"/>
        <v>Robusta</v>
      </c>
      <c r="O642" t="str">
        <f t="shared" si="29"/>
        <v>Light</v>
      </c>
      <c r="P642" t="str">
        <f>_xlfn.XLOOKUP(order_table[[#This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_xlfn.XLOOKUP(orders!D643,products!$A$1:$A$49,products!$C$1:$C$49,,0)</f>
        <v>L</v>
      </c>
      <c r="K643">
        <f>_xlfn.XLOOKUP(orders!D643,products!$A$1:$A$49,products!$D$1:$D$49,,0)</f>
        <v>1</v>
      </c>
      <c r="L643">
        <f>_xlfn.XLOOKUP(D643,products!$A$1:$A$49,products!$E$1:$E$49,,0)</f>
        <v>11.95</v>
      </c>
      <c r="M643">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_xlfn.XLOOKUP(order_table[[#This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_xlfn.XLOOKUP(orders!D644,products!$A$1:$A$49,products!$C$1:$C$49,,0)</f>
        <v>M</v>
      </c>
      <c r="K644">
        <f>_xlfn.XLOOKUP(orders!D644,products!$A$1:$A$49,products!$D$1:$D$49,,0)</f>
        <v>0.2</v>
      </c>
      <c r="L644">
        <f>_xlfn.XLOOKUP(D644,products!$A$1:$A$49,products!$E$1:$E$49,,0)</f>
        <v>4.125</v>
      </c>
      <c r="M644">
        <f t="shared" si="30"/>
        <v>8.25</v>
      </c>
      <c r="N644" t="str">
        <f t="shared" si="31"/>
        <v>Excelsa</v>
      </c>
      <c r="O644" t="str">
        <f t="shared" si="32"/>
        <v>Medium</v>
      </c>
      <c r="P644" t="str">
        <f>_xlfn.XLOOKUP(order_table[[#This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_xlfn.XLOOKUP(orders!D645,products!$A$1:$A$49,products!$C$1:$C$49,,0)</f>
        <v>L</v>
      </c>
      <c r="K645">
        <f>_xlfn.XLOOKUP(orders!D645,products!$A$1:$A$49,products!$D$1:$D$49,,0)</f>
        <v>2.5</v>
      </c>
      <c r="L645">
        <f>_xlfn.XLOOKUP(D645,products!$A$1:$A$49,products!$E$1:$E$49,,0)</f>
        <v>34.154999999999994</v>
      </c>
      <c r="M645">
        <f t="shared" si="30"/>
        <v>102.46499999999997</v>
      </c>
      <c r="N645" t="str">
        <f t="shared" si="31"/>
        <v>Excelsa</v>
      </c>
      <c r="O645" t="str">
        <f t="shared" si="32"/>
        <v>Light</v>
      </c>
      <c r="P645" t="str">
        <f>_xlfn.XLOOKUP(order_table[[#This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_xlfn.XLOOKUP(orders!D646,products!$A$1:$A$49,products!$C$1:$C$49,,0)</f>
        <v>D</v>
      </c>
      <c r="K646">
        <f>_xlfn.XLOOKUP(orders!D646,products!$A$1:$A$49,products!$D$1:$D$49,,0)</f>
        <v>2.5</v>
      </c>
      <c r="L646">
        <f>_xlfn.XLOOKUP(D646,products!$A$1:$A$49,products!$E$1:$E$49,,0)</f>
        <v>20.584999999999997</v>
      </c>
      <c r="M646">
        <f t="shared" si="30"/>
        <v>41.169999999999995</v>
      </c>
      <c r="N646" t="str">
        <f t="shared" si="31"/>
        <v>Robusta</v>
      </c>
      <c r="O646" t="str">
        <f t="shared" si="32"/>
        <v>Dark</v>
      </c>
      <c r="P646" t="str">
        <f>_xlfn.XLOOKUP(order_table[[#This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_xlfn.XLOOKUP(orders!D647,products!$A$1:$A$49,products!$C$1:$C$49,,0)</f>
        <v>D</v>
      </c>
      <c r="K647">
        <f>_xlfn.XLOOKUP(orders!D647,products!$A$1:$A$49,products!$D$1:$D$49,,0)</f>
        <v>2.5</v>
      </c>
      <c r="L647">
        <f>_xlfn.XLOOKUP(D647,products!$A$1:$A$49,products!$E$1:$E$49,,0)</f>
        <v>22.884999999999998</v>
      </c>
      <c r="M647">
        <f t="shared" si="30"/>
        <v>68.655000000000001</v>
      </c>
      <c r="N647" t="str">
        <f t="shared" si="31"/>
        <v>Arabica</v>
      </c>
      <c r="O647" t="str">
        <f t="shared" si="32"/>
        <v>Dark</v>
      </c>
      <c r="P647" t="str">
        <f>_xlfn.XLOOKUP(order_table[[#This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_xlfn.XLOOKUP(orders!D648,products!$A$1:$A$49,products!$C$1:$C$49,,0)</f>
        <v>D</v>
      </c>
      <c r="K648">
        <f>_xlfn.XLOOKUP(orders!D648,products!$A$1:$A$49,products!$D$1:$D$49,,0)</f>
        <v>1</v>
      </c>
      <c r="L648">
        <f>_xlfn.XLOOKUP(D648,products!$A$1:$A$49,products!$E$1:$E$49,,0)</f>
        <v>9.9499999999999993</v>
      </c>
      <c r="M648">
        <f t="shared" si="30"/>
        <v>9.9499999999999993</v>
      </c>
      <c r="N648" t="str">
        <f t="shared" si="31"/>
        <v>Arabica</v>
      </c>
      <c r="O648" t="str">
        <f t="shared" si="32"/>
        <v>Dark</v>
      </c>
      <c r="P648" t="str">
        <f>_xlfn.XLOOKUP(order_table[[#This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_xlfn.XLOOKUP(orders!D649,products!$A$1:$A$49,products!$C$1:$C$49,,0)</f>
        <v>L</v>
      </c>
      <c r="K649">
        <f>_xlfn.XLOOKUP(orders!D649,products!$A$1:$A$49,products!$D$1:$D$49,,0)</f>
        <v>0.5</v>
      </c>
      <c r="L649">
        <f>_xlfn.XLOOKUP(D649,products!$A$1:$A$49,products!$E$1:$E$49,,0)</f>
        <v>9.51</v>
      </c>
      <c r="M649">
        <f t="shared" si="30"/>
        <v>28.53</v>
      </c>
      <c r="N649" t="str">
        <f t="shared" si="31"/>
        <v>Liberica</v>
      </c>
      <c r="O649" t="str">
        <f t="shared" si="32"/>
        <v>Light</v>
      </c>
      <c r="P649" t="str">
        <f>_xlfn.XLOOKUP(order_table[[#This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_xlfn.XLOOKUP(orders!D650,products!$A$1:$A$49,products!$C$1:$C$49,,0)</f>
        <v>D</v>
      </c>
      <c r="K650">
        <f>_xlfn.XLOOKUP(orders!D650,products!$A$1:$A$49,products!$D$1:$D$49,,0)</f>
        <v>0.2</v>
      </c>
      <c r="L650">
        <f>_xlfn.XLOOKUP(D650,products!$A$1:$A$49,products!$E$1:$E$49,,0)</f>
        <v>2.6849999999999996</v>
      </c>
      <c r="M650">
        <f t="shared" si="30"/>
        <v>16.11</v>
      </c>
      <c r="N650" t="str">
        <f t="shared" si="31"/>
        <v>Robusta</v>
      </c>
      <c r="O650" t="str">
        <f t="shared" si="32"/>
        <v>Dark</v>
      </c>
      <c r="P650" t="str">
        <f>_xlfn.XLOOKUP(order_table[[#This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_xlfn.XLOOKUP(orders!D651,products!$A$1:$A$49,products!$C$1:$C$49,,0)</f>
        <v>L</v>
      </c>
      <c r="K651">
        <f>_xlfn.XLOOKUP(orders!D651,products!$A$1:$A$49,products!$D$1:$D$49,,0)</f>
        <v>1</v>
      </c>
      <c r="L651">
        <f>_xlfn.XLOOKUP(D651,products!$A$1:$A$49,products!$E$1:$E$49,,0)</f>
        <v>15.85</v>
      </c>
      <c r="M651">
        <f t="shared" si="30"/>
        <v>95.1</v>
      </c>
      <c r="N651" t="str">
        <f t="shared" si="31"/>
        <v>Liberica</v>
      </c>
      <c r="O651" t="str">
        <f t="shared" si="32"/>
        <v>Light</v>
      </c>
      <c r="P651" t="str">
        <f>_xlfn.XLOOKUP(order_table[[#This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_xlfn.XLOOKUP(orders!D652,products!$A$1:$A$49,products!$C$1:$C$49,,0)</f>
        <v>D</v>
      </c>
      <c r="K652">
        <f>_xlfn.XLOOKUP(orders!D652,products!$A$1:$A$49,products!$D$1:$D$49,,0)</f>
        <v>0.5</v>
      </c>
      <c r="L652">
        <f>_xlfn.XLOOKUP(D652,products!$A$1:$A$49,products!$E$1:$E$49,,0)</f>
        <v>5.3699999999999992</v>
      </c>
      <c r="M652">
        <f t="shared" si="30"/>
        <v>5.3699999999999992</v>
      </c>
      <c r="N652" t="str">
        <f t="shared" si="31"/>
        <v>Robusta</v>
      </c>
      <c r="O652" t="str">
        <f t="shared" si="32"/>
        <v>Dark</v>
      </c>
      <c r="P652" t="str">
        <f>_xlfn.XLOOKUP(order_table[[#This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_xlfn.XLOOKUP(orders!D653,products!$A$1:$A$49,products!$C$1:$C$49,,0)</f>
        <v>L</v>
      </c>
      <c r="K653">
        <f>_xlfn.XLOOKUP(orders!D653,products!$A$1:$A$49,products!$D$1:$D$49,,0)</f>
        <v>1</v>
      </c>
      <c r="L653">
        <f>_xlfn.XLOOKUP(D653,products!$A$1:$A$49,products!$E$1:$E$49,,0)</f>
        <v>11.95</v>
      </c>
      <c r="M653">
        <f t="shared" si="30"/>
        <v>47.8</v>
      </c>
      <c r="N653" t="str">
        <f t="shared" si="31"/>
        <v>Robusta</v>
      </c>
      <c r="O653" t="str">
        <f t="shared" si="32"/>
        <v>Light</v>
      </c>
      <c r="P653" t="str">
        <f>_xlfn.XLOOKUP(order_table[[#This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_xlfn.XLOOKUP(orders!D654,products!$A$1:$A$49,products!$C$1:$C$49,,0)</f>
        <v>L</v>
      </c>
      <c r="K654">
        <f>_xlfn.XLOOKUP(orders!D654,products!$A$1:$A$49,products!$D$1:$D$49,,0)</f>
        <v>1</v>
      </c>
      <c r="L654">
        <f>_xlfn.XLOOKUP(D654,products!$A$1:$A$49,products!$E$1:$E$49,,0)</f>
        <v>15.85</v>
      </c>
      <c r="M654">
        <f t="shared" si="30"/>
        <v>63.4</v>
      </c>
      <c r="N654" t="str">
        <f t="shared" si="31"/>
        <v>Liberica</v>
      </c>
      <c r="O654" t="str">
        <f t="shared" si="32"/>
        <v>Light</v>
      </c>
      <c r="P654" t="str">
        <f>_xlfn.XLOOKUP(order_table[[#This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_xlfn.XLOOKUP(orders!D655,products!$A$1:$A$49,products!$C$1:$C$49,,0)</f>
        <v>M</v>
      </c>
      <c r="K655">
        <f>_xlfn.XLOOKUP(orders!D655,products!$A$1:$A$49,products!$D$1:$D$49,,0)</f>
        <v>2.5</v>
      </c>
      <c r="L655">
        <f>_xlfn.XLOOKUP(D655,products!$A$1:$A$49,products!$E$1:$E$49,,0)</f>
        <v>25.874999999999996</v>
      </c>
      <c r="M655">
        <f t="shared" si="30"/>
        <v>103.49999999999999</v>
      </c>
      <c r="N655" t="str">
        <f t="shared" si="31"/>
        <v>Arabica</v>
      </c>
      <c r="O655" t="str">
        <f t="shared" si="32"/>
        <v>Medium</v>
      </c>
      <c r="P655" t="str">
        <f>_xlfn.XLOOKUP(order_table[[#This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_xlfn.XLOOKUP(orders!D656,products!$A$1:$A$49,products!$C$1:$C$49,,0)</f>
        <v>D</v>
      </c>
      <c r="K656">
        <f>_xlfn.XLOOKUP(orders!D656,products!$A$1:$A$49,products!$D$1:$D$49,,0)</f>
        <v>2.5</v>
      </c>
      <c r="L656">
        <f>_xlfn.XLOOKUP(D656,products!$A$1:$A$49,products!$E$1:$E$49,,0)</f>
        <v>22.884999999999998</v>
      </c>
      <c r="M656">
        <f t="shared" si="30"/>
        <v>68.655000000000001</v>
      </c>
      <c r="N656" t="str">
        <f t="shared" si="31"/>
        <v>Arabica</v>
      </c>
      <c r="O656" t="str">
        <f t="shared" si="32"/>
        <v>Dark</v>
      </c>
      <c r="P656" t="str">
        <f>_xlfn.XLOOKUP(order_table[[#This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_xlfn.XLOOKUP(orders!D657,products!$A$1:$A$49,products!$C$1:$C$49,,0)</f>
        <v>M</v>
      </c>
      <c r="K657">
        <f>_xlfn.XLOOKUP(orders!D657,products!$A$1:$A$49,products!$D$1:$D$49,,0)</f>
        <v>2.5</v>
      </c>
      <c r="L657">
        <f>_xlfn.XLOOKUP(D657,products!$A$1:$A$49,products!$E$1:$E$49,,0)</f>
        <v>22.884999999999998</v>
      </c>
      <c r="M657">
        <f t="shared" si="30"/>
        <v>45.769999999999996</v>
      </c>
      <c r="N657" t="str">
        <f t="shared" si="31"/>
        <v>Robusta</v>
      </c>
      <c r="O657" t="str">
        <f t="shared" si="32"/>
        <v>Medium</v>
      </c>
      <c r="P657" t="str">
        <f>_xlfn.XLOOKUP(order_table[[#This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_xlfn.XLOOKUP(orders!D658,products!$A$1:$A$49,products!$C$1:$C$49,,0)</f>
        <v>D</v>
      </c>
      <c r="K658">
        <f>_xlfn.XLOOKUP(orders!D658,products!$A$1:$A$49,products!$D$1:$D$49,,0)</f>
        <v>1</v>
      </c>
      <c r="L658">
        <f>_xlfn.XLOOKUP(D658,products!$A$1:$A$49,products!$E$1:$E$49,,0)</f>
        <v>12.95</v>
      </c>
      <c r="M658">
        <f t="shared" si="30"/>
        <v>51.8</v>
      </c>
      <c r="N658" t="str">
        <f t="shared" si="31"/>
        <v>Liberica</v>
      </c>
      <c r="O658" t="str">
        <f t="shared" si="32"/>
        <v>Dark</v>
      </c>
      <c r="P658" t="str">
        <f>_xlfn.XLOOKUP(order_table[[#This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_xlfn.XLOOKUP(orders!D659,products!$A$1:$A$49,products!$C$1:$C$49,,0)</f>
        <v>M</v>
      </c>
      <c r="K659">
        <f>_xlfn.XLOOKUP(orders!D659,products!$A$1:$A$49,products!$D$1:$D$49,,0)</f>
        <v>0.5</v>
      </c>
      <c r="L659">
        <f>_xlfn.XLOOKUP(D659,products!$A$1:$A$49,products!$E$1:$E$49,,0)</f>
        <v>6.75</v>
      </c>
      <c r="M659">
        <f t="shared" si="30"/>
        <v>13.5</v>
      </c>
      <c r="N659" t="str">
        <f t="shared" si="31"/>
        <v>Arabica</v>
      </c>
      <c r="O659" t="str">
        <f t="shared" si="32"/>
        <v>Medium</v>
      </c>
      <c r="P659" t="str">
        <f>_xlfn.XLOOKUP(order_table[[#This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_xlfn.XLOOKUP(orders!D660,products!$A$1:$A$49,products!$C$1:$C$49,,0)</f>
        <v>M</v>
      </c>
      <c r="K660">
        <f>_xlfn.XLOOKUP(orders!D660,products!$A$1:$A$49,products!$D$1:$D$49,,0)</f>
        <v>0.5</v>
      </c>
      <c r="L660">
        <f>_xlfn.XLOOKUP(D660,products!$A$1:$A$49,products!$E$1:$E$49,,0)</f>
        <v>8.25</v>
      </c>
      <c r="M660">
        <f t="shared" si="30"/>
        <v>24.75</v>
      </c>
      <c r="N660" t="str">
        <f t="shared" si="31"/>
        <v>Excelsa</v>
      </c>
      <c r="O660" t="str">
        <f t="shared" si="32"/>
        <v>Medium</v>
      </c>
      <c r="P660" t="str">
        <f>_xlfn.XLOOKUP(order_table[[#This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_xlfn.XLOOKUP(orders!D661,products!$A$1:$A$49,products!$C$1:$C$49,,0)</f>
        <v>D</v>
      </c>
      <c r="K661">
        <f>_xlfn.XLOOKUP(orders!D661,products!$A$1:$A$49,products!$D$1:$D$49,,0)</f>
        <v>2.5</v>
      </c>
      <c r="L661">
        <f>_xlfn.XLOOKUP(D661,products!$A$1:$A$49,products!$E$1:$E$49,,0)</f>
        <v>22.884999999999998</v>
      </c>
      <c r="M661">
        <f t="shared" si="30"/>
        <v>45.769999999999996</v>
      </c>
      <c r="N661" t="str">
        <f t="shared" si="31"/>
        <v>Arabica</v>
      </c>
      <c r="O661" t="str">
        <f t="shared" si="32"/>
        <v>Dark</v>
      </c>
      <c r="P661" t="str">
        <f>_xlfn.XLOOKUP(order_table[[#This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_xlfn.XLOOKUP(orders!D662,products!$A$1:$A$49,products!$C$1:$C$49,,0)</f>
        <v>L</v>
      </c>
      <c r="K662">
        <f>_xlfn.XLOOKUP(orders!D662,products!$A$1:$A$49,products!$D$1:$D$49,,0)</f>
        <v>0.5</v>
      </c>
      <c r="L662">
        <f>_xlfn.XLOOKUP(D662,products!$A$1:$A$49,products!$E$1:$E$49,,0)</f>
        <v>8.91</v>
      </c>
      <c r="M662">
        <f t="shared" si="30"/>
        <v>53.46</v>
      </c>
      <c r="N662" t="str">
        <f t="shared" si="31"/>
        <v>Excelsa</v>
      </c>
      <c r="O662" t="str">
        <f t="shared" si="32"/>
        <v>Light</v>
      </c>
      <c r="P662" t="str">
        <f>_xlfn.XLOOKUP(order_table[[#This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_xlfn.XLOOKUP(orders!D663,products!$A$1:$A$49,products!$C$1:$C$49,,0)</f>
        <v>M</v>
      </c>
      <c r="K663">
        <f>_xlfn.XLOOKUP(orders!D663,products!$A$1:$A$49,products!$D$1:$D$49,,0)</f>
        <v>0.2</v>
      </c>
      <c r="L663">
        <f>_xlfn.XLOOKUP(D663,products!$A$1:$A$49,products!$E$1:$E$49,,0)</f>
        <v>3.375</v>
      </c>
      <c r="M663">
        <f t="shared" si="30"/>
        <v>20.25</v>
      </c>
      <c r="N663" t="str">
        <f t="shared" si="31"/>
        <v>Arabica</v>
      </c>
      <c r="O663" t="str">
        <f t="shared" si="32"/>
        <v>Medium</v>
      </c>
      <c r="P663" t="str">
        <f>_xlfn.XLOOKUP(order_table[[#This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_xlfn.XLOOKUP(orders!D664,products!$A$1:$A$49,products!$C$1:$C$49,,0)</f>
        <v>D</v>
      </c>
      <c r="K664">
        <f>_xlfn.XLOOKUP(orders!D664,products!$A$1:$A$49,products!$D$1:$D$49,,0)</f>
        <v>2.5</v>
      </c>
      <c r="L664">
        <f>_xlfn.XLOOKUP(D664,products!$A$1:$A$49,products!$E$1:$E$49,,0)</f>
        <v>29.784999999999997</v>
      </c>
      <c r="M664">
        <f t="shared" si="30"/>
        <v>148.92499999999998</v>
      </c>
      <c r="N664" t="str">
        <f t="shared" si="31"/>
        <v>Liberica</v>
      </c>
      <c r="O664" t="str">
        <f t="shared" si="32"/>
        <v>Dark</v>
      </c>
      <c r="P664" t="str">
        <f>_xlfn.XLOOKUP(order_table[[#This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_xlfn.XLOOKUP(orders!D665,products!$A$1:$A$49,products!$C$1:$C$49,,0)</f>
        <v>M</v>
      </c>
      <c r="K665">
        <f>_xlfn.XLOOKUP(orders!D665,products!$A$1:$A$49,products!$D$1:$D$49,,0)</f>
        <v>1</v>
      </c>
      <c r="L665">
        <f>_xlfn.XLOOKUP(D665,products!$A$1:$A$49,products!$E$1:$E$49,,0)</f>
        <v>11.25</v>
      </c>
      <c r="M665">
        <f t="shared" si="30"/>
        <v>67.5</v>
      </c>
      <c r="N665" t="str">
        <f t="shared" si="31"/>
        <v>Arabica</v>
      </c>
      <c r="O665" t="str">
        <f t="shared" si="32"/>
        <v>Medium</v>
      </c>
      <c r="P665" t="str">
        <f>_xlfn.XLOOKUP(order_table[[#This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_xlfn.XLOOKUP(orders!D666,products!$A$1:$A$49,products!$C$1:$C$49,,0)</f>
        <v>D</v>
      </c>
      <c r="K666">
        <f>_xlfn.XLOOKUP(orders!D666,products!$A$1:$A$49,products!$D$1:$D$49,,0)</f>
        <v>1</v>
      </c>
      <c r="L666">
        <f>_xlfn.XLOOKUP(D666,products!$A$1:$A$49,products!$E$1:$E$49,,0)</f>
        <v>12.15</v>
      </c>
      <c r="M666">
        <f t="shared" si="30"/>
        <v>72.900000000000006</v>
      </c>
      <c r="N666" t="str">
        <f t="shared" si="31"/>
        <v>Excelsa</v>
      </c>
      <c r="O666" t="str">
        <f t="shared" si="32"/>
        <v>Dark</v>
      </c>
      <c r="P666" t="str">
        <f>_xlfn.XLOOKUP(order_table[[#This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_xlfn.XLOOKUP(orders!D667,products!$A$1:$A$49,products!$C$1:$C$49,,0)</f>
        <v>D</v>
      </c>
      <c r="K667">
        <f>_xlfn.XLOOKUP(orders!D667,products!$A$1:$A$49,products!$D$1:$D$49,,0)</f>
        <v>0.2</v>
      </c>
      <c r="L667">
        <f>_xlfn.XLOOKUP(D667,products!$A$1:$A$49,products!$E$1:$E$49,,0)</f>
        <v>3.8849999999999998</v>
      </c>
      <c r="M667">
        <f t="shared" si="30"/>
        <v>7.77</v>
      </c>
      <c r="N667" t="str">
        <f t="shared" si="31"/>
        <v>Liberica</v>
      </c>
      <c r="O667" t="str">
        <f t="shared" si="32"/>
        <v>Dark</v>
      </c>
      <c r="P667" t="str">
        <f>_xlfn.XLOOKUP(order_table[[#This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_xlfn.XLOOKUP(orders!D668,products!$A$1:$A$49,products!$C$1:$C$49,,0)</f>
        <v>D</v>
      </c>
      <c r="K668">
        <f>_xlfn.XLOOKUP(orders!D668,products!$A$1:$A$49,products!$D$1:$D$49,,0)</f>
        <v>2.5</v>
      </c>
      <c r="L668">
        <f>_xlfn.XLOOKUP(D668,products!$A$1:$A$49,products!$E$1:$E$49,,0)</f>
        <v>22.884999999999998</v>
      </c>
      <c r="M668">
        <f t="shared" si="30"/>
        <v>91.539999999999992</v>
      </c>
      <c r="N668" t="str">
        <f t="shared" si="31"/>
        <v>Arabica</v>
      </c>
      <c r="O668" t="str">
        <f t="shared" si="32"/>
        <v>Dark</v>
      </c>
      <c r="P668" t="str">
        <f>_xlfn.XLOOKUP(order_table[[#This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_xlfn.XLOOKUP(orders!D669,products!$A$1:$A$49,products!$C$1:$C$49,,0)</f>
        <v>D</v>
      </c>
      <c r="K669">
        <f>_xlfn.XLOOKUP(orders!D669,products!$A$1:$A$49,products!$D$1:$D$49,,0)</f>
        <v>1</v>
      </c>
      <c r="L669">
        <f>_xlfn.XLOOKUP(D669,products!$A$1:$A$49,products!$E$1:$E$49,,0)</f>
        <v>9.9499999999999993</v>
      </c>
      <c r="M669">
        <f t="shared" si="30"/>
        <v>59.699999999999996</v>
      </c>
      <c r="N669" t="str">
        <f t="shared" si="31"/>
        <v>Arabica</v>
      </c>
      <c r="O669" t="str">
        <f t="shared" si="32"/>
        <v>Dark</v>
      </c>
      <c r="P669" t="str">
        <f>_xlfn.XLOOKUP(order_table[[#This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_xlfn.XLOOKUP(orders!D670,products!$A$1:$A$49,products!$C$1:$C$49,,0)</f>
        <v>L</v>
      </c>
      <c r="K670">
        <f>_xlfn.XLOOKUP(orders!D670,products!$A$1:$A$49,products!$D$1:$D$49,,0)</f>
        <v>2.5</v>
      </c>
      <c r="L670">
        <f>_xlfn.XLOOKUP(D670,products!$A$1:$A$49,products!$E$1:$E$49,,0)</f>
        <v>27.484999999999996</v>
      </c>
      <c r="M670">
        <f t="shared" si="30"/>
        <v>137.42499999999998</v>
      </c>
      <c r="N670" t="str">
        <f t="shared" si="31"/>
        <v>Robusta</v>
      </c>
      <c r="O670" t="str">
        <f t="shared" si="32"/>
        <v>Light</v>
      </c>
      <c r="P670" t="str">
        <f>_xlfn.XLOOKUP(order_table[[#This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_xlfn.XLOOKUP(orders!D671,products!$A$1:$A$49,products!$C$1:$C$49,,0)</f>
        <v>M</v>
      </c>
      <c r="K671">
        <f>_xlfn.XLOOKUP(orders!D671,products!$A$1:$A$49,products!$D$1:$D$49,,0)</f>
        <v>2.5</v>
      </c>
      <c r="L671">
        <f>_xlfn.XLOOKUP(D671,products!$A$1:$A$49,products!$E$1:$E$49,,0)</f>
        <v>33.464999999999996</v>
      </c>
      <c r="M671">
        <f t="shared" si="30"/>
        <v>66.929999999999993</v>
      </c>
      <c r="N671" t="str">
        <f t="shared" si="31"/>
        <v>Liberica</v>
      </c>
      <c r="O671" t="str">
        <f t="shared" si="32"/>
        <v>Medium</v>
      </c>
      <c r="P671" t="str">
        <f>_xlfn.XLOOKUP(order_table[[#This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_xlfn.XLOOKUP(orders!D672,products!$A$1:$A$49,products!$C$1:$C$49,,0)</f>
        <v>M</v>
      </c>
      <c r="K672">
        <f>_xlfn.XLOOKUP(orders!D672,products!$A$1:$A$49,products!$D$1:$D$49,,0)</f>
        <v>0.2</v>
      </c>
      <c r="L672">
        <f>_xlfn.XLOOKUP(D672,products!$A$1:$A$49,products!$E$1:$E$49,,0)</f>
        <v>4.3650000000000002</v>
      </c>
      <c r="M672">
        <f t="shared" si="30"/>
        <v>13.095000000000001</v>
      </c>
      <c r="N672" t="str">
        <f t="shared" si="31"/>
        <v>Liberica</v>
      </c>
      <c r="O672" t="str">
        <f t="shared" si="32"/>
        <v>Medium</v>
      </c>
      <c r="P672" t="str">
        <f>_xlfn.XLOOKUP(order_table[[#This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_xlfn.XLOOKUP(orders!D673,products!$A$1:$A$49,products!$C$1:$C$49,,0)</f>
        <v>L</v>
      </c>
      <c r="K673">
        <f>_xlfn.XLOOKUP(orders!D673,products!$A$1:$A$49,products!$D$1:$D$49,,0)</f>
        <v>1</v>
      </c>
      <c r="L673">
        <f>_xlfn.XLOOKUP(D673,products!$A$1:$A$49,products!$E$1:$E$49,,0)</f>
        <v>11.95</v>
      </c>
      <c r="M673">
        <f t="shared" si="30"/>
        <v>59.75</v>
      </c>
      <c r="N673" t="str">
        <f t="shared" si="31"/>
        <v>Robusta</v>
      </c>
      <c r="O673" t="str">
        <f t="shared" si="32"/>
        <v>Light</v>
      </c>
      <c r="P673" t="str">
        <f>_xlfn.XLOOKUP(order_table[[#This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_xlfn.XLOOKUP(orders!D674,products!$A$1:$A$49,products!$C$1:$C$49,,0)</f>
        <v>M</v>
      </c>
      <c r="K674">
        <f>_xlfn.XLOOKUP(orders!D674,products!$A$1:$A$49,products!$D$1:$D$49,,0)</f>
        <v>0.5</v>
      </c>
      <c r="L674">
        <f>_xlfn.XLOOKUP(D674,products!$A$1:$A$49,products!$E$1:$E$49,,0)</f>
        <v>8.73</v>
      </c>
      <c r="M674">
        <f t="shared" si="30"/>
        <v>43.650000000000006</v>
      </c>
      <c r="N674" t="str">
        <f t="shared" si="31"/>
        <v>Liberica</v>
      </c>
      <c r="O674" t="str">
        <f t="shared" si="32"/>
        <v>Medium</v>
      </c>
      <c r="P674" t="str">
        <f>_xlfn.XLOOKUP(order_table[[#This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_xlfn.XLOOKUP(orders!D675,products!$A$1:$A$49,products!$C$1:$C$49,,0)</f>
        <v>M</v>
      </c>
      <c r="K675">
        <f>_xlfn.XLOOKUP(orders!D675,products!$A$1:$A$49,products!$D$1:$D$49,,0)</f>
        <v>1</v>
      </c>
      <c r="L675">
        <f>_xlfn.XLOOKUP(D675,products!$A$1:$A$49,products!$E$1:$E$49,,0)</f>
        <v>13.75</v>
      </c>
      <c r="M675">
        <f t="shared" si="30"/>
        <v>82.5</v>
      </c>
      <c r="N675" t="str">
        <f t="shared" si="31"/>
        <v>Excelsa</v>
      </c>
      <c r="O675" t="str">
        <f t="shared" si="32"/>
        <v>Medium</v>
      </c>
      <c r="P675" t="str">
        <f>_xlfn.XLOOKUP(order_table[[#This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_xlfn.XLOOKUP(orders!D676,products!$A$1:$A$49,products!$C$1:$C$49,,0)</f>
        <v>L</v>
      </c>
      <c r="K676">
        <f>_xlfn.XLOOKUP(orders!D676,products!$A$1:$A$49,products!$D$1:$D$49,,0)</f>
        <v>2.5</v>
      </c>
      <c r="L676">
        <f>_xlfn.XLOOKUP(D676,products!$A$1:$A$49,products!$E$1:$E$49,,0)</f>
        <v>29.784999999999997</v>
      </c>
      <c r="M676">
        <f t="shared" si="30"/>
        <v>178.70999999999998</v>
      </c>
      <c r="N676" t="str">
        <f t="shared" si="31"/>
        <v>Arabica</v>
      </c>
      <c r="O676" t="str">
        <f t="shared" si="32"/>
        <v>Light</v>
      </c>
      <c r="P676" t="str">
        <f>_xlfn.XLOOKUP(order_table[[#This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_xlfn.XLOOKUP(orders!D677,products!$A$1:$A$49,products!$C$1:$C$49,,0)</f>
        <v>D</v>
      </c>
      <c r="K677">
        <f>_xlfn.XLOOKUP(orders!D677,products!$A$1:$A$49,products!$D$1:$D$49,,0)</f>
        <v>2.5</v>
      </c>
      <c r="L677">
        <f>_xlfn.XLOOKUP(D677,products!$A$1:$A$49,products!$E$1:$E$49,,0)</f>
        <v>29.784999999999997</v>
      </c>
      <c r="M677">
        <f t="shared" si="30"/>
        <v>119.13999999999999</v>
      </c>
      <c r="N677" t="str">
        <f t="shared" si="31"/>
        <v>Liberica</v>
      </c>
      <c r="O677" t="str">
        <f t="shared" si="32"/>
        <v>Dark</v>
      </c>
      <c r="P677" t="str">
        <f>_xlfn.XLOOKUP(order_table[[#This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_xlfn.XLOOKUP(orders!D678,products!$A$1:$A$49,products!$C$1:$C$49,,0)</f>
        <v>L</v>
      </c>
      <c r="K678">
        <f>_xlfn.XLOOKUP(orders!D678,products!$A$1:$A$49,products!$D$1:$D$49,,0)</f>
        <v>0.5</v>
      </c>
      <c r="L678">
        <f>_xlfn.XLOOKUP(D678,products!$A$1:$A$49,products!$E$1:$E$49,,0)</f>
        <v>9.51</v>
      </c>
      <c r="M678">
        <f t="shared" si="30"/>
        <v>47.55</v>
      </c>
      <c r="N678" t="str">
        <f t="shared" si="31"/>
        <v>Liberica</v>
      </c>
      <c r="O678" t="str">
        <f t="shared" si="32"/>
        <v>Light</v>
      </c>
      <c r="P678" t="str">
        <f>_xlfn.XLOOKUP(order_table[[#This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_xlfn.XLOOKUP(orders!D679,products!$A$1:$A$49,products!$C$1:$C$49,,0)</f>
        <v>M</v>
      </c>
      <c r="K679">
        <f>_xlfn.XLOOKUP(orders!D679,products!$A$1:$A$49,products!$D$1:$D$49,,0)</f>
        <v>0.5</v>
      </c>
      <c r="L679">
        <f>_xlfn.XLOOKUP(D679,products!$A$1:$A$49,products!$E$1:$E$49,,0)</f>
        <v>8.73</v>
      </c>
      <c r="M679">
        <f t="shared" si="30"/>
        <v>43.650000000000006</v>
      </c>
      <c r="N679" t="str">
        <f t="shared" si="31"/>
        <v>Liberica</v>
      </c>
      <c r="O679" t="str">
        <f t="shared" si="32"/>
        <v>Medium</v>
      </c>
      <c r="P679" t="str">
        <f>_xlfn.XLOOKUP(order_table[[#This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_xlfn.XLOOKUP(orders!D680,products!$A$1:$A$49,products!$C$1:$C$49,,0)</f>
        <v>L</v>
      </c>
      <c r="K680">
        <f>_xlfn.XLOOKUP(orders!D680,products!$A$1:$A$49,products!$D$1:$D$49,,0)</f>
        <v>2.5</v>
      </c>
      <c r="L680">
        <f>_xlfn.XLOOKUP(D680,products!$A$1:$A$49,products!$E$1:$E$49,,0)</f>
        <v>29.784999999999997</v>
      </c>
      <c r="M680">
        <f t="shared" si="30"/>
        <v>178.70999999999998</v>
      </c>
      <c r="N680" t="str">
        <f t="shared" si="31"/>
        <v>Arabica</v>
      </c>
      <c r="O680" t="str">
        <f t="shared" si="32"/>
        <v>Light</v>
      </c>
      <c r="P680" t="str">
        <f>_xlfn.XLOOKUP(order_table[[#This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_xlfn.XLOOKUP(orders!D681,products!$A$1:$A$49,products!$C$1:$C$49,,0)</f>
        <v>L</v>
      </c>
      <c r="K681">
        <f>_xlfn.XLOOKUP(orders!D681,products!$A$1:$A$49,products!$D$1:$D$49,,0)</f>
        <v>2.5</v>
      </c>
      <c r="L681">
        <f>_xlfn.XLOOKUP(D681,products!$A$1:$A$49,products!$E$1:$E$49,,0)</f>
        <v>27.484999999999996</v>
      </c>
      <c r="M681">
        <f t="shared" si="30"/>
        <v>27.484999999999996</v>
      </c>
      <c r="N681" t="str">
        <f t="shared" si="31"/>
        <v>Robusta</v>
      </c>
      <c r="O681" t="str">
        <f t="shared" si="32"/>
        <v>Light</v>
      </c>
      <c r="P681" t="str">
        <f>_xlfn.XLOOKUP(order_table[[#This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_xlfn.XLOOKUP(orders!D682,products!$A$1:$A$49,products!$C$1:$C$49,,0)</f>
        <v>M</v>
      </c>
      <c r="K682">
        <f>_xlfn.XLOOKUP(orders!D682,products!$A$1:$A$49,products!$D$1:$D$49,,0)</f>
        <v>1</v>
      </c>
      <c r="L682">
        <f>_xlfn.XLOOKUP(D682,products!$A$1:$A$49,products!$E$1:$E$49,,0)</f>
        <v>11.25</v>
      </c>
      <c r="M682">
        <f t="shared" si="30"/>
        <v>56.25</v>
      </c>
      <c r="N682" t="str">
        <f t="shared" si="31"/>
        <v>Arabica</v>
      </c>
      <c r="O682" t="str">
        <f t="shared" si="32"/>
        <v>Medium</v>
      </c>
      <c r="P682" t="str">
        <f>_xlfn.XLOOKUP(order_table[[#This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_xlfn.XLOOKUP(orders!D683,products!$A$1:$A$49,products!$C$1:$C$49,,0)</f>
        <v>L</v>
      </c>
      <c r="K683">
        <f>_xlfn.XLOOKUP(orders!D683,products!$A$1:$A$49,products!$D$1:$D$49,,0)</f>
        <v>0.2</v>
      </c>
      <c r="L683">
        <f>_xlfn.XLOOKUP(D683,products!$A$1:$A$49,products!$E$1:$E$49,,0)</f>
        <v>4.7549999999999999</v>
      </c>
      <c r="M683">
        <f t="shared" si="30"/>
        <v>9.51</v>
      </c>
      <c r="N683" t="str">
        <f t="shared" si="31"/>
        <v>Liberica</v>
      </c>
      <c r="O683" t="str">
        <f t="shared" si="32"/>
        <v>Light</v>
      </c>
      <c r="P683" t="str">
        <f>_xlfn.XLOOKUP(order_table[[#This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_xlfn.XLOOKUP(orders!D684,products!$A$1:$A$49,products!$C$1:$C$49,,0)</f>
        <v>M</v>
      </c>
      <c r="K684">
        <f>_xlfn.XLOOKUP(orders!D684,products!$A$1:$A$49,products!$D$1:$D$49,,0)</f>
        <v>0.2</v>
      </c>
      <c r="L684">
        <f>_xlfn.XLOOKUP(D684,products!$A$1:$A$49,products!$E$1:$E$49,,0)</f>
        <v>4.125</v>
      </c>
      <c r="M684">
        <f t="shared" si="30"/>
        <v>8.25</v>
      </c>
      <c r="N684" t="str">
        <f t="shared" si="31"/>
        <v>Excelsa</v>
      </c>
      <c r="O684" t="str">
        <f t="shared" si="32"/>
        <v>Medium</v>
      </c>
      <c r="P684" t="str">
        <f>_xlfn.XLOOKUP(order_table[[#This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_xlfn.XLOOKUP(orders!D685,products!$A$1:$A$49,products!$C$1:$C$49,,0)</f>
        <v>D</v>
      </c>
      <c r="K685">
        <f>_xlfn.XLOOKUP(orders!D685,products!$A$1:$A$49,products!$D$1:$D$49,,0)</f>
        <v>0.5</v>
      </c>
      <c r="L685">
        <f>_xlfn.XLOOKUP(D685,products!$A$1:$A$49,products!$E$1:$E$49,,0)</f>
        <v>7.77</v>
      </c>
      <c r="M685">
        <f t="shared" si="30"/>
        <v>46.62</v>
      </c>
      <c r="N685" t="str">
        <f t="shared" si="31"/>
        <v>Liberica</v>
      </c>
      <c r="O685" t="str">
        <f t="shared" si="32"/>
        <v>Dark</v>
      </c>
      <c r="P685" t="str">
        <f>_xlfn.XLOOKUP(order_table[[#This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_xlfn.XLOOKUP(orders!D686,products!$A$1:$A$49,products!$C$1:$C$49,,0)</f>
        <v>L</v>
      </c>
      <c r="K686">
        <f>_xlfn.XLOOKUP(orders!D686,products!$A$1:$A$49,products!$D$1:$D$49,,0)</f>
        <v>1</v>
      </c>
      <c r="L686">
        <f>_xlfn.XLOOKUP(D686,products!$A$1:$A$49,products!$E$1:$E$49,,0)</f>
        <v>11.95</v>
      </c>
      <c r="M686">
        <f t="shared" si="30"/>
        <v>71.699999999999989</v>
      </c>
      <c r="N686" t="str">
        <f t="shared" si="31"/>
        <v>Robusta</v>
      </c>
      <c r="O686" t="str">
        <f t="shared" si="32"/>
        <v>Light</v>
      </c>
      <c r="P686" t="str">
        <f>_xlfn.XLOOKUP(order_table[[#This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_xlfn.XLOOKUP(orders!D687,products!$A$1:$A$49,products!$C$1:$C$49,,0)</f>
        <v>L</v>
      </c>
      <c r="K687">
        <f>_xlfn.XLOOKUP(orders!D687,products!$A$1:$A$49,products!$D$1:$D$49,,0)</f>
        <v>2.5</v>
      </c>
      <c r="L687">
        <f>_xlfn.XLOOKUP(D687,products!$A$1:$A$49,products!$E$1:$E$49,,0)</f>
        <v>36.454999999999998</v>
      </c>
      <c r="M687">
        <f t="shared" si="30"/>
        <v>72.91</v>
      </c>
      <c r="N687" t="str">
        <f t="shared" si="31"/>
        <v>Liberica</v>
      </c>
      <c r="O687" t="str">
        <f t="shared" si="32"/>
        <v>Light</v>
      </c>
      <c r="P687" t="str">
        <f>_xlfn.XLOOKUP(order_table[[#This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_xlfn.XLOOKUP(orders!D688,products!$A$1:$A$49,products!$C$1:$C$49,,0)</f>
        <v>D</v>
      </c>
      <c r="K688">
        <f>_xlfn.XLOOKUP(orders!D688,products!$A$1:$A$49,products!$D$1:$D$49,,0)</f>
        <v>0.2</v>
      </c>
      <c r="L688">
        <f>_xlfn.XLOOKUP(D688,products!$A$1:$A$49,products!$E$1:$E$49,,0)</f>
        <v>2.6849999999999996</v>
      </c>
      <c r="M688">
        <f t="shared" si="30"/>
        <v>8.0549999999999997</v>
      </c>
      <c r="N688" t="str">
        <f t="shared" si="31"/>
        <v>Robusta</v>
      </c>
      <c r="O688" t="str">
        <f t="shared" si="32"/>
        <v>Dark</v>
      </c>
      <c r="P688" t="str">
        <f>_xlfn.XLOOKUP(order_table[[#This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_xlfn.XLOOKUP(orders!D689,products!$A$1:$A$49,products!$C$1:$C$49,,0)</f>
        <v>M</v>
      </c>
      <c r="K689">
        <f>_xlfn.XLOOKUP(orders!D689,products!$A$1:$A$49,products!$D$1:$D$49,,0)</f>
        <v>0.5</v>
      </c>
      <c r="L689">
        <f>_xlfn.XLOOKUP(D689,products!$A$1:$A$49,products!$E$1:$E$49,,0)</f>
        <v>8.25</v>
      </c>
      <c r="M689">
        <f t="shared" si="30"/>
        <v>16.5</v>
      </c>
      <c r="N689" t="str">
        <f t="shared" si="31"/>
        <v>Excelsa</v>
      </c>
      <c r="O689" t="str">
        <f t="shared" si="32"/>
        <v>Medium</v>
      </c>
      <c r="P689" t="str">
        <f>_xlfn.XLOOKUP(order_table[[#This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_xlfn.XLOOKUP(orders!D690,products!$A$1:$A$49,products!$C$1:$C$49,,0)</f>
        <v>L</v>
      </c>
      <c r="K690">
        <f>_xlfn.XLOOKUP(orders!D690,products!$A$1:$A$49,products!$D$1:$D$49,,0)</f>
        <v>1</v>
      </c>
      <c r="L690">
        <f>_xlfn.XLOOKUP(D690,products!$A$1:$A$49,products!$E$1:$E$49,,0)</f>
        <v>12.95</v>
      </c>
      <c r="M690">
        <f t="shared" si="30"/>
        <v>64.75</v>
      </c>
      <c r="N690" t="str">
        <f t="shared" si="31"/>
        <v>Arabica</v>
      </c>
      <c r="O690" t="str">
        <f t="shared" si="32"/>
        <v>Light</v>
      </c>
      <c r="P690" t="str">
        <f>_xlfn.XLOOKUP(order_table[[#This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_xlfn.XLOOKUP(orders!D691,products!$A$1:$A$49,products!$C$1:$C$49,,0)</f>
        <v>M</v>
      </c>
      <c r="K691">
        <f>_xlfn.XLOOKUP(orders!D691,products!$A$1:$A$49,products!$D$1:$D$49,,0)</f>
        <v>0.5</v>
      </c>
      <c r="L691">
        <f>_xlfn.XLOOKUP(D691,products!$A$1:$A$49,products!$E$1:$E$49,,0)</f>
        <v>6.75</v>
      </c>
      <c r="M691">
        <f t="shared" si="30"/>
        <v>33.75</v>
      </c>
      <c r="N691" t="str">
        <f t="shared" si="31"/>
        <v>Arabica</v>
      </c>
      <c r="O691" t="str">
        <f t="shared" si="32"/>
        <v>Medium</v>
      </c>
      <c r="P691" t="str">
        <f>_xlfn.XLOOKUP(order_table[[#This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_xlfn.XLOOKUP(orders!D692,products!$A$1:$A$49,products!$C$1:$C$49,,0)</f>
        <v>D</v>
      </c>
      <c r="K692">
        <f>_xlfn.XLOOKUP(orders!D692,products!$A$1:$A$49,products!$D$1:$D$49,,0)</f>
        <v>2.5</v>
      </c>
      <c r="L692">
        <f>_xlfn.XLOOKUP(D692,products!$A$1:$A$49,products!$E$1:$E$49,,0)</f>
        <v>29.784999999999997</v>
      </c>
      <c r="M692">
        <f t="shared" si="30"/>
        <v>178.70999999999998</v>
      </c>
      <c r="N692" t="str">
        <f t="shared" si="31"/>
        <v>Liberica</v>
      </c>
      <c r="O692" t="str">
        <f t="shared" si="32"/>
        <v>Dark</v>
      </c>
      <c r="P692" t="str">
        <f>_xlfn.XLOOKUP(order_table[[#This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_xlfn.XLOOKUP(orders!D693,products!$A$1:$A$49,products!$C$1:$C$49,,0)</f>
        <v>M</v>
      </c>
      <c r="K693">
        <f>_xlfn.XLOOKUP(orders!D693,products!$A$1:$A$49,products!$D$1:$D$49,,0)</f>
        <v>1</v>
      </c>
      <c r="L693">
        <f>_xlfn.XLOOKUP(D693,products!$A$1:$A$49,products!$E$1:$E$49,,0)</f>
        <v>11.25</v>
      </c>
      <c r="M693">
        <f t="shared" si="30"/>
        <v>22.5</v>
      </c>
      <c r="N693" t="str">
        <f t="shared" si="31"/>
        <v>Arabica</v>
      </c>
      <c r="O693" t="str">
        <f t="shared" si="32"/>
        <v>Medium</v>
      </c>
      <c r="P693" t="str">
        <f>_xlfn.XLOOKUP(order_table[[#This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_xlfn.XLOOKUP(orders!D694,products!$A$1:$A$49,products!$C$1:$C$49,,0)</f>
        <v>D</v>
      </c>
      <c r="K694">
        <f>_xlfn.XLOOKUP(orders!D694,products!$A$1:$A$49,products!$D$1:$D$49,,0)</f>
        <v>1</v>
      </c>
      <c r="L694">
        <f>_xlfn.XLOOKUP(D694,products!$A$1:$A$49,products!$E$1:$E$49,,0)</f>
        <v>12.95</v>
      </c>
      <c r="M694">
        <f t="shared" si="30"/>
        <v>12.95</v>
      </c>
      <c r="N694" t="str">
        <f t="shared" si="31"/>
        <v>Liberica</v>
      </c>
      <c r="O694" t="str">
        <f t="shared" si="32"/>
        <v>Dark</v>
      </c>
      <c r="P694" t="str">
        <f>_xlfn.XLOOKUP(order_table[[#This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_xlfn.XLOOKUP(orders!D695,products!$A$1:$A$49,products!$C$1:$C$49,,0)</f>
        <v>M</v>
      </c>
      <c r="K695">
        <f>_xlfn.XLOOKUP(orders!D695,products!$A$1:$A$49,products!$D$1:$D$49,,0)</f>
        <v>2.5</v>
      </c>
      <c r="L695">
        <f>_xlfn.XLOOKUP(D695,products!$A$1:$A$49,products!$E$1:$E$49,,0)</f>
        <v>25.874999999999996</v>
      </c>
      <c r="M695">
        <f t="shared" si="30"/>
        <v>51.749999999999993</v>
      </c>
      <c r="N695" t="str">
        <f t="shared" si="31"/>
        <v>Arabica</v>
      </c>
      <c r="O695" t="str">
        <f t="shared" si="32"/>
        <v>Medium</v>
      </c>
      <c r="P695" t="str">
        <f>_xlfn.XLOOKUP(order_table[[#This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_xlfn.XLOOKUP(orders!D696,products!$A$1:$A$49,products!$C$1:$C$49,,0)</f>
        <v>D</v>
      </c>
      <c r="K696">
        <f>_xlfn.XLOOKUP(orders!D696,products!$A$1:$A$49,products!$D$1:$D$49,,0)</f>
        <v>0.5</v>
      </c>
      <c r="L696">
        <f>_xlfn.XLOOKUP(D696,products!$A$1:$A$49,products!$E$1:$E$49,,0)</f>
        <v>7.29</v>
      </c>
      <c r="M696">
        <f t="shared" si="30"/>
        <v>36.450000000000003</v>
      </c>
      <c r="N696" t="str">
        <f t="shared" si="31"/>
        <v>Excelsa</v>
      </c>
      <c r="O696" t="str">
        <f t="shared" si="32"/>
        <v>Dark</v>
      </c>
      <c r="P696" t="str">
        <f>_xlfn.XLOOKUP(order_table[[#This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_xlfn.XLOOKUP(orders!D697,products!$A$1:$A$49,products!$C$1:$C$49,,0)</f>
        <v>L</v>
      </c>
      <c r="K697">
        <f>_xlfn.XLOOKUP(orders!D697,products!$A$1:$A$49,products!$D$1:$D$49,,0)</f>
        <v>2.5</v>
      </c>
      <c r="L697">
        <f>_xlfn.XLOOKUP(D697,products!$A$1:$A$49,products!$E$1:$E$49,,0)</f>
        <v>36.454999999999998</v>
      </c>
      <c r="M697">
        <f t="shared" si="30"/>
        <v>182.27499999999998</v>
      </c>
      <c r="N697" t="str">
        <f t="shared" si="31"/>
        <v>Liberica</v>
      </c>
      <c r="O697" t="str">
        <f t="shared" si="32"/>
        <v>Light</v>
      </c>
      <c r="P697" t="str">
        <f>_xlfn.XLOOKUP(order_table[[#This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_xlfn.XLOOKUP(orders!D698,products!$A$1:$A$49,products!$C$1:$C$49,,0)</f>
        <v>D</v>
      </c>
      <c r="K698">
        <f>_xlfn.XLOOKUP(orders!D698,products!$A$1:$A$49,products!$D$1:$D$49,,0)</f>
        <v>0.5</v>
      </c>
      <c r="L698">
        <f>_xlfn.XLOOKUP(D698,products!$A$1:$A$49,products!$E$1:$E$49,,0)</f>
        <v>7.77</v>
      </c>
      <c r="M698">
        <f t="shared" si="30"/>
        <v>31.08</v>
      </c>
      <c r="N698" t="str">
        <f t="shared" si="31"/>
        <v>Liberica</v>
      </c>
      <c r="O698" t="str">
        <f t="shared" si="32"/>
        <v>Dark</v>
      </c>
      <c r="P698" t="str">
        <f>_xlfn.XLOOKUP(order_table[[#This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_xlfn.XLOOKUP(orders!D699,products!$A$1:$A$49,products!$C$1:$C$49,,0)</f>
        <v>M</v>
      </c>
      <c r="K699">
        <f>_xlfn.XLOOKUP(orders!D699,products!$A$1:$A$49,products!$D$1:$D$49,,0)</f>
        <v>0.5</v>
      </c>
      <c r="L699">
        <f>_xlfn.XLOOKUP(D699,products!$A$1:$A$49,products!$E$1:$E$49,,0)</f>
        <v>6.75</v>
      </c>
      <c r="M699">
        <f t="shared" si="30"/>
        <v>20.25</v>
      </c>
      <c r="N699" t="str">
        <f t="shared" si="31"/>
        <v>Arabica</v>
      </c>
      <c r="O699" t="str">
        <f t="shared" si="32"/>
        <v>Medium</v>
      </c>
      <c r="P699" t="str">
        <f>_xlfn.XLOOKUP(order_table[[#This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_xlfn.XLOOKUP(orders!D700,products!$A$1:$A$49,products!$C$1:$C$49,,0)</f>
        <v>D</v>
      </c>
      <c r="K700">
        <f>_xlfn.XLOOKUP(orders!D700,products!$A$1:$A$49,products!$D$1:$D$49,,0)</f>
        <v>1</v>
      </c>
      <c r="L700">
        <f>_xlfn.XLOOKUP(D700,products!$A$1:$A$49,products!$E$1:$E$49,,0)</f>
        <v>12.95</v>
      </c>
      <c r="M700">
        <f t="shared" si="30"/>
        <v>25.9</v>
      </c>
      <c r="N700" t="str">
        <f t="shared" si="31"/>
        <v>Liberica</v>
      </c>
      <c r="O700" t="str">
        <f t="shared" si="32"/>
        <v>Dark</v>
      </c>
      <c r="P700" t="str">
        <f>_xlfn.XLOOKUP(order_table[[#This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_xlfn.XLOOKUP(orders!D701,products!$A$1:$A$49,products!$C$1:$C$49,,0)</f>
        <v>D</v>
      </c>
      <c r="K701">
        <f>_xlfn.XLOOKUP(orders!D701,products!$A$1:$A$49,products!$D$1:$D$49,,0)</f>
        <v>0.5</v>
      </c>
      <c r="L701">
        <f>_xlfn.XLOOKUP(D701,products!$A$1:$A$49,products!$E$1:$E$49,,0)</f>
        <v>5.97</v>
      </c>
      <c r="M701">
        <f t="shared" si="30"/>
        <v>23.88</v>
      </c>
      <c r="N701" t="str">
        <f t="shared" si="31"/>
        <v>Arabica</v>
      </c>
      <c r="O701" t="str">
        <f t="shared" si="32"/>
        <v>Dark</v>
      </c>
      <c r="P701" t="str">
        <f>_xlfn.XLOOKUP(order_table[[#This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_xlfn.XLOOKUP(orders!D702,products!$A$1:$A$49,products!$C$1:$C$49,,0)</f>
        <v>L</v>
      </c>
      <c r="K702">
        <f>_xlfn.XLOOKUP(orders!D702,products!$A$1:$A$49,products!$D$1:$D$49,,0)</f>
        <v>0.5</v>
      </c>
      <c r="L702">
        <f>_xlfn.XLOOKUP(D702,products!$A$1:$A$49,products!$E$1:$E$49,,0)</f>
        <v>9.51</v>
      </c>
      <c r="M702">
        <f t="shared" si="30"/>
        <v>19.02</v>
      </c>
      <c r="N702" t="str">
        <f t="shared" si="31"/>
        <v>Liberica</v>
      </c>
      <c r="O702" t="str">
        <f t="shared" si="32"/>
        <v>Light</v>
      </c>
      <c r="P702" t="str">
        <f>_xlfn.XLOOKUP(order_table[[#This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_xlfn.XLOOKUP(orders!D703,products!$A$1:$A$49,products!$C$1:$C$49,,0)</f>
        <v>D</v>
      </c>
      <c r="K703">
        <f>_xlfn.XLOOKUP(orders!D703,products!$A$1:$A$49,products!$D$1:$D$49,,0)</f>
        <v>0.5</v>
      </c>
      <c r="L703">
        <f>_xlfn.XLOOKUP(D703,products!$A$1:$A$49,products!$E$1:$E$49,,0)</f>
        <v>5.97</v>
      </c>
      <c r="M703">
        <f t="shared" si="30"/>
        <v>29.849999999999998</v>
      </c>
      <c r="N703" t="str">
        <f t="shared" si="31"/>
        <v>Arabica</v>
      </c>
      <c r="O703" t="str">
        <f t="shared" si="32"/>
        <v>Dark</v>
      </c>
      <c r="P703" t="str">
        <f>_xlfn.XLOOKUP(order_table[[#This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_xlfn.XLOOKUP(orders!D704,products!$A$1:$A$49,products!$C$1:$C$49,,0)</f>
        <v>L</v>
      </c>
      <c r="K704">
        <f>_xlfn.XLOOKUP(orders!D704,products!$A$1:$A$49,products!$D$1:$D$49,,0)</f>
        <v>0.5</v>
      </c>
      <c r="L704">
        <f>_xlfn.XLOOKUP(D704,products!$A$1:$A$49,products!$E$1:$E$49,,0)</f>
        <v>7.77</v>
      </c>
      <c r="M704">
        <f t="shared" si="30"/>
        <v>7.77</v>
      </c>
      <c r="N704" t="str">
        <f t="shared" si="31"/>
        <v>Arabica</v>
      </c>
      <c r="O704" t="str">
        <f t="shared" si="32"/>
        <v>Light</v>
      </c>
      <c r="P704" t="str">
        <f>_xlfn.XLOOKUP(order_table[[#This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_xlfn.XLOOKUP(orders!D705,products!$A$1:$A$49,products!$C$1:$C$49,,0)</f>
        <v>D</v>
      </c>
      <c r="K705">
        <f>_xlfn.XLOOKUP(orders!D705,products!$A$1:$A$49,products!$D$1:$D$49,,0)</f>
        <v>2.5</v>
      </c>
      <c r="L705">
        <f>_xlfn.XLOOKUP(D705,products!$A$1:$A$49,products!$E$1:$E$49,,0)</f>
        <v>29.784999999999997</v>
      </c>
      <c r="M705">
        <f t="shared" si="30"/>
        <v>119.13999999999999</v>
      </c>
      <c r="N705" t="str">
        <f t="shared" si="31"/>
        <v>Liberica</v>
      </c>
      <c r="O705" t="str">
        <f t="shared" si="32"/>
        <v>Dark</v>
      </c>
      <c r="P705" t="str">
        <f>_xlfn.XLOOKUP(order_table[[#This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_xlfn.XLOOKUP(orders!D706,products!$A$1:$A$49,products!$C$1:$C$49,,0)</f>
        <v>D</v>
      </c>
      <c r="K706">
        <f>_xlfn.XLOOKUP(orders!D706,products!$A$1:$A$49,products!$D$1:$D$49,,0)</f>
        <v>0.2</v>
      </c>
      <c r="L706">
        <f>_xlfn.XLOOKUP(D706,products!$A$1:$A$49,products!$E$1:$E$49,,0)</f>
        <v>3.645</v>
      </c>
      <c r="M706">
        <f t="shared" si="30"/>
        <v>21.87</v>
      </c>
      <c r="N706" t="str">
        <f t="shared" si="31"/>
        <v>Excelsa</v>
      </c>
      <c r="O706" t="str">
        <f t="shared" si="32"/>
        <v>Dark</v>
      </c>
      <c r="P706" t="str">
        <f>_xlfn.XLOOKUP(order_table[[#This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_xlfn.XLOOKUP(orders!D707,products!$A$1:$A$49,products!$C$1:$C$49,,0)</f>
        <v>L</v>
      </c>
      <c r="K707">
        <f>_xlfn.XLOOKUP(orders!D707,products!$A$1:$A$49,products!$D$1:$D$49,,0)</f>
        <v>0.5</v>
      </c>
      <c r="L707">
        <f>_xlfn.XLOOKUP(D707,products!$A$1:$A$49,products!$E$1:$E$49,,0)</f>
        <v>8.91</v>
      </c>
      <c r="M707">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_xlfn.XLOOKUP(order_table[[#This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_xlfn.XLOOKUP(orders!D708,products!$A$1:$A$49,products!$C$1:$C$49,,0)</f>
        <v>M</v>
      </c>
      <c r="K708">
        <f>_xlfn.XLOOKUP(orders!D708,products!$A$1:$A$49,products!$D$1:$D$49,,0)</f>
        <v>0.2</v>
      </c>
      <c r="L708">
        <f>_xlfn.XLOOKUP(D708,products!$A$1:$A$49,products!$E$1:$E$49,,0)</f>
        <v>4.125</v>
      </c>
      <c r="M708">
        <f t="shared" si="33"/>
        <v>12.375</v>
      </c>
      <c r="N708" t="str">
        <f t="shared" si="34"/>
        <v>Excelsa</v>
      </c>
      <c r="O708" t="str">
        <f t="shared" si="35"/>
        <v>Medium</v>
      </c>
      <c r="P708" t="str">
        <f>_xlfn.XLOOKUP(order_table[[#This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_xlfn.XLOOKUP(orders!D709,products!$A$1:$A$49,products!$C$1:$C$49,,0)</f>
        <v>D</v>
      </c>
      <c r="K709">
        <f>_xlfn.XLOOKUP(orders!D709,products!$A$1:$A$49,products!$D$1:$D$49,,0)</f>
        <v>1</v>
      </c>
      <c r="L709">
        <f>_xlfn.XLOOKUP(D709,products!$A$1:$A$49,products!$E$1:$E$49,,0)</f>
        <v>12.95</v>
      </c>
      <c r="M709">
        <f t="shared" si="33"/>
        <v>25.9</v>
      </c>
      <c r="N709" t="str">
        <f t="shared" si="34"/>
        <v>Liberica</v>
      </c>
      <c r="O709" t="str">
        <f t="shared" si="35"/>
        <v>Dark</v>
      </c>
      <c r="P709" t="str">
        <f>_xlfn.XLOOKUP(order_table[[#This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_xlfn.XLOOKUP(orders!D710,products!$A$1:$A$49,products!$C$1:$C$49,,0)</f>
        <v>M</v>
      </c>
      <c r="K710">
        <f>_xlfn.XLOOKUP(orders!D710,products!$A$1:$A$49,products!$D$1:$D$49,,0)</f>
        <v>0.5</v>
      </c>
      <c r="L710">
        <f>_xlfn.XLOOKUP(D710,products!$A$1:$A$49,products!$E$1:$E$49,,0)</f>
        <v>6.75</v>
      </c>
      <c r="M710">
        <f t="shared" si="33"/>
        <v>13.5</v>
      </c>
      <c r="N710" t="str">
        <f t="shared" si="34"/>
        <v>Arabica</v>
      </c>
      <c r="O710" t="str">
        <f t="shared" si="35"/>
        <v>Medium</v>
      </c>
      <c r="P710" t="str">
        <f>_xlfn.XLOOKUP(order_table[[#This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_xlfn.XLOOKUP(orders!D711,products!$A$1:$A$49,products!$C$1:$C$49,,0)</f>
        <v>L</v>
      </c>
      <c r="K711">
        <f>_xlfn.XLOOKUP(orders!D711,products!$A$1:$A$49,products!$D$1:$D$49,,0)</f>
        <v>0.5</v>
      </c>
      <c r="L711">
        <f>_xlfn.XLOOKUP(D711,products!$A$1:$A$49,products!$E$1:$E$49,,0)</f>
        <v>8.91</v>
      </c>
      <c r="M711">
        <f t="shared" si="33"/>
        <v>17.82</v>
      </c>
      <c r="N711" t="str">
        <f t="shared" si="34"/>
        <v>Excelsa</v>
      </c>
      <c r="O711" t="str">
        <f t="shared" si="35"/>
        <v>Light</v>
      </c>
      <c r="P711" t="str">
        <f>_xlfn.XLOOKUP(order_table[[#This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_xlfn.XLOOKUP(orders!D712,products!$A$1:$A$49,products!$C$1:$C$49,,0)</f>
        <v>M</v>
      </c>
      <c r="K712">
        <f>_xlfn.XLOOKUP(orders!D712,products!$A$1:$A$49,products!$D$1:$D$49,,0)</f>
        <v>0.5</v>
      </c>
      <c r="L712">
        <f>_xlfn.XLOOKUP(D712,products!$A$1:$A$49,products!$E$1:$E$49,,0)</f>
        <v>8.25</v>
      </c>
      <c r="M712">
        <f t="shared" si="33"/>
        <v>24.75</v>
      </c>
      <c r="N712" t="str">
        <f t="shared" si="34"/>
        <v>Excelsa</v>
      </c>
      <c r="O712" t="str">
        <f t="shared" si="35"/>
        <v>Medium</v>
      </c>
      <c r="P712" t="str">
        <f>_xlfn.XLOOKUP(order_table[[#This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_xlfn.XLOOKUP(orders!D713,products!$A$1:$A$49,products!$C$1:$C$49,,0)</f>
        <v>M</v>
      </c>
      <c r="K713">
        <f>_xlfn.XLOOKUP(orders!D713,products!$A$1:$A$49,products!$D$1:$D$49,,0)</f>
        <v>0.2</v>
      </c>
      <c r="L713">
        <f>_xlfn.XLOOKUP(D713,products!$A$1:$A$49,products!$E$1:$E$49,,0)</f>
        <v>2.9849999999999999</v>
      </c>
      <c r="M713">
        <f t="shared" si="33"/>
        <v>17.91</v>
      </c>
      <c r="N713" t="str">
        <f t="shared" si="34"/>
        <v>Robusta</v>
      </c>
      <c r="O713" t="str">
        <f t="shared" si="35"/>
        <v>Medium</v>
      </c>
      <c r="P713" t="str">
        <f>_xlfn.XLOOKUP(order_table[[#This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_xlfn.XLOOKUP(orders!D714,products!$A$1:$A$49,products!$C$1:$C$49,,0)</f>
        <v>M</v>
      </c>
      <c r="K714">
        <f>_xlfn.XLOOKUP(orders!D714,products!$A$1:$A$49,products!$D$1:$D$49,,0)</f>
        <v>0.5</v>
      </c>
      <c r="L714">
        <f>_xlfn.XLOOKUP(D714,products!$A$1:$A$49,products!$E$1:$E$49,,0)</f>
        <v>8.25</v>
      </c>
      <c r="M714">
        <f t="shared" si="33"/>
        <v>16.5</v>
      </c>
      <c r="N714" t="str">
        <f t="shared" si="34"/>
        <v>Excelsa</v>
      </c>
      <c r="O714" t="str">
        <f t="shared" si="35"/>
        <v>Medium</v>
      </c>
      <c r="P714" t="str">
        <f>_xlfn.XLOOKUP(order_table[[#This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_xlfn.XLOOKUP(orders!D715,products!$A$1:$A$49,products!$C$1:$C$49,,0)</f>
        <v>M</v>
      </c>
      <c r="K715">
        <f>_xlfn.XLOOKUP(orders!D715,products!$A$1:$A$49,products!$D$1:$D$49,,0)</f>
        <v>0.2</v>
      </c>
      <c r="L715">
        <f>_xlfn.XLOOKUP(D715,products!$A$1:$A$49,products!$E$1:$E$49,,0)</f>
        <v>2.9849999999999999</v>
      </c>
      <c r="M715">
        <f t="shared" si="33"/>
        <v>2.9849999999999999</v>
      </c>
      <c r="N715" t="str">
        <f t="shared" si="34"/>
        <v>Robusta</v>
      </c>
      <c r="O715" t="str">
        <f t="shared" si="35"/>
        <v>Medium</v>
      </c>
      <c r="P715" t="str">
        <f>_xlfn.XLOOKUP(order_table[[#This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_xlfn.XLOOKUP(orders!D716,products!$A$1:$A$49,products!$C$1:$C$49,,0)</f>
        <v>D</v>
      </c>
      <c r="K716">
        <f>_xlfn.XLOOKUP(orders!D716,products!$A$1:$A$49,products!$D$1:$D$49,,0)</f>
        <v>0.2</v>
      </c>
      <c r="L716">
        <f>_xlfn.XLOOKUP(D716,products!$A$1:$A$49,products!$E$1:$E$49,,0)</f>
        <v>3.645</v>
      </c>
      <c r="M716">
        <f t="shared" si="33"/>
        <v>14.58</v>
      </c>
      <c r="N716" t="str">
        <f t="shared" si="34"/>
        <v>Excelsa</v>
      </c>
      <c r="O716" t="str">
        <f t="shared" si="35"/>
        <v>Dark</v>
      </c>
      <c r="P716" t="str">
        <f>_xlfn.XLOOKUP(order_table[[#This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_xlfn.XLOOKUP(orders!D717,products!$A$1:$A$49,products!$C$1:$C$49,,0)</f>
        <v>L</v>
      </c>
      <c r="K717">
        <f>_xlfn.XLOOKUP(orders!D717,products!$A$1:$A$49,products!$D$1:$D$49,,0)</f>
        <v>1</v>
      </c>
      <c r="L717">
        <f>_xlfn.XLOOKUP(D717,products!$A$1:$A$49,products!$E$1:$E$49,,0)</f>
        <v>14.85</v>
      </c>
      <c r="M717">
        <f t="shared" si="33"/>
        <v>89.1</v>
      </c>
      <c r="N717" t="str">
        <f t="shared" si="34"/>
        <v>Excelsa</v>
      </c>
      <c r="O717" t="str">
        <f t="shared" si="35"/>
        <v>Light</v>
      </c>
      <c r="P717" t="str">
        <f>_xlfn.XLOOKUP(order_table[[#This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_xlfn.XLOOKUP(orders!D718,products!$A$1:$A$49,products!$C$1:$C$49,,0)</f>
        <v>L</v>
      </c>
      <c r="K718">
        <f>_xlfn.XLOOKUP(orders!D718,products!$A$1:$A$49,products!$D$1:$D$49,,0)</f>
        <v>1</v>
      </c>
      <c r="L718">
        <f>_xlfn.XLOOKUP(D718,products!$A$1:$A$49,products!$E$1:$E$49,,0)</f>
        <v>11.95</v>
      </c>
      <c r="M718">
        <f t="shared" si="33"/>
        <v>35.849999999999994</v>
      </c>
      <c r="N718" t="str">
        <f t="shared" si="34"/>
        <v>Robusta</v>
      </c>
      <c r="O718" t="str">
        <f t="shared" si="35"/>
        <v>Light</v>
      </c>
      <c r="P718" t="str">
        <f>_xlfn.XLOOKUP(order_table[[#This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_xlfn.XLOOKUP(orders!D719,products!$A$1:$A$49,products!$C$1:$C$49,,0)</f>
        <v>D</v>
      </c>
      <c r="K719">
        <f>_xlfn.XLOOKUP(orders!D719,products!$A$1:$A$49,products!$D$1:$D$49,,0)</f>
        <v>2.5</v>
      </c>
      <c r="L719">
        <f>_xlfn.XLOOKUP(D719,products!$A$1:$A$49,products!$E$1:$E$49,,0)</f>
        <v>22.884999999999998</v>
      </c>
      <c r="M719">
        <f t="shared" si="33"/>
        <v>68.655000000000001</v>
      </c>
      <c r="N719" t="str">
        <f t="shared" si="34"/>
        <v>Arabica</v>
      </c>
      <c r="O719" t="str">
        <f t="shared" si="35"/>
        <v>Dark</v>
      </c>
      <c r="P719" t="str">
        <f>_xlfn.XLOOKUP(order_table[[#This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_xlfn.XLOOKUP(orders!D720,products!$A$1:$A$49,products!$C$1:$C$49,,0)</f>
        <v>D</v>
      </c>
      <c r="K720">
        <f>_xlfn.XLOOKUP(orders!D720,products!$A$1:$A$49,products!$D$1:$D$49,,0)</f>
        <v>1</v>
      </c>
      <c r="L720">
        <f>_xlfn.XLOOKUP(D720,products!$A$1:$A$49,products!$E$1:$E$49,,0)</f>
        <v>12.95</v>
      </c>
      <c r="M720">
        <f t="shared" si="33"/>
        <v>38.849999999999994</v>
      </c>
      <c r="N720" t="str">
        <f t="shared" si="34"/>
        <v>Liberica</v>
      </c>
      <c r="O720" t="str">
        <f t="shared" si="35"/>
        <v>Dark</v>
      </c>
      <c r="P720" t="str">
        <f>_xlfn.XLOOKUP(order_table[[#This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_xlfn.XLOOKUP(orders!D721,products!$A$1:$A$49,products!$C$1:$C$49,,0)</f>
        <v>L</v>
      </c>
      <c r="K721">
        <f>_xlfn.XLOOKUP(orders!D721,products!$A$1:$A$49,products!$D$1:$D$49,,0)</f>
        <v>1</v>
      </c>
      <c r="L721">
        <f>_xlfn.XLOOKUP(D721,products!$A$1:$A$49,products!$E$1:$E$49,,0)</f>
        <v>15.85</v>
      </c>
      <c r="M721">
        <f t="shared" si="33"/>
        <v>79.25</v>
      </c>
      <c r="N721" t="str">
        <f t="shared" si="34"/>
        <v>Liberica</v>
      </c>
      <c r="O721" t="str">
        <f t="shared" si="35"/>
        <v>Light</v>
      </c>
      <c r="P721" t="str">
        <f>_xlfn.XLOOKUP(order_table[[#This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_xlfn.XLOOKUP(orders!D722,products!$A$1:$A$49,products!$C$1:$C$49,,0)</f>
        <v>D</v>
      </c>
      <c r="K722">
        <f>_xlfn.XLOOKUP(orders!D722,products!$A$1:$A$49,products!$D$1:$D$49,,0)</f>
        <v>0.5</v>
      </c>
      <c r="L722">
        <f>_xlfn.XLOOKUP(D722,products!$A$1:$A$49,products!$E$1:$E$49,,0)</f>
        <v>7.29</v>
      </c>
      <c r="M722">
        <f t="shared" si="33"/>
        <v>36.450000000000003</v>
      </c>
      <c r="N722" t="str">
        <f t="shared" si="34"/>
        <v>Excelsa</v>
      </c>
      <c r="O722" t="str">
        <f t="shared" si="35"/>
        <v>Dark</v>
      </c>
      <c r="P722" t="str">
        <f>_xlfn.XLOOKUP(order_table[[#This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_xlfn.XLOOKUP(orders!D723,products!$A$1:$A$49,products!$C$1:$C$49,,0)</f>
        <v>M</v>
      </c>
      <c r="K723">
        <f>_xlfn.XLOOKUP(orders!D723,products!$A$1:$A$49,products!$D$1:$D$49,,0)</f>
        <v>0.2</v>
      </c>
      <c r="L723">
        <f>_xlfn.XLOOKUP(D723,products!$A$1:$A$49,products!$E$1:$E$49,,0)</f>
        <v>2.9849999999999999</v>
      </c>
      <c r="M723">
        <f t="shared" si="33"/>
        <v>8.9550000000000001</v>
      </c>
      <c r="N723" t="str">
        <f t="shared" si="34"/>
        <v>Robusta</v>
      </c>
      <c r="O723" t="str">
        <f t="shared" si="35"/>
        <v>Medium</v>
      </c>
      <c r="P723" t="str">
        <f>_xlfn.XLOOKUP(order_table[[#This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_xlfn.XLOOKUP(orders!D724,products!$A$1:$A$49,products!$C$1:$C$49,,0)</f>
        <v>D</v>
      </c>
      <c r="K724">
        <f>_xlfn.XLOOKUP(orders!D724,products!$A$1:$A$49,products!$D$1:$D$49,,0)</f>
        <v>1</v>
      </c>
      <c r="L724">
        <f>_xlfn.XLOOKUP(D724,products!$A$1:$A$49,products!$E$1:$E$49,,0)</f>
        <v>12.15</v>
      </c>
      <c r="M724">
        <f t="shared" si="33"/>
        <v>24.3</v>
      </c>
      <c r="N724" t="str">
        <f t="shared" si="34"/>
        <v>Excelsa</v>
      </c>
      <c r="O724" t="str">
        <f t="shared" si="35"/>
        <v>Dark</v>
      </c>
      <c r="P724" t="str">
        <f>_xlfn.XLOOKUP(order_table[[#This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_xlfn.XLOOKUP(orders!D725,products!$A$1:$A$49,products!$C$1:$C$49,,0)</f>
        <v>M</v>
      </c>
      <c r="K725">
        <f>_xlfn.XLOOKUP(orders!D725,products!$A$1:$A$49,products!$D$1:$D$49,,0)</f>
        <v>2.5</v>
      </c>
      <c r="L725">
        <f>_xlfn.XLOOKUP(D725,products!$A$1:$A$49,products!$E$1:$E$49,,0)</f>
        <v>31.624999999999996</v>
      </c>
      <c r="M725">
        <f t="shared" si="33"/>
        <v>63.249999999999993</v>
      </c>
      <c r="N725" t="str">
        <f t="shared" si="34"/>
        <v>Excelsa</v>
      </c>
      <c r="O725" t="str">
        <f t="shared" si="35"/>
        <v>Medium</v>
      </c>
      <c r="P725" t="str">
        <f>_xlfn.XLOOKUP(order_table[[#This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_xlfn.XLOOKUP(orders!D726,products!$A$1:$A$49,products!$C$1:$C$49,,0)</f>
        <v>M</v>
      </c>
      <c r="K726">
        <f>_xlfn.XLOOKUP(orders!D726,products!$A$1:$A$49,products!$D$1:$D$49,,0)</f>
        <v>0.2</v>
      </c>
      <c r="L726">
        <f>_xlfn.XLOOKUP(D726,products!$A$1:$A$49,products!$E$1:$E$49,,0)</f>
        <v>3.375</v>
      </c>
      <c r="M726">
        <f t="shared" si="33"/>
        <v>6.75</v>
      </c>
      <c r="N726" t="str">
        <f t="shared" si="34"/>
        <v>Arabica</v>
      </c>
      <c r="O726" t="str">
        <f t="shared" si="35"/>
        <v>Medium</v>
      </c>
      <c r="P726" t="str">
        <f>_xlfn.XLOOKUP(order_table[[#This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_xlfn.XLOOKUP(orders!D727,products!$A$1:$A$49,products!$C$1:$C$49,,0)</f>
        <v>L</v>
      </c>
      <c r="K727">
        <f>_xlfn.XLOOKUP(orders!D727,products!$A$1:$A$49,products!$D$1:$D$49,,0)</f>
        <v>0.2</v>
      </c>
      <c r="L727">
        <f>_xlfn.XLOOKUP(D727,products!$A$1:$A$49,products!$E$1:$E$49,,0)</f>
        <v>3.8849999999999998</v>
      </c>
      <c r="M727">
        <f t="shared" si="33"/>
        <v>23.31</v>
      </c>
      <c r="N727" t="str">
        <f t="shared" si="34"/>
        <v>Arabica</v>
      </c>
      <c r="O727" t="str">
        <f t="shared" si="35"/>
        <v>Light</v>
      </c>
      <c r="P727" t="str">
        <f>_xlfn.XLOOKUP(order_table[[#This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_xlfn.XLOOKUP(orders!D728,products!$A$1:$A$49,products!$C$1:$C$49,,0)</f>
        <v>L</v>
      </c>
      <c r="K728">
        <f>_xlfn.XLOOKUP(orders!D728,products!$A$1:$A$49,products!$D$1:$D$49,,0)</f>
        <v>2.5</v>
      </c>
      <c r="L728">
        <f>_xlfn.XLOOKUP(D728,products!$A$1:$A$49,products!$E$1:$E$49,,0)</f>
        <v>36.454999999999998</v>
      </c>
      <c r="M728">
        <f t="shared" si="33"/>
        <v>145.82</v>
      </c>
      <c r="N728" t="str">
        <f t="shared" si="34"/>
        <v>Liberica</v>
      </c>
      <c r="O728" t="str">
        <f t="shared" si="35"/>
        <v>Light</v>
      </c>
      <c r="P728" t="str">
        <f>_xlfn.XLOOKUP(order_table[[#This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_xlfn.XLOOKUP(orders!D729,products!$A$1:$A$49,products!$C$1:$C$49,,0)</f>
        <v>M</v>
      </c>
      <c r="K729">
        <f>_xlfn.XLOOKUP(orders!D729,products!$A$1:$A$49,products!$D$1:$D$49,,0)</f>
        <v>0.5</v>
      </c>
      <c r="L729">
        <f>_xlfn.XLOOKUP(D729,products!$A$1:$A$49,products!$E$1:$E$49,,0)</f>
        <v>5.97</v>
      </c>
      <c r="M729">
        <f t="shared" si="33"/>
        <v>29.849999999999998</v>
      </c>
      <c r="N729" t="str">
        <f t="shared" si="34"/>
        <v>Robusta</v>
      </c>
      <c r="O729" t="str">
        <f t="shared" si="35"/>
        <v>Medium</v>
      </c>
      <c r="P729" t="str">
        <f>_xlfn.XLOOKUP(order_table[[#This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_xlfn.XLOOKUP(orders!D730,products!$A$1:$A$49,products!$C$1:$C$49,,0)</f>
        <v>D</v>
      </c>
      <c r="K730">
        <f>_xlfn.XLOOKUP(orders!D730,products!$A$1:$A$49,products!$D$1:$D$49,,0)</f>
        <v>0.5</v>
      </c>
      <c r="L730">
        <f>_xlfn.XLOOKUP(D730,products!$A$1:$A$49,products!$E$1:$E$49,,0)</f>
        <v>7.29</v>
      </c>
      <c r="M730">
        <f t="shared" si="33"/>
        <v>21.87</v>
      </c>
      <c r="N730" t="str">
        <f t="shared" si="34"/>
        <v>Excelsa</v>
      </c>
      <c r="O730" t="str">
        <f t="shared" si="35"/>
        <v>Dark</v>
      </c>
      <c r="P730" t="str">
        <f>_xlfn.XLOOKUP(order_table[[#This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_xlfn.XLOOKUP(orders!D731,products!$A$1:$A$49,products!$C$1:$C$49,,0)</f>
        <v>M</v>
      </c>
      <c r="K731">
        <f>_xlfn.XLOOKUP(orders!D731,products!$A$1:$A$49,products!$D$1:$D$49,,0)</f>
        <v>0.2</v>
      </c>
      <c r="L731">
        <f>_xlfn.XLOOKUP(D731,products!$A$1:$A$49,products!$E$1:$E$49,,0)</f>
        <v>4.3650000000000002</v>
      </c>
      <c r="M731">
        <f t="shared" si="33"/>
        <v>4.3650000000000002</v>
      </c>
      <c r="N731" t="str">
        <f t="shared" si="34"/>
        <v>Liberica</v>
      </c>
      <c r="O731" t="str">
        <f t="shared" si="35"/>
        <v>Medium</v>
      </c>
      <c r="P731" t="str">
        <f>_xlfn.XLOOKUP(order_table[[#This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_xlfn.XLOOKUP(orders!D732,products!$A$1:$A$49,products!$C$1:$C$49,,0)</f>
        <v>L</v>
      </c>
      <c r="K732">
        <f>_xlfn.XLOOKUP(orders!D732,products!$A$1:$A$49,products!$D$1:$D$49,,0)</f>
        <v>2.5</v>
      </c>
      <c r="L732">
        <f>_xlfn.XLOOKUP(D732,products!$A$1:$A$49,products!$E$1:$E$49,,0)</f>
        <v>36.454999999999998</v>
      </c>
      <c r="M732">
        <f t="shared" si="33"/>
        <v>36.454999999999998</v>
      </c>
      <c r="N732" t="str">
        <f t="shared" si="34"/>
        <v>Liberica</v>
      </c>
      <c r="O732" t="str">
        <f t="shared" si="35"/>
        <v>Light</v>
      </c>
      <c r="P732" t="str">
        <f>_xlfn.XLOOKUP(order_table[[#This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_xlfn.XLOOKUP(orders!D733,products!$A$1:$A$49,products!$C$1:$C$49,,0)</f>
        <v>D</v>
      </c>
      <c r="K733">
        <f>_xlfn.XLOOKUP(orders!D733,products!$A$1:$A$49,products!$D$1:$D$49,,0)</f>
        <v>0.2</v>
      </c>
      <c r="L733">
        <f>_xlfn.XLOOKUP(D733,products!$A$1:$A$49,products!$E$1:$E$49,,0)</f>
        <v>3.8849999999999998</v>
      </c>
      <c r="M733">
        <f t="shared" si="33"/>
        <v>15.54</v>
      </c>
      <c r="N733" t="str">
        <f t="shared" si="34"/>
        <v>Liberica</v>
      </c>
      <c r="O733" t="str">
        <f t="shared" si="35"/>
        <v>Dark</v>
      </c>
      <c r="P733" t="str">
        <f>_xlfn.XLOOKUP(order_table[[#This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_xlfn.XLOOKUP(orders!D734,products!$A$1:$A$49,products!$C$1:$C$49,,0)</f>
        <v>L</v>
      </c>
      <c r="K734">
        <f>_xlfn.XLOOKUP(orders!D734,products!$A$1:$A$49,products!$D$1:$D$49,,0)</f>
        <v>0.2</v>
      </c>
      <c r="L734">
        <f>_xlfn.XLOOKUP(D734,products!$A$1:$A$49,products!$E$1:$E$49,,0)</f>
        <v>4.4550000000000001</v>
      </c>
      <c r="M734">
        <f t="shared" si="33"/>
        <v>8.91</v>
      </c>
      <c r="N734" t="str">
        <f t="shared" si="34"/>
        <v>Excelsa</v>
      </c>
      <c r="O734" t="str">
        <f t="shared" si="35"/>
        <v>Light</v>
      </c>
      <c r="P734" t="str">
        <f>_xlfn.XLOOKUP(order_table[[#This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_xlfn.XLOOKUP(orders!D735,products!$A$1:$A$49,products!$C$1:$C$49,,0)</f>
        <v>M</v>
      </c>
      <c r="K735">
        <f>_xlfn.XLOOKUP(orders!D735,products!$A$1:$A$49,products!$D$1:$D$49,,0)</f>
        <v>2.5</v>
      </c>
      <c r="L735">
        <f>_xlfn.XLOOKUP(D735,products!$A$1:$A$49,products!$E$1:$E$49,,0)</f>
        <v>33.464999999999996</v>
      </c>
      <c r="M735">
        <f t="shared" si="33"/>
        <v>100.39499999999998</v>
      </c>
      <c r="N735" t="str">
        <f t="shared" si="34"/>
        <v>Liberica</v>
      </c>
      <c r="O735" t="str">
        <f t="shared" si="35"/>
        <v>Medium</v>
      </c>
      <c r="P735" t="str">
        <f>_xlfn.XLOOKUP(order_table[[#This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_xlfn.XLOOKUP(orders!D736,products!$A$1:$A$49,products!$C$1:$C$49,,0)</f>
        <v>D</v>
      </c>
      <c r="K736">
        <f>_xlfn.XLOOKUP(orders!D736,products!$A$1:$A$49,products!$D$1:$D$49,,0)</f>
        <v>0.2</v>
      </c>
      <c r="L736">
        <f>_xlfn.XLOOKUP(D736,products!$A$1:$A$49,products!$E$1:$E$49,,0)</f>
        <v>2.6849999999999996</v>
      </c>
      <c r="M736">
        <f t="shared" si="33"/>
        <v>13.424999999999997</v>
      </c>
      <c r="N736" t="str">
        <f t="shared" si="34"/>
        <v>Robusta</v>
      </c>
      <c r="O736" t="str">
        <f t="shared" si="35"/>
        <v>Dark</v>
      </c>
      <c r="P736" t="str">
        <f>_xlfn.XLOOKUP(order_table[[#This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_xlfn.XLOOKUP(orders!D737,products!$A$1:$A$49,products!$C$1:$C$49,,0)</f>
        <v>D</v>
      </c>
      <c r="K737">
        <f>_xlfn.XLOOKUP(orders!D737,products!$A$1:$A$49,products!$D$1:$D$49,,0)</f>
        <v>0.2</v>
      </c>
      <c r="L737">
        <f>_xlfn.XLOOKUP(D737,products!$A$1:$A$49,products!$E$1:$E$49,,0)</f>
        <v>3.645</v>
      </c>
      <c r="M737">
        <f t="shared" si="33"/>
        <v>21.87</v>
      </c>
      <c r="N737" t="str">
        <f t="shared" si="34"/>
        <v>Excelsa</v>
      </c>
      <c r="O737" t="str">
        <f t="shared" si="35"/>
        <v>Dark</v>
      </c>
      <c r="P737" t="str">
        <f>_xlfn.XLOOKUP(order_table[[#This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_xlfn.XLOOKUP(orders!D738,products!$A$1:$A$49,products!$C$1:$C$49,,0)</f>
        <v>D</v>
      </c>
      <c r="K738">
        <f>_xlfn.XLOOKUP(orders!D738,products!$A$1:$A$49,products!$D$1:$D$49,,0)</f>
        <v>1</v>
      </c>
      <c r="L738">
        <f>_xlfn.XLOOKUP(D738,products!$A$1:$A$49,products!$E$1:$E$49,,0)</f>
        <v>12.95</v>
      </c>
      <c r="M738">
        <f t="shared" si="33"/>
        <v>25.9</v>
      </c>
      <c r="N738" t="str">
        <f t="shared" si="34"/>
        <v>Liberica</v>
      </c>
      <c r="O738" t="str">
        <f t="shared" si="35"/>
        <v>Dark</v>
      </c>
      <c r="P738" t="str">
        <f>_xlfn.XLOOKUP(order_table[[#This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_xlfn.XLOOKUP(orders!D739,products!$A$1:$A$49,products!$C$1:$C$49,,0)</f>
        <v>M</v>
      </c>
      <c r="K739">
        <f>_xlfn.XLOOKUP(orders!D739,products!$A$1:$A$49,products!$D$1:$D$49,,0)</f>
        <v>1</v>
      </c>
      <c r="L739">
        <f>_xlfn.XLOOKUP(D739,products!$A$1:$A$49,products!$E$1:$E$49,,0)</f>
        <v>11.25</v>
      </c>
      <c r="M739">
        <f t="shared" si="33"/>
        <v>56.25</v>
      </c>
      <c r="N739" t="str">
        <f t="shared" si="34"/>
        <v>Arabica</v>
      </c>
      <c r="O739" t="str">
        <f t="shared" si="35"/>
        <v>Medium</v>
      </c>
      <c r="P739" t="str">
        <f>_xlfn.XLOOKUP(order_table[[#This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_xlfn.XLOOKUP(orders!D740,products!$A$1:$A$49,products!$C$1:$C$49,,0)</f>
        <v>L</v>
      </c>
      <c r="K740">
        <f>_xlfn.XLOOKUP(orders!D740,products!$A$1:$A$49,products!$D$1:$D$49,,0)</f>
        <v>0.2</v>
      </c>
      <c r="L740">
        <f>_xlfn.XLOOKUP(D740,products!$A$1:$A$49,products!$E$1:$E$49,,0)</f>
        <v>3.5849999999999995</v>
      </c>
      <c r="M740">
        <f t="shared" si="33"/>
        <v>10.754999999999999</v>
      </c>
      <c r="N740" t="str">
        <f t="shared" si="34"/>
        <v>Robusta</v>
      </c>
      <c r="O740" t="str">
        <f t="shared" si="35"/>
        <v>Light</v>
      </c>
      <c r="P740" t="str">
        <f>_xlfn.XLOOKUP(order_table[[#This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_xlfn.XLOOKUP(orders!D741,products!$A$1:$A$49,products!$C$1:$C$49,,0)</f>
        <v>D</v>
      </c>
      <c r="K741">
        <f>_xlfn.XLOOKUP(orders!D741,products!$A$1:$A$49,products!$D$1:$D$49,,0)</f>
        <v>0.2</v>
      </c>
      <c r="L741">
        <f>_xlfn.XLOOKUP(D741,products!$A$1:$A$49,products!$E$1:$E$49,,0)</f>
        <v>3.645</v>
      </c>
      <c r="M741">
        <f t="shared" si="33"/>
        <v>18.225000000000001</v>
      </c>
      <c r="N741" t="str">
        <f t="shared" si="34"/>
        <v>Excelsa</v>
      </c>
      <c r="O741" t="str">
        <f t="shared" si="35"/>
        <v>Dark</v>
      </c>
      <c r="P741" t="str">
        <f>_xlfn.XLOOKUP(order_table[[#This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_xlfn.XLOOKUP(orders!D742,products!$A$1:$A$49,products!$C$1:$C$49,,0)</f>
        <v>L</v>
      </c>
      <c r="K742">
        <f>_xlfn.XLOOKUP(orders!D742,products!$A$1:$A$49,products!$D$1:$D$49,,0)</f>
        <v>0.5</v>
      </c>
      <c r="L742">
        <f>_xlfn.XLOOKUP(D742,products!$A$1:$A$49,products!$E$1:$E$49,,0)</f>
        <v>7.169999999999999</v>
      </c>
      <c r="M742">
        <f t="shared" si="33"/>
        <v>28.679999999999996</v>
      </c>
      <c r="N742" t="str">
        <f t="shared" si="34"/>
        <v>Robusta</v>
      </c>
      <c r="O742" t="str">
        <f t="shared" si="35"/>
        <v>Light</v>
      </c>
      <c r="P742" t="str">
        <f>_xlfn.XLOOKUP(order_table[[#This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_xlfn.XLOOKUP(orders!D743,products!$A$1:$A$49,products!$C$1:$C$49,,0)</f>
        <v>M</v>
      </c>
      <c r="K743">
        <f>_xlfn.XLOOKUP(orders!D743,products!$A$1:$A$49,products!$D$1:$D$49,,0)</f>
        <v>0.2</v>
      </c>
      <c r="L743">
        <f>_xlfn.XLOOKUP(D743,products!$A$1:$A$49,products!$E$1:$E$49,,0)</f>
        <v>4.3650000000000002</v>
      </c>
      <c r="M743">
        <f t="shared" si="33"/>
        <v>8.73</v>
      </c>
      <c r="N743" t="str">
        <f t="shared" si="34"/>
        <v>Liberica</v>
      </c>
      <c r="O743" t="str">
        <f t="shared" si="35"/>
        <v>Medium</v>
      </c>
      <c r="P743" t="str">
        <f>_xlfn.XLOOKUP(order_table[[#This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_xlfn.XLOOKUP(orders!D744,products!$A$1:$A$49,products!$C$1:$C$49,,0)</f>
        <v>M</v>
      </c>
      <c r="K744">
        <f>_xlfn.XLOOKUP(orders!D744,products!$A$1:$A$49,products!$D$1:$D$49,,0)</f>
        <v>1</v>
      </c>
      <c r="L744">
        <f>_xlfn.XLOOKUP(D744,products!$A$1:$A$49,products!$E$1:$E$49,,0)</f>
        <v>14.55</v>
      </c>
      <c r="M744">
        <f t="shared" si="33"/>
        <v>58.2</v>
      </c>
      <c r="N744" t="str">
        <f t="shared" si="34"/>
        <v>Liberica</v>
      </c>
      <c r="O744" t="str">
        <f t="shared" si="35"/>
        <v>Medium</v>
      </c>
      <c r="P744" t="str">
        <f>_xlfn.XLOOKUP(order_table[[#This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_xlfn.XLOOKUP(orders!D745,products!$A$1:$A$49,products!$C$1:$C$49,,0)</f>
        <v>D</v>
      </c>
      <c r="K745">
        <f>_xlfn.XLOOKUP(orders!D745,products!$A$1:$A$49,products!$D$1:$D$49,,0)</f>
        <v>0.5</v>
      </c>
      <c r="L745">
        <f>_xlfn.XLOOKUP(D745,products!$A$1:$A$49,products!$E$1:$E$49,,0)</f>
        <v>5.97</v>
      </c>
      <c r="M745">
        <f t="shared" si="33"/>
        <v>17.91</v>
      </c>
      <c r="N745" t="str">
        <f t="shared" si="34"/>
        <v>Arabica</v>
      </c>
      <c r="O745" t="str">
        <f t="shared" si="35"/>
        <v>Dark</v>
      </c>
      <c r="P745" t="str">
        <f>_xlfn.XLOOKUP(order_table[[#This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_xlfn.XLOOKUP(orders!D746,products!$A$1:$A$49,products!$C$1:$C$49,,0)</f>
        <v>M</v>
      </c>
      <c r="K746">
        <f>_xlfn.XLOOKUP(orders!D746,products!$A$1:$A$49,products!$D$1:$D$49,,0)</f>
        <v>0.2</v>
      </c>
      <c r="L746">
        <f>_xlfn.XLOOKUP(D746,products!$A$1:$A$49,products!$E$1:$E$49,,0)</f>
        <v>2.9849999999999999</v>
      </c>
      <c r="M746">
        <f t="shared" si="33"/>
        <v>17.91</v>
      </c>
      <c r="N746" t="str">
        <f t="shared" si="34"/>
        <v>Robusta</v>
      </c>
      <c r="O746" t="str">
        <f t="shared" si="35"/>
        <v>Medium</v>
      </c>
      <c r="P746" t="str">
        <f>_xlfn.XLOOKUP(order_table[[#This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_xlfn.XLOOKUP(orders!D747,products!$A$1:$A$49,products!$C$1:$C$49,,0)</f>
        <v>D</v>
      </c>
      <c r="K747">
        <f>_xlfn.XLOOKUP(orders!D747,products!$A$1:$A$49,products!$D$1:$D$49,,0)</f>
        <v>0.5</v>
      </c>
      <c r="L747">
        <f>_xlfn.XLOOKUP(D747,products!$A$1:$A$49,products!$E$1:$E$49,,0)</f>
        <v>7.29</v>
      </c>
      <c r="M747">
        <f t="shared" si="33"/>
        <v>14.58</v>
      </c>
      <c r="N747" t="str">
        <f t="shared" si="34"/>
        <v>Excelsa</v>
      </c>
      <c r="O747" t="str">
        <f t="shared" si="35"/>
        <v>Dark</v>
      </c>
      <c r="P747" t="str">
        <f>_xlfn.XLOOKUP(order_table[[#This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_xlfn.XLOOKUP(orders!D748,products!$A$1:$A$49,products!$C$1:$C$49,,0)</f>
        <v>M</v>
      </c>
      <c r="K748">
        <f>_xlfn.XLOOKUP(orders!D748,products!$A$1:$A$49,products!$D$1:$D$49,,0)</f>
        <v>1</v>
      </c>
      <c r="L748">
        <f>_xlfn.XLOOKUP(D748,products!$A$1:$A$49,products!$E$1:$E$49,,0)</f>
        <v>11.25</v>
      </c>
      <c r="M748">
        <f t="shared" si="33"/>
        <v>33.75</v>
      </c>
      <c r="N748" t="str">
        <f t="shared" si="34"/>
        <v>Arabica</v>
      </c>
      <c r="O748" t="str">
        <f t="shared" si="35"/>
        <v>Medium</v>
      </c>
      <c r="P748" t="str">
        <f>_xlfn.XLOOKUP(order_table[[#This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_xlfn.XLOOKUP(orders!D749,products!$A$1:$A$49,products!$C$1:$C$49,,0)</f>
        <v>M</v>
      </c>
      <c r="K749">
        <f>_xlfn.XLOOKUP(orders!D749,products!$A$1:$A$49,products!$D$1:$D$49,,0)</f>
        <v>0.5</v>
      </c>
      <c r="L749">
        <f>_xlfn.XLOOKUP(D749,products!$A$1:$A$49,products!$E$1:$E$49,,0)</f>
        <v>8.73</v>
      </c>
      <c r="M749">
        <f t="shared" si="33"/>
        <v>34.92</v>
      </c>
      <c r="N749" t="str">
        <f t="shared" si="34"/>
        <v>Liberica</v>
      </c>
      <c r="O749" t="str">
        <f t="shared" si="35"/>
        <v>Medium</v>
      </c>
      <c r="P749" t="str">
        <f>_xlfn.XLOOKUP(order_table[[#This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_xlfn.XLOOKUP(orders!D750,products!$A$1:$A$49,products!$C$1:$C$49,,0)</f>
        <v>D</v>
      </c>
      <c r="K750">
        <f>_xlfn.XLOOKUP(orders!D750,products!$A$1:$A$49,products!$D$1:$D$49,,0)</f>
        <v>0.5</v>
      </c>
      <c r="L750">
        <f>_xlfn.XLOOKUP(D750,products!$A$1:$A$49,products!$E$1:$E$49,,0)</f>
        <v>7.29</v>
      </c>
      <c r="M750">
        <f t="shared" si="33"/>
        <v>14.58</v>
      </c>
      <c r="N750" t="str">
        <f t="shared" si="34"/>
        <v>Excelsa</v>
      </c>
      <c r="O750" t="str">
        <f t="shared" si="35"/>
        <v>Dark</v>
      </c>
      <c r="P750" t="str">
        <f>_xlfn.XLOOKUP(order_table[[#This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_xlfn.XLOOKUP(orders!D751,products!$A$1:$A$49,products!$C$1:$C$49,,0)</f>
        <v>D</v>
      </c>
      <c r="K751">
        <f>_xlfn.XLOOKUP(orders!D751,products!$A$1:$A$49,products!$D$1:$D$49,,0)</f>
        <v>0.2</v>
      </c>
      <c r="L751">
        <f>_xlfn.XLOOKUP(D751,products!$A$1:$A$49,products!$E$1:$E$49,,0)</f>
        <v>2.6849999999999996</v>
      </c>
      <c r="M751">
        <f t="shared" si="33"/>
        <v>5.3699999999999992</v>
      </c>
      <c r="N751" t="str">
        <f t="shared" si="34"/>
        <v>Robusta</v>
      </c>
      <c r="O751" t="str">
        <f t="shared" si="35"/>
        <v>Dark</v>
      </c>
      <c r="P751" t="str">
        <f>_xlfn.XLOOKUP(order_table[[#This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_xlfn.XLOOKUP(orders!D752,products!$A$1:$A$49,products!$C$1:$C$49,,0)</f>
        <v>M</v>
      </c>
      <c r="K752">
        <f>_xlfn.XLOOKUP(orders!D752,products!$A$1:$A$49,products!$D$1:$D$49,,0)</f>
        <v>0.5</v>
      </c>
      <c r="L752">
        <f>_xlfn.XLOOKUP(D752,products!$A$1:$A$49,products!$E$1:$E$49,,0)</f>
        <v>5.97</v>
      </c>
      <c r="M752">
        <f t="shared" si="33"/>
        <v>5.97</v>
      </c>
      <c r="N752" t="str">
        <f t="shared" si="34"/>
        <v>Robusta</v>
      </c>
      <c r="O752" t="str">
        <f t="shared" si="35"/>
        <v>Medium</v>
      </c>
      <c r="P752" t="str">
        <f>_xlfn.XLOOKUP(order_table[[#This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_xlfn.XLOOKUP(orders!D753,products!$A$1:$A$49,products!$C$1:$C$49,,0)</f>
        <v>L</v>
      </c>
      <c r="K753">
        <f>_xlfn.XLOOKUP(orders!D753,products!$A$1:$A$49,products!$D$1:$D$49,,0)</f>
        <v>0.5</v>
      </c>
      <c r="L753">
        <f>_xlfn.XLOOKUP(D753,products!$A$1:$A$49,products!$E$1:$E$49,,0)</f>
        <v>9.51</v>
      </c>
      <c r="M753">
        <f t="shared" si="33"/>
        <v>19.02</v>
      </c>
      <c r="N753" t="str">
        <f t="shared" si="34"/>
        <v>Liberica</v>
      </c>
      <c r="O753" t="str">
        <f t="shared" si="35"/>
        <v>Light</v>
      </c>
      <c r="P753" t="str">
        <f>_xlfn.XLOOKUP(order_table[[#This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_xlfn.XLOOKUP(orders!D754,products!$A$1:$A$49,products!$C$1:$C$49,,0)</f>
        <v>M</v>
      </c>
      <c r="K754">
        <f>_xlfn.XLOOKUP(orders!D754,products!$A$1:$A$49,products!$D$1:$D$49,,0)</f>
        <v>1</v>
      </c>
      <c r="L754">
        <f>_xlfn.XLOOKUP(D754,products!$A$1:$A$49,products!$E$1:$E$49,,0)</f>
        <v>13.75</v>
      </c>
      <c r="M754">
        <f t="shared" si="33"/>
        <v>27.5</v>
      </c>
      <c r="N754" t="str">
        <f t="shared" si="34"/>
        <v>Excelsa</v>
      </c>
      <c r="O754" t="str">
        <f t="shared" si="35"/>
        <v>Medium</v>
      </c>
      <c r="P754" t="str">
        <f>_xlfn.XLOOKUP(order_table[[#This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_xlfn.XLOOKUP(orders!D755,products!$A$1:$A$49,products!$C$1:$C$49,,0)</f>
        <v>D</v>
      </c>
      <c r="K755">
        <f>_xlfn.XLOOKUP(orders!D755,products!$A$1:$A$49,products!$D$1:$D$49,,0)</f>
        <v>0.5</v>
      </c>
      <c r="L755">
        <f>_xlfn.XLOOKUP(D755,products!$A$1:$A$49,products!$E$1:$E$49,,0)</f>
        <v>5.97</v>
      </c>
      <c r="M755">
        <f t="shared" si="33"/>
        <v>29.849999999999998</v>
      </c>
      <c r="N755" t="str">
        <f t="shared" si="34"/>
        <v>Arabica</v>
      </c>
      <c r="O755" t="str">
        <f t="shared" si="35"/>
        <v>Dark</v>
      </c>
      <c r="P755" t="str">
        <f>_xlfn.XLOOKUP(order_table[[#This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_xlfn.XLOOKUP(orders!D756,products!$A$1:$A$49,products!$C$1:$C$49,,0)</f>
        <v>D</v>
      </c>
      <c r="K756">
        <f>_xlfn.XLOOKUP(orders!D756,products!$A$1:$A$49,products!$D$1:$D$49,,0)</f>
        <v>0.2</v>
      </c>
      <c r="L756">
        <f>_xlfn.XLOOKUP(D756,products!$A$1:$A$49,products!$E$1:$E$49,,0)</f>
        <v>2.9849999999999999</v>
      </c>
      <c r="M756">
        <f t="shared" si="33"/>
        <v>17.91</v>
      </c>
      <c r="N756" t="str">
        <f t="shared" si="34"/>
        <v>Arabica</v>
      </c>
      <c r="O756" t="str">
        <f t="shared" si="35"/>
        <v>Dark</v>
      </c>
      <c r="P756" t="str">
        <f>_xlfn.XLOOKUP(order_table[[#This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_xlfn.XLOOKUP(orders!D757,products!$A$1:$A$49,products!$C$1:$C$49,,0)</f>
        <v>L</v>
      </c>
      <c r="K757">
        <f>_xlfn.XLOOKUP(orders!D757,products!$A$1:$A$49,products!$D$1:$D$49,,0)</f>
        <v>0.2</v>
      </c>
      <c r="L757">
        <f>_xlfn.XLOOKUP(D757,products!$A$1:$A$49,products!$E$1:$E$49,,0)</f>
        <v>4.7549999999999999</v>
      </c>
      <c r="M757">
        <f t="shared" si="33"/>
        <v>28.53</v>
      </c>
      <c r="N757" t="str">
        <f t="shared" si="34"/>
        <v>Liberica</v>
      </c>
      <c r="O757" t="str">
        <f t="shared" si="35"/>
        <v>Light</v>
      </c>
      <c r="P757" t="str">
        <f>_xlfn.XLOOKUP(order_table[[#This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_xlfn.XLOOKUP(orders!D758,products!$A$1:$A$49,products!$C$1:$C$49,,0)</f>
        <v>D</v>
      </c>
      <c r="K758">
        <f>_xlfn.XLOOKUP(orders!D758,products!$A$1:$A$49,products!$D$1:$D$49,,0)</f>
        <v>1</v>
      </c>
      <c r="L758">
        <f>_xlfn.XLOOKUP(D758,products!$A$1:$A$49,products!$E$1:$E$49,,0)</f>
        <v>8.9499999999999993</v>
      </c>
      <c r="M758">
        <f t="shared" si="33"/>
        <v>35.799999999999997</v>
      </c>
      <c r="N758" t="str">
        <f t="shared" si="34"/>
        <v>Robusta</v>
      </c>
      <c r="O758" t="str">
        <f t="shared" si="35"/>
        <v>Dark</v>
      </c>
      <c r="P758" t="str">
        <f>_xlfn.XLOOKUP(order_table[[#This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_xlfn.XLOOKUP(orders!D759,products!$A$1:$A$49,products!$C$1:$C$49,,0)</f>
        <v>D</v>
      </c>
      <c r="K759">
        <f>_xlfn.XLOOKUP(orders!D759,products!$A$1:$A$49,products!$D$1:$D$49,,0)</f>
        <v>0.5</v>
      </c>
      <c r="L759">
        <f>_xlfn.XLOOKUP(D759,products!$A$1:$A$49,products!$E$1:$E$49,,0)</f>
        <v>5.97</v>
      </c>
      <c r="M759">
        <f t="shared" si="33"/>
        <v>17.91</v>
      </c>
      <c r="N759" t="str">
        <f t="shared" si="34"/>
        <v>Arabica</v>
      </c>
      <c r="O759" t="str">
        <f t="shared" si="35"/>
        <v>Dark</v>
      </c>
      <c r="P759" t="str">
        <f>_xlfn.XLOOKUP(order_table[[#This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_xlfn.XLOOKUP(orders!D760,products!$A$1:$A$49,products!$C$1:$C$49,,0)</f>
        <v>D</v>
      </c>
      <c r="K760">
        <f>_xlfn.XLOOKUP(orders!D760,products!$A$1:$A$49,products!$D$1:$D$49,,0)</f>
        <v>1</v>
      </c>
      <c r="L760">
        <f>_xlfn.XLOOKUP(D760,products!$A$1:$A$49,products!$E$1:$E$49,,0)</f>
        <v>8.9499999999999993</v>
      </c>
      <c r="M760">
        <f t="shared" si="33"/>
        <v>8.9499999999999993</v>
      </c>
      <c r="N760" t="str">
        <f t="shared" si="34"/>
        <v>Robusta</v>
      </c>
      <c r="O760" t="str">
        <f t="shared" si="35"/>
        <v>Dark</v>
      </c>
      <c r="P760" t="str">
        <f>_xlfn.XLOOKUP(order_table[[#This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_xlfn.XLOOKUP(orders!D761,products!$A$1:$A$49,products!$C$1:$C$49,,0)</f>
        <v>D</v>
      </c>
      <c r="K761">
        <f>_xlfn.XLOOKUP(orders!D761,products!$A$1:$A$49,products!$D$1:$D$49,,0)</f>
        <v>2.5</v>
      </c>
      <c r="L761">
        <f>_xlfn.XLOOKUP(D761,products!$A$1:$A$49,products!$E$1:$E$49,,0)</f>
        <v>29.784999999999997</v>
      </c>
      <c r="M761">
        <f t="shared" si="33"/>
        <v>29.784999999999997</v>
      </c>
      <c r="N761" t="str">
        <f t="shared" si="34"/>
        <v>Liberica</v>
      </c>
      <c r="O761" t="str">
        <f t="shared" si="35"/>
        <v>Dark</v>
      </c>
      <c r="P761" t="str">
        <f>_xlfn.XLOOKUP(order_table[[#This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_xlfn.XLOOKUP(orders!D762,products!$A$1:$A$49,products!$C$1:$C$49,,0)</f>
        <v>L</v>
      </c>
      <c r="K762">
        <f>_xlfn.XLOOKUP(orders!D762,products!$A$1:$A$49,products!$D$1:$D$49,,0)</f>
        <v>0.5</v>
      </c>
      <c r="L762">
        <f>_xlfn.XLOOKUP(D762,products!$A$1:$A$49,products!$E$1:$E$49,,0)</f>
        <v>8.91</v>
      </c>
      <c r="M762">
        <f t="shared" si="33"/>
        <v>44.55</v>
      </c>
      <c r="N762" t="str">
        <f t="shared" si="34"/>
        <v>Excelsa</v>
      </c>
      <c r="O762" t="str">
        <f t="shared" si="35"/>
        <v>Light</v>
      </c>
      <c r="P762" t="str">
        <f>_xlfn.XLOOKUP(order_table[[#This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_xlfn.XLOOKUP(orders!D763,products!$A$1:$A$49,products!$C$1:$C$49,,0)</f>
        <v>L</v>
      </c>
      <c r="K763">
        <f>_xlfn.XLOOKUP(orders!D763,products!$A$1:$A$49,products!$D$1:$D$49,,0)</f>
        <v>1</v>
      </c>
      <c r="L763">
        <f>_xlfn.XLOOKUP(D763,products!$A$1:$A$49,products!$E$1:$E$49,,0)</f>
        <v>14.85</v>
      </c>
      <c r="M763">
        <f t="shared" si="33"/>
        <v>89.1</v>
      </c>
      <c r="N763" t="str">
        <f t="shared" si="34"/>
        <v>Excelsa</v>
      </c>
      <c r="O763" t="str">
        <f t="shared" si="35"/>
        <v>Light</v>
      </c>
      <c r="P763" t="str">
        <f>_xlfn.XLOOKUP(order_table[[#This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_xlfn.XLOOKUP(orders!D764,products!$A$1:$A$49,products!$C$1:$C$49,,0)</f>
        <v>M</v>
      </c>
      <c r="K764">
        <f>_xlfn.XLOOKUP(orders!D764,products!$A$1:$A$49,products!$D$1:$D$49,,0)</f>
        <v>0.5</v>
      </c>
      <c r="L764">
        <f>_xlfn.XLOOKUP(D764,products!$A$1:$A$49,products!$E$1:$E$49,,0)</f>
        <v>8.73</v>
      </c>
      <c r="M764">
        <f t="shared" si="33"/>
        <v>43.650000000000006</v>
      </c>
      <c r="N764" t="str">
        <f t="shared" si="34"/>
        <v>Liberica</v>
      </c>
      <c r="O764" t="str">
        <f t="shared" si="35"/>
        <v>Medium</v>
      </c>
      <c r="P764" t="str">
        <f>_xlfn.XLOOKUP(order_table[[#This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_xlfn.XLOOKUP(orders!D765,products!$A$1:$A$49,products!$C$1:$C$49,,0)</f>
        <v>L</v>
      </c>
      <c r="K765">
        <f>_xlfn.XLOOKUP(orders!D765,products!$A$1:$A$49,products!$D$1:$D$49,,0)</f>
        <v>0.5</v>
      </c>
      <c r="L765">
        <f>_xlfn.XLOOKUP(D765,products!$A$1:$A$49,products!$E$1:$E$49,,0)</f>
        <v>7.77</v>
      </c>
      <c r="M765">
        <f t="shared" si="33"/>
        <v>23.31</v>
      </c>
      <c r="N765" t="str">
        <f t="shared" si="34"/>
        <v>Arabica</v>
      </c>
      <c r="O765" t="str">
        <f t="shared" si="35"/>
        <v>Light</v>
      </c>
      <c r="P765" t="str">
        <f>_xlfn.XLOOKUP(order_table[[#This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_xlfn.XLOOKUP(orders!D766,products!$A$1:$A$49,products!$C$1:$C$49,,0)</f>
        <v>L</v>
      </c>
      <c r="K766">
        <f>_xlfn.XLOOKUP(orders!D766,products!$A$1:$A$49,products!$D$1:$D$49,,0)</f>
        <v>2.5</v>
      </c>
      <c r="L766">
        <f>_xlfn.XLOOKUP(D766,products!$A$1:$A$49,products!$E$1:$E$49,,0)</f>
        <v>29.784999999999997</v>
      </c>
      <c r="M766">
        <f t="shared" si="33"/>
        <v>178.70999999999998</v>
      </c>
      <c r="N766" t="str">
        <f t="shared" si="34"/>
        <v>Arabica</v>
      </c>
      <c r="O766" t="str">
        <f t="shared" si="35"/>
        <v>Light</v>
      </c>
      <c r="P766" t="str">
        <f>_xlfn.XLOOKUP(order_table[[#This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_xlfn.XLOOKUP(orders!D767,products!$A$1:$A$49,products!$C$1:$C$49,,0)</f>
        <v>M</v>
      </c>
      <c r="K767">
        <f>_xlfn.XLOOKUP(orders!D767,products!$A$1:$A$49,products!$D$1:$D$49,,0)</f>
        <v>1</v>
      </c>
      <c r="L767">
        <f>_xlfn.XLOOKUP(D767,products!$A$1:$A$49,products!$E$1:$E$49,,0)</f>
        <v>9.9499999999999993</v>
      </c>
      <c r="M767">
        <f t="shared" si="33"/>
        <v>59.699999999999996</v>
      </c>
      <c r="N767" t="str">
        <f t="shared" si="34"/>
        <v>Robusta</v>
      </c>
      <c r="O767" t="str">
        <f t="shared" si="35"/>
        <v>Medium</v>
      </c>
      <c r="P767" t="str">
        <f>_xlfn.XLOOKUP(order_table[[#This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_xlfn.XLOOKUP(orders!D768,products!$A$1:$A$49,products!$C$1:$C$49,,0)</f>
        <v>L</v>
      </c>
      <c r="K768">
        <f>_xlfn.XLOOKUP(orders!D768,products!$A$1:$A$49,products!$D$1:$D$49,,0)</f>
        <v>0.5</v>
      </c>
      <c r="L768">
        <f>_xlfn.XLOOKUP(D768,products!$A$1:$A$49,products!$E$1:$E$49,,0)</f>
        <v>7.77</v>
      </c>
      <c r="M768">
        <f t="shared" si="33"/>
        <v>15.54</v>
      </c>
      <c r="N768" t="str">
        <f t="shared" si="34"/>
        <v>Arabica</v>
      </c>
      <c r="O768" t="str">
        <f t="shared" si="35"/>
        <v>Light</v>
      </c>
      <c r="P768" t="str">
        <f>_xlfn.XLOOKUP(order_table[[#This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_xlfn.XLOOKUP(orders!D769,products!$A$1:$A$49,products!$C$1:$C$49,,0)</f>
        <v>L</v>
      </c>
      <c r="K769">
        <f>_xlfn.XLOOKUP(orders!D769,products!$A$1:$A$49,products!$D$1:$D$49,,0)</f>
        <v>2.5</v>
      </c>
      <c r="L769">
        <f>_xlfn.XLOOKUP(D769,products!$A$1:$A$49,products!$E$1:$E$49,,0)</f>
        <v>29.784999999999997</v>
      </c>
      <c r="M769">
        <f t="shared" si="33"/>
        <v>89.35499999999999</v>
      </c>
      <c r="N769" t="str">
        <f t="shared" si="34"/>
        <v>Arabica</v>
      </c>
      <c r="O769" t="str">
        <f t="shared" si="35"/>
        <v>Light</v>
      </c>
      <c r="P769" t="str">
        <f>_xlfn.XLOOKUP(order_table[[#This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_xlfn.XLOOKUP(orders!D770,products!$A$1:$A$49,products!$C$1:$C$49,,0)</f>
        <v>L</v>
      </c>
      <c r="K770">
        <f>_xlfn.XLOOKUP(orders!D770,products!$A$1:$A$49,products!$D$1:$D$49,,0)</f>
        <v>1</v>
      </c>
      <c r="L770">
        <f>_xlfn.XLOOKUP(D770,products!$A$1:$A$49,products!$E$1:$E$49,,0)</f>
        <v>11.95</v>
      </c>
      <c r="M770">
        <f t="shared" si="33"/>
        <v>23.9</v>
      </c>
      <c r="N770" t="str">
        <f t="shared" si="34"/>
        <v>Robusta</v>
      </c>
      <c r="O770" t="str">
        <f t="shared" si="35"/>
        <v>Light</v>
      </c>
      <c r="P770" t="str">
        <f>_xlfn.XLOOKUP(order_table[[#This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_xlfn.XLOOKUP(orders!D771,products!$A$1:$A$49,products!$C$1:$C$49,,0)</f>
        <v>M</v>
      </c>
      <c r="K771">
        <f>_xlfn.XLOOKUP(orders!D771,products!$A$1:$A$49,products!$D$1:$D$49,,0)</f>
        <v>2.5</v>
      </c>
      <c r="L771">
        <f>_xlfn.XLOOKUP(D771,products!$A$1:$A$49,products!$E$1:$E$49,,0)</f>
        <v>22.884999999999998</v>
      </c>
      <c r="M771">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_xlfn.XLOOKUP(order_table[[#This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_xlfn.XLOOKUP(orders!D772,products!$A$1:$A$49,products!$C$1:$C$49,,0)</f>
        <v>D</v>
      </c>
      <c r="K772">
        <f>_xlfn.XLOOKUP(orders!D772,products!$A$1:$A$49,products!$D$1:$D$49,,0)</f>
        <v>1</v>
      </c>
      <c r="L772">
        <f>_xlfn.XLOOKUP(D772,products!$A$1:$A$49,products!$E$1:$E$49,,0)</f>
        <v>9.9499999999999993</v>
      </c>
      <c r="M772">
        <f t="shared" si="36"/>
        <v>9.9499999999999993</v>
      </c>
      <c r="N772" t="str">
        <f t="shared" si="37"/>
        <v>Arabica</v>
      </c>
      <c r="O772" t="str">
        <f t="shared" si="38"/>
        <v>Dark</v>
      </c>
      <c r="P772" t="str">
        <f>_xlfn.XLOOKUP(order_table[[#This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_xlfn.XLOOKUP(orders!D773,products!$A$1:$A$49,products!$C$1:$C$49,,0)</f>
        <v>L</v>
      </c>
      <c r="K773">
        <f>_xlfn.XLOOKUP(orders!D773,products!$A$1:$A$49,products!$D$1:$D$49,,0)</f>
        <v>0.5</v>
      </c>
      <c r="L773">
        <f>_xlfn.XLOOKUP(D773,products!$A$1:$A$49,products!$E$1:$E$49,,0)</f>
        <v>7.169999999999999</v>
      </c>
      <c r="M773">
        <f t="shared" si="36"/>
        <v>21.509999999999998</v>
      </c>
      <c r="N773" t="str">
        <f t="shared" si="37"/>
        <v>Robusta</v>
      </c>
      <c r="O773" t="str">
        <f t="shared" si="38"/>
        <v>Light</v>
      </c>
      <c r="P773" t="str">
        <f>_xlfn.XLOOKUP(order_table[[#This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_xlfn.XLOOKUP(orders!D774,products!$A$1:$A$49,products!$C$1:$C$49,,0)</f>
        <v>M</v>
      </c>
      <c r="K774">
        <f>_xlfn.XLOOKUP(orders!D774,products!$A$1:$A$49,products!$D$1:$D$49,,0)</f>
        <v>1</v>
      </c>
      <c r="L774">
        <f>_xlfn.XLOOKUP(D774,products!$A$1:$A$49,products!$E$1:$E$49,,0)</f>
        <v>13.75</v>
      </c>
      <c r="M774">
        <f t="shared" si="36"/>
        <v>82.5</v>
      </c>
      <c r="N774" t="str">
        <f t="shared" si="37"/>
        <v>Excelsa</v>
      </c>
      <c r="O774" t="str">
        <f t="shared" si="38"/>
        <v>Medium</v>
      </c>
      <c r="P774" t="str">
        <f>_xlfn.XLOOKUP(order_table[[#This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_xlfn.XLOOKUP(orders!D775,products!$A$1:$A$49,products!$C$1:$C$49,,0)</f>
        <v>M</v>
      </c>
      <c r="K775">
        <f>_xlfn.XLOOKUP(orders!D775,products!$A$1:$A$49,products!$D$1:$D$49,,0)</f>
        <v>0.2</v>
      </c>
      <c r="L775">
        <f>_xlfn.XLOOKUP(D775,products!$A$1:$A$49,products!$E$1:$E$49,,0)</f>
        <v>4.3650000000000002</v>
      </c>
      <c r="M775">
        <f t="shared" si="36"/>
        <v>8.73</v>
      </c>
      <c r="N775" t="str">
        <f t="shared" si="37"/>
        <v>Liberica</v>
      </c>
      <c r="O775" t="str">
        <f t="shared" si="38"/>
        <v>Medium</v>
      </c>
      <c r="P775" t="str">
        <f>_xlfn.XLOOKUP(order_table[[#This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_xlfn.XLOOKUP(orders!D776,products!$A$1:$A$49,products!$C$1:$C$49,,0)</f>
        <v>M</v>
      </c>
      <c r="K776">
        <f>_xlfn.XLOOKUP(orders!D776,products!$A$1:$A$49,products!$D$1:$D$49,,0)</f>
        <v>1</v>
      </c>
      <c r="L776">
        <f>_xlfn.XLOOKUP(D776,products!$A$1:$A$49,products!$E$1:$E$49,,0)</f>
        <v>9.9499999999999993</v>
      </c>
      <c r="M776">
        <f t="shared" si="36"/>
        <v>19.899999999999999</v>
      </c>
      <c r="N776" t="str">
        <f t="shared" si="37"/>
        <v>Robusta</v>
      </c>
      <c r="O776" t="str">
        <f t="shared" si="38"/>
        <v>Medium</v>
      </c>
      <c r="P776" t="str">
        <f>_xlfn.XLOOKUP(order_table[[#This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_xlfn.XLOOKUP(orders!D777,products!$A$1:$A$49,products!$C$1:$C$49,,0)</f>
        <v>L</v>
      </c>
      <c r="K777">
        <f>_xlfn.XLOOKUP(orders!D777,products!$A$1:$A$49,products!$D$1:$D$49,,0)</f>
        <v>0.5</v>
      </c>
      <c r="L777">
        <f>_xlfn.XLOOKUP(D777,products!$A$1:$A$49,products!$E$1:$E$49,,0)</f>
        <v>8.91</v>
      </c>
      <c r="M777">
        <f t="shared" si="36"/>
        <v>17.82</v>
      </c>
      <c r="N777" t="str">
        <f t="shared" si="37"/>
        <v>Excelsa</v>
      </c>
      <c r="O777" t="str">
        <f t="shared" si="38"/>
        <v>Light</v>
      </c>
      <c r="P777" t="str">
        <f>_xlfn.XLOOKUP(order_table[[#This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_xlfn.XLOOKUP(orders!D778,products!$A$1:$A$49,products!$C$1:$C$49,,0)</f>
        <v>M</v>
      </c>
      <c r="K778">
        <f>_xlfn.XLOOKUP(orders!D778,products!$A$1:$A$49,products!$D$1:$D$49,,0)</f>
        <v>0.5</v>
      </c>
      <c r="L778">
        <f>_xlfn.XLOOKUP(D778,products!$A$1:$A$49,products!$E$1:$E$49,,0)</f>
        <v>6.75</v>
      </c>
      <c r="M778">
        <f t="shared" si="36"/>
        <v>20.25</v>
      </c>
      <c r="N778" t="str">
        <f t="shared" si="37"/>
        <v>Arabica</v>
      </c>
      <c r="O778" t="str">
        <f t="shared" si="38"/>
        <v>Medium</v>
      </c>
      <c r="P778" t="str">
        <f>_xlfn.XLOOKUP(order_table[[#This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_xlfn.XLOOKUP(orders!D779,products!$A$1:$A$49,products!$C$1:$C$49,,0)</f>
        <v>L</v>
      </c>
      <c r="K779">
        <f>_xlfn.XLOOKUP(orders!D779,products!$A$1:$A$49,products!$D$1:$D$49,,0)</f>
        <v>2.5</v>
      </c>
      <c r="L779">
        <f>_xlfn.XLOOKUP(D779,products!$A$1:$A$49,products!$E$1:$E$49,,0)</f>
        <v>29.784999999999997</v>
      </c>
      <c r="M779">
        <f t="shared" si="36"/>
        <v>59.569999999999993</v>
      </c>
      <c r="N779" t="str">
        <f t="shared" si="37"/>
        <v>Arabica</v>
      </c>
      <c r="O779" t="str">
        <f t="shared" si="38"/>
        <v>Light</v>
      </c>
      <c r="P779" t="str">
        <f>_xlfn.XLOOKUP(order_table[[#This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_xlfn.XLOOKUP(orders!D780,products!$A$1:$A$49,products!$C$1:$C$49,,0)</f>
        <v>L</v>
      </c>
      <c r="K780">
        <f>_xlfn.XLOOKUP(orders!D780,products!$A$1:$A$49,products!$D$1:$D$49,,0)</f>
        <v>0.5</v>
      </c>
      <c r="L780">
        <f>_xlfn.XLOOKUP(D780,products!$A$1:$A$49,products!$E$1:$E$49,,0)</f>
        <v>9.51</v>
      </c>
      <c r="M780">
        <f t="shared" si="36"/>
        <v>19.02</v>
      </c>
      <c r="N780" t="str">
        <f t="shared" si="37"/>
        <v>Liberica</v>
      </c>
      <c r="O780" t="str">
        <f t="shared" si="38"/>
        <v>Light</v>
      </c>
      <c r="P780" t="str">
        <f>_xlfn.XLOOKUP(order_table[[#This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_xlfn.XLOOKUP(orders!D781,products!$A$1:$A$49,products!$C$1:$C$49,,0)</f>
        <v>D</v>
      </c>
      <c r="K781">
        <f>_xlfn.XLOOKUP(orders!D781,products!$A$1:$A$49,products!$D$1:$D$49,,0)</f>
        <v>1</v>
      </c>
      <c r="L781">
        <f>_xlfn.XLOOKUP(D781,products!$A$1:$A$49,products!$E$1:$E$49,,0)</f>
        <v>12.95</v>
      </c>
      <c r="M781">
        <f t="shared" si="36"/>
        <v>77.699999999999989</v>
      </c>
      <c r="N781" t="str">
        <f t="shared" si="37"/>
        <v>Liberica</v>
      </c>
      <c r="O781" t="str">
        <f t="shared" si="38"/>
        <v>Dark</v>
      </c>
      <c r="P781" t="str">
        <f>_xlfn.XLOOKUP(order_table[[#This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_xlfn.XLOOKUP(orders!D782,products!$A$1:$A$49,products!$C$1:$C$49,,0)</f>
        <v>M</v>
      </c>
      <c r="K782">
        <f>_xlfn.XLOOKUP(orders!D782,products!$A$1:$A$49,products!$D$1:$D$49,,0)</f>
        <v>1</v>
      </c>
      <c r="L782">
        <f>_xlfn.XLOOKUP(D782,products!$A$1:$A$49,products!$E$1:$E$49,,0)</f>
        <v>13.75</v>
      </c>
      <c r="M782">
        <f t="shared" si="36"/>
        <v>41.25</v>
      </c>
      <c r="N782" t="str">
        <f t="shared" si="37"/>
        <v>Excelsa</v>
      </c>
      <c r="O782" t="str">
        <f t="shared" si="38"/>
        <v>Medium</v>
      </c>
      <c r="P782" t="str">
        <f>_xlfn.XLOOKUP(order_table[[#This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_xlfn.XLOOKUP(orders!D783,products!$A$1:$A$49,products!$C$1:$C$49,,0)</f>
        <v>L</v>
      </c>
      <c r="K783">
        <f>_xlfn.XLOOKUP(orders!D783,products!$A$1:$A$49,products!$D$1:$D$49,,0)</f>
        <v>2.5</v>
      </c>
      <c r="L783">
        <f>_xlfn.XLOOKUP(D783,products!$A$1:$A$49,products!$E$1:$E$49,,0)</f>
        <v>36.454999999999998</v>
      </c>
      <c r="M783">
        <f t="shared" si="36"/>
        <v>145.82</v>
      </c>
      <c r="N783" t="str">
        <f t="shared" si="37"/>
        <v>Liberica</v>
      </c>
      <c r="O783" t="str">
        <f t="shared" si="38"/>
        <v>Light</v>
      </c>
      <c r="P783" t="str">
        <f>_xlfn.XLOOKUP(order_table[[#This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_xlfn.XLOOKUP(orders!D784,products!$A$1:$A$49,products!$C$1:$C$49,,0)</f>
        <v>L</v>
      </c>
      <c r="K784">
        <f>_xlfn.XLOOKUP(orders!D784,products!$A$1:$A$49,products!$D$1:$D$49,,0)</f>
        <v>0.2</v>
      </c>
      <c r="L784">
        <f>_xlfn.XLOOKUP(D784,products!$A$1:$A$49,products!$E$1:$E$49,,0)</f>
        <v>4.4550000000000001</v>
      </c>
      <c r="M784">
        <f t="shared" si="36"/>
        <v>26.73</v>
      </c>
      <c r="N784" t="str">
        <f t="shared" si="37"/>
        <v>Excelsa</v>
      </c>
      <c r="O784" t="str">
        <f t="shared" si="38"/>
        <v>Light</v>
      </c>
      <c r="P784" t="str">
        <f>_xlfn.XLOOKUP(order_table[[#This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_xlfn.XLOOKUP(orders!D785,products!$A$1:$A$49,products!$C$1:$C$49,,0)</f>
        <v>M</v>
      </c>
      <c r="K785">
        <f>_xlfn.XLOOKUP(orders!D785,products!$A$1:$A$49,products!$D$1:$D$49,,0)</f>
        <v>0.5</v>
      </c>
      <c r="L785">
        <f>_xlfn.XLOOKUP(D785,products!$A$1:$A$49,products!$E$1:$E$49,,0)</f>
        <v>8.73</v>
      </c>
      <c r="M785">
        <f t="shared" si="36"/>
        <v>43.650000000000006</v>
      </c>
      <c r="N785" t="str">
        <f t="shared" si="37"/>
        <v>Liberica</v>
      </c>
      <c r="O785" t="str">
        <f t="shared" si="38"/>
        <v>Medium</v>
      </c>
      <c r="P785" t="str">
        <f>_xlfn.XLOOKUP(order_table[[#This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_xlfn.XLOOKUP(orders!D786,products!$A$1:$A$49,products!$C$1:$C$49,,0)</f>
        <v>L</v>
      </c>
      <c r="K786">
        <f>_xlfn.XLOOKUP(orders!D786,products!$A$1:$A$49,products!$D$1:$D$49,,0)</f>
        <v>1</v>
      </c>
      <c r="L786">
        <f>_xlfn.XLOOKUP(D786,products!$A$1:$A$49,products!$E$1:$E$49,,0)</f>
        <v>15.85</v>
      </c>
      <c r="M786">
        <f t="shared" si="36"/>
        <v>31.7</v>
      </c>
      <c r="N786" t="str">
        <f t="shared" si="37"/>
        <v>Liberica</v>
      </c>
      <c r="O786" t="str">
        <f t="shared" si="38"/>
        <v>Light</v>
      </c>
      <c r="P786" t="str">
        <f>_xlfn.XLOOKUP(order_table[[#This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_xlfn.XLOOKUP(orders!D787,products!$A$1:$A$49,products!$C$1:$C$49,,0)</f>
        <v>D</v>
      </c>
      <c r="K787">
        <f>_xlfn.XLOOKUP(orders!D787,products!$A$1:$A$49,products!$D$1:$D$49,,0)</f>
        <v>2.5</v>
      </c>
      <c r="L787">
        <f>_xlfn.XLOOKUP(D787,products!$A$1:$A$49,products!$E$1:$E$49,,0)</f>
        <v>22.884999999999998</v>
      </c>
      <c r="M787">
        <f t="shared" si="36"/>
        <v>22.884999999999998</v>
      </c>
      <c r="N787" t="str">
        <f t="shared" si="37"/>
        <v>Arabica</v>
      </c>
      <c r="O787" t="str">
        <f t="shared" si="38"/>
        <v>Dark</v>
      </c>
      <c r="P787" t="str">
        <f>_xlfn.XLOOKUP(order_table[[#This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_xlfn.XLOOKUP(orders!D788,products!$A$1:$A$49,products!$C$1:$C$49,,0)</f>
        <v>D</v>
      </c>
      <c r="K788">
        <f>_xlfn.XLOOKUP(orders!D788,products!$A$1:$A$49,products!$D$1:$D$49,,0)</f>
        <v>2.5</v>
      </c>
      <c r="L788">
        <f>_xlfn.XLOOKUP(D788,products!$A$1:$A$49,products!$E$1:$E$49,,0)</f>
        <v>27.945</v>
      </c>
      <c r="M788">
        <f t="shared" si="36"/>
        <v>27.945</v>
      </c>
      <c r="N788" t="str">
        <f t="shared" si="37"/>
        <v>Excelsa</v>
      </c>
      <c r="O788" t="str">
        <f t="shared" si="38"/>
        <v>Dark</v>
      </c>
      <c r="P788" t="str">
        <f>_xlfn.XLOOKUP(order_table[[#This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_xlfn.XLOOKUP(orders!D789,products!$A$1:$A$49,products!$C$1:$C$49,,0)</f>
        <v>M</v>
      </c>
      <c r="K789">
        <f>_xlfn.XLOOKUP(orders!D789,products!$A$1:$A$49,products!$D$1:$D$49,,0)</f>
        <v>1</v>
      </c>
      <c r="L789">
        <f>_xlfn.XLOOKUP(D789,products!$A$1:$A$49,products!$E$1:$E$49,,0)</f>
        <v>13.75</v>
      </c>
      <c r="M789">
        <f t="shared" si="36"/>
        <v>82.5</v>
      </c>
      <c r="N789" t="str">
        <f t="shared" si="37"/>
        <v>Excelsa</v>
      </c>
      <c r="O789" t="str">
        <f t="shared" si="38"/>
        <v>Medium</v>
      </c>
      <c r="P789" t="str">
        <f>_xlfn.XLOOKUP(order_table[[#This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_xlfn.XLOOKUP(orders!D790,products!$A$1:$A$49,products!$C$1:$C$49,,0)</f>
        <v>M</v>
      </c>
      <c r="K790">
        <f>_xlfn.XLOOKUP(orders!D790,products!$A$1:$A$49,products!$D$1:$D$49,,0)</f>
        <v>2.5</v>
      </c>
      <c r="L790">
        <f>_xlfn.XLOOKUP(D790,products!$A$1:$A$49,products!$E$1:$E$49,,0)</f>
        <v>22.884999999999998</v>
      </c>
      <c r="M790">
        <f t="shared" si="36"/>
        <v>45.769999999999996</v>
      </c>
      <c r="N790" t="str">
        <f t="shared" si="37"/>
        <v>Robusta</v>
      </c>
      <c r="O790" t="str">
        <f t="shared" si="38"/>
        <v>Medium</v>
      </c>
      <c r="P790" t="str">
        <f>_xlfn.XLOOKUP(order_table[[#This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_xlfn.XLOOKUP(orders!D791,products!$A$1:$A$49,products!$C$1:$C$49,,0)</f>
        <v>L</v>
      </c>
      <c r="K791">
        <f>_xlfn.XLOOKUP(orders!D791,products!$A$1:$A$49,products!$D$1:$D$49,,0)</f>
        <v>1</v>
      </c>
      <c r="L791">
        <f>_xlfn.XLOOKUP(D791,products!$A$1:$A$49,products!$E$1:$E$49,,0)</f>
        <v>12.95</v>
      </c>
      <c r="M791">
        <f t="shared" si="36"/>
        <v>77.699999999999989</v>
      </c>
      <c r="N791" t="str">
        <f t="shared" si="37"/>
        <v>Arabica</v>
      </c>
      <c r="O791" t="str">
        <f t="shared" si="38"/>
        <v>Light</v>
      </c>
      <c r="P791" t="str">
        <f>_xlfn.XLOOKUP(order_table[[#This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_xlfn.XLOOKUP(orders!D792,products!$A$1:$A$49,products!$C$1:$C$49,,0)</f>
        <v>L</v>
      </c>
      <c r="K792">
        <f>_xlfn.XLOOKUP(orders!D792,products!$A$1:$A$49,products!$D$1:$D$49,,0)</f>
        <v>0.5</v>
      </c>
      <c r="L792">
        <f>_xlfn.XLOOKUP(D792,products!$A$1:$A$49,products!$E$1:$E$49,,0)</f>
        <v>7.77</v>
      </c>
      <c r="M792">
        <f t="shared" si="36"/>
        <v>23.31</v>
      </c>
      <c r="N792" t="str">
        <f t="shared" si="37"/>
        <v>Arabica</v>
      </c>
      <c r="O792" t="str">
        <f t="shared" si="38"/>
        <v>Light</v>
      </c>
      <c r="P792" t="str">
        <f>_xlfn.XLOOKUP(order_table[[#This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_xlfn.XLOOKUP(orders!D793,products!$A$1:$A$49,products!$C$1:$C$49,,0)</f>
        <v>L</v>
      </c>
      <c r="K793">
        <f>_xlfn.XLOOKUP(orders!D793,products!$A$1:$A$49,products!$D$1:$D$49,,0)</f>
        <v>0.2</v>
      </c>
      <c r="L793">
        <f>_xlfn.XLOOKUP(D793,products!$A$1:$A$49,products!$E$1:$E$49,,0)</f>
        <v>4.7549999999999999</v>
      </c>
      <c r="M793">
        <f t="shared" si="36"/>
        <v>23.774999999999999</v>
      </c>
      <c r="N793" t="str">
        <f t="shared" si="37"/>
        <v>Liberica</v>
      </c>
      <c r="O793" t="str">
        <f t="shared" si="38"/>
        <v>Light</v>
      </c>
      <c r="P793" t="str">
        <f>_xlfn.XLOOKUP(order_table[[#This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_xlfn.XLOOKUP(orders!D794,products!$A$1:$A$49,products!$C$1:$C$49,,0)</f>
        <v>M</v>
      </c>
      <c r="K794">
        <f>_xlfn.XLOOKUP(orders!D794,products!$A$1:$A$49,products!$D$1:$D$49,,0)</f>
        <v>0.5</v>
      </c>
      <c r="L794">
        <f>_xlfn.XLOOKUP(D794,products!$A$1:$A$49,products!$E$1:$E$49,,0)</f>
        <v>8.73</v>
      </c>
      <c r="M794">
        <f t="shared" si="36"/>
        <v>52.38</v>
      </c>
      <c r="N794" t="str">
        <f t="shared" si="37"/>
        <v>Liberica</v>
      </c>
      <c r="O794" t="str">
        <f t="shared" si="38"/>
        <v>Medium</v>
      </c>
      <c r="P794" t="str">
        <f>_xlfn.XLOOKUP(order_table[[#This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_xlfn.XLOOKUP(orders!D795,products!$A$1:$A$49,products!$C$1:$C$49,,0)</f>
        <v>L</v>
      </c>
      <c r="K795">
        <f>_xlfn.XLOOKUP(orders!D795,products!$A$1:$A$49,products!$D$1:$D$49,,0)</f>
        <v>0.2</v>
      </c>
      <c r="L795">
        <f>_xlfn.XLOOKUP(D795,products!$A$1:$A$49,products!$E$1:$E$49,,0)</f>
        <v>3.5849999999999995</v>
      </c>
      <c r="M795">
        <f t="shared" si="36"/>
        <v>17.924999999999997</v>
      </c>
      <c r="N795" t="str">
        <f t="shared" si="37"/>
        <v>Robusta</v>
      </c>
      <c r="O795" t="str">
        <f t="shared" si="38"/>
        <v>Light</v>
      </c>
      <c r="P795" t="str">
        <f>_xlfn.XLOOKUP(order_table[[#This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_xlfn.XLOOKUP(orders!D796,products!$A$1:$A$49,products!$C$1:$C$49,,0)</f>
        <v>L</v>
      </c>
      <c r="K796">
        <f>_xlfn.XLOOKUP(orders!D796,products!$A$1:$A$49,products!$D$1:$D$49,,0)</f>
        <v>2.5</v>
      </c>
      <c r="L796">
        <f>_xlfn.XLOOKUP(D796,products!$A$1:$A$49,products!$E$1:$E$49,,0)</f>
        <v>29.784999999999997</v>
      </c>
      <c r="M796">
        <f t="shared" si="36"/>
        <v>148.92499999999998</v>
      </c>
      <c r="N796" t="str">
        <f t="shared" si="37"/>
        <v>Arabica</v>
      </c>
      <c r="O796" t="str">
        <f t="shared" si="38"/>
        <v>Light</v>
      </c>
      <c r="P796" t="str">
        <f>_xlfn.XLOOKUP(order_table[[#This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_xlfn.XLOOKUP(orders!D797,products!$A$1:$A$49,products!$C$1:$C$49,,0)</f>
        <v>L</v>
      </c>
      <c r="K797">
        <f>_xlfn.XLOOKUP(orders!D797,products!$A$1:$A$49,products!$D$1:$D$49,,0)</f>
        <v>0.5</v>
      </c>
      <c r="L797">
        <f>_xlfn.XLOOKUP(D797,products!$A$1:$A$49,products!$E$1:$E$49,,0)</f>
        <v>7.169999999999999</v>
      </c>
      <c r="M797">
        <f t="shared" si="36"/>
        <v>28.679999999999996</v>
      </c>
      <c r="N797" t="str">
        <f t="shared" si="37"/>
        <v>Robusta</v>
      </c>
      <c r="O797" t="str">
        <f t="shared" si="38"/>
        <v>Light</v>
      </c>
      <c r="P797" t="str">
        <f>_xlfn.XLOOKUP(order_table[[#This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_xlfn.XLOOKUP(orders!D798,products!$A$1:$A$49,products!$C$1:$C$49,,0)</f>
        <v>L</v>
      </c>
      <c r="K798">
        <f>_xlfn.XLOOKUP(orders!D798,products!$A$1:$A$49,products!$D$1:$D$49,,0)</f>
        <v>0.5</v>
      </c>
      <c r="L798">
        <f>_xlfn.XLOOKUP(D798,products!$A$1:$A$49,products!$E$1:$E$49,,0)</f>
        <v>9.51</v>
      </c>
      <c r="M798">
        <f t="shared" si="36"/>
        <v>9.51</v>
      </c>
      <c r="N798" t="str">
        <f t="shared" si="37"/>
        <v>Liberica</v>
      </c>
      <c r="O798" t="str">
        <f t="shared" si="38"/>
        <v>Light</v>
      </c>
      <c r="P798" t="str">
        <f>_xlfn.XLOOKUP(order_table[[#This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_xlfn.XLOOKUP(orders!D799,products!$A$1:$A$49,products!$C$1:$C$49,,0)</f>
        <v>L</v>
      </c>
      <c r="K799">
        <f>_xlfn.XLOOKUP(orders!D799,products!$A$1:$A$49,products!$D$1:$D$49,,0)</f>
        <v>0.5</v>
      </c>
      <c r="L799">
        <f>_xlfn.XLOOKUP(D799,products!$A$1:$A$49,products!$E$1:$E$49,,0)</f>
        <v>7.77</v>
      </c>
      <c r="M799">
        <f t="shared" si="36"/>
        <v>31.08</v>
      </c>
      <c r="N799" t="str">
        <f t="shared" si="37"/>
        <v>Arabica</v>
      </c>
      <c r="O799" t="str">
        <f t="shared" si="38"/>
        <v>Light</v>
      </c>
      <c r="P799" t="str">
        <f>_xlfn.XLOOKUP(order_table[[#This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_xlfn.XLOOKUP(orders!D800,products!$A$1:$A$49,products!$C$1:$C$49,,0)</f>
        <v>D</v>
      </c>
      <c r="K800">
        <f>_xlfn.XLOOKUP(orders!D800,products!$A$1:$A$49,products!$D$1:$D$49,,0)</f>
        <v>0.2</v>
      </c>
      <c r="L800">
        <f>_xlfn.XLOOKUP(D800,products!$A$1:$A$49,products!$E$1:$E$49,,0)</f>
        <v>2.6849999999999996</v>
      </c>
      <c r="M800">
        <f t="shared" si="36"/>
        <v>8.0549999999999997</v>
      </c>
      <c r="N800" t="str">
        <f t="shared" si="37"/>
        <v>Robusta</v>
      </c>
      <c r="O800" t="str">
        <f t="shared" si="38"/>
        <v>Dark</v>
      </c>
      <c r="P800" t="str">
        <f>_xlfn.XLOOKUP(order_table[[#This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_xlfn.XLOOKUP(orders!D801,products!$A$1:$A$49,products!$C$1:$C$49,,0)</f>
        <v>D</v>
      </c>
      <c r="K801">
        <f>_xlfn.XLOOKUP(orders!D801,products!$A$1:$A$49,products!$D$1:$D$49,,0)</f>
        <v>1</v>
      </c>
      <c r="L801">
        <f>_xlfn.XLOOKUP(D801,products!$A$1:$A$49,products!$E$1:$E$49,,0)</f>
        <v>12.15</v>
      </c>
      <c r="M801">
        <f t="shared" si="36"/>
        <v>36.450000000000003</v>
      </c>
      <c r="N801" t="str">
        <f t="shared" si="37"/>
        <v>Excelsa</v>
      </c>
      <c r="O801" t="str">
        <f t="shared" si="38"/>
        <v>Dark</v>
      </c>
      <c r="P801" t="str">
        <f>_xlfn.XLOOKUP(order_table[[#This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_xlfn.XLOOKUP(orders!D802,products!$A$1:$A$49,products!$C$1:$C$49,,0)</f>
        <v>D</v>
      </c>
      <c r="K802">
        <f>_xlfn.XLOOKUP(orders!D802,products!$A$1:$A$49,products!$D$1:$D$49,,0)</f>
        <v>0.2</v>
      </c>
      <c r="L802">
        <f>_xlfn.XLOOKUP(D802,products!$A$1:$A$49,products!$E$1:$E$49,,0)</f>
        <v>2.6849999999999996</v>
      </c>
      <c r="M802">
        <f t="shared" si="36"/>
        <v>16.11</v>
      </c>
      <c r="N802" t="str">
        <f t="shared" si="37"/>
        <v>Robusta</v>
      </c>
      <c r="O802" t="str">
        <f t="shared" si="38"/>
        <v>Dark</v>
      </c>
      <c r="P802" t="str">
        <f>_xlfn.XLOOKUP(order_table[[#This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_xlfn.XLOOKUP(orders!D803,products!$A$1:$A$49,products!$C$1:$C$49,,0)</f>
        <v>D</v>
      </c>
      <c r="K803">
        <f>_xlfn.XLOOKUP(orders!D803,products!$A$1:$A$49,products!$D$1:$D$49,,0)</f>
        <v>2.5</v>
      </c>
      <c r="L803">
        <f>_xlfn.XLOOKUP(D803,products!$A$1:$A$49,products!$E$1:$E$49,,0)</f>
        <v>20.584999999999997</v>
      </c>
      <c r="M803">
        <f t="shared" si="36"/>
        <v>41.169999999999995</v>
      </c>
      <c r="N803" t="str">
        <f t="shared" si="37"/>
        <v>Robusta</v>
      </c>
      <c r="O803" t="str">
        <f t="shared" si="38"/>
        <v>Dark</v>
      </c>
      <c r="P803" t="str">
        <f>_xlfn.XLOOKUP(order_table[[#This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_xlfn.XLOOKUP(orders!D804,products!$A$1:$A$49,products!$C$1:$C$49,,0)</f>
        <v>D</v>
      </c>
      <c r="K804">
        <f>_xlfn.XLOOKUP(orders!D804,products!$A$1:$A$49,products!$D$1:$D$49,,0)</f>
        <v>0.2</v>
      </c>
      <c r="L804">
        <f>_xlfn.XLOOKUP(D804,products!$A$1:$A$49,products!$E$1:$E$49,,0)</f>
        <v>2.6849999999999996</v>
      </c>
      <c r="M804">
        <f t="shared" si="36"/>
        <v>10.739999999999998</v>
      </c>
      <c r="N804" t="str">
        <f t="shared" si="37"/>
        <v>Robusta</v>
      </c>
      <c r="O804" t="str">
        <f t="shared" si="38"/>
        <v>Dark</v>
      </c>
      <c r="P804" t="str">
        <f>_xlfn.XLOOKUP(order_table[[#This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_xlfn.XLOOKUP(orders!D805,products!$A$1:$A$49,products!$C$1:$C$49,,0)</f>
        <v>M</v>
      </c>
      <c r="K805">
        <f>_xlfn.XLOOKUP(orders!D805,products!$A$1:$A$49,products!$D$1:$D$49,,0)</f>
        <v>2.5</v>
      </c>
      <c r="L805">
        <f>_xlfn.XLOOKUP(D805,products!$A$1:$A$49,products!$E$1:$E$49,,0)</f>
        <v>31.624999999999996</v>
      </c>
      <c r="M805">
        <f t="shared" si="36"/>
        <v>126.49999999999999</v>
      </c>
      <c r="N805" t="str">
        <f t="shared" si="37"/>
        <v>Excelsa</v>
      </c>
      <c r="O805" t="str">
        <f t="shared" si="38"/>
        <v>Medium</v>
      </c>
      <c r="P805" t="str">
        <f>_xlfn.XLOOKUP(order_table[[#This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_xlfn.XLOOKUP(orders!D806,products!$A$1:$A$49,products!$C$1:$C$49,,0)</f>
        <v>L</v>
      </c>
      <c r="K806">
        <f>_xlfn.XLOOKUP(orders!D806,products!$A$1:$A$49,products!$D$1:$D$49,,0)</f>
        <v>1</v>
      </c>
      <c r="L806">
        <f>_xlfn.XLOOKUP(D806,products!$A$1:$A$49,products!$E$1:$E$49,,0)</f>
        <v>11.95</v>
      </c>
      <c r="M806">
        <f t="shared" si="36"/>
        <v>23.9</v>
      </c>
      <c r="N806" t="str">
        <f t="shared" si="37"/>
        <v>Robusta</v>
      </c>
      <c r="O806" t="str">
        <f t="shared" si="38"/>
        <v>Light</v>
      </c>
      <c r="P806" t="str">
        <f>_xlfn.XLOOKUP(order_table[[#This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_xlfn.XLOOKUP(orders!D807,products!$A$1:$A$49,products!$C$1:$C$49,,0)</f>
        <v>M</v>
      </c>
      <c r="K807">
        <f>_xlfn.XLOOKUP(orders!D807,products!$A$1:$A$49,products!$D$1:$D$49,,0)</f>
        <v>0.5</v>
      </c>
      <c r="L807">
        <f>_xlfn.XLOOKUP(D807,products!$A$1:$A$49,products!$E$1:$E$49,,0)</f>
        <v>5.97</v>
      </c>
      <c r="M807">
        <f t="shared" si="36"/>
        <v>5.97</v>
      </c>
      <c r="N807" t="str">
        <f t="shared" si="37"/>
        <v>Robusta</v>
      </c>
      <c r="O807" t="str">
        <f t="shared" si="38"/>
        <v>Medium</v>
      </c>
      <c r="P807" t="str">
        <f>_xlfn.XLOOKUP(order_table[[#This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_xlfn.XLOOKUP(orders!D808,products!$A$1:$A$49,products!$C$1:$C$49,,0)</f>
        <v>D</v>
      </c>
      <c r="K808">
        <f>_xlfn.XLOOKUP(orders!D808,products!$A$1:$A$49,products!$D$1:$D$49,,0)</f>
        <v>0.2</v>
      </c>
      <c r="L808">
        <f>_xlfn.XLOOKUP(D808,products!$A$1:$A$49,products!$E$1:$E$49,,0)</f>
        <v>3.8849999999999998</v>
      </c>
      <c r="M808">
        <f t="shared" si="36"/>
        <v>7.77</v>
      </c>
      <c r="N808" t="str">
        <f t="shared" si="37"/>
        <v>Liberica</v>
      </c>
      <c r="O808" t="str">
        <f t="shared" si="38"/>
        <v>Dark</v>
      </c>
      <c r="P808" t="str">
        <f>_xlfn.XLOOKUP(order_table[[#This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_xlfn.XLOOKUP(orders!D809,products!$A$1:$A$49,products!$C$1:$C$49,,0)</f>
        <v>D</v>
      </c>
      <c r="K809">
        <f>_xlfn.XLOOKUP(orders!D809,products!$A$1:$A$49,products!$D$1:$D$49,,0)</f>
        <v>0.5</v>
      </c>
      <c r="L809">
        <f>_xlfn.XLOOKUP(D809,products!$A$1:$A$49,products!$E$1:$E$49,,0)</f>
        <v>7.77</v>
      </c>
      <c r="M809">
        <f t="shared" si="36"/>
        <v>23.31</v>
      </c>
      <c r="N809" t="str">
        <f t="shared" si="37"/>
        <v>Liberica</v>
      </c>
      <c r="O809" t="str">
        <f t="shared" si="38"/>
        <v>Dark</v>
      </c>
      <c r="P809" t="str">
        <f>_xlfn.XLOOKUP(order_table[[#This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_xlfn.XLOOKUP(orders!D810,products!$A$1:$A$49,products!$C$1:$C$49,,0)</f>
        <v>L</v>
      </c>
      <c r="K810">
        <f>_xlfn.XLOOKUP(orders!D810,products!$A$1:$A$49,products!$D$1:$D$49,,0)</f>
        <v>2.5</v>
      </c>
      <c r="L810">
        <f>_xlfn.XLOOKUP(D810,products!$A$1:$A$49,products!$E$1:$E$49,,0)</f>
        <v>27.484999999999996</v>
      </c>
      <c r="M810">
        <f t="shared" si="36"/>
        <v>137.42499999999998</v>
      </c>
      <c r="N810" t="str">
        <f t="shared" si="37"/>
        <v>Robusta</v>
      </c>
      <c r="O810" t="str">
        <f t="shared" si="38"/>
        <v>Light</v>
      </c>
      <c r="P810" t="str">
        <f>_xlfn.XLOOKUP(order_table[[#This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_xlfn.XLOOKUP(orders!D811,products!$A$1:$A$49,products!$C$1:$C$49,,0)</f>
        <v>D</v>
      </c>
      <c r="K811">
        <f>_xlfn.XLOOKUP(orders!D811,products!$A$1:$A$49,products!$D$1:$D$49,,0)</f>
        <v>0.2</v>
      </c>
      <c r="L811">
        <f>_xlfn.XLOOKUP(D811,products!$A$1:$A$49,products!$E$1:$E$49,,0)</f>
        <v>2.6849999999999996</v>
      </c>
      <c r="M811">
        <f t="shared" si="36"/>
        <v>8.0549999999999997</v>
      </c>
      <c r="N811" t="str">
        <f t="shared" si="37"/>
        <v>Robusta</v>
      </c>
      <c r="O811" t="str">
        <f t="shared" si="38"/>
        <v>Dark</v>
      </c>
      <c r="P811" t="str">
        <f>_xlfn.XLOOKUP(order_table[[#This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_xlfn.XLOOKUP(orders!D812,products!$A$1:$A$49,products!$C$1:$C$49,,0)</f>
        <v>L</v>
      </c>
      <c r="K812">
        <f>_xlfn.XLOOKUP(orders!D812,products!$A$1:$A$49,products!$D$1:$D$49,,0)</f>
        <v>0.5</v>
      </c>
      <c r="L812">
        <f>_xlfn.XLOOKUP(D812,products!$A$1:$A$49,products!$E$1:$E$49,,0)</f>
        <v>9.51</v>
      </c>
      <c r="M812">
        <f t="shared" si="36"/>
        <v>28.53</v>
      </c>
      <c r="N812" t="str">
        <f t="shared" si="37"/>
        <v>Liberica</v>
      </c>
      <c r="O812" t="str">
        <f t="shared" si="38"/>
        <v>Light</v>
      </c>
      <c r="P812" t="str">
        <f>_xlfn.XLOOKUP(order_table[[#This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_xlfn.XLOOKUP(orders!D813,products!$A$1:$A$49,products!$C$1:$C$49,,0)</f>
        <v>M</v>
      </c>
      <c r="K813">
        <f>_xlfn.XLOOKUP(orders!D813,products!$A$1:$A$49,products!$D$1:$D$49,,0)</f>
        <v>1</v>
      </c>
      <c r="L813">
        <f>_xlfn.XLOOKUP(D813,products!$A$1:$A$49,products!$E$1:$E$49,,0)</f>
        <v>11.25</v>
      </c>
      <c r="M813">
        <f t="shared" si="36"/>
        <v>67.5</v>
      </c>
      <c r="N813" t="str">
        <f t="shared" si="37"/>
        <v>Arabica</v>
      </c>
      <c r="O813" t="str">
        <f t="shared" si="38"/>
        <v>Medium</v>
      </c>
      <c r="P813" t="str">
        <f>_xlfn.XLOOKUP(order_table[[#This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_xlfn.XLOOKUP(orders!D814,products!$A$1:$A$49,products!$C$1:$C$49,,0)</f>
        <v>D</v>
      </c>
      <c r="K814">
        <f>_xlfn.XLOOKUP(orders!D814,products!$A$1:$A$49,products!$D$1:$D$49,,0)</f>
        <v>2.5</v>
      </c>
      <c r="L814">
        <f>_xlfn.XLOOKUP(D814,products!$A$1:$A$49,products!$E$1:$E$49,,0)</f>
        <v>29.784999999999997</v>
      </c>
      <c r="M814">
        <f t="shared" si="36"/>
        <v>178.70999999999998</v>
      </c>
      <c r="N814" t="str">
        <f t="shared" si="37"/>
        <v>Liberica</v>
      </c>
      <c r="O814" t="str">
        <f t="shared" si="38"/>
        <v>Dark</v>
      </c>
      <c r="P814" t="str">
        <f>_xlfn.XLOOKUP(order_table[[#This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_xlfn.XLOOKUP(orders!D815,products!$A$1:$A$49,products!$C$1:$C$49,,0)</f>
        <v>M</v>
      </c>
      <c r="K815">
        <f>_xlfn.XLOOKUP(orders!D815,products!$A$1:$A$49,products!$D$1:$D$49,,0)</f>
        <v>2.5</v>
      </c>
      <c r="L815">
        <f>_xlfn.XLOOKUP(D815,products!$A$1:$A$49,products!$E$1:$E$49,,0)</f>
        <v>31.624999999999996</v>
      </c>
      <c r="M815">
        <f t="shared" si="36"/>
        <v>31.624999999999996</v>
      </c>
      <c r="N815" t="str">
        <f t="shared" si="37"/>
        <v>Excelsa</v>
      </c>
      <c r="O815" t="str">
        <f t="shared" si="38"/>
        <v>Medium</v>
      </c>
      <c r="P815" t="str">
        <f>_xlfn.XLOOKUP(order_table[[#This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_xlfn.XLOOKUP(orders!D816,products!$A$1:$A$49,products!$C$1:$C$49,,0)</f>
        <v>L</v>
      </c>
      <c r="K816">
        <f>_xlfn.XLOOKUP(orders!D816,products!$A$1:$A$49,products!$D$1:$D$49,,0)</f>
        <v>0.2</v>
      </c>
      <c r="L816">
        <f>_xlfn.XLOOKUP(D816,products!$A$1:$A$49,products!$E$1:$E$49,,0)</f>
        <v>4.4550000000000001</v>
      </c>
      <c r="M816">
        <f t="shared" si="36"/>
        <v>8.91</v>
      </c>
      <c r="N816" t="str">
        <f t="shared" si="37"/>
        <v>Excelsa</v>
      </c>
      <c r="O816" t="str">
        <f t="shared" si="38"/>
        <v>Light</v>
      </c>
      <c r="P816" t="str">
        <f>_xlfn.XLOOKUP(order_table[[#This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_xlfn.XLOOKUP(orders!D817,products!$A$1:$A$49,products!$C$1:$C$49,,0)</f>
        <v>M</v>
      </c>
      <c r="K817">
        <f>_xlfn.XLOOKUP(orders!D817,products!$A$1:$A$49,products!$D$1:$D$49,,0)</f>
        <v>0.5</v>
      </c>
      <c r="L817">
        <f>_xlfn.XLOOKUP(D817,products!$A$1:$A$49,products!$E$1:$E$49,,0)</f>
        <v>5.97</v>
      </c>
      <c r="M817">
        <f t="shared" si="36"/>
        <v>35.82</v>
      </c>
      <c r="N817" t="str">
        <f t="shared" si="37"/>
        <v>Robusta</v>
      </c>
      <c r="O817" t="str">
        <f t="shared" si="38"/>
        <v>Medium</v>
      </c>
      <c r="P817" t="str">
        <f>_xlfn.XLOOKUP(order_table[[#This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_xlfn.XLOOKUP(orders!D818,products!$A$1:$A$49,products!$C$1:$C$49,,0)</f>
        <v>L</v>
      </c>
      <c r="K818">
        <f>_xlfn.XLOOKUP(orders!D818,products!$A$1:$A$49,products!$D$1:$D$49,,0)</f>
        <v>0.5</v>
      </c>
      <c r="L818">
        <f>_xlfn.XLOOKUP(D818,products!$A$1:$A$49,products!$E$1:$E$49,,0)</f>
        <v>9.51</v>
      </c>
      <c r="M818">
        <f t="shared" si="36"/>
        <v>38.04</v>
      </c>
      <c r="N818" t="str">
        <f t="shared" si="37"/>
        <v>Liberica</v>
      </c>
      <c r="O818" t="str">
        <f t="shared" si="38"/>
        <v>Light</v>
      </c>
      <c r="P818" t="str">
        <f>_xlfn.XLOOKUP(order_table[[#This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_xlfn.XLOOKUP(orders!D819,products!$A$1:$A$49,products!$C$1:$C$49,,0)</f>
        <v>D</v>
      </c>
      <c r="K819">
        <f>_xlfn.XLOOKUP(orders!D819,products!$A$1:$A$49,products!$D$1:$D$49,,0)</f>
        <v>0.5</v>
      </c>
      <c r="L819">
        <f>_xlfn.XLOOKUP(D819,products!$A$1:$A$49,products!$E$1:$E$49,,0)</f>
        <v>7.77</v>
      </c>
      <c r="M819">
        <f t="shared" si="36"/>
        <v>15.54</v>
      </c>
      <c r="N819" t="str">
        <f t="shared" si="37"/>
        <v>Liberica</v>
      </c>
      <c r="O819" t="str">
        <f t="shared" si="38"/>
        <v>Dark</v>
      </c>
      <c r="P819" t="str">
        <f>_xlfn.XLOOKUP(order_table[[#This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_xlfn.XLOOKUP(orders!D820,products!$A$1:$A$49,products!$C$1:$C$49,,0)</f>
        <v>L</v>
      </c>
      <c r="K820">
        <f>_xlfn.XLOOKUP(orders!D820,products!$A$1:$A$49,products!$D$1:$D$49,,0)</f>
        <v>1</v>
      </c>
      <c r="L820">
        <f>_xlfn.XLOOKUP(D820,products!$A$1:$A$49,products!$E$1:$E$49,,0)</f>
        <v>15.85</v>
      </c>
      <c r="M820">
        <f t="shared" si="36"/>
        <v>79.25</v>
      </c>
      <c r="N820" t="str">
        <f t="shared" si="37"/>
        <v>Liberica</v>
      </c>
      <c r="O820" t="str">
        <f t="shared" si="38"/>
        <v>Light</v>
      </c>
      <c r="P820" t="str">
        <f>_xlfn.XLOOKUP(order_table[[#This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_xlfn.XLOOKUP(orders!D821,products!$A$1:$A$49,products!$C$1:$C$49,,0)</f>
        <v>L</v>
      </c>
      <c r="K821">
        <f>_xlfn.XLOOKUP(orders!D821,products!$A$1:$A$49,products!$D$1:$D$49,,0)</f>
        <v>0.2</v>
      </c>
      <c r="L821">
        <f>_xlfn.XLOOKUP(D821,products!$A$1:$A$49,products!$E$1:$E$49,,0)</f>
        <v>4.7549999999999999</v>
      </c>
      <c r="M821">
        <f t="shared" si="36"/>
        <v>4.7549999999999999</v>
      </c>
      <c r="N821" t="str">
        <f t="shared" si="37"/>
        <v>Liberica</v>
      </c>
      <c r="O821" t="str">
        <f t="shared" si="38"/>
        <v>Light</v>
      </c>
      <c r="P821" t="str">
        <f>_xlfn.XLOOKUP(order_table[[#This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_xlfn.XLOOKUP(orders!D822,products!$A$1:$A$49,products!$C$1:$C$49,,0)</f>
        <v>M</v>
      </c>
      <c r="K822">
        <f>_xlfn.XLOOKUP(orders!D822,products!$A$1:$A$49,products!$D$1:$D$49,,0)</f>
        <v>1</v>
      </c>
      <c r="L822">
        <f>_xlfn.XLOOKUP(D822,products!$A$1:$A$49,products!$E$1:$E$49,,0)</f>
        <v>13.75</v>
      </c>
      <c r="M822">
        <f t="shared" si="36"/>
        <v>55</v>
      </c>
      <c r="N822" t="str">
        <f t="shared" si="37"/>
        <v>Excelsa</v>
      </c>
      <c r="O822" t="str">
        <f t="shared" si="38"/>
        <v>Medium</v>
      </c>
      <c r="P822" t="str">
        <f>_xlfn.XLOOKUP(order_table[[#This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_xlfn.XLOOKUP(orders!D823,products!$A$1:$A$49,products!$C$1:$C$49,,0)</f>
        <v>D</v>
      </c>
      <c r="K823">
        <f>_xlfn.XLOOKUP(orders!D823,products!$A$1:$A$49,products!$D$1:$D$49,,0)</f>
        <v>0.5</v>
      </c>
      <c r="L823">
        <f>_xlfn.XLOOKUP(D823,products!$A$1:$A$49,products!$E$1:$E$49,,0)</f>
        <v>5.3699999999999992</v>
      </c>
      <c r="M823">
        <f t="shared" si="36"/>
        <v>26.849999999999994</v>
      </c>
      <c r="N823" t="str">
        <f t="shared" si="37"/>
        <v>Robusta</v>
      </c>
      <c r="O823" t="str">
        <f t="shared" si="38"/>
        <v>Dark</v>
      </c>
      <c r="P823" t="str">
        <f>_xlfn.XLOOKUP(order_table[[#This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_xlfn.XLOOKUP(orders!D824,products!$A$1:$A$49,products!$C$1:$C$49,,0)</f>
        <v>L</v>
      </c>
      <c r="K824">
        <f>_xlfn.XLOOKUP(orders!D824,products!$A$1:$A$49,products!$D$1:$D$49,,0)</f>
        <v>2.5</v>
      </c>
      <c r="L824">
        <f>_xlfn.XLOOKUP(D824,products!$A$1:$A$49,products!$E$1:$E$49,,0)</f>
        <v>34.154999999999994</v>
      </c>
      <c r="M824">
        <f t="shared" si="36"/>
        <v>136.61999999999998</v>
      </c>
      <c r="N824" t="str">
        <f t="shared" si="37"/>
        <v>Excelsa</v>
      </c>
      <c r="O824" t="str">
        <f t="shared" si="38"/>
        <v>Light</v>
      </c>
      <c r="P824" t="str">
        <f>_xlfn.XLOOKUP(order_table[[#This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_xlfn.XLOOKUP(orders!D825,products!$A$1:$A$49,products!$C$1:$C$49,,0)</f>
        <v>L</v>
      </c>
      <c r="K825">
        <f>_xlfn.XLOOKUP(orders!D825,products!$A$1:$A$49,products!$D$1:$D$49,,0)</f>
        <v>1</v>
      </c>
      <c r="L825">
        <f>_xlfn.XLOOKUP(D825,products!$A$1:$A$49,products!$E$1:$E$49,,0)</f>
        <v>15.85</v>
      </c>
      <c r="M825">
        <f t="shared" si="36"/>
        <v>47.55</v>
      </c>
      <c r="N825" t="str">
        <f t="shared" si="37"/>
        <v>Liberica</v>
      </c>
      <c r="O825" t="str">
        <f t="shared" si="38"/>
        <v>Light</v>
      </c>
      <c r="P825" t="str">
        <f>_xlfn.XLOOKUP(order_table[[#This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_xlfn.XLOOKUP(orders!D826,products!$A$1:$A$49,products!$C$1:$C$49,,0)</f>
        <v>M</v>
      </c>
      <c r="K826">
        <f>_xlfn.XLOOKUP(orders!D826,products!$A$1:$A$49,products!$D$1:$D$49,,0)</f>
        <v>0.2</v>
      </c>
      <c r="L826">
        <f>_xlfn.XLOOKUP(D826,products!$A$1:$A$49,products!$E$1:$E$49,,0)</f>
        <v>3.375</v>
      </c>
      <c r="M826">
        <f t="shared" si="36"/>
        <v>16.875</v>
      </c>
      <c r="N826" t="str">
        <f t="shared" si="37"/>
        <v>Arabica</v>
      </c>
      <c r="O826" t="str">
        <f t="shared" si="38"/>
        <v>Medium</v>
      </c>
      <c r="P826" t="str">
        <f>_xlfn.XLOOKUP(order_table[[#This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_xlfn.XLOOKUP(orders!D827,products!$A$1:$A$49,products!$C$1:$C$49,,0)</f>
        <v>D</v>
      </c>
      <c r="K827">
        <f>_xlfn.XLOOKUP(orders!D827,products!$A$1:$A$49,products!$D$1:$D$49,,0)</f>
        <v>1</v>
      </c>
      <c r="L827">
        <f>_xlfn.XLOOKUP(D827,products!$A$1:$A$49,products!$E$1:$E$49,,0)</f>
        <v>9.9499999999999993</v>
      </c>
      <c r="M827">
        <f t="shared" si="36"/>
        <v>29.849999999999998</v>
      </c>
      <c r="N827" t="str">
        <f t="shared" si="37"/>
        <v>Arabica</v>
      </c>
      <c r="O827" t="str">
        <f t="shared" si="38"/>
        <v>Dark</v>
      </c>
      <c r="P827" t="str">
        <f>_xlfn.XLOOKUP(order_table[[#This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_xlfn.XLOOKUP(orders!D828,products!$A$1:$A$49,products!$C$1:$C$49,,0)</f>
        <v>M</v>
      </c>
      <c r="K828">
        <f>_xlfn.XLOOKUP(orders!D828,products!$A$1:$A$49,products!$D$1:$D$49,,0)</f>
        <v>0.5</v>
      </c>
      <c r="L828">
        <f>_xlfn.XLOOKUP(D828,products!$A$1:$A$49,products!$E$1:$E$49,,0)</f>
        <v>8.25</v>
      </c>
      <c r="M828">
        <f t="shared" si="36"/>
        <v>41.25</v>
      </c>
      <c r="N828" t="str">
        <f t="shared" si="37"/>
        <v>Excelsa</v>
      </c>
      <c r="O828" t="str">
        <f t="shared" si="38"/>
        <v>Medium</v>
      </c>
      <c r="P828" t="str">
        <f>_xlfn.XLOOKUP(order_table[[#This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_xlfn.XLOOKUP(orders!D829,products!$A$1:$A$49,products!$C$1:$C$49,,0)</f>
        <v>M</v>
      </c>
      <c r="K829">
        <f>_xlfn.XLOOKUP(orders!D829,products!$A$1:$A$49,products!$D$1:$D$49,,0)</f>
        <v>0.2</v>
      </c>
      <c r="L829">
        <f>_xlfn.XLOOKUP(D829,products!$A$1:$A$49,products!$E$1:$E$49,,0)</f>
        <v>4.125</v>
      </c>
      <c r="M829">
        <f t="shared" si="36"/>
        <v>20.625</v>
      </c>
      <c r="N829" t="str">
        <f t="shared" si="37"/>
        <v>Excelsa</v>
      </c>
      <c r="O829" t="str">
        <f t="shared" si="38"/>
        <v>Medium</v>
      </c>
      <c r="P829" t="str">
        <f>_xlfn.XLOOKUP(order_table[[#This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_xlfn.XLOOKUP(orders!D830,products!$A$1:$A$49,products!$C$1:$C$49,,0)</f>
        <v>D</v>
      </c>
      <c r="K830">
        <f>_xlfn.XLOOKUP(orders!D830,products!$A$1:$A$49,products!$D$1:$D$49,,0)</f>
        <v>2.5</v>
      </c>
      <c r="L830">
        <f>_xlfn.XLOOKUP(D830,products!$A$1:$A$49,products!$E$1:$E$49,,0)</f>
        <v>22.884999999999998</v>
      </c>
      <c r="M830">
        <f t="shared" si="36"/>
        <v>137.31</v>
      </c>
      <c r="N830" t="str">
        <f t="shared" si="37"/>
        <v>Arabica</v>
      </c>
      <c r="O830" t="str">
        <f t="shared" si="38"/>
        <v>Dark</v>
      </c>
      <c r="P830" t="str">
        <f>_xlfn.XLOOKUP(order_table[[#This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_xlfn.XLOOKUP(orders!D831,products!$A$1:$A$49,products!$C$1:$C$49,,0)</f>
        <v>D</v>
      </c>
      <c r="K831">
        <f>_xlfn.XLOOKUP(orders!D831,products!$A$1:$A$49,products!$D$1:$D$49,,0)</f>
        <v>0.2</v>
      </c>
      <c r="L831">
        <f>_xlfn.XLOOKUP(D831,products!$A$1:$A$49,products!$E$1:$E$49,,0)</f>
        <v>2.9849999999999999</v>
      </c>
      <c r="M831">
        <f t="shared" si="36"/>
        <v>2.9849999999999999</v>
      </c>
      <c r="N831" t="str">
        <f t="shared" si="37"/>
        <v>Arabica</v>
      </c>
      <c r="O831" t="str">
        <f t="shared" si="38"/>
        <v>Dark</v>
      </c>
      <c r="P831" t="str">
        <f>_xlfn.XLOOKUP(order_table[[#This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_xlfn.XLOOKUP(orders!D832,products!$A$1:$A$49,products!$C$1:$C$49,,0)</f>
        <v>M</v>
      </c>
      <c r="K832">
        <f>_xlfn.XLOOKUP(orders!D832,products!$A$1:$A$49,products!$D$1:$D$49,,0)</f>
        <v>1</v>
      </c>
      <c r="L832">
        <f>_xlfn.XLOOKUP(D832,products!$A$1:$A$49,products!$E$1:$E$49,,0)</f>
        <v>13.75</v>
      </c>
      <c r="M832">
        <f t="shared" si="36"/>
        <v>27.5</v>
      </c>
      <c r="N832" t="str">
        <f t="shared" si="37"/>
        <v>Excelsa</v>
      </c>
      <c r="O832" t="str">
        <f t="shared" si="38"/>
        <v>Medium</v>
      </c>
      <c r="P832" t="str">
        <f>_xlfn.XLOOKUP(order_table[[#This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_xlfn.XLOOKUP(orders!D833,products!$A$1:$A$49,products!$C$1:$C$49,,0)</f>
        <v>D</v>
      </c>
      <c r="K833">
        <f>_xlfn.XLOOKUP(orders!D833,products!$A$1:$A$49,products!$D$1:$D$49,,0)</f>
        <v>0.2</v>
      </c>
      <c r="L833">
        <f>_xlfn.XLOOKUP(D833,products!$A$1:$A$49,products!$E$1:$E$49,,0)</f>
        <v>2.9849999999999999</v>
      </c>
      <c r="M833">
        <f t="shared" si="36"/>
        <v>5.97</v>
      </c>
      <c r="N833" t="str">
        <f t="shared" si="37"/>
        <v>Arabica</v>
      </c>
      <c r="O833" t="str">
        <f t="shared" si="38"/>
        <v>Dark</v>
      </c>
      <c r="P833" t="str">
        <f>_xlfn.XLOOKUP(order_table[[#This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_xlfn.XLOOKUP(orders!D834,products!$A$1:$A$49,products!$C$1:$C$49,,0)</f>
        <v>M</v>
      </c>
      <c r="K834">
        <f>_xlfn.XLOOKUP(orders!D834,products!$A$1:$A$49,products!$D$1:$D$49,,0)</f>
        <v>1</v>
      </c>
      <c r="L834">
        <f>_xlfn.XLOOKUP(D834,products!$A$1:$A$49,products!$E$1:$E$49,,0)</f>
        <v>9.9499999999999993</v>
      </c>
      <c r="M834">
        <f t="shared" si="36"/>
        <v>59.699999999999996</v>
      </c>
      <c r="N834" t="str">
        <f t="shared" si="37"/>
        <v>Robusta</v>
      </c>
      <c r="O834" t="str">
        <f t="shared" si="38"/>
        <v>Medium</v>
      </c>
      <c r="P834" t="str">
        <f>_xlfn.XLOOKUP(order_table[[#This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_xlfn.XLOOKUP(orders!D835,products!$A$1:$A$49,products!$C$1:$C$49,,0)</f>
        <v>D</v>
      </c>
      <c r="K835">
        <f>_xlfn.XLOOKUP(orders!D835,products!$A$1:$A$49,products!$D$1:$D$49,,0)</f>
        <v>2.5</v>
      </c>
      <c r="L835">
        <f>_xlfn.XLOOKUP(D835,products!$A$1:$A$49,products!$E$1:$E$49,,0)</f>
        <v>20.584999999999997</v>
      </c>
      <c r="M83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_xlfn.XLOOKUP(order_table[[#This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_xlfn.XLOOKUP(orders!D836,products!$A$1:$A$49,products!$C$1:$C$49,,0)</f>
        <v>D</v>
      </c>
      <c r="K836">
        <f>_xlfn.XLOOKUP(orders!D836,products!$A$1:$A$49,products!$D$1:$D$49,,0)</f>
        <v>2.5</v>
      </c>
      <c r="L836">
        <f>_xlfn.XLOOKUP(D836,products!$A$1:$A$49,products!$E$1:$E$49,,0)</f>
        <v>22.884999999999998</v>
      </c>
      <c r="M836">
        <f t="shared" si="39"/>
        <v>22.884999999999998</v>
      </c>
      <c r="N836" t="str">
        <f t="shared" si="40"/>
        <v>Arabica</v>
      </c>
      <c r="O836" t="str">
        <f t="shared" si="41"/>
        <v>Dark</v>
      </c>
      <c r="P836" t="str">
        <f>_xlfn.XLOOKUP(order_table[[#This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_xlfn.XLOOKUP(orders!D837,products!$A$1:$A$49,products!$C$1:$C$49,,0)</f>
        <v>L</v>
      </c>
      <c r="K837">
        <f>_xlfn.XLOOKUP(orders!D837,products!$A$1:$A$49,products!$D$1:$D$49,,0)</f>
        <v>0.5</v>
      </c>
      <c r="L837">
        <f>_xlfn.XLOOKUP(D837,products!$A$1:$A$49,products!$E$1:$E$49,,0)</f>
        <v>8.91</v>
      </c>
      <c r="M837">
        <f t="shared" si="39"/>
        <v>8.91</v>
      </c>
      <c r="N837" t="str">
        <f t="shared" si="40"/>
        <v>Excelsa</v>
      </c>
      <c r="O837" t="str">
        <f t="shared" si="41"/>
        <v>Light</v>
      </c>
      <c r="P837" t="str">
        <f>_xlfn.XLOOKUP(order_table[[#This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_xlfn.XLOOKUP(orders!D838,products!$A$1:$A$49,products!$C$1:$C$49,,0)</f>
        <v>D</v>
      </c>
      <c r="K838">
        <f>_xlfn.XLOOKUP(orders!D838,products!$A$1:$A$49,products!$D$1:$D$49,,0)</f>
        <v>0.2</v>
      </c>
      <c r="L838">
        <f>_xlfn.XLOOKUP(D838,products!$A$1:$A$49,products!$E$1:$E$49,,0)</f>
        <v>2.9849999999999999</v>
      </c>
      <c r="M838">
        <f t="shared" si="39"/>
        <v>11.94</v>
      </c>
      <c r="N838" t="str">
        <f t="shared" si="40"/>
        <v>Arabica</v>
      </c>
      <c r="O838" t="str">
        <f t="shared" si="41"/>
        <v>Dark</v>
      </c>
      <c r="P838" t="str">
        <f>_xlfn.XLOOKUP(order_table[[#This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_xlfn.XLOOKUP(orders!D839,products!$A$1:$A$49,products!$C$1:$C$49,,0)</f>
        <v>M</v>
      </c>
      <c r="K839">
        <f>_xlfn.XLOOKUP(orders!D839,products!$A$1:$A$49,products!$D$1:$D$49,,0)</f>
        <v>2.5</v>
      </c>
      <c r="L839">
        <f>_xlfn.XLOOKUP(D839,products!$A$1:$A$49,products!$E$1:$E$49,,0)</f>
        <v>33.464999999999996</v>
      </c>
      <c r="M839">
        <f t="shared" si="39"/>
        <v>100.39499999999998</v>
      </c>
      <c r="N839" t="str">
        <f t="shared" si="40"/>
        <v>Liberica</v>
      </c>
      <c r="O839" t="str">
        <f t="shared" si="41"/>
        <v>Medium</v>
      </c>
      <c r="P839" t="str">
        <f>_xlfn.XLOOKUP(order_table[[#This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_xlfn.XLOOKUP(orders!D840,products!$A$1:$A$49,products!$C$1:$C$49,,0)</f>
        <v>D</v>
      </c>
      <c r="K840">
        <f>_xlfn.XLOOKUP(orders!D840,products!$A$1:$A$49,products!$D$1:$D$49,,0)</f>
        <v>2.5</v>
      </c>
      <c r="L840">
        <f>_xlfn.XLOOKUP(D840,products!$A$1:$A$49,products!$E$1:$E$49,,0)</f>
        <v>22.884999999999998</v>
      </c>
      <c r="M840">
        <f t="shared" si="39"/>
        <v>114.42499999999998</v>
      </c>
      <c r="N840" t="str">
        <f t="shared" si="40"/>
        <v>Arabica</v>
      </c>
      <c r="O840" t="str">
        <f t="shared" si="41"/>
        <v>Dark</v>
      </c>
      <c r="P840" t="str">
        <f>_xlfn.XLOOKUP(order_table[[#This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_xlfn.XLOOKUP(orders!D841,products!$A$1:$A$49,products!$C$1:$C$49,,0)</f>
        <v>M</v>
      </c>
      <c r="K841">
        <f>_xlfn.XLOOKUP(orders!D841,products!$A$1:$A$49,products!$D$1:$D$49,,0)</f>
        <v>0.5</v>
      </c>
      <c r="L841">
        <f>_xlfn.XLOOKUP(D841,products!$A$1:$A$49,products!$E$1:$E$49,,0)</f>
        <v>8.25</v>
      </c>
      <c r="M841">
        <f t="shared" si="39"/>
        <v>41.25</v>
      </c>
      <c r="N841" t="str">
        <f t="shared" si="40"/>
        <v>Excelsa</v>
      </c>
      <c r="O841" t="str">
        <f t="shared" si="41"/>
        <v>Medium</v>
      </c>
      <c r="P841" t="str">
        <f>_xlfn.XLOOKUP(order_table[[#This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_xlfn.XLOOKUP(orders!D842,products!$A$1:$A$49,products!$C$1:$C$49,,0)</f>
        <v>L</v>
      </c>
      <c r="K842">
        <f>_xlfn.XLOOKUP(orders!D842,products!$A$1:$A$49,products!$D$1:$D$49,,0)</f>
        <v>0.5</v>
      </c>
      <c r="L842">
        <f>_xlfn.XLOOKUP(D842,products!$A$1:$A$49,products!$E$1:$E$49,,0)</f>
        <v>7.169999999999999</v>
      </c>
      <c r="M842">
        <f t="shared" si="39"/>
        <v>28.679999999999996</v>
      </c>
      <c r="N842" t="str">
        <f t="shared" si="40"/>
        <v>Robusta</v>
      </c>
      <c r="O842" t="str">
        <f t="shared" si="41"/>
        <v>Light</v>
      </c>
      <c r="P842" t="str">
        <f>_xlfn.XLOOKUP(order_table[[#This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_xlfn.XLOOKUP(orders!D843,products!$A$1:$A$49,products!$C$1:$C$49,,0)</f>
        <v>M</v>
      </c>
      <c r="K843">
        <f>_xlfn.XLOOKUP(orders!D843,products!$A$1:$A$49,products!$D$1:$D$49,,0)</f>
        <v>0.2</v>
      </c>
      <c r="L843">
        <f>_xlfn.XLOOKUP(D843,products!$A$1:$A$49,products!$E$1:$E$49,,0)</f>
        <v>4.3650000000000002</v>
      </c>
      <c r="M843">
        <f t="shared" si="39"/>
        <v>4.3650000000000002</v>
      </c>
      <c r="N843" t="str">
        <f t="shared" si="40"/>
        <v>Liberica</v>
      </c>
      <c r="O843" t="str">
        <f t="shared" si="41"/>
        <v>Medium</v>
      </c>
      <c r="P843" t="str">
        <f>_xlfn.XLOOKUP(order_table[[#This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_xlfn.XLOOKUP(orders!D844,products!$A$1:$A$49,products!$C$1:$C$49,,0)</f>
        <v>M</v>
      </c>
      <c r="K844">
        <f>_xlfn.XLOOKUP(orders!D844,products!$A$1:$A$49,products!$D$1:$D$49,,0)</f>
        <v>0.2</v>
      </c>
      <c r="L844">
        <f>_xlfn.XLOOKUP(D844,products!$A$1:$A$49,products!$E$1:$E$49,,0)</f>
        <v>4.125</v>
      </c>
      <c r="M844">
        <f t="shared" si="39"/>
        <v>8.25</v>
      </c>
      <c r="N844" t="str">
        <f t="shared" si="40"/>
        <v>Excelsa</v>
      </c>
      <c r="O844" t="str">
        <f t="shared" si="41"/>
        <v>Medium</v>
      </c>
      <c r="P844" t="str">
        <f>_xlfn.XLOOKUP(order_table[[#This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_xlfn.XLOOKUP(orders!D845,products!$A$1:$A$49,products!$C$1:$C$49,,0)</f>
        <v>M</v>
      </c>
      <c r="K845">
        <f>_xlfn.XLOOKUP(orders!D845,products!$A$1:$A$49,products!$D$1:$D$49,,0)</f>
        <v>0.2</v>
      </c>
      <c r="L845">
        <f>_xlfn.XLOOKUP(D845,products!$A$1:$A$49,products!$E$1:$E$49,,0)</f>
        <v>4.125</v>
      </c>
      <c r="M845">
        <f t="shared" si="39"/>
        <v>8.25</v>
      </c>
      <c r="N845" t="str">
        <f t="shared" si="40"/>
        <v>Excelsa</v>
      </c>
      <c r="O845" t="str">
        <f t="shared" si="41"/>
        <v>Medium</v>
      </c>
      <c r="P845" t="str">
        <f>_xlfn.XLOOKUP(order_table[[#This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_xlfn.XLOOKUP(orders!D846,products!$A$1:$A$49,products!$C$1:$C$49,,0)</f>
        <v>D</v>
      </c>
      <c r="K846">
        <f>_xlfn.XLOOKUP(orders!D846,products!$A$1:$A$49,products!$D$1:$D$49,,0)</f>
        <v>0.5</v>
      </c>
      <c r="L846">
        <f>_xlfn.XLOOKUP(D846,products!$A$1:$A$49,products!$E$1:$E$49,,0)</f>
        <v>5.97</v>
      </c>
      <c r="M846">
        <f t="shared" si="39"/>
        <v>35.82</v>
      </c>
      <c r="N846" t="str">
        <f t="shared" si="40"/>
        <v>Arabica</v>
      </c>
      <c r="O846" t="str">
        <f t="shared" si="41"/>
        <v>Dark</v>
      </c>
      <c r="P846" t="str">
        <f>_xlfn.XLOOKUP(order_table[[#This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_xlfn.XLOOKUP(orders!D847,products!$A$1:$A$49,products!$C$1:$C$49,,0)</f>
        <v>D</v>
      </c>
      <c r="K847">
        <f>_xlfn.XLOOKUP(orders!D847,products!$A$1:$A$49,products!$D$1:$D$49,,0)</f>
        <v>2.5</v>
      </c>
      <c r="L847">
        <f>_xlfn.XLOOKUP(D847,products!$A$1:$A$49,products!$E$1:$E$49,,0)</f>
        <v>27.945</v>
      </c>
      <c r="M847">
        <f t="shared" si="39"/>
        <v>167.67000000000002</v>
      </c>
      <c r="N847" t="str">
        <f t="shared" si="40"/>
        <v>Excelsa</v>
      </c>
      <c r="O847" t="str">
        <f t="shared" si="41"/>
        <v>Dark</v>
      </c>
      <c r="P847" t="str">
        <f>_xlfn.XLOOKUP(order_table[[#This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_xlfn.XLOOKUP(orders!D848,products!$A$1:$A$49,products!$C$1:$C$49,,0)</f>
        <v>M</v>
      </c>
      <c r="K848">
        <f>_xlfn.XLOOKUP(orders!D848,products!$A$1:$A$49,products!$D$1:$D$49,,0)</f>
        <v>2.5</v>
      </c>
      <c r="L848">
        <f>_xlfn.XLOOKUP(D848,products!$A$1:$A$49,products!$E$1:$E$49,,0)</f>
        <v>25.874999999999996</v>
      </c>
      <c r="M848">
        <f t="shared" si="39"/>
        <v>51.749999999999993</v>
      </c>
      <c r="N848" t="str">
        <f t="shared" si="40"/>
        <v>Arabica</v>
      </c>
      <c r="O848" t="str">
        <f t="shared" si="41"/>
        <v>Medium</v>
      </c>
      <c r="P848" t="str">
        <f>_xlfn.XLOOKUP(order_table[[#This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_xlfn.XLOOKUP(orders!D849,products!$A$1:$A$49,products!$C$1:$C$49,,0)</f>
        <v>D</v>
      </c>
      <c r="K849">
        <f>_xlfn.XLOOKUP(orders!D849,products!$A$1:$A$49,products!$D$1:$D$49,,0)</f>
        <v>0.2</v>
      </c>
      <c r="L849">
        <f>_xlfn.XLOOKUP(D849,products!$A$1:$A$49,products!$E$1:$E$49,,0)</f>
        <v>2.9849999999999999</v>
      </c>
      <c r="M849">
        <f t="shared" si="39"/>
        <v>8.9550000000000001</v>
      </c>
      <c r="N849" t="str">
        <f t="shared" si="40"/>
        <v>Arabica</v>
      </c>
      <c r="O849" t="str">
        <f t="shared" si="41"/>
        <v>Dark</v>
      </c>
      <c r="P849" t="str">
        <f>_xlfn.XLOOKUP(order_table[[#This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_xlfn.XLOOKUP(orders!D850,products!$A$1:$A$49,products!$C$1:$C$49,,0)</f>
        <v>L</v>
      </c>
      <c r="K850">
        <f>_xlfn.XLOOKUP(orders!D850,products!$A$1:$A$49,products!$D$1:$D$49,,0)</f>
        <v>0.5</v>
      </c>
      <c r="L850">
        <f>_xlfn.XLOOKUP(D850,products!$A$1:$A$49,products!$E$1:$E$49,,0)</f>
        <v>8.91</v>
      </c>
      <c r="M850">
        <f t="shared" si="39"/>
        <v>53.46</v>
      </c>
      <c r="N850" t="str">
        <f t="shared" si="40"/>
        <v>Excelsa</v>
      </c>
      <c r="O850" t="str">
        <f t="shared" si="41"/>
        <v>Light</v>
      </c>
      <c r="P850" t="str">
        <f>_xlfn.XLOOKUP(order_table[[#This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_xlfn.XLOOKUP(orders!D851,products!$A$1:$A$49,products!$C$1:$C$49,,0)</f>
        <v>L</v>
      </c>
      <c r="K851">
        <f>_xlfn.XLOOKUP(orders!D851,products!$A$1:$A$49,products!$D$1:$D$49,,0)</f>
        <v>0.2</v>
      </c>
      <c r="L851">
        <f>_xlfn.XLOOKUP(D851,products!$A$1:$A$49,products!$E$1:$E$49,,0)</f>
        <v>3.8849999999999998</v>
      </c>
      <c r="M851">
        <f t="shared" si="39"/>
        <v>23.31</v>
      </c>
      <c r="N851" t="str">
        <f t="shared" si="40"/>
        <v>Arabica</v>
      </c>
      <c r="O851" t="str">
        <f t="shared" si="41"/>
        <v>Light</v>
      </c>
      <c r="P851" t="str">
        <f>_xlfn.XLOOKUP(order_table[[#This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_xlfn.XLOOKUP(orders!D852,products!$A$1:$A$49,products!$C$1:$C$49,,0)</f>
        <v>M</v>
      </c>
      <c r="K852">
        <f>_xlfn.XLOOKUP(orders!D852,products!$A$1:$A$49,products!$D$1:$D$49,,0)</f>
        <v>0.2</v>
      </c>
      <c r="L852">
        <f>_xlfn.XLOOKUP(D852,products!$A$1:$A$49,products!$E$1:$E$49,,0)</f>
        <v>3.375</v>
      </c>
      <c r="M852">
        <f t="shared" si="39"/>
        <v>6.75</v>
      </c>
      <c r="N852" t="str">
        <f t="shared" si="40"/>
        <v>Arabica</v>
      </c>
      <c r="O852" t="str">
        <f t="shared" si="41"/>
        <v>Medium</v>
      </c>
      <c r="P852" t="str">
        <f>_xlfn.XLOOKUP(order_table[[#This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_xlfn.XLOOKUP(orders!D853,products!$A$1:$A$49,products!$C$1:$C$49,,0)</f>
        <v>D</v>
      </c>
      <c r="K853">
        <f>_xlfn.XLOOKUP(orders!D853,products!$A$1:$A$49,products!$D$1:$D$49,,0)</f>
        <v>0.5</v>
      </c>
      <c r="L853">
        <f>_xlfn.XLOOKUP(D853,products!$A$1:$A$49,products!$E$1:$E$49,,0)</f>
        <v>7.77</v>
      </c>
      <c r="M853">
        <f t="shared" si="39"/>
        <v>7.77</v>
      </c>
      <c r="N853" t="str">
        <f t="shared" si="40"/>
        <v>Liberica</v>
      </c>
      <c r="O853" t="str">
        <f t="shared" si="41"/>
        <v>Dark</v>
      </c>
      <c r="P853" t="str">
        <f>_xlfn.XLOOKUP(order_table[[#This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_xlfn.XLOOKUP(orders!D854,products!$A$1:$A$49,products!$C$1:$C$49,,0)</f>
        <v>D</v>
      </c>
      <c r="K854">
        <f>_xlfn.XLOOKUP(orders!D854,products!$A$1:$A$49,products!$D$1:$D$49,,0)</f>
        <v>2.5</v>
      </c>
      <c r="L854">
        <f>_xlfn.XLOOKUP(D854,products!$A$1:$A$49,products!$E$1:$E$49,,0)</f>
        <v>29.784999999999997</v>
      </c>
      <c r="M854">
        <f t="shared" si="39"/>
        <v>119.13999999999999</v>
      </c>
      <c r="N854" t="str">
        <f t="shared" si="40"/>
        <v>Liberica</v>
      </c>
      <c r="O854" t="str">
        <f t="shared" si="41"/>
        <v>Dark</v>
      </c>
      <c r="P854" t="str">
        <f>_xlfn.XLOOKUP(order_table[[#This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_xlfn.XLOOKUP(orders!D855,products!$A$1:$A$49,products!$C$1:$C$49,,0)</f>
        <v>D</v>
      </c>
      <c r="K855">
        <f>_xlfn.XLOOKUP(orders!D855,products!$A$1:$A$49,products!$D$1:$D$49,,0)</f>
        <v>1</v>
      </c>
      <c r="L855">
        <f>_xlfn.XLOOKUP(D855,products!$A$1:$A$49,products!$E$1:$E$49,,0)</f>
        <v>9.9499999999999993</v>
      </c>
      <c r="M855">
        <f t="shared" si="39"/>
        <v>19.899999999999999</v>
      </c>
      <c r="N855" t="str">
        <f t="shared" si="40"/>
        <v>Arabica</v>
      </c>
      <c r="O855" t="str">
        <f t="shared" si="41"/>
        <v>Dark</v>
      </c>
      <c r="P855" t="str">
        <f>_xlfn.XLOOKUP(order_table[[#This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_xlfn.XLOOKUP(orders!D856,products!$A$1:$A$49,products!$C$1:$C$49,,0)</f>
        <v>L</v>
      </c>
      <c r="K856">
        <f>_xlfn.XLOOKUP(orders!D856,products!$A$1:$A$49,products!$D$1:$D$49,,0)</f>
        <v>0.5</v>
      </c>
      <c r="L856">
        <f>_xlfn.XLOOKUP(D856,products!$A$1:$A$49,products!$E$1:$E$49,,0)</f>
        <v>7.169999999999999</v>
      </c>
      <c r="M856">
        <f t="shared" si="39"/>
        <v>35.849999999999994</v>
      </c>
      <c r="N856" t="str">
        <f t="shared" si="40"/>
        <v>Robusta</v>
      </c>
      <c r="O856" t="str">
        <f t="shared" si="41"/>
        <v>Light</v>
      </c>
      <c r="P856" t="str">
        <f>_xlfn.XLOOKUP(order_table[[#This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_xlfn.XLOOKUP(orders!D857,products!$A$1:$A$49,products!$C$1:$C$49,,0)</f>
        <v>D</v>
      </c>
      <c r="K857">
        <f>_xlfn.XLOOKUP(orders!D857,products!$A$1:$A$49,products!$D$1:$D$49,,0)</f>
        <v>2.5</v>
      </c>
      <c r="L857">
        <f>_xlfn.XLOOKUP(D857,products!$A$1:$A$49,products!$E$1:$E$49,,0)</f>
        <v>29.784999999999997</v>
      </c>
      <c r="M857">
        <f t="shared" si="39"/>
        <v>89.35499999999999</v>
      </c>
      <c r="N857" t="str">
        <f t="shared" si="40"/>
        <v>Liberica</v>
      </c>
      <c r="O857" t="str">
        <f t="shared" si="41"/>
        <v>Dark</v>
      </c>
      <c r="P857" t="str">
        <f>_xlfn.XLOOKUP(order_table[[#This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_xlfn.XLOOKUP(orders!D858,products!$A$1:$A$49,products!$C$1:$C$49,,0)</f>
        <v>M</v>
      </c>
      <c r="K858">
        <f>_xlfn.XLOOKUP(orders!D858,products!$A$1:$A$49,products!$D$1:$D$49,,0)</f>
        <v>0.2</v>
      </c>
      <c r="L858">
        <f>_xlfn.XLOOKUP(D858,products!$A$1:$A$49,products!$E$1:$E$49,,0)</f>
        <v>4.3650000000000002</v>
      </c>
      <c r="M858">
        <f t="shared" si="39"/>
        <v>8.73</v>
      </c>
      <c r="N858" t="str">
        <f t="shared" si="40"/>
        <v>Liberica</v>
      </c>
      <c r="O858" t="str">
        <f t="shared" si="41"/>
        <v>Medium</v>
      </c>
      <c r="P858" t="str">
        <f>_xlfn.XLOOKUP(order_table[[#This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_xlfn.XLOOKUP(orders!D859,products!$A$1:$A$49,products!$C$1:$C$49,,0)</f>
        <v>L</v>
      </c>
      <c r="K859">
        <f>_xlfn.XLOOKUP(orders!D859,products!$A$1:$A$49,products!$D$1:$D$49,,0)</f>
        <v>2.5</v>
      </c>
      <c r="L859">
        <f>_xlfn.XLOOKUP(D859,products!$A$1:$A$49,products!$E$1:$E$49,,0)</f>
        <v>27.484999999999996</v>
      </c>
      <c r="M859">
        <f t="shared" si="39"/>
        <v>137.42499999999998</v>
      </c>
      <c r="N859" t="str">
        <f t="shared" si="40"/>
        <v>Robusta</v>
      </c>
      <c r="O859" t="str">
        <f t="shared" si="41"/>
        <v>Light</v>
      </c>
      <c r="P859" t="str">
        <f>_xlfn.XLOOKUP(order_table[[#This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_xlfn.XLOOKUP(orders!D860,products!$A$1:$A$49,products!$C$1:$C$49,,0)</f>
        <v>M</v>
      </c>
      <c r="K860">
        <f>_xlfn.XLOOKUP(orders!D860,products!$A$1:$A$49,products!$D$1:$D$49,,0)</f>
        <v>0.5</v>
      </c>
      <c r="L860">
        <f>_xlfn.XLOOKUP(D860,products!$A$1:$A$49,products!$E$1:$E$49,,0)</f>
        <v>8.73</v>
      </c>
      <c r="M860">
        <f t="shared" si="39"/>
        <v>34.92</v>
      </c>
      <c r="N860" t="str">
        <f t="shared" si="40"/>
        <v>Liberica</v>
      </c>
      <c r="O860" t="str">
        <f t="shared" si="41"/>
        <v>Medium</v>
      </c>
      <c r="P860" t="str">
        <f>_xlfn.XLOOKUP(order_table[[#This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_xlfn.XLOOKUP(orders!D861,products!$A$1:$A$49,products!$C$1:$C$49,,0)</f>
        <v>L</v>
      </c>
      <c r="K861">
        <f>_xlfn.XLOOKUP(orders!D861,products!$A$1:$A$49,products!$D$1:$D$49,,0)</f>
        <v>2.5</v>
      </c>
      <c r="L861">
        <f>_xlfn.XLOOKUP(D861,products!$A$1:$A$49,products!$E$1:$E$49,,0)</f>
        <v>29.784999999999997</v>
      </c>
      <c r="M861">
        <f t="shared" si="39"/>
        <v>178.70999999999998</v>
      </c>
      <c r="N861" t="str">
        <f t="shared" si="40"/>
        <v>Arabica</v>
      </c>
      <c r="O861" t="str">
        <f t="shared" si="41"/>
        <v>Light</v>
      </c>
      <c r="P861" t="str">
        <f>_xlfn.XLOOKUP(order_table[[#This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_xlfn.XLOOKUP(orders!D862,products!$A$1:$A$49,products!$C$1:$C$49,,0)</f>
        <v>M</v>
      </c>
      <c r="K862">
        <f>_xlfn.XLOOKUP(orders!D862,products!$A$1:$A$49,products!$D$1:$D$49,,0)</f>
        <v>2.5</v>
      </c>
      <c r="L862">
        <f>_xlfn.XLOOKUP(D862,products!$A$1:$A$49,products!$E$1:$E$49,,0)</f>
        <v>25.874999999999996</v>
      </c>
      <c r="M862">
        <f t="shared" si="39"/>
        <v>25.874999999999996</v>
      </c>
      <c r="N862" t="str">
        <f t="shared" si="40"/>
        <v>Arabica</v>
      </c>
      <c r="O862" t="str">
        <f t="shared" si="41"/>
        <v>Medium</v>
      </c>
      <c r="P862" t="str">
        <f>_xlfn.XLOOKUP(order_table[[#This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_xlfn.XLOOKUP(orders!D863,products!$A$1:$A$49,products!$C$1:$C$49,,0)</f>
        <v>D</v>
      </c>
      <c r="K863">
        <f>_xlfn.XLOOKUP(orders!D863,products!$A$1:$A$49,products!$D$1:$D$49,,0)</f>
        <v>1</v>
      </c>
      <c r="L863">
        <f>_xlfn.XLOOKUP(D863,products!$A$1:$A$49,products!$E$1:$E$49,,0)</f>
        <v>12.95</v>
      </c>
      <c r="M863">
        <f t="shared" si="39"/>
        <v>77.699999999999989</v>
      </c>
      <c r="N863" t="str">
        <f t="shared" si="40"/>
        <v>Liberica</v>
      </c>
      <c r="O863" t="str">
        <f t="shared" si="41"/>
        <v>Dark</v>
      </c>
      <c r="P863" t="str">
        <f>_xlfn.XLOOKUP(order_table[[#This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_xlfn.XLOOKUP(orders!D864,products!$A$1:$A$49,products!$C$1:$C$49,,0)</f>
        <v>M</v>
      </c>
      <c r="K864">
        <f>_xlfn.XLOOKUP(orders!D864,products!$A$1:$A$49,products!$D$1:$D$49,,0)</f>
        <v>1</v>
      </c>
      <c r="L864">
        <f>_xlfn.XLOOKUP(D864,products!$A$1:$A$49,products!$E$1:$E$49,,0)</f>
        <v>9.9499999999999993</v>
      </c>
      <c r="M864">
        <f t="shared" si="39"/>
        <v>9.9499999999999993</v>
      </c>
      <c r="N864" t="str">
        <f t="shared" si="40"/>
        <v>Robusta</v>
      </c>
      <c r="O864" t="str">
        <f t="shared" si="41"/>
        <v>Medium</v>
      </c>
      <c r="P864" t="str">
        <f>_xlfn.XLOOKUP(order_table[[#This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_xlfn.XLOOKUP(orders!D865,products!$A$1:$A$49,products!$C$1:$C$49,,0)</f>
        <v>M</v>
      </c>
      <c r="K865">
        <f>_xlfn.XLOOKUP(orders!D865,products!$A$1:$A$49,products!$D$1:$D$49,,0)</f>
        <v>1</v>
      </c>
      <c r="L865">
        <f>_xlfn.XLOOKUP(D865,products!$A$1:$A$49,products!$E$1:$E$49,,0)</f>
        <v>14.55</v>
      </c>
      <c r="M865">
        <f t="shared" si="39"/>
        <v>29.1</v>
      </c>
      <c r="N865" t="str">
        <f t="shared" si="40"/>
        <v>Liberica</v>
      </c>
      <c r="O865" t="str">
        <f t="shared" si="41"/>
        <v>Medium</v>
      </c>
      <c r="P865" t="str">
        <f>_xlfn.XLOOKUP(order_table[[#This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_xlfn.XLOOKUP(orders!D866,products!$A$1:$A$49,products!$C$1:$C$49,,0)</f>
        <v>L</v>
      </c>
      <c r="K866">
        <f>_xlfn.XLOOKUP(orders!D866,products!$A$1:$A$49,products!$D$1:$D$49,,0)</f>
        <v>0.2</v>
      </c>
      <c r="L866">
        <f>_xlfn.XLOOKUP(D866,products!$A$1:$A$49,products!$E$1:$E$49,,0)</f>
        <v>3.5849999999999995</v>
      </c>
      <c r="M866">
        <f t="shared" si="39"/>
        <v>21.509999999999998</v>
      </c>
      <c r="N866" t="str">
        <f t="shared" si="40"/>
        <v>Robusta</v>
      </c>
      <c r="O866" t="str">
        <f t="shared" si="41"/>
        <v>Light</v>
      </c>
      <c r="P866" t="str">
        <f>_xlfn.XLOOKUP(order_table[[#This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_xlfn.XLOOKUP(orders!D867,products!$A$1:$A$49,products!$C$1:$C$49,,0)</f>
        <v>M</v>
      </c>
      <c r="K867">
        <f>_xlfn.XLOOKUP(orders!D867,products!$A$1:$A$49,products!$D$1:$D$49,,0)</f>
        <v>0.5</v>
      </c>
      <c r="L867">
        <f>_xlfn.XLOOKUP(D867,products!$A$1:$A$49,products!$E$1:$E$49,,0)</f>
        <v>6.75</v>
      </c>
      <c r="M867">
        <f t="shared" si="39"/>
        <v>6.75</v>
      </c>
      <c r="N867" t="str">
        <f t="shared" si="40"/>
        <v>Arabica</v>
      </c>
      <c r="O867" t="str">
        <f t="shared" si="41"/>
        <v>Medium</v>
      </c>
      <c r="P867" t="str">
        <f>_xlfn.XLOOKUP(order_table[[#This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_xlfn.XLOOKUP(orders!D868,products!$A$1:$A$49,products!$C$1:$C$49,,0)</f>
        <v>D</v>
      </c>
      <c r="K868">
        <f>_xlfn.XLOOKUP(orders!D868,products!$A$1:$A$49,products!$D$1:$D$49,,0)</f>
        <v>0.5</v>
      </c>
      <c r="L868">
        <f>_xlfn.XLOOKUP(D868,products!$A$1:$A$49,products!$E$1:$E$49,,0)</f>
        <v>5.97</v>
      </c>
      <c r="M868">
        <f t="shared" si="39"/>
        <v>17.91</v>
      </c>
      <c r="N868" t="str">
        <f t="shared" si="40"/>
        <v>Arabica</v>
      </c>
      <c r="O868" t="str">
        <f t="shared" si="41"/>
        <v>Dark</v>
      </c>
      <c r="P868" t="str">
        <f>_xlfn.XLOOKUP(order_table[[#This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_xlfn.XLOOKUP(orders!D869,products!$A$1:$A$49,products!$C$1:$C$49,,0)</f>
        <v>L</v>
      </c>
      <c r="K869">
        <f>_xlfn.XLOOKUP(orders!D869,products!$A$1:$A$49,products!$D$1:$D$49,,0)</f>
        <v>2.5</v>
      </c>
      <c r="L869">
        <f>_xlfn.XLOOKUP(D869,products!$A$1:$A$49,products!$E$1:$E$49,,0)</f>
        <v>29.784999999999997</v>
      </c>
      <c r="M869">
        <f t="shared" si="39"/>
        <v>29.784999999999997</v>
      </c>
      <c r="N869" t="str">
        <f t="shared" si="40"/>
        <v>Arabica</v>
      </c>
      <c r="O869" t="str">
        <f t="shared" si="41"/>
        <v>Light</v>
      </c>
      <c r="P869" t="str">
        <f>_xlfn.XLOOKUP(order_table[[#This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_xlfn.XLOOKUP(orders!D870,products!$A$1:$A$49,products!$C$1:$C$49,,0)</f>
        <v>M</v>
      </c>
      <c r="K870">
        <f>_xlfn.XLOOKUP(orders!D870,products!$A$1:$A$49,products!$D$1:$D$49,,0)</f>
        <v>0.5</v>
      </c>
      <c r="L870">
        <f>_xlfn.XLOOKUP(D870,products!$A$1:$A$49,products!$E$1:$E$49,,0)</f>
        <v>8.25</v>
      </c>
      <c r="M870">
        <f t="shared" si="39"/>
        <v>41.25</v>
      </c>
      <c r="N870" t="str">
        <f t="shared" si="40"/>
        <v>Excelsa</v>
      </c>
      <c r="O870" t="str">
        <f t="shared" si="41"/>
        <v>Medium</v>
      </c>
      <c r="P870" t="str">
        <f>_xlfn.XLOOKUP(order_table[[#This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_xlfn.XLOOKUP(orders!D871,products!$A$1:$A$49,products!$C$1:$C$49,,0)</f>
        <v>M</v>
      </c>
      <c r="K871">
        <f>_xlfn.XLOOKUP(orders!D871,products!$A$1:$A$49,products!$D$1:$D$49,,0)</f>
        <v>0.5</v>
      </c>
      <c r="L871">
        <f>_xlfn.XLOOKUP(D871,products!$A$1:$A$49,products!$E$1:$E$49,,0)</f>
        <v>5.97</v>
      </c>
      <c r="M871">
        <f t="shared" si="39"/>
        <v>17.91</v>
      </c>
      <c r="N871" t="str">
        <f t="shared" si="40"/>
        <v>Robusta</v>
      </c>
      <c r="O871" t="str">
        <f t="shared" si="41"/>
        <v>Medium</v>
      </c>
      <c r="P871" t="str">
        <f>_xlfn.XLOOKUP(order_table[[#This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_xlfn.XLOOKUP(orders!D872,products!$A$1:$A$49,products!$C$1:$C$49,,0)</f>
        <v>D</v>
      </c>
      <c r="K872">
        <f>_xlfn.XLOOKUP(orders!D872,products!$A$1:$A$49,products!$D$1:$D$49,,0)</f>
        <v>0.5</v>
      </c>
      <c r="L872">
        <f>_xlfn.XLOOKUP(D872,products!$A$1:$A$49,products!$E$1:$E$49,,0)</f>
        <v>7.29</v>
      </c>
      <c r="M872">
        <f t="shared" si="39"/>
        <v>7.29</v>
      </c>
      <c r="N872" t="str">
        <f t="shared" si="40"/>
        <v>Excelsa</v>
      </c>
      <c r="O872" t="str">
        <f t="shared" si="41"/>
        <v>Dark</v>
      </c>
      <c r="P872" t="str">
        <f>_xlfn.XLOOKUP(order_table[[#This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_xlfn.XLOOKUP(orders!D873,products!$A$1:$A$49,products!$C$1:$C$49,,0)</f>
        <v>L</v>
      </c>
      <c r="K873">
        <f>_xlfn.XLOOKUP(orders!D873,products!$A$1:$A$49,products!$D$1:$D$49,,0)</f>
        <v>1</v>
      </c>
      <c r="L873">
        <f>_xlfn.XLOOKUP(D873,products!$A$1:$A$49,products!$E$1:$E$49,,0)</f>
        <v>14.85</v>
      </c>
      <c r="M873">
        <f t="shared" si="39"/>
        <v>29.7</v>
      </c>
      <c r="N873" t="str">
        <f t="shared" si="40"/>
        <v>Excelsa</v>
      </c>
      <c r="O873" t="str">
        <f t="shared" si="41"/>
        <v>Light</v>
      </c>
      <c r="P873" t="str">
        <f>_xlfn.XLOOKUP(order_table[[#This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_xlfn.XLOOKUP(orders!D874,products!$A$1:$A$49,products!$C$1:$C$49,,0)</f>
        <v>M</v>
      </c>
      <c r="K874">
        <f>_xlfn.XLOOKUP(orders!D874,products!$A$1:$A$49,products!$D$1:$D$49,,0)</f>
        <v>1</v>
      </c>
      <c r="L874">
        <f>_xlfn.XLOOKUP(D874,products!$A$1:$A$49,products!$E$1:$E$49,,0)</f>
        <v>11.25</v>
      </c>
      <c r="M874">
        <f t="shared" si="39"/>
        <v>22.5</v>
      </c>
      <c r="N874" t="str">
        <f t="shared" si="40"/>
        <v>Arabica</v>
      </c>
      <c r="O874" t="str">
        <f t="shared" si="41"/>
        <v>Medium</v>
      </c>
      <c r="P874" t="str">
        <f>_xlfn.XLOOKUP(order_table[[#This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_xlfn.XLOOKUP(orders!D875,products!$A$1:$A$49,products!$C$1:$C$49,,0)</f>
        <v>M</v>
      </c>
      <c r="K875">
        <f>_xlfn.XLOOKUP(orders!D875,products!$A$1:$A$49,products!$D$1:$D$49,,0)</f>
        <v>0.2</v>
      </c>
      <c r="L875">
        <f>_xlfn.XLOOKUP(D875,products!$A$1:$A$49,products!$E$1:$E$49,,0)</f>
        <v>2.9849999999999999</v>
      </c>
      <c r="M875">
        <f t="shared" si="39"/>
        <v>11.94</v>
      </c>
      <c r="N875" t="str">
        <f t="shared" si="40"/>
        <v>Robusta</v>
      </c>
      <c r="O875" t="str">
        <f t="shared" si="41"/>
        <v>Medium</v>
      </c>
      <c r="P875" t="str">
        <f>_xlfn.XLOOKUP(order_table[[#This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_xlfn.XLOOKUP(orders!D876,products!$A$1:$A$49,products!$C$1:$C$49,,0)</f>
        <v>L</v>
      </c>
      <c r="K876">
        <f>_xlfn.XLOOKUP(orders!D876,products!$A$1:$A$49,products!$D$1:$D$49,,0)</f>
        <v>1</v>
      </c>
      <c r="L876">
        <f>_xlfn.XLOOKUP(D876,products!$A$1:$A$49,products!$E$1:$E$49,,0)</f>
        <v>12.95</v>
      </c>
      <c r="M876">
        <f t="shared" si="39"/>
        <v>25.9</v>
      </c>
      <c r="N876" t="str">
        <f t="shared" si="40"/>
        <v>Arabica</v>
      </c>
      <c r="O876" t="str">
        <f t="shared" si="41"/>
        <v>Light</v>
      </c>
      <c r="P876" t="str">
        <f>_xlfn.XLOOKUP(order_table[[#This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_xlfn.XLOOKUP(orders!D877,products!$A$1:$A$49,products!$C$1:$C$49,,0)</f>
        <v>M</v>
      </c>
      <c r="K877">
        <f>_xlfn.XLOOKUP(orders!D877,products!$A$1:$A$49,products!$D$1:$D$49,,0)</f>
        <v>0.5</v>
      </c>
      <c r="L877">
        <f>_xlfn.XLOOKUP(D877,products!$A$1:$A$49,products!$E$1:$E$49,,0)</f>
        <v>8.73</v>
      </c>
      <c r="M877">
        <f t="shared" si="39"/>
        <v>43.650000000000006</v>
      </c>
      <c r="N877" t="str">
        <f t="shared" si="40"/>
        <v>Liberica</v>
      </c>
      <c r="O877" t="str">
        <f t="shared" si="41"/>
        <v>Medium</v>
      </c>
      <c r="P877" t="str">
        <f>_xlfn.XLOOKUP(order_table[[#This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_xlfn.XLOOKUP(orders!D878,products!$A$1:$A$49,products!$C$1:$C$49,,0)</f>
        <v>L</v>
      </c>
      <c r="K878">
        <f>_xlfn.XLOOKUP(orders!D878,products!$A$1:$A$49,products!$D$1:$D$49,,0)</f>
        <v>0.5</v>
      </c>
      <c r="L878">
        <f>_xlfn.XLOOKUP(D878,products!$A$1:$A$49,products!$E$1:$E$49,,0)</f>
        <v>7.77</v>
      </c>
      <c r="M878">
        <f t="shared" si="39"/>
        <v>46.62</v>
      </c>
      <c r="N878" t="str">
        <f t="shared" si="40"/>
        <v>Arabica</v>
      </c>
      <c r="O878" t="str">
        <f t="shared" si="41"/>
        <v>Light</v>
      </c>
      <c r="P878" t="str">
        <f>_xlfn.XLOOKUP(order_table[[#This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_xlfn.XLOOKUP(orders!D879,products!$A$1:$A$49,products!$C$1:$C$49,,0)</f>
        <v>L</v>
      </c>
      <c r="K879">
        <f>_xlfn.XLOOKUP(orders!D879,products!$A$1:$A$49,products!$D$1:$D$49,,0)</f>
        <v>0.5</v>
      </c>
      <c r="L879">
        <f>_xlfn.XLOOKUP(D879,products!$A$1:$A$49,products!$E$1:$E$49,,0)</f>
        <v>9.51</v>
      </c>
      <c r="M879">
        <f t="shared" si="39"/>
        <v>28.53</v>
      </c>
      <c r="N879" t="str">
        <f t="shared" si="40"/>
        <v>Liberica</v>
      </c>
      <c r="O879" t="str">
        <f t="shared" si="41"/>
        <v>Light</v>
      </c>
      <c r="P879" t="str">
        <f>_xlfn.XLOOKUP(order_table[[#This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_xlfn.XLOOKUP(orders!D880,products!$A$1:$A$49,products!$C$1:$C$49,,0)</f>
        <v>L</v>
      </c>
      <c r="K880">
        <f>_xlfn.XLOOKUP(orders!D880,products!$A$1:$A$49,products!$D$1:$D$49,,0)</f>
        <v>2.5</v>
      </c>
      <c r="L880">
        <f>_xlfn.XLOOKUP(D880,products!$A$1:$A$49,products!$E$1:$E$49,,0)</f>
        <v>27.484999999999996</v>
      </c>
      <c r="M880">
        <f t="shared" si="39"/>
        <v>27.484999999999996</v>
      </c>
      <c r="N880" t="str">
        <f t="shared" si="40"/>
        <v>Robusta</v>
      </c>
      <c r="O880" t="str">
        <f t="shared" si="41"/>
        <v>Light</v>
      </c>
      <c r="P880" t="str">
        <f>_xlfn.XLOOKUP(order_table[[#This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_xlfn.XLOOKUP(orders!D881,products!$A$1:$A$49,products!$C$1:$C$49,,0)</f>
        <v>D</v>
      </c>
      <c r="K881">
        <f>_xlfn.XLOOKUP(orders!D881,products!$A$1:$A$49,products!$D$1:$D$49,,0)</f>
        <v>0.2</v>
      </c>
      <c r="L881">
        <f>_xlfn.XLOOKUP(D881,products!$A$1:$A$49,products!$E$1:$E$49,,0)</f>
        <v>3.645</v>
      </c>
      <c r="M881">
        <f t="shared" si="39"/>
        <v>10.935</v>
      </c>
      <c r="N881" t="str">
        <f t="shared" si="40"/>
        <v>Excelsa</v>
      </c>
      <c r="O881" t="str">
        <f t="shared" si="41"/>
        <v>Dark</v>
      </c>
      <c r="P881" t="str">
        <f>_xlfn.XLOOKUP(order_table[[#This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_xlfn.XLOOKUP(orders!D882,products!$A$1:$A$49,products!$C$1:$C$49,,0)</f>
        <v>L</v>
      </c>
      <c r="K882">
        <f>_xlfn.XLOOKUP(orders!D882,products!$A$1:$A$49,products!$D$1:$D$49,,0)</f>
        <v>0.2</v>
      </c>
      <c r="L882">
        <f>_xlfn.XLOOKUP(D882,products!$A$1:$A$49,products!$E$1:$E$49,,0)</f>
        <v>3.5849999999999995</v>
      </c>
      <c r="M882">
        <f t="shared" si="39"/>
        <v>7.169999999999999</v>
      </c>
      <c r="N882" t="str">
        <f t="shared" si="40"/>
        <v>Robusta</v>
      </c>
      <c r="O882" t="str">
        <f t="shared" si="41"/>
        <v>Light</v>
      </c>
      <c r="P882" t="str">
        <f>_xlfn.XLOOKUP(order_table[[#This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_xlfn.XLOOKUP(orders!D883,products!$A$1:$A$49,products!$C$1:$C$49,,0)</f>
        <v>L</v>
      </c>
      <c r="K883">
        <f>_xlfn.XLOOKUP(orders!D883,products!$A$1:$A$49,products!$D$1:$D$49,,0)</f>
        <v>0.2</v>
      </c>
      <c r="L883">
        <f>_xlfn.XLOOKUP(D883,products!$A$1:$A$49,products!$E$1:$E$49,,0)</f>
        <v>3.8849999999999998</v>
      </c>
      <c r="M883">
        <f t="shared" si="39"/>
        <v>23.31</v>
      </c>
      <c r="N883" t="str">
        <f t="shared" si="40"/>
        <v>Arabica</v>
      </c>
      <c r="O883" t="str">
        <f t="shared" si="41"/>
        <v>Light</v>
      </c>
      <c r="P883" t="str">
        <f>_xlfn.XLOOKUP(order_table[[#This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_xlfn.XLOOKUP(orders!D884,products!$A$1:$A$49,products!$C$1:$C$49,,0)</f>
        <v>D</v>
      </c>
      <c r="K884">
        <f>_xlfn.XLOOKUP(orders!D884,products!$A$1:$A$49,products!$D$1:$D$49,,0)</f>
        <v>2.5</v>
      </c>
      <c r="L884">
        <f>_xlfn.XLOOKUP(D884,products!$A$1:$A$49,products!$E$1:$E$49,,0)</f>
        <v>22.884999999999998</v>
      </c>
      <c r="M884">
        <f t="shared" si="39"/>
        <v>114.42499999999998</v>
      </c>
      <c r="N884" t="str">
        <f t="shared" si="40"/>
        <v>Arabica</v>
      </c>
      <c r="O884" t="str">
        <f t="shared" si="41"/>
        <v>Dark</v>
      </c>
      <c r="P884" t="str">
        <f>_xlfn.XLOOKUP(order_table[[#This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_xlfn.XLOOKUP(orders!D885,products!$A$1:$A$49,products!$C$1:$C$49,,0)</f>
        <v>M</v>
      </c>
      <c r="K885">
        <f>_xlfn.XLOOKUP(orders!D885,products!$A$1:$A$49,products!$D$1:$D$49,,0)</f>
        <v>2.5</v>
      </c>
      <c r="L885">
        <f>_xlfn.XLOOKUP(D885,products!$A$1:$A$49,products!$E$1:$E$49,,0)</f>
        <v>25.874999999999996</v>
      </c>
      <c r="M885">
        <f t="shared" si="39"/>
        <v>77.624999999999986</v>
      </c>
      <c r="N885" t="str">
        <f t="shared" si="40"/>
        <v>Arabica</v>
      </c>
      <c r="O885" t="str">
        <f t="shared" si="41"/>
        <v>Medium</v>
      </c>
      <c r="P885" t="str">
        <f>_xlfn.XLOOKUP(order_table[[#This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_xlfn.XLOOKUP(orders!D886,products!$A$1:$A$49,products!$C$1:$C$49,,0)</f>
        <v>D</v>
      </c>
      <c r="K886">
        <f>_xlfn.XLOOKUP(orders!D886,products!$A$1:$A$49,products!$D$1:$D$49,,0)</f>
        <v>0.5</v>
      </c>
      <c r="L886">
        <f>_xlfn.XLOOKUP(D886,products!$A$1:$A$49,products!$E$1:$E$49,,0)</f>
        <v>5.3699999999999992</v>
      </c>
      <c r="M886">
        <f t="shared" si="39"/>
        <v>5.3699999999999992</v>
      </c>
      <c r="N886" t="str">
        <f t="shared" si="40"/>
        <v>Robusta</v>
      </c>
      <c r="O886" t="str">
        <f t="shared" si="41"/>
        <v>Dark</v>
      </c>
      <c r="P886" t="str">
        <f>_xlfn.XLOOKUP(order_table[[#This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_xlfn.XLOOKUP(orders!D887,products!$A$1:$A$49,products!$C$1:$C$49,,0)</f>
        <v>D</v>
      </c>
      <c r="K887">
        <f>_xlfn.XLOOKUP(orders!D887,products!$A$1:$A$49,products!$D$1:$D$49,,0)</f>
        <v>2.5</v>
      </c>
      <c r="L887">
        <f>_xlfn.XLOOKUP(D887,products!$A$1:$A$49,products!$E$1:$E$49,,0)</f>
        <v>20.584999999999997</v>
      </c>
      <c r="M887">
        <f t="shared" si="39"/>
        <v>123.50999999999999</v>
      </c>
      <c r="N887" t="str">
        <f t="shared" si="40"/>
        <v>Robusta</v>
      </c>
      <c r="O887" t="str">
        <f t="shared" si="41"/>
        <v>Dark</v>
      </c>
      <c r="P887" t="str">
        <f>_xlfn.XLOOKUP(order_table[[#This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_xlfn.XLOOKUP(orders!D888,products!$A$1:$A$49,products!$C$1:$C$49,,0)</f>
        <v>M</v>
      </c>
      <c r="K888">
        <f>_xlfn.XLOOKUP(orders!D888,products!$A$1:$A$49,products!$D$1:$D$49,,0)</f>
        <v>0.5</v>
      </c>
      <c r="L888">
        <f>_xlfn.XLOOKUP(D888,products!$A$1:$A$49,products!$E$1:$E$49,,0)</f>
        <v>8.73</v>
      </c>
      <c r="M888">
        <f t="shared" si="39"/>
        <v>17.46</v>
      </c>
      <c r="N888" t="str">
        <f t="shared" si="40"/>
        <v>Liberica</v>
      </c>
      <c r="O888" t="str">
        <f t="shared" si="41"/>
        <v>Medium</v>
      </c>
      <c r="P888" t="str">
        <f>_xlfn.XLOOKUP(order_table[[#This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_xlfn.XLOOKUP(orders!D889,products!$A$1:$A$49,products!$C$1:$C$49,,0)</f>
        <v>L</v>
      </c>
      <c r="K889">
        <f>_xlfn.XLOOKUP(orders!D889,products!$A$1:$A$49,products!$D$1:$D$49,,0)</f>
        <v>0.2</v>
      </c>
      <c r="L889">
        <f>_xlfn.XLOOKUP(D889,products!$A$1:$A$49,products!$E$1:$E$49,,0)</f>
        <v>4.4550000000000001</v>
      </c>
      <c r="M889">
        <f t="shared" si="39"/>
        <v>13.365</v>
      </c>
      <c r="N889" t="str">
        <f t="shared" si="40"/>
        <v>Excelsa</v>
      </c>
      <c r="O889" t="str">
        <f t="shared" si="41"/>
        <v>Light</v>
      </c>
      <c r="P889" t="str">
        <f>_xlfn.XLOOKUP(order_table[[#This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_xlfn.XLOOKUP(orders!D890,products!$A$1:$A$49,products!$C$1:$C$49,,0)</f>
        <v>L</v>
      </c>
      <c r="K890">
        <f>_xlfn.XLOOKUP(orders!D890,products!$A$1:$A$49,products!$D$1:$D$49,,0)</f>
        <v>0.2</v>
      </c>
      <c r="L890">
        <f>_xlfn.XLOOKUP(D890,products!$A$1:$A$49,products!$E$1:$E$49,,0)</f>
        <v>3.8849999999999998</v>
      </c>
      <c r="M890">
        <f t="shared" si="39"/>
        <v>7.77</v>
      </c>
      <c r="N890" t="str">
        <f t="shared" si="40"/>
        <v>Arabica</v>
      </c>
      <c r="O890" t="str">
        <f t="shared" si="41"/>
        <v>Light</v>
      </c>
      <c r="P890" t="str">
        <f>_xlfn.XLOOKUP(order_table[[#This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_xlfn.XLOOKUP(orders!D891,products!$A$1:$A$49,products!$C$1:$C$49,,0)</f>
        <v>D</v>
      </c>
      <c r="K891">
        <f>_xlfn.XLOOKUP(orders!D891,products!$A$1:$A$49,products!$D$1:$D$49,,0)</f>
        <v>0.2</v>
      </c>
      <c r="L891">
        <f>_xlfn.XLOOKUP(D891,products!$A$1:$A$49,products!$E$1:$E$49,,0)</f>
        <v>2.6849999999999996</v>
      </c>
      <c r="M891">
        <f t="shared" si="39"/>
        <v>2.6849999999999996</v>
      </c>
      <c r="N891" t="str">
        <f t="shared" si="40"/>
        <v>Robusta</v>
      </c>
      <c r="O891" t="str">
        <f t="shared" si="41"/>
        <v>Dark</v>
      </c>
      <c r="P891" t="str">
        <f>_xlfn.XLOOKUP(order_table[[#This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_xlfn.XLOOKUP(orders!D892,products!$A$1:$A$49,products!$C$1:$C$49,,0)</f>
        <v>D</v>
      </c>
      <c r="K892">
        <f>_xlfn.XLOOKUP(orders!D892,products!$A$1:$A$49,products!$D$1:$D$49,,0)</f>
        <v>2.5</v>
      </c>
      <c r="L892">
        <f>_xlfn.XLOOKUP(D892,products!$A$1:$A$49,products!$E$1:$E$49,,0)</f>
        <v>20.584999999999997</v>
      </c>
      <c r="M892">
        <f t="shared" si="39"/>
        <v>20.584999999999997</v>
      </c>
      <c r="N892" t="str">
        <f t="shared" si="40"/>
        <v>Robusta</v>
      </c>
      <c r="O892" t="str">
        <f t="shared" si="41"/>
        <v>Dark</v>
      </c>
      <c r="P892" t="str">
        <f>_xlfn.XLOOKUP(order_table[[#This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_xlfn.XLOOKUP(orders!D893,products!$A$1:$A$49,products!$C$1:$C$49,,0)</f>
        <v>D</v>
      </c>
      <c r="K893">
        <f>_xlfn.XLOOKUP(orders!D893,products!$A$1:$A$49,products!$D$1:$D$49,,0)</f>
        <v>2.5</v>
      </c>
      <c r="L893">
        <f>_xlfn.XLOOKUP(D893,products!$A$1:$A$49,products!$E$1:$E$49,,0)</f>
        <v>22.884999999999998</v>
      </c>
      <c r="M893">
        <f t="shared" si="39"/>
        <v>114.42499999999998</v>
      </c>
      <c r="N893" t="str">
        <f t="shared" si="40"/>
        <v>Arabica</v>
      </c>
      <c r="O893" t="str">
        <f t="shared" si="41"/>
        <v>Dark</v>
      </c>
      <c r="P893" t="str">
        <f>_xlfn.XLOOKUP(order_table[[#This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_xlfn.XLOOKUP(orders!D894,products!$A$1:$A$49,products!$C$1:$C$49,,0)</f>
        <v>M</v>
      </c>
      <c r="K894">
        <f>_xlfn.XLOOKUP(orders!D894,products!$A$1:$A$49,products!$D$1:$D$49,,0)</f>
        <v>0.2</v>
      </c>
      <c r="L894">
        <f>_xlfn.XLOOKUP(D894,products!$A$1:$A$49,products!$E$1:$E$49,,0)</f>
        <v>4.125</v>
      </c>
      <c r="M894">
        <f t="shared" si="39"/>
        <v>20.625</v>
      </c>
      <c r="N894" t="str">
        <f t="shared" si="40"/>
        <v>Excelsa</v>
      </c>
      <c r="O894" t="str">
        <f t="shared" si="41"/>
        <v>Medium</v>
      </c>
      <c r="P894" t="str">
        <f>_xlfn.XLOOKUP(order_table[[#This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_xlfn.XLOOKUP(orders!D895,products!$A$1:$A$49,products!$C$1:$C$49,,0)</f>
        <v>L</v>
      </c>
      <c r="K895">
        <f>_xlfn.XLOOKUP(orders!D895,products!$A$1:$A$49,products!$D$1:$D$49,,0)</f>
        <v>0.5</v>
      </c>
      <c r="L895">
        <f>_xlfn.XLOOKUP(D895,products!$A$1:$A$49,products!$E$1:$E$49,,0)</f>
        <v>9.51</v>
      </c>
      <c r="M895">
        <f t="shared" si="39"/>
        <v>57.06</v>
      </c>
      <c r="N895" t="str">
        <f t="shared" si="40"/>
        <v>Liberica</v>
      </c>
      <c r="O895" t="str">
        <f t="shared" si="41"/>
        <v>Light</v>
      </c>
      <c r="P895" t="str">
        <f>_xlfn.XLOOKUP(order_table[[#This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_xlfn.XLOOKUP(orders!D896,products!$A$1:$A$49,products!$C$1:$C$49,,0)</f>
        <v>D</v>
      </c>
      <c r="K896">
        <f>_xlfn.XLOOKUP(orders!D896,products!$A$1:$A$49,products!$D$1:$D$49,,0)</f>
        <v>2.5</v>
      </c>
      <c r="L896">
        <f>_xlfn.XLOOKUP(D896,products!$A$1:$A$49,products!$E$1:$E$49,,0)</f>
        <v>20.584999999999997</v>
      </c>
      <c r="M896">
        <f t="shared" si="39"/>
        <v>82.339999999999989</v>
      </c>
      <c r="N896" t="str">
        <f t="shared" si="40"/>
        <v>Robusta</v>
      </c>
      <c r="O896" t="str">
        <f t="shared" si="41"/>
        <v>Dark</v>
      </c>
      <c r="P896" t="str">
        <f>_xlfn.XLOOKUP(order_table[[#This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_xlfn.XLOOKUP(orders!D897,products!$A$1:$A$49,products!$C$1:$C$49,,0)</f>
        <v>M</v>
      </c>
      <c r="K897">
        <f>_xlfn.XLOOKUP(orders!D897,products!$A$1:$A$49,products!$D$1:$D$49,,0)</f>
        <v>2.5</v>
      </c>
      <c r="L897">
        <f>_xlfn.XLOOKUP(D897,products!$A$1:$A$49,products!$E$1:$E$49,,0)</f>
        <v>31.624999999999996</v>
      </c>
      <c r="M897">
        <f t="shared" si="39"/>
        <v>158.12499999999997</v>
      </c>
      <c r="N897" t="str">
        <f t="shared" si="40"/>
        <v>Excelsa</v>
      </c>
      <c r="O897" t="str">
        <f t="shared" si="41"/>
        <v>Medium</v>
      </c>
      <c r="P897" t="str">
        <f>_xlfn.XLOOKUP(order_table[[#This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_xlfn.XLOOKUP(orders!D898,products!$A$1:$A$49,products!$C$1:$C$49,,0)</f>
        <v>D</v>
      </c>
      <c r="K898">
        <f>_xlfn.XLOOKUP(orders!D898,products!$A$1:$A$49,products!$D$1:$D$49,,0)</f>
        <v>0.5</v>
      </c>
      <c r="L898">
        <f>_xlfn.XLOOKUP(D898,products!$A$1:$A$49,products!$E$1:$E$49,,0)</f>
        <v>5.3699999999999992</v>
      </c>
      <c r="M898">
        <f t="shared" si="39"/>
        <v>32.22</v>
      </c>
      <c r="N898" t="str">
        <f t="shared" si="40"/>
        <v>Robusta</v>
      </c>
      <c r="O898" t="str">
        <f t="shared" si="41"/>
        <v>Dark</v>
      </c>
      <c r="P898" t="str">
        <f>_xlfn.XLOOKUP(order_table[[#This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_xlfn.XLOOKUP(orders!D899,products!$A$1:$A$49,products!$C$1:$C$49,,0)</f>
        <v>D</v>
      </c>
      <c r="K899">
        <f>_xlfn.XLOOKUP(orders!D899,products!$A$1:$A$49,products!$D$1:$D$49,,0)</f>
        <v>1</v>
      </c>
      <c r="L899">
        <f>_xlfn.XLOOKUP(D899,products!$A$1:$A$49,products!$E$1:$E$49,,0)</f>
        <v>12.15</v>
      </c>
      <c r="M899">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_xlfn.XLOOKUP(order_table[[#This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_xlfn.XLOOKUP(orders!D900,products!$A$1:$A$49,products!$C$1:$C$49,,0)</f>
        <v>L</v>
      </c>
      <c r="K900">
        <f>_xlfn.XLOOKUP(orders!D900,products!$A$1:$A$49,products!$D$1:$D$49,,0)</f>
        <v>0.5</v>
      </c>
      <c r="L900">
        <f>_xlfn.XLOOKUP(D900,products!$A$1:$A$49,products!$E$1:$E$49,,0)</f>
        <v>7.169999999999999</v>
      </c>
      <c r="M900">
        <f t="shared" si="42"/>
        <v>35.849999999999994</v>
      </c>
      <c r="N900" t="str">
        <f t="shared" si="43"/>
        <v>Robusta</v>
      </c>
      <c r="O900" t="str">
        <f t="shared" si="44"/>
        <v>Light</v>
      </c>
      <c r="P900" t="str">
        <f>_xlfn.XLOOKUP(order_table[[#This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_xlfn.XLOOKUP(orders!D901,products!$A$1:$A$49,products!$C$1:$C$49,,0)</f>
        <v>M</v>
      </c>
      <c r="K901">
        <f>_xlfn.XLOOKUP(orders!D901,products!$A$1:$A$49,products!$D$1:$D$49,,0)</f>
        <v>1</v>
      </c>
      <c r="L901">
        <f>_xlfn.XLOOKUP(D901,products!$A$1:$A$49,products!$E$1:$E$49,,0)</f>
        <v>14.55</v>
      </c>
      <c r="M901">
        <f t="shared" si="42"/>
        <v>72.75</v>
      </c>
      <c r="N901" t="str">
        <f t="shared" si="43"/>
        <v>Liberica</v>
      </c>
      <c r="O901" t="str">
        <f t="shared" si="44"/>
        <v>Medium</v>
      </c>
      <c r="P901" t="str">
        <f>_xlfn.XLOOKUP(order_table[[#This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_xlfn.XLOOKUP(orders!D902,products!$A$1:$A$49,products!$C$1:$C$49,,0)</f>
        <v>L</v>
      </c>
      <c r="K902">
        <f>_xlfn.XLOOKUP(orders!D902,products!$A$1:$A$49,products!$D$1:$D$49,,0)</f>
        <v>1</v>
      </c>
      <c r="L902">
        <f>_xlfn.XLOOKUP(D902,products!$A$1:$A$49,products!$E$1:$E$49,,0)</f>
        <v>15.85</v>
      </c>
      <c r="M902">
        <f t="shared" si="42"/>
        <v>47.55</v>
      </c>
      <c r="N902" t="str">
        <f t="shared" si="43"/>
        <v>Liberica</v>
      </c>
      <c r="O902" t="str">
        <f t="shared" si="44"/>
        <v>Light</v>
      </c>
      <c r="P902" t="str">
        <f>_xlfn.XLOOKUP(order_table[[#This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_xlfn.XLOOKUP(orders!D903,products!$A$1:$A$49,products!$C$1:$C$49,,0)</f>
        <v>L</v>
      </c>
      <c r="K903">
        <f>_xlfn.XLOOKUP(orders!D903,products!$A$1:$A$49,products!$D$1:$D$49,,0)</f>
        <v>0.2</v>
      </c>
      <c r="L903">
        <f>_xlfn.XLOOKUP(D903,products!$A$1:$A$49,products!$E$1:$E$49,,0)</f>
        <v>3.5849999999999995</v>
      </c>
      <c r="M903">
        <f t="shared" si="42"/>
        <v>3.5849999999999995</v>
      </c>
      <c r="N903" t="str">
        <f t="shared" si="43"/>
        <v>Robusta</v>
      </c>
      <c r="O903" t="str">
        <f t="shared" si="44"/>
        <v>Light</v>
      </c>
      <c r="P903" t="str">
        <f>_xlfn.XLOOKUP(order_table[[#This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_xlfn.XLOOKUP(orders!D904,products!$A$1:$A$49,products!$C$1:$C$49,,0)</f>
        <v>M</v>
      </c>
      <c r="K904">
        <f>_xlfn.XLOOKUP(orders!D904,products!$A$1:$A$49,products!$D$1:$D$49,,0)</f>
        <v>2.5</v>
      </c>
      <c r="L904">
        <f>_xlfn.XLOOKUP(D904,products!$A$1:$A$49,products!$E$1:$E$49,,0)</f>
        <v>31.624999999999996</v>
      </c>
      <c r="M904">
        <f t="shared" si="42"/>
        <v>158.12499999999997</v>
      </c>
      <c r="N904" t="str">
        <f t="shared" si="43"/>
        <v>Excelsa</v>
      </c>
      <c r="O904" t="str">
        <f t="shared" si="44"/>
        <v>Medium</v>
      </c>
      <c r="P904" t="str">
        <f>_xlfn.XLOOKUP(order_table[[#This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_xlfn.XLOOKUP(orders!D905,products!$A$1:$A$49,products!$C$1:$C$49,,0)</f>
        <v>M</v>
      </c>
      <c r="K905">
        <f>_xlfn.XLOOKUP(orders!D905,products!$A$1:$A$49,products!$D$1:$D$49,,0)</f>
        <v>0.5</v>
      </c>
      <c r="L905">
        <f>_xlfn.XLOOKUP(D905,products!$A$1:$A$49,products!$E$1:$E$49,,0)</f>
        <v>8.73</v>
      </c>
      <c r="M905">
        <f t="shared" si="42"/>
        <v>17.46</v>
      </c>
      <c r="N905" t="str">
        <f t="shared" si="43"/>
        <v>Liberica</v>
      </c>
      <c r="O905" t="str">
        <f t="shared" si="44"/>
        <v>Medium</v>
      </c>
      <c r="P905" t="str">
        <f>_xlfn.XLOOKUP(order_table[[#This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_xlfn.XLOOKUP(orders!D906,products!$A$1:$A$49,products!$C$1:$C$49,,0)</f>
        <v>L</v>
      </c>
      <c r="K906">
        <f>_xlfn.XLOOKUP(orders!D906,products!$A$1:$A$49,products!$D$1:$D$49,,0)</f>
        <v>2.5</v>
      </c>
      <c r="L906">
        <f>_xlfn.XLOOKUP(D906,products!$A$1:$A$49,products!$E$1:$E$49,,0)</f>
        <v>29.784999999999997</v>
      </c>
      <c r="M906">
        <f t="shared" si="42"/>
        <v>148.92499999999998</v>
      </c>
      <c r="N906" t="str">
        <f t="shared" si="43"/>
        <v>Arabica</v>
      </c>
      <c r="O906" t="str">
        <f t="shared" si="44"/>
        <v>Light</v>
      </c>
      <c r="P906" t="str">
        <f>_xlfn.XLOOKUP(order_table[[#This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_xlfn.XLOOKUP(orders!D907,products!$A$1:$A$49,products!$C$1:$C$49,,0)</f>
        <v>M</v>
      </c>
      <c r="K907">
        <f>_xlfn.XLOOKUP(orders!D907,products!$A$1:$A$49,products!$D$1:$D$49,,0)</f>
        <v>0.5</v>
      </c>
      <c r="L907">
        <f>_xlfn.XLOOKUP(D907,products!$A$1:$A$49,products!$E$1:$E$49,,0)</f>
        <v>6.75</v>
      </c>
      <c r="M907">
        <f t="shared" si="42"/>
        <v>40.5</v>
      </c>
      <c r="N907" t="str">
        <f t="shared" si="43"/>
        <v>Arabica</v>
      </c>
      <c r="O907" t="str">
        <f t="shared" si="44"/>
        <v>Medium</v>
      </c>
      <c r="P907" t="str">
        <f>_xlfn.XLOOKUP(order_table[[#This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_xlfn.XLOOKUP(orders!D908,products!$A$1:$A$49,products!$C$1:$C$49,,0)</f>
        <v>M</v>
      </c>
      <c r="K908">
        <f>_xlfn.XLOOKUP(orders!D908,products!$A$1:$A$49,products!$D$1:$D$49,,0)</f>
        <v>0.5</v>
      </c>
      <c r="L908">
        <f>_xlfn.XLOOKUP(D908,products!$A$1:$A$49,products!$E$1:$E$49,,0)</f>
        <v>6.75</v>
      </c>
      <c r="M908">
        <f t="shared" si="42"/>
        <v>27</v>
      </c>
      <c r="N908" t="str">
        <f t="shared" si="43"/>
        <v>Arabica</v>
      </c>
      <c r="O908" t="str">
        <f t="shared" si="44"/>
        <v>Medium</v>
      </c>
      <c r="P908" t="str">
        <f>_xlfn.XLOOKUP(order_table[[#This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_xlfn.XLOOKUP(orders!D909,products!$A$1:$A$49,products!$C$1:$C$49,,0)</f>
        <v>D</v>
      </c>
      <c r="K909">
        <f>_xlfn.XLOOKUP(orders!D909,products!$A$1:$A$49,products!$D$1:$D$49,,0)</f>
        <v>1</v>
      </c>
      <c r="L909">
        <f>_xlfn.XLOOKUP(D909,products!$A$1:$A$49,products!$E$1:$E$49,,0)</f>
        <v>12.95</v>
      </c>
      <c r="M909">
        <f t="shared" si="42"/>
        <v>38.849999999999994</v>
      </c>
      <c r="N909" t="str">
        <f t="shared" si="43"/>
        <v>Liberica</v>
      </c>
      <c r="O909" t="str">
        <f t="shared" si="44"/>
        <v>Dark</v>
      </c>
      <c r="P909" t="str">
        <f>_xlfn.XLOOKUP(order_table[[#This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_xlfn.XLOOKUP(orders!D910,products!$A$1:$A$49,products!$C$1:$C$49,,0)</f>
        <v>L</v>
      </c>
      <c r="K910">
        <f>_xlfn.XLOOKUP(orders!D910,products!$A$1:$A$49,products!$D$1:$D$49,,0)</f>
        <v>1</v>
      </c>
      <c r="L910">
        <f>_xlfn.XLOOKUP(D910,products!$A$1:$A$49,products!$E$1:$E$49,,0)</f>
        <v>11.95</v>
      </c>
      <c r="M910">
        <f t="shared" si="42"/>
        <v>59.75</v>
      </c>
      <c r="N910" t="str">
        <f t="shared" si="43"/>
        <v>Robusta</v>
      </c>
      <c r="O910" t="str">
        <f t="shared" si="44"/>
        <v>Light</v>
      </c>
      <c r="P910" t="str">
        <f>_xlfn.XLOOKUP(order_table[[#This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_xlfn.XLOOKUP(orders!D911,products!$A$1:$A$49,products!$C$1:$C$49,,0)</f>
        <v>L</v>
      </c>
      <c r="K911">
        <f>_xlfn.XLOOKUP(orders!D911,products!$A$1:$A$49,products!$D$1:$D$49,,0)</f>
        <v>0.2</v>
      </c>
      <c r="L911">
        <f>_xlfn.XLOOKUP(D911,products!$A$1:$A$49,products!$E$1:$E$49,,0)</f>
        <v>3.5849999999999995</v>
      </c>
      <c r="M911">
        <f t="shared" si="42"/>
        <v>10.754999999999999</v>
      </c>
      <c r="N911" t="str">
        <f t="shared" si="43"/>
        <v>Robusta</v>
      </c>
      <c r="O911" t="str">
        <f t="shared" si="44"/>
        <v>Light</v>
      </c>
      <c r="P911" t="str">
        <f>_xlfn.XLOOKUP(order_table[[#This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_xlfn.XLOOKUP(orders!D912,products!$A$1:$A$49,products!$C$1:$C$49,,0)</f>
        <v>D</v>
      </c>
      <c r="K912">
        <f>_xlfn.XLOOKUP(orders!D912,products!$A$1:$A$49,products!$D$1:$D$49,,0)</f>
        <v>2.5</v>
      </c>
      <c r="L912">
        <f>_xlfn.XLOOKUP(D912,products!$A$1:$A$49,products!$E$1:$E$49,,0)</f>
        <v>22.884999999999998</v>
      </c>
      <c r="M912">
        <f t="shared" si="42"/>
        <v>91.539999999999992</v>
      </c>
      <c r="N912" t="str">
        <f t="shared" si="43"/>
        <v>Arabica</v>
      </c>
      <c r="O912" t="str">
        <f t="shared" si="44"/>
        <v>Dark</v>
      </c>
      <c r="P912" t="str">
        <f>_xlfn.XLOOKUP(order_table[[#This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_xlfn.XLOOKUP(orders!D913,products!$A$1:$A$49,products!$C$1:$C$49,,0)</f>
        <v>M</v>
      </c>
      <c r="K913">
        <f>_xlfn.XLOOKUP(orders!D913,products!$A$1:$A$49,products!$D$1:$D$49,,0)</f>
        <v>1</v>
      </c>
      <c r="L913">
        <f>_xlfn.XLOOKUP(D913,products!$A$1:$A$49,products!$E$1:$E$49,,0)</f>
        <v>11.25</v>
      </c>
      <c r="M913">
        <f t="shared" si="42"/>
        <v>45</v>
      </c>
      <c r="N913" t="str">
        <f t="shared" si="43"/>
        <v>Arabica</v>
      </c>
      <c r="O913" t="str">
        <f t="shared" si="44"/>
        <v>Medium</v>
      </c>
      <c r="P913" t="str">
        <f>_xlfn.XLOOKUP(order_table[[#This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_xlfn.XLOOKUP(orders!D914,products!$A$1:$A$49,products!$C$1:$C$49,,0)</f>
        <v>M</v>
      </c>
      <c r="K914">
        <f>_xlfn.XLOOKUP(orders!D914,products!$A$1:$A$49,products!$D$1:$D$49,,0)</f>
        <v>2.5</v>
      </c>
      <c r="L914">
        <f>_xlfn.XLOOKUP(D914,products!$A$1:$A$49,products!$E$1:$E$49,,0)</f>
        <v>22.884999999999998</v>
      </c>
      <c r="M914">
        <f t="shared" si="42"/>
        <v>137.31</v>
      </c>
      <c r="N914" t="str">
        <f t="shared" si="43"/>
        <v>Robusta</v>
      </c>
      <c r="O914" t="str">
        <f t="shared" si="44"/>
        <v>Medium</v>
      </c>
      <c r="P914" t="str">
        <f>_xlfn.XLOOKUP(order_table[[#This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_xlfn.XLOOKUP(orders!D915,products!$A$1:$A$49,products!$C$1:$C$49,,0)</f>
        <v>M</v>
      </c>
      <c r="K915">
        <f>_xlfn.XLOOKUP(orders!D915,products!$A$1:$A$49,products!$D$1:$D$49,,0)</f>
        <v>0.5</v>
      </c>
      <c r="L915">
        <f>_xlfn.XLOOKUP(D915,products!$A$1:$A$49,products!$E$1:$E$49,,0)</f>
        <v>6.75</v>
      </c>
      <c r="M915">
        <f t="shared" si="42"/>
        <v>6.75</v>
      </c>
      <c r="N915" t="str">
        <f t="shared" si="43"/>
        <v>Arabica</v>
      </c>
      <c r="O915" t="str">
        <f t="shared" si="44"/>
        <v>Medium</v>
      </c>
      <c r="P915" t="str">
        <f>_xlfn.XLOOKUP(order_table[[#This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_xlfn.XLOOKUP(orders!D916,products!$A$1:$A$49,products!$C$1:$C$49,,0)</f>
        <v>M</v>
      </c>
      <c r="K916">
        <f>_xlfn.XLOOKUP(orders!D916,products!$A$1:$A$49,products!$D$1:$D$49,,0)</f>
        <v>1</v>
      </c>
      <c r="L916">
        <f>_xlfn.XLOOKUP(D916,products!$A$1:$A$49,products!$E$1:$E$49,,0)</f>
        <v>11.25</v>
      </c>
      <c r="M916">
        <f t="shared" si="42"/>
        <v>45</v>
      </c>
      <c r="N916" t="str">
        <f t="shared" si="43"/>
        <v>Arabica</v>
      </c>
      <c r="O916" t="str">
        <f t="shared" si="44"/>
        <v>Medium</v>
      </c>
      <c r="P916" t="str">
        <f>_xlfn.XLOOKUP(order_table[[#This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_xlfn.XLOOKUP(orders!D917,products!$A$1:$A$49,products!$C$1:$C$49,,0)</f>
        <v>D</v>
      </c>
      <c r="K917">
        <f>_xlfn.XLOOKUP(orders!D917,products!$A$1:$A$49,products!$D$1:$D$49,,0)</f>
        <v>2.5</v>
      </c>
      <c r="L917">
        <f>_xlfn.XLOOKUP(D917,products!$A$1:$A$49,products!$E$1:$E$49,,0)</f>
        <v>27.945</v>
      </c>
      <c r="M917">
        <f t="shared" si="42"/>
        <v>83.835000000000008</v>
      </c>
      <c r="N917" t="str">
        <f t="shared" si="43"/>
        <v>Excelsa</v>
      </c>
      <c r="O917" t="str">
        <f t="shared" si="44"/>
        <v>Dark</v>
      </c>
      <c r="P917" t="str">
        <f>_xlfn.XLOOKUP(order_table[[#This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_xlfn.XLOOKUP(orders!D918,products!$A$1:$A$49,products!$C$1:$C$49,,0)</f>
        <v>D</v>
      </c>
      <c r="K918">
        <f>_xlfn.XLOOKUP(orders!D918,products!$A$1:$A$49,products!$D$1:$D$49,,0)</f>
        <v>0.2</v>
      </c>
      <c r="L918">
        <f>_xlfn.XLOOKUP(D918,products!$A$1:$A$49,products!$E$1:$E$49,,0)</f>
        <v>3.645</v>
      </c>
      <c r="M918">
        <f t="shared" si="42"/>
        <v>3.645</v>
      </c>
      <c r="N918" t="str">
        <f t="shared" si="43"/>
        <v>Excelsa</v>
      </c>
      <c r="O918" t="str">
        <f t="shared" si="44"/>
        <v>Dark</v>
      </c>
      <c r="P918" t="str">
        <f>_xlfn.XLOOKUP(order_table[[#This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_xlfn.XLOOKUP(orders!D919,products!$A$1:$A$49,products!$C$1:$C$49,,0)</f>
        <v>M</v>
      </c>
      <c r="K919">
        <f>_xlfn.XLOOKUP(orders!D919,products!$A$1:$A$49,products!$D$1:$D$49,,0)</f>
        <v>0.5</v>
      </c>
      <c r="L919">
        <f>_xlfn.XLOOKUP(D919,products!$A$1:$A$49,products!$E$1:$E$49,,0)</f>
        <v>6.75</v>
      </c>
      <c r="M919">
        <f t="shared" si="42"/>
        <v>6.75</v>
      </c>
      <c r="N919" t="str">
        <f t="shared" si="43"/>
        <v>Arabica</v>
      </c>
      <c r="O919" t="str">
        <f t="shared" si="44"/>
        <v>Medium</v>
      </c>
      <c r="P919" t="str">
        <f>_xlfn.XLOOKUP(order_table[[#This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_xlfn.XLOOKUP(orders!D920,products!$A$1:$A$49,products!$C$1:$C$49,,0)</f>
        <v>D</v>
      </c>
      <c r="K920">
        <f>_xlfn.XLOOKUP(orders!D920,products!$A$1:$A$49,products!$D$1:$D$49,,0)</f>
        <v>0.5</v>
      </c>
      <c r="L920">
        <f>_xlfn.XLOOKUP(D920,products!$A$1:$A$49,products!$E$1:$E$49,,0)</f>
        <v>7.29</v>
      </c>
      <c r="M920">
        <f t="shared" si="42"/>
        <v>21.87</v>
      </c>
      <c r="N920" t="str">
        <f t="shared" si="43"/>
        <v>Excelsa</v>
      </c>
      <c r="O920" t="str">
        <f t="shared" si="44"/>
        <v>Dark</v>
      </c>
      <c r="P920" t="str">
        <f>_xlfn.XLOOKUP(order_table[[#This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_xlfn.XLOOKUP(orders!D921,products!$A$1:$A$49,products!$C$1:$C$49,,0)</f>
        <v>D</v>
      </c>
      <c r="K921">
        <f>_xlfn.XLOOKUP(orders!D921,products!$A$1:$A$49,products!$D$1:$D$49,,0)</f>
        <v>0.2</v>
      </c>
      <c r="L921">
        <f>_xlfn.XLOOKUP(D921,products!$A$1:$A$49,products!$E$1:$E$49,,0)</f>
        <v>2.6849999999999996</v>
      </c>
      <c r="M921">
        <f t="shared" si="42"/>
        <v>13.424999999999997</v>
      </c>
      <c r="N921" t="str">
        <f t="shared" si="43"/>
        <v>Robusta</v>
      </c>
      <c r="O921" t="str">
        <f t="shared" si="44"/>
        <v>Dark</v>
      </c>
      <c r="P921" t="str">
        <f>_xlfn.XLOOKUP(order_table[[#This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_xlfn.XLOOKUP(orders!D922,products!$A$1:$A$49,products!$C$1:$C$49,,0)</f>
        <v>D</v>
      </c>
      <c r="K922">
        <f>_xlfn.XLOOKUP(orders!D922,products!$A$1:$A$49,products!$D$1:$D$49,,0)</f>
        <v>2.5</v>
      </c>
      <c r="L922">
        <f>_xlfn.XLOOKUP(D922,products!$A$1:$A$49,products!$E$1:$E$49,,0)</f>
        <v>20.584999999999997</v>
      </c>
      <c r="M922">
        <f t="shared" si="42"/>
        <v>123.50999999999999</v>
      </c>
      <c r="N922" t="str">
        <f t="shared" si="43"/>
        <v>Robusta</v>
      </c>
      <c r="O922" t="str">
        <f t="shared" si="44"/>
        <v>Dark</v>
      </c>
      <c r="P922" t="str">
        <f>_xlfn.XLOOKUP(order_table[[#This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_xlfn.XLOOKUP(orders!D923,products!$A$1:$A$49,products!$C$1:$C$49,,0)</f>
        <v>D</v>
      </c>
      <c r="K923">
        <f>_xlfn.XLOOKUP(orders!D923,products!$A$1:$A$49,products!$D$1:$D$49,,0)</f>
        <v>0.2</v>
      </c>
      <c r="L923">
        <f>_xlfn.XLOOKUP(D923,products!$A$1:$A$49,products!$E$1:$E$49,,0)</f>
        <v>3.8849999999999998</v>
      </c>
      <c r="M923">
        <f t="shared" si="42"/>
        <v>7.77</v>
      </c>
      <c r="N923" t="str">
        <f t="shared" si="43"/>
        <v>Liberica</v>
      </c>
      <c r="O923" t="str">
        <f t="shared" si="44"/>
        <v>Dark</v>
      </c>
      <c r="P923" t="str">
        <f>_xlfn.XLOOKUP(order_table[[#This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_xlfn.XLOOKUP(orders!D924,products!$A$1:$A$49,products!$C$1:$C$49,,0)</f>
        <v>M</v>
      </c>
      <c r="K924">
        <f>_xlfn.XLOOKUP(orders!D924,products!$A$1:$A$49,products!$D$1:$D$49,,0)</f>
        <v>1</v>
      </c>
      <c r="L924">
        <f>_xlfn.XLOOKUP(D924,products!$A$1:$A$49,products!$E$1:$E$49,,0)</f>
        <v>11.25</v>
      </c>
      <c r="M924">
        <f t="shared" si="42"/>
        <v>67.5</v>
      </c>
      <c r="N924" t="str">
        <f t="shared" si="43"/>
        <v>Arabica</v>
      </c>
      <c r="O924" t="str">
        <f t="shared" si="44"/>
        <v>Medium</v>
      </c>
      <c r="P924" t="str">
        <f>_xlfn.XLOOKUP(order_table[[#This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_xlfn.XLOOKUP(orders!D925,products!$A$1:$A$49,products!$C$1:$C$49,,0)</f>
        <v>D</v>
      </c>
      <c r="K925">
        <f>_xlfn.XLOOKUP(orders!D925,products!$A$1:$A$49,products!$D$1:$D$49,,0)</f>
        <v>2.5</v>
      </c>
      <c r="L925">
        <f>_xlfn.XLOOKUP(D925,products!$A$1:$A$49,products!$E$1:$E$49,,0)</f>
        <v>27.945</v>
      </c>
      <c r="M925">
        <f t="shared" si="42"/>
        <v>27.945</v>
      </c>
      <c r="N925" t="str">
        <f t="shared" si="43"/>
        <v>Excelsa</v>
      </c>
      <c r="O925" t="str">
        <f t="shared" si="44"/>
        <v>Dark</v>
      </c>
      <c r="P925" t="str">
        <f>_xlfn.XLOOKUP(order_table[[#This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_xlfn.XLOOKUP(orders!D926,products!$A$1:$A$49,products!$C$1:$C$49,,0)</f>
        <v>L</v>
      </c>
      <c r="K926">
        <f>_xlfn.XLOOKUP(orders!D926,products!$A$1:$A$49,products!$D$1:$D$49,,0)</f>
        <v>2.5</v>
      </c>
      <c r="L926">
        <f>_xlfn.XLOOKUP(D926,products!$A$1:$A$49,products!$E$1:$E$49,,0)</f>
        <v>29.784999999999997</v>
      </c>
      <c r="M926">
        <f t="shared" si="42"/>
        <v>89.35499999999999</v>
      </c>
      <c r="N926" t="str">
        <f t="shared" si="43"/>
        <v>Arabica</v>
      </c>
      <c r="O926" t="str">
        <f t="shared" si="44"/>
        <v>Light</v>
      </c>
      <c r="P926" t="str">
        <f>_xlfn.XLOOKUP(order_table[[#This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_xlfn.XLOOKUP(orders!D927,products!$A$1:$A$49,products!$C$1:$C$49,,0)</f>
        <v>M</v>
      </c>
      <c r="K927">
        <f>_xlfn.XLOOKUP(orders!D927,products!$A$1:$A$49,products!$D$1:$D$49,,0)</f>
        <v>0.5</v>
      </c>
      <c r="L927">
        <f>_xlfn.XLOOKUP(D927,products!$A$1:$A$49,products!$E$1:$E$49,,0)</f>
        <v>6.75</v>
      </c>
      <c r="M927">
        <f t="shared" si="42"/>
        <v>20.25</v>
      </c>
      <c r="N927" t="str">
        <f t="shared" si="43"/>
        <v>Arabica</v>
      </c>
      <c r="O927" t="str">
        <f t="shared" si="44"/>
        <v>Medium</v>
      </c>
      <c r="P927" t="str">
        <f>_xlfn.XLOOKUP(order_table[[#This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_xlfn.XLOOKUP(orders!D928,products!$A$1:$A$49,products!$C$1:$C$49,,0)</f>
        <v>M</v>
      </c>
      <c r="K928">
        <f>_xlfn.XLOOKUP(orders!D928,products!$A$1:$A$49,products!$D$1:$D$49,,0)</f>
        <v>0.5</v>
      </c>
      <c r="L928">
        <f>_xlfn.XLOOKUP(D928,products!$A$1:$A$49,products!$E$1:$E$49,,0)</f>
        <v>6.75</v>
      </c>
      <c r="M928">
        <f t="shared" si="42"/>
        <v>33.75</v>
      </c>
      <c r="N928" t="str">
        <f t="shared" si="43"/>
        <v>Arabica</v>
      </c>
      <c r="O928" t="str">
        <f t="shared" si="44"/>
        <v>Medium</v>
      </c>
      <c r="P928" t="str">
        <f>_xlfn.XLOOKUP(order_table[[#This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_xlfn.XLOOKUP(orders!D929,products!$A$1:$A$49,products!$C$1:$C$49,,0)</f>
        <v>D</v>
      </c>
      <c r="K929">
        <f>_xlfn.XLOOKUP(orders!D929,products!$A$1:$A$49,products!$D$1:$D$49,,0)</f>
        <v>2.5</v>
      </c>
      <c r="L929">
        <f>_xlfn.XLOOKUP(D929,products!$A$1:$A$49,products!$E$1:$E$49,,0)</f>
        <v>27.945</v>
      </c>
      <c r="M929">
        <f t="shared" si="42"/>
        <v>111.78</v>
      </c>
      <c r="N929" t="str">
        <f t="shared" si="43"/>
        <v>Excelsa</v>
      </c>
      <c r="O929" t="str">
        <f t="shared" si="44"/>
        <v>Dark</v>
      </c>
      <c r="P929" t="str">
        <f>_xlfn.XLOOKUP(order_table[[#This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_xlfn.XLOOKUP(orders!D930,products!$A$1:$A$49,products!$C$1:$C$49,,0)</f>
        <v>M</v>
      </c>
      <c r="K930">
        <f>_xlfn.XLOOKUP(orders!D930,products!$A$1:$A$49,products!$D$1:$D$49,,0)</f>
        <v>2.5</v>
      </c>
      <c r="L930">
        <f>_xlfn.XLOOKUP(D930,products!$A$1:$A$49,products!$E$1:$E$49,,0)</f>
        <v>31.624999999999996</v>
      </c>
      <c r="M930">
        <f t="shared" si="42"/>
        <v>63.249999999999993</v>
      </c>
      <c r="N930" t="str">
        <f t="shared" si="43"/>
        <v>Excelsa</v>
      </c>
      <c r="O930" t="str">
        <f t="shared" si="44"/>
        <v>Medium</v>
      </c>
      <c r="P930" t="str">
        <f>_xlfn.XLOOKUP(order_table[[#This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_xlfn.XLOOKUP(orders!D931,products!$A$1:$A$49,products!$C$1:$C$49,,0)</f>
        <v>L</v>
      </c>
      <c r="K931">
        <f>_xlfn.XLOOKUP(orders!D931,products!$A$1:$A$49,products!$D$1:$D$49,,0)</f>
        <v>0.2</v>
      </c>
      <c r="L931">
        <f>_xlfn.XLOOKUP(D931,products!$A$1:$A$49,products!$E$1:$E$49,,0)</f>
        <v>4.4550000000000001</v>
      </c>
      <c r="M931">
        <f t="shared" si="42"/>
        <v>8.91</v>
      </c>
      <c r="N931" t="str">
        <f t="shared" si="43"/>
        <v>Excelsa</v>
      </c>
      <c r="O931" t="str">
        <f t="shared" si="44"/>
        <v>Light</v>
      </c>
      <c r="P931" t="str">
        <f>_xlfn.XLOOKUP(order_table[[#This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_xlfn.XLOOKUP(orders!D932,products!$A$1:$A$49,products!$C$1:$C$49,,0)</f>
        <v>D</v>
      </c>
      <c r="K932">
        <f>_xlfn.XLOOKUP(orders!D932,products!$A$1:$A$49,products!$D$1:$D$49,,0)</f>
        <v>1</v>
      </c>
      <c r="L932">
        <f>_xlfn.XLOOKUP(D932,products!$A$1:$A$49,products!$E$1:$E$49,,0)</f>
        <v>12.15</v>
      </c>
      <c r="M932">
        <f t="shared" si="42"/>
        <v>12.15</v>
      </c>
      <c r="N932" t="str">
        <f t="shared" si="43"/>
        <v>Excelsa</v>
      </c>
      <c r="O932" t="str">
        <f t="shared" si="44"/>
        <v>Dark</v>
      </c>
      <c r="P932" t="str">
        <f>_xlfn.XLOOKUP(order_table[[#This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_xlfn.XLOOKUP(orders!D933,products!$A$1:$A$49,products!$C$1:$C$49,,0)</f>
        <v>D</v>
      </c>
      <c r="K933">
        <f>_xlfn.XLOOKUP(orders!D933,products!$A$1:$A$49,products!$D$1:$D$49,,0)</f>
        <v>0.5</v>
      </c>
      <c r="L933">
        <f>_xlfn.XLOOKUP(D933,products!$A$1:$A$49,products!$E$1:$E$49,,0)</f>
        <v>5.97</v>
      </c>
      <c r="M933">
        <f t="shared" si="42"/>
        <v>23.88</v>
      </c>
      <c r="N933" t="str">
        <f t="shared" si="43"/>
        <v>Arabica</v>
      </c>
      <c r="O933" t="str">
        <f t="shared" si="44"/>
        <v>Dark</v>
      </c>
      <c r="P933" t="str">
        <f>_xlfn.XLOOKUP(order_table[[#This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_xlfn.XLOOKUP(orders!D934,products!$A$1:$A$49,products!$C$1:$C$49,,0)</f>
        <v>M</v>
      </c>
      <c r="K934">
        <f>_xlfn.XLOOKUP(orders!D934,products!$A$1:$A$49,products!$D$1:$D$49,,0)</f>
        <v>1</v>
      </c>
      <c r="L934">
        <f>_xlfn.XLOOKUP(D934,products!$A$1:$A$49,products!$E$1:$E$49,,0)</f>
        <v>13.75</v>
      </c>
      <c r="M934">
        <f t="shared" si="42"/>
        <v>55</v>
      </c>
      <c r="N934" t="str">
        <f t="shared" si="43"/>
        <v>Excelsa</v>
      </c>
      <c r="O934" t="str">
        <f t="shared" si="44"/>
        <v>Medium</v>
      </c>
      <c r="P934" t="str">
        <f>_xlfn.XLOOKUP(order_table[[#This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_xlfn.XLOOKUP(orders!D935,products!$A$1:$A$49,products!$C$1:$C$49,,0)</f>
        <v>D</v>
      </c>
      <c r="K935">
        <f>_xlfn.XLOOKUP(orders!D935,products!$A$1:$A$49,products!$D$1:$D$49,,0)</f>
        <v>1</v>
      </c>
      <c r="L935">
        <f>_xlfn.XLOOKUP(D935,products!$A$1:$A$49,products!$E$1:$E$49,,0)</f>
        <v>8.9499999999999993</v>
      </c>
      <c r="M935">
        <f t="shared" si="42"/>
        <v>26.849999999999998</v>
      </c>
      <c r="N935" t="str">
        <f t="shared" si="43"/>
        <v>Robusta</v>
      </c>
      <c r="O935" t="str">
        <f t="shared" si="44"/>
        <v>Dark</v>
      </c>
      <c r="P935" t="str">
        <f>_xlfn.XLOOKUP(order_table[[#This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_xlfn.XLOOKUP(orders!D936,products!$A$1:$A$49,products!$C$1:$C$49,,0)</f>
        <v>M</v>
      </c>
      <c r="K936">
        <f>_xlfn.XLOOKUP(orders!D936,products!$A$1:$A$49,products!$D$1:$D$49,,0)</f>
        <v>2.5</v>
      </c>
      <c r="L936">
        <f>_xlfn.XLOOKUP(D936,products!$A$1:$A$49,products!$E$1:$E$49,,0)</f>
        <v>22.884999999999998</v>
      </c>
      <c r="M936">
        <f t="shared" si="42"/>
        <v>114.42499999999998</v>
      </c>
      <c r="N936" t="str">
        <f t="shared" si="43"/>
        <v>Robusta</v>
      </c>
      <c r="O936" t="str">
        <f t="shared" si="44"/>
        <v>Medium</v>
      </c>
      <c r="P936" t="str">
        <f>_xlfn.XLOOKUP(order_table[[#This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_xlfn.XLOOKUP(orders!D937,products!$A$1:$A$49,products!$C$1:$C$49,,0)</f>
        <v>M</v>
      </c>
      <c r="K937">
        <f>_xlfn.XLOOKUP(orders!D937,products!$A$1:$A$49,products!$D$1:$D$49,,0)</f>
        <v>2.5</v>
      </c>
      <c r="L937">
        <f>_xlfn.XLOOKUP(D937,products!$A$1:$A$49,products!$E$1:$E$49,,0)</f>
        <v>25.874999999999996</v>
      </c>
      <c r="M937">
        <f t="shared" si="42"/>
        <v>155.24999999999997</v>
      </c>
      <c r="N937" t="str">
        <f t="shared" si="43"/>
        <v>Arabica</v>
      </c>
      <c r="O937" t="str">
        <f t="shared" si="44"/>
        <v>Medium</v>
      </c>
      <c r="P937" t="str">
        <f>_xlfn.XLOOKUP(order_table[[#This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_xlfn.XLOOKUP(orders!D938,products!$A$1:$A$49,products!$C$1:$C$49,,0)</f>
        <v>D</v>
      </c>
      <c r="K938">
        <f>_xlfn.XLOOKUP(orders!D938,products!$A$1:$A$49,products!$D$1:$D$49,,0)</f>
        <v>0.5</v>
      </c>
      <c r="L938">
        <f>_xlfn.XLOOKUP(D938,products!$A$1:$A$49,products!$E$1:$E$49,,0)</f>
        <v>7.77</v>
      </c>
      <c r="M938">
        <f t="shared" si="42"/>
        <v>23.31</v>
      </c>
      <c r="N938" t="str">
        <f t="shared" si="43"/>
        <v>Liberica</v>
      </c>
      <c r="O938" t="str">
        <f t="shared" si="44"/>
        <v>Dark</v>
      </c>
      <c r="P938" t="str">
        <f>_xlfn.XLOOKUP(order_table[[#This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_xlfn.XLOOKUP(orders!D939,products!$A$1:$A$49,products!$C$1:$C$49,,0)</f>
        <v>M</v>
      </c>
      <c r="K939">
        <f>_xlfn.XLOOKUP(orders!D939,products!$A$1:$A$49,products!$D$1:$D$49,,0)</f>
        <v>2.5</v>
      </c>
      <c r="L939">
        <f>_xlfn.XLOOKUP(D939,products!$A$1:$A$49,products!$E$1:$E$49,,0)</f>
        <v>22.884999999999998</v>
      </c>
      <c r="M939">
        <f t="shared" si="42"/>
        <v>91.539999999999992</v>
      </c>
      <c r="N939" t="str">
        <f t="shared" si="43"/>
        <v>Robusta</v>
      </c>
      <c r="O939" t="str">
        <f t="shared" si="44"/>
        <v>Medium</v>
      </c>
      <c r="P939" t="str">
        <f>_xlfn.XLOOKUP(order_table[[#This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_xlfn.XLOOKUP(orders!D940,products!$A$1:$A$49,products!$C$1:$C$49,,0)</f>
        <v>L</v>
      </c>
      <c r="K940">
        <f>_xlfn.XLOOKUP(orders!D940,products!$A$1:$A$49,products!$D$1:$D$49,,0)</f>
        <v>1</v>
      </c>
      <c r="L940">
        <f>_xlfn.XLOOKUP(D940,products!$A$1:$A$49,products!$E$1:$E$49,,0)</f>
        <v>14.85</v>
      </c>
      <c r="M940">
        <f t="shared" si="42"/>
        <v>74.25</v>
      </c>
      <c r="N940" t="str">
        <f t="shared" si="43"/>
        <v>Excelsa</v>
      </c>
      <c r="O940" t="str">
        <f t="shared" si="44"/>
        <v>Light</v>
      </c>
      <c r="P940" t="str">
        <f>_xlfn.XLOOKUP(order_table[[#This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_xlfn.XLOOKUP(orders!D941,products!$A$1:$A$49,products!$C$1:$C$49,,0)</f>
        <v>L</v>
      </c>
      <c r="K941">
        <f>_xlfn.XLOOKUP(orders!D941,products!$A$1:$A$49,products!$D$1:$D$49,,0)</f>
        <v>0.2</v>
      </c>
      <c r="L941">
        <f>_xlfn.XLOOKUP(D941,products!$A$1:$A$49,products!$E$1:$E$49,,0)</f>
        <v>4.7549999999999999</v>
      </c>
      <c r="M941">
        <f t="shared" si="42"/>
        <v>28.53</v>
      </c>
      <c r="N941" t="str">
        <f t="shared" si="43"/>
        <v>Liberica</v>
      </c>
      <c r="O941" t="str">
        <f t="shared" si="44"/>
        <v>Light</v>
      </c>
      <c r="P941" t="str">
        <f>_xlfn.XLOOKUP(order_table[[#This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_xlfn.XLOOKUP(orders!D942,products!$A$1:$A$49,products!$C$1:$C$49,,0)</f>
        <v>L</v>
      </c>
      <c r="K942">
        <f>_xlfn.XLOOKUP(orders!D942,products!$A$1:$A$49,products!$D$1:$D$49,,0)</f>
        <v>0.5</v>
      </c>
      <c r="L942">
        <f>_xlfn.XLOOKUP(D942,products!$A$1:$A$49,products!$E$1:$E$49,,0)</f>
        <v>7.169999999999999</v>
      </c>
      <c r="M942">
        <f t="shared" si="42"/>
        <v>14.339999999999998</v>
      </c>
      <c r="N942" t="str">
        <f t="shared" si="43"/>
        <v>Robusta</v>
      </c>
      <c r="O942" t="str">
        <f t="shared" si="44"/>
        <v>Light</v>
      </c>
      <c r="P942" t="str">
        <f>_xlfn.XLOOKUP(order_table[[#This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_xlfn.XLOOKUP(orders!D943,products!$A$1:$A$49,products!$C$1:$C$49,,0)</f>
        <v>L</v>
      </c>
      <c r="K943">
        <f>_xlfn.XLOOKUP(orders!D943,products!$A$1:$A$49,products!$D$1:$D$49,,0)</f>
        <v>0.5</v>
      </c>
      <c r="L943">
        <f>_xlfn.XLOOKUP(D943,products!$A$1:$A$49,products!$E$1:$E$49,,0)</f>
        <v>7.77</v>
      </c>
      <c r="M943">
        <f t="shared" si="42"/>
        <v>15.54</v>
      </c>
      <c r="N943" t="str">
        <f t="shared" si="43"/>
        <v>Arabica</v>
      </c>
      <c r="O943" t="str">
        <f t="shared" si="44"/>
        <v>Light</v>
      </c>
      <c r="P943" t="str">
        <f>_xlfn.XLOOKUP(order_table[[#This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_xlfn.XLOOKUP(orders!D944,products!$A$1:$A$49,products!$C$1:$C$49,,0)</f>
        <v>L</v>
      </c>
      <c r="K944">
        <f>_xlfn.XLOOKUP(orders!D944,products!$A$1:$A$49,products!$D$1:$D$49,,0)</f>
        <v>1</v>
      </c>
      <c r="L944">
        <f>_xlfn.XLOOKUP(D944,products!$A$1:$A$49,products!$E$1:$E$49,,0)</f>
        <v>11.95</v>
      </c>
      <c r="M944">
        <f t="shared" si="42"/>
        <v>35.849999999999994</v>
      </c>
      <c r="N944" t="str">
        <f t="shared" si="43"/>
        <v>Robusta</v>
      </c>
      <c r="O944" t="str">
        <f t="shared" si="44"/>
        <v>Light</v>
      </c>
      <c r="P944" t="str">
        <f>_xlfn.XLOOKUP(order_table[[#This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_xlfn.XLOOKUP(orders!D945,products!$A$1:$A$49,products!$C$1:$C$49,,0)</f>
        <v>L</v>
      </c>
      <c r="K945">
        <f>_xlfn.XLOOKUP(orders!D945,products!$A$1:$A$49,products!$D$1:$D$49,,0)</f>
        <v>0.5</v>
      </c>
      <c r="L945">
        <f>_xlfn.XLOOKUP(D945,products!$A$1:$A$49,products!$E$1:$E$49,,0)</f>
        <v>7.77</v>
      </c>
      <c r="M945">
        <f t="shared" si="42"/>
        <v>46.62</v>
      </c>
      <c r="N945" t="str">
        <f t="shared" si="43"/>
        <v>Arabica</v>
      </c>
      <c r="O945" t="str">
        <f t="shared" si="44"/>
        <v>Light</v>
      </c>
      <c r="P945" t="str">
        <f>_xlfn.XLOOKUP(order_table[[#This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_xlfn.XLOOKUP(orders!D946,products!$A$1:$A$49,products!$C$1:$C$49,,0)</f>
        <v>L</v>
      </c>
      <c r="K946">
        <f>_xlfn.XLOOKUP(orders!D946,products!$A$1:$A$49,products!$D$1:$D$49,,0)</f>
        <v>0.5</v>
      </c>
      <c r="L946">
        <f>_xlfn.XLOOKUP(D946,products!$A$1:$A$49,products!$E$1:$E$49,,0)</f>
        <v>7.169999999999999</v>
      </c>
      <c r="M946">
        <f t="shared" si="42"/>
        <v>35.849999999999994</v>
      </c>
      <c r="N946" t="str">
        <f t="shared" si="43"/>
        <v>Robusta</v>
      </c>
      <c r="O946" t="str">
        <f t="shared" si="44"/>
        <v>Light</v>
      </c>
      <c r="P946" t="str">
        <f>_xlfn.XLOOKUP(order_table[[#This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_xlfn.XLOOKUP(orders!D947,products!$A$1:$A$49,products!$C$1:$C$49,,0)</f>
        <v>D</v>
      </c>
      <c r="K947">
        <f>_xlfn.XLOOKUP(orders!D947,products!$A$1:$A$49,products!$D$1:$D$49,,0)</f>
        <v>2.5</v>
      </c>
      <c r="L947">
        <f>_xlfn.XLOOKUP(D947,products!$A$1:$A$49,products!$E$1:$E$49,,0)</f>
        <v>29.784999999999997</v>
      </c>
      <c r="M947">
        <f t="shared" si="42"/>
        <v>119.13999999999999</v>
      </c>
      <c r="N947" t="str">
        <f t="shared" si="43"/>
        <v>Liberica</v>
      </c>
      <c r="O947" t="str">
        <f t="shared" si="44"/>
        <v>Dark</v>
      </c>
      <c r="P947" t="str">
        <f>_xlfn.XLOOKUP(order_table[[#This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_xlfn.XLOOKUP(orders!D948,products!$A$1:$A$49,products!$C$1:$C$49,,0)</f>
        <v>D</v>
      </c>
      <c r="K948">
        <f>_xlfn.XLOOKUP(orders!D948,products!$A$1:$A$49,products!$D$1:$D$49,,0)</f>
        <v>0.5</v>
      </c>
      <c r="L948">
        <f>_xlfn.XLOOKUP(D948,products!$A$1:$A$49,products!$E$1:$E$49,,0)</f>
        <v>7.77</v>
      </c>
      <c r="M948">
        <f t="shared" si="42"/>
        <v>23.31</v>
      </c>
      <c r="N948" t="str">
        <f t="shared" si="43"/>
        <v>Liberica</v>
      </c>
      <c r="O948" t="str">
        <f t="shared" si="44"/>
        <v>Dark</v>
      </c>
      <c r="P948" t="str">
        <f>_xlfn.XLOOKUP(order_table[[#This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_xlfn.XLOOKUP(orders!D949,products!$A$1:$A$49,products!$C$1:$C$49,,0)</f>
        <v>M</v>
      </c>
      <c r="K949">
        <f>_xlfn.XLOOKUP(orders!D949,products!$A$1:$A$49,products!$D$1:$D$49,,0)</f>
        <v>1</v>
      </c>
      <c r="L949">
        <f>_xlfn.XLOOKUP(D949,products!$A$1:$A$49,products!$E$1:$E$49,,0)</f>
        <v>11.25</v>
      </c>
      <c r="M949">
        <f t="shared" si="42"/>
        <v>11.25</v>
      </c>
      <c r="N949" t="str">
        <f t="shared" si="43"/>
        <v>Arabica</v>
      </c>
      <c r="O949" t="str">
        <f t="shared" si="44"/>
        <v>Medium</v>
      </c>
      <c r="P949" t="str">
        <f>_xlfn.XLOOKUP(order_table[[#This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_xlfn.XLOOKUP(orders!D950,products!$A$1:$A$49,products!$C$1:$C$49,,0)</f>
        <v>D</v>
      </c>
      <c r="K950">
        <f>_xlfn.XLOOKUP(orders!D950,products!$A$1:$A$49,products!$D$1:$D$49,,0)</f>
        <v>2.5</v>
      </c>
      <c r="L950">
        <f>_xlfn.XLOOKUP(D950,products!$A$1:$A$49,products!$E$1:$E$49,,0)</f>
        <v>27.945</v>
      </c>
      <c r="M950">
        <f t="shared" si="42"/>
        <v>83.835000000000008</v>
      </c>
      <c r="N950" t="str">
        <f t="shared" si="43"/>
        <v>Excelsa</v>
      </c>
      <c r="O950" t="str">
        <f t="shared" si="44"/>
        <v>Dark</v>
      </c>
      <c r="P950" t="str">
        <f>_xlfn.XLOOKUP(order_table[[#This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_xlfn.XLOOKUP(orders!D951,products!$A$1:$A$49,products!$C$1:$C$49,,0)</f>
        <v>L</v>
      </c>
      <c r="K951">
        <f>_xlfn.XLOOKUP(orders!D951,products!$A$1:$A$49,products!$D$1:$D$49,,0)</f>
        <v>2.5</v>
      </c>
      <c r="L951">
        <f>_xlfn.XLOOKUP(D951,products!$A$1:$A$49,products!$E$1:$E$49,,0)</f>
        <v>27.484999999999996</v>
      </c>
      <c r="M951">
        <f t="shared" si="42"/>
        <v>109.93999999999998</v>
      </c>
      <c r="N951" t="str">
        <f t="shared" si="43"/>
        <v>Robusta</v>
      </c>
      <c r="O951" t="str">
        <f t="shared" si="44"/>
        <v>Light</v>
      </c>
      <c r="P951" t="str">
        <f>_xlfn.XLOOKUP(order_table[[#This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_xlfn.XLOOKUP(orders!D952,products!$A$1:$A$49,products!$C$1:$C$49,,0)</f>
        <v>L</v>
      </c>
      <c r="K952">
        <f>_xlfn.XLOOKUP(orders!D952,products!$A$1:$A$49,products!$D$1:$D$49,,0)</f>
        <v>0.2</v>
      </c>
      <c r="L952">
        <f>_xlfn.XLOOKUP(D952,products!$A$1:$A$49,products!$E$1:$E$49,,0)</f>
        <v>3.5849999999999995</v>
      </c>
      <c r="M952">
        <f t="shared" si="42"/>
        <v>14.339999999999998</v>
      </c>
      <c r="N952" t="str">
        <f t="shared" si="43"/>
        <v>Robusta</v>
      </c>
      <c r="O952" t="str">
        <f t="shared" si="44"/>
        <v>Light</v>
      </c>
      <c r="P952" t="str">
        <f>_xlfn.XLOOKUP(order_table[[#This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_xlfn.XLOOKUP(orders!D953,products!$A$1:$A$49,products!$C$1:$C$49,,0)</f>
        <v>L</v>
      </c>
      <c r="K953">
        <f>_xlfn.XLOOKUP(orders!D953,products!$A$1:$A$49,products!$D$1:$D$49,,0)</f>
        <v>0.2</v>
      </c>
      <c r="L953">
        <f>_xlfn.XLOOKUP(D953,products!$A$1:$A$49,products!$E$1:$E$49,,0)</f>
        <v>3.5849999999999995</v>
      </c>
      <c r="M953">
        <f t="shared" si="42"/>
        <v>21.509999999999998</v>
      </c>
      <c r="N953" t="str">
        <f t="shared" si="43"/>
        <v>Robusta</v>
      </c>
      <c r="O953" t="str">
        <f t="shared" si="44"/>
        <v>Light</v>
      </c>
      <c r="P953" t="str">
        <f>_xlfn.XLOOKUP(order_table[[#This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_xlfn.XLOOKUP(orders!D954,products!$A$1:$A$49,products!$C$1:$C$49,,0)</f>
        <v>M</v>
      </c>
      <c r="K954">
        <f>_xlfn.XLOOKUP(orders!D954,products!$A$1:$A$49,products!$D$1:$D$49,,0)</f>
        <v>1</v>
      </c>
      <c r="L954">
        <f>_xlfn.XLOOKUP(D954,products!$A$1:$A$49,products!$E$1:$E$49,,0)</f>
        <v>11.25</v>
      </c>
      <c r="M954">
        <f t="shared" si="42"/>
        <v>22.5</v>
      </c>
      <c r="N954" t="str">
        <f t="shared" si="43"/>
        <v>Arabica</v>
      </c>
      <c r="O954" t="str">
        <f t="shared" si="44"/>
        <v>Medium</v>
      </c>
      <c r="P954" t="str">
        <f>_xlfn.XLOOKUP(order_table[[#This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_xlfn.XLOOKUP(orders!D955,products!$A$1:$A$49,products!$C$1:$C$49,,0)</f>
        <v>L</v>
      </c>
      <c r="K955">
        <f>_xlfn.XLOOKUP(orders!D955,products!$A$1:$A$49,products!$D$1:$D$49,,0)</f>
        <v>0.2</v>
      </c>
      <c r="L955">
        <f>_xlfn.XLOOKUP(D955,products!$A$1:$A$49,products!$E$1:$E$49,,0)</f>
        <v>3.8849999999999998</v>
      </c>
      <c r="M955">
        <f t="shared" si="42"/>
        <v>3.8849999999999998</v>
      </c>
      <c r="N955" t="str">
        <f t="shared" si="43"/>
        <v>Arabica</v>
      </c>
      <c r="O955" t="str">
        <f t="shared" si="44"/>
        <v>Light</v>
      </c>
      <c r="P955" t="str">
        <f>_xlfn.XLOOKUP(order_table[[#This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_xlfn.XLOOKUP(orders!D956,products!$A$1:$A$49,products!$C$1:$C$49,,0)</f>
        <v>D</v>
      </c>
      <c r="K956">
        <f>_xlfn.XLOOKUP(orders!D956,products!$A$1:$A$49,products!$D$1:$D$49,,0)</f>
        <v>2.5</v>
      </c>
      <c r="L956">
        <f>_xlfn.XLOOKUP(D956,products!$A$1:$A$49,products!$E$1:$E$49,,0)</f>
        <v>27.945</v>
      </c>
      <c r="M956">
        <f t="shared" si="42"/>
        <v>27.945</v>
      </c>
      <c r="N956" t="str">
        <f t="shared" si="43"/>
        <v>Excelsa</v>
      </c>
      <c r="O956" t="str">
        <f t="shared" si="44"/>
        <v>Dark</v>
      </c>
      <c r="P956" t="str">
        <f>_xlfn.XLOOKUP(order_table[[#This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_xlfn.XLOOKUP(orders!D957,products!$A$1:$A$49,products!$C$1:$C$49,,0)</f>
        <v>L</v>
      </c>
      <c r="K957">
        <f>_xlfn.XLOOKUP(orders!D957,products!$A$1:$A$49,products!$D$1:$D$49,,0)</f>
        <v>2.5</v>
      </c>
      <c r="L957">
        <f>_xlfn.XLOOKUP(D957,products!$A$1:$A$49,products!$E$1:$E$49,,0)</f>
        <v>34.154999999999994</v>
      </c>
      <c r="M957">
        <f t="shared" si="42"/>
        <v>170.77499999999998</v>
      </c>
      <c r="N957" t="str">
        <f t="shared" si="43"/>
        <v>Excelsa</v>
      </c>
      <c r="O957" t="str">
        <f t="shared" si="44"/>
        <v>Light</v>
      </c>
      <c r="P957" t="str">
        <f>_xlfn.XLOOKUP(order_table[[#This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_xlfn.XLOOKUP(orders!D958,products!$A$1:$A$49,products!$C$1:$C$49,,0)</f>
        <v>L</v>
      </c>
      <c r="K958">
        <f>_xlfn.XLOOKUP(orders!D958,products!$A$1:$A$49,products!$D$1:$D$49,,0)</f>
        <v>2.5</v>
      </c>
      <c r="L958">
        <f>_xlfn.XLOOKUP(D958,products!$A$1:$A$49,products!$E$1:$E$49,,0)</f>
        <v>27.484999999999996</v>
      </c>
      <c r="M958">
        <f t="shared" si="42"/>
        <v>54.969999999999992</v>
      </c>
      <c r="N958" t="str">
        <f t="shared" si="43"/>
        <v>Robusta</v>
      </c>
      <c r="O958" t="str">
        <f t="shared" si="44"/>
        <v>Light</v>
      </c>
      <c r="P958" t="str">
        <f>_xlfn.XLOOKUP(order_table[[#This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_xlfn.XLOOKUP(orders!D959,products!$A$1:$A$49,products!$C$1:$C$49,,0)</f>
        <v>L</v>
      </c>
      <c r="K959">
        <f>_xlfn.XLOOKUP(orders!D959,products!$A$1:$A$49,products!$D$1:$D$49,,0)</f>
        <v>1</v>
      </c>
      <c r="L959">
        <f>_xlfn.XLOOKUP(D959,products!$A$1:$A$49,products!$E$1:$E$49,,0)</f>
        <v>14.85</v>
      </c>
      <c r="M959">
        <f t="shared" si="42"/>
        <v>14.85</v>
      </c>
      <c r="N959" t="str">
        <f t="shared" si="43"/>
        <v>Excelsa</v>
      </c>
      <c r="O959" t="str">
        <f t="shared" si="44"/>
        <v>Light</v>
      </c>
      <c r="P959" t="str">
        <f>_xlfn.XLOOKUP(order_table[[#This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_xlfn.XLOOKUP(orders!D960,products!$A$1:$A$49,products!$C$1:$C$49,,0)</f>
        <v>L</v>
      </c>
      <c r="K960">
        <f>_xlfn.XLOOKUP(orders!D960,products!$A$1:$A$49,products!$D$1:$D$49,,0)</f>
        <v>0.2</v>
      </c>
      <c r="L960">
        <f>_xlfn.XLOOKUP(D960,products!$A$1:$A$49,products!$E$1:$E$49,,0)</f>
        <v>3.8849999999999998</v>
      </c>
      <c r="M960">
        <f t="shared" si="42"/>
        <v>7.77</v>
      </c>
      <c r="N960" t="str">
        <f t="shared" si="43"/>
        <v>Arabica</v>
      </c>
      <c r="O960" t="str">
        <f t="shared" si="44"/>
        <v>Light</v>
      </c>
      <c r="P960" t="str">
        <f>_xlfn.XLOOKUP(order_table[[#This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_xlfn.XLOOKUP(orders!D961,products!$A$1:$A$49,products!$C$1:$C$49,,0)</f>
        <v>L</v>
      </c>
      <c r="K961">
        <f>_xlfn.XLOOKUP(orders!D961,products!$A$1:$A$49,products!$D$1:$D$49,,0)</f>
        <v>0.2</v>
      </c>
      <c r="L961">
        <f>_xlfn.XLOOKUP(D961,products!$A$1:$A$49,products!$E$1:$E$49,,0)</f>
        <v>4.7549999999999999</v>
      </c>
      <c r="M961">
        <f t="shared" si="42"/>
        <v>23.774999999999999</v>
      </c>
      <c r="N961" t="str">
        <f t="shared" si="43"/>
        <v>Liberica</v>
      </c>
      <c r="O961" t="str">
        <f t="shared" si="44"/>
        <v>Light</v>
      </c>
      <c r="P961" t="str">
        <f>_xlfn.XLOOKUP(order_table[[#This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_xlfn.XLOOKUP(orders!D962,products!$A$1:$A$49,products!$C$1:$C$49,,0)</f>
        <v>L</v>
      </c>
      <c r="K962">
        <f>_xlfn.XLOOKUP(orders!D962,products!$A$1:$A$49,products!$D$1:$D$49,,0)</f>
        <v>1</v>
      </c>
      <c r="L962">
        <f>_xlfn.XLOOKUP(D962,products!$A$1:$A$49,products!$E$1:$E$49,,0)</f>
        <v>15.85</v>
      </c>
      <c r="M962">
        <f t="shared" si="42"/>
        <v>79.25</v>
      </c>
      <c r="N962" t="str">
        <f t="shared" si="43"/>
        <v>Liberica</v>
      </c>
      <c r="O962" t="str">
        <f t="shared" si="44"/>
        <v>Light</v>
      </c>
      <c r="P962" t="str">
        <f>_xlfn.XLOOKUP(order_table[[#This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_xlfn.XLOOKUP(orders!D963,products!$A$1:$A$49,products!$C$1:$C$49,,0)</f>
        <v>D</v>
      </c>
      <c r="K963">
        <f>_xlfn.XLOOKUP(orders!D963,products!$A$1:$A$49,products!$D$1:$D$49,,0)</f>
        <v>2.5</v>
      </c>
      <c r="L963">
        <f>_xlfn.XLOOKUP(D963,products!$A$1:$A$49,products!$E$1:$E$49,,0)</f>
        <v>22.884999999999998</v>
      </c>
      <c r="M963">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_xlfn.XLOOKUP(order_table[[#This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_xlfn.XLOOKUP(orders!D964,products!$A$1:$A$49,products!$C$1:$C$49,,0)</f>
        <v>D</v>
      </c>
      <c r="K964">
        <f>_xlfn.XLOOKUP(orders!D964,products!$A$1:$A$49,products!$D$1:$D$49,,0)</f>
        <v>1</v>
      </c>
      <c r="L964">
        <f>_xlfn.XLOOKUP(D964,products!$A$1:$A$49,products!$E$1:$E$49,,0)</f>
        <v>8.9499999999999993</v>
      </c>
      <c r="M964">
        <f t="shared" si="45"/>
        <v>8.9499999999999993</v>
      </c>
      <c r="N964" t="str">
        <f t="shared" si="46"/>
        <v>Robusta</v>
      </c>
      <c r="O964" t="str">
        <f t="shared" si="47"/>
        <v>Dark</v>
      </c>
      <c r="P964" t="str">
        <f>_xlfn.XLOOKUP(order_table[[#This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_xlfn.XLOOKUP(orders!D965,products!$A$1:$A$49,products!$C$1:$C$49,,0)</f>
        <v>M</v>
      </c>
      <c r="K965">
        <f>_xlfn.XLOOKUP(orders!D965,products!$A$1:$A$49,products!$D$1:$D$49,,0)</f>
        <v>0.5</v>
      </c>
      <c r="L965">
        <f>_xlfn.XLOOKUP(D965,products!$A$1:$A$49,products!$E$1:$E$49,,0)</f>
        <v>5.97</v>
      </c>
      <c r="M965">
        <f t="shared" si="45"/>
        <v>23.88</v>
      </c>
      <c r="N965" t="str">
        <f t="shared" si="46"/>
        <v>Robusta</v>
      </c>
      <c r="O965" t="str">
        <f t="shared" si="47"/>
        <v>Medium</v>
      </c>
      <c r="P965" t="str">
        <f>_xlfn.XLOOKUP(order_table[[#This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_xlfn.XLOOKUP(orders!D966,products!$A$1:$A$49,products!$C$1:$C$49,,0)</f>
        <v>L</v>
      </c>
      <c r="K966">
        <f>_xlfn.XLOOKUP(orders!D966,products!$A$1:$A$49,products!$D$1:$D$49,,0)</f>
        <v>0.2</v>
      </c>
      <c r="L966">
        <f>_xlfn.XLOOKUP(D966,products!$A$1:$A$49,products!$E$1:$E$49,,0)</f>
        <v>4.4550000000000001</v>
      </c>
      <c r="M966">
        <f t="shared" si="45"/>
        <v>22.274999999999999</v>
      </c>
      <c r="N966" t="str">
        <f t="shared" si="46"/>
        <v>Excelsa</v>
      </c>
      <c r="O966" t="str">
        <f t="shared" si="47"/>
        <v>Light</v>
      </c>
      <c r="P966" t="str">
        <f>_xlfn.XLOOKUP(order_table[[#This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_xlfn.XLOOKUP(orders!D967,products!$A$1:$A$49,products!$C$1:$C$49,,0)</f>
        <v>M</v>
      </c>
      <c r="K967">
        <f>_xlfn.XLOOKUP(orders!D967,products!$A$1:$A$49,products!$D$1:$D$49,,0)</f>
        <v>1</v>
      </c>
      <c r="L967">
        <f>_xlfn.XLOOKUP(D967,products!$A$1:$A$49,products!$E$1:$E$49,,0)</f>
        <v>9.9499999999999993</v>
      </c>
      <c r="M967">
        <f t="shared" si="45"/>
        <v>29.849999999999998</v>
      </c>
      <c r="N967" t="str">
        <f t="shared" si="46"/>
        <v>Robusta</v>
      </c>
      <c r="O967" t="str">
        <f t="shared" si="47"/>
        <v>Medium</v>
      </c>
      <c r="P967" t="str">
        <f>_xlfn.XLOOKUP(order_table[[#This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_xlfn.XLOOKUP(orders!D968,products!$A$1:$A$49,products!$C$1:$C$49,,0)</f>
        <v>L</v>
      </c>
      <c r="K968">
        <f>_xlfn.XLOOKUP(orders!D968,products!$A$1:$A$49,products!$D$1:$D$49,,0)</f>
        <v>0.5</v>
      </c>
      <c r="L968">
        <f>_xlfn.XLOOKUP(D968,products!$A$1:$A$49,products!$E$1:$E$49,,0)</f>
        <v>8.91</v>
      </c>
      <c r="M968">
        <f t="shared" si="45"/>
        <v>53.46</v>
      </c>
      <c r="N968" t="str">
        <f t="shared" si="46"/>
        <v>Excelsa</v>
      </c>
      <c r="O968" t="str">
        <f t="shared" si="47"/>
        <v>Light</v>
      </c>
      <c r="P968" t="str">
        <f>_xlfn.XLOOKUP(order_table[[#This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_xlfn.XLOOKUP(orders!D969,products!$A$1:$A$49,products!$C$1:$C$49,,0)</f>
        <v>D</v>
      </c>
      <c r="K969">
        <f>_xlfn.XLOOKUP(orders!D969,products!$A$1:$A$49,products!$D$1:$D$49,,0)</f>
        <v>0.2</v>
      </c>
      <c r="L969">
        <f>_xlfn.XLOOKUP(D969,products!$A$1:$A$49,products!$E$1:$E$49,,0)</f>
        <v>2.6849999999999996</v>
      </c>
      <c r="M969">
        <f t="shared" si="45"/>
        <v>2.6849999999999996</v>
      </c>
      <c r="N969" t="str">
        <f t="shared" si="46"/>
        <v>Robusta</v>
      </c>
      <c r="O969" t="str">
        <f t="shared" si="47"/>
        <v>Dark</v>
      </c>
      <c r="P969" t="str">
        <f>_xlfn.XLOOKUP(order_table[[#This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_xlfn.XLOOKUP(orders!D970,products!$A$1:$A$49,products!$C$1:$C$49,,0)</f>
        <v>M</v>
      </c>
      <c r="K970">
        <f>_xlfn.XLOOKUP(orders!D970,products!$A$1:$A$49,products!$D$1:$D$49,,0)</f>
        <v>0.2</v>
      </c>
      <c r="L970">
        <f>_xlfn.XLOOKUP(D970,products!$A$1:$A$49,products!$E$1:$E$49,,0)</f>
        <v>2.9849999999999999</v>
      </c>
      <c r="M970">
        <f t="shared" si="45"/>
        <v>5.97</v>
      </c>
      <c r="N970" t="str">
        <f t="shared" si="46"/>
        <v>Robusta</v>
      </c>
      <c r="O970" t="str">
        <f t="shared" si="47"/>
        <v>Medium</v>
      </c>
      <c r="P970" t="str">
        <f>_xlfn.XLOOKUP(order_table[[#This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_xlfn.XLOOKUP(orders!D971,products!$A$1:$A$49,products!$C$1:$C$49,,0)</f>
        <v>D</v>
      </c>
      <c r="K971">
        <f>_xlfn.XLOOKUP(orders!D971,products!$A$1:$A$49,products!$D$1:$D$49,,0)</f>
        <v>1</v>
      </c>
      <c r="L971">
        <f>_xlfn.XLOOKUP(D971,products!$A$1:$A$49,products!$E$1:$E$49,,0)</f>
        <v>12.95</v>
      </c>
      <c r="M971">
        <f t="shared" si="45"/>
        <v>12.95</v>
      </c>
      <c r="N971" t="str">
        <f t="shared" si="46"/>
        <v>Liberica</v>
      </c>
      <c r="O971" t="str">
        <f t="shared" si="47"/>
        <v>Dark</v>
      </c>
      <c r="P971" t="str">
        <f>_xlfn.XLOOKUP(order_table[[#This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_xlfn.XLOOKUP(orders!D972,products!$A$1:$A$49,products!$C$1:$C$49,,0)</f>
        <v>M</v>
      </c>
      <c r="K972">
        <f>_xlfn.XLOOKUP(orders!D972,products!$A$1:$A$49,products!$D$1:$D$49,,0)</f>
        <v>0.5</v>
      </c>
      <c r="L972">
        <f>_xlfn.XLOOKUP(D972,products!$A$1:$A$49,products!$E$1:$E$49,,0)</f>
        <v>8.25</v>
      </c>
      <c r="M972">
        <f t="shared" si="45"/>
        <v>8.25</v>
      </c>
      <c r="N972" t="str">
        <f t="shared" si="46"/>
        <v>Excelsa</v>
      </c>
      <c r="O972" t="str">
        <f t="shared" si="47"/>
        <v>Medium</v>
      </c>
      <c r="P972" t="str">
        <f>_xlfn.XLOOKUP(order_table[[#This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_xlfn.XLOOKUP(orders!D973,products!$A$1:$A$49,products!$C$1:$C$49,,0)</f>
        <v>L</v>
      </c>
      <c r="K973">
        <f>_xlfn.XLOOKUP(orders!D973,products!$A$1:$A$49,products!$D$1:$D$49,,0)</f>
        <v>2.5</v>
      </c>
      <c r="L973">
        <f>_xlfn.XLOOKUP(D973,products!$A$1:$A$49,products!$E$1:$E$49,,0)</f>
        <v>29.784999999999997</v>
      </c>
      <c r="M973">
        <f t="shared" si="45"/>
        <v>148.92499999999998</v>
      </c>
      <c r="N973" t="str">
        <f t="shared" si="46"/>
        <v>Arabica</v>
      </c>
      <c r="O973" t="str">
        <f t="shared" si="47"/>
        <v>Light</v>
      </c>
      <c r="P973" t="str">
        <f>_xlfn.XLOOKUP(order_table[[#This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_xlfn.XLOOKUP(orders!D974,products!$A$1:$A$49,products!$C$1:$C$49,,0)</f>
        <v>L</v>
      </c>
      <c r="K974">
        <f>_xlfn.XLOOKUP(orders!D974,products!$A$1:$A$49,products!$D$1:$D$49,,0)</f>
        <v>2.5</v>
      </c>
      <c r="L974">
        <f>_xlfn.XLOOKUP(D974,products!$A$1:$A$49,products!$E$1:$E$49,,0)</f>
        <v>29.784999999999997</v>
      </c>
      <c r="M974">
        <f t="shared" si="45"/>
        <v>89.35499999999999</v>
      </c>
      <c r="N974" t="str">
        <f t="shared" si="46"/>
        <v>Arabica</v>
      </c>
      <c r="O974" t="str">
        <f t="shared" si="47"/>
        <v>Light</v>
      </c>
      <c r="P974" t="str">
        <f>_xlfn.XLOOKUP(order_table[[#This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_xlfn.XLOOKUP(orders!D975,products!$A$1:$A$49,products!$C$1:$C$49,,0)</f>
        <v>M</v>
      </c>
      <c r="K975">
        <f>_xlfn.XLOOKUP(orders!D975,products!$A$1:$A$49,products!$D$1:$D$49,,0)</f>
        <v>1</v>
      </c>
      <c r="L975">
        <f>_xlfn.XLOOKUP(D975,products!$A$1:$A$49,products!$E$1:$E$49,,0)</f>
        <v>14.55</v>
      </c>
      <c r="M975">
        <f t="shared" si="45"/>
        <v>87.300000000000011</v>
      </c>
      <c r="N975" t="str">
        <f t="shared" si="46"/>
        <v>Liberica</v>
      </c>
      <c r="O975" t="str">
        <f t="shared" si="47"/>
        <v>Medium</v>
      </c>
      <c r="P975" t="str">
        <f>_xlfn.XLOOKUP(order_table[[#This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_xlfn.XLOOKUP(orders!D976,products!$A$1:$A$49,products!$C$1:$C$49,,0)</f>
        <v>D</v>
      </c>
      <c r="K976">
        <f>_xlfn.XLOOKUP(orders!D976,products!$A$1:$A$49,products!$D$1:$D$49,,0)</f>
        <v>0.5</v>
      </c>
      <c r="L976">
        <f>_xlfn.XLOOKUP(D976,products!$A$1:$A$49,products!$E$1:$E$49,,0)</f>
        <v>5.3699999999999992</v>
      </c>
      <c r="M976">
        <f t="shared" si="45"/>
        <v>5.3699999999999992</v>
      </c>
      <c r="N976" t="str">
        <f t="shared" si="46"/>
        <v>Robusta</v>
      </c>
      <c r="O976" t="str">
        <f t="shared" si="47"/>
        <v>Dark</v>
      </c>
      <c r="P976" t="str">
        <f>_xlfn.XLOOKUP(order_table[[#This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_xlfn.XLOOKUP(orders!D977,products!$A$1:$A$49,products!$C$1:$C$49,,0)</f>
        <v>D</v>
      </c>
      <c r="K977">
        <f>_xlfn.XLOOKUP(orders!D977,products!$A$1:$A$49,products!$D$1:$D$49,,0)</f>
        <v>0.2</v>
      </c>
      <c r="L977">
        <f>_xlfn.XLOOKUP(D977,products!$A$1:$A$49,products!$E$1:$E$49,,0)</f>
        <v>2.9849999999999999</v>
      </c>
      <c r="M977">
        <f t="shared" si="45"/>
        <v>8.9550000000000001</v>
      </c>
      <c r="N977" t="str">
        <f t="shared" si="46"/>
        <v>Arabica</v>
      </c>
      <c r="O977" t="str">
        <f t="shared" si="47"/>
        <v>Dark</v>
      </c>
      <c r="P977" t="str">
        <f>_xlfn.XLOOKUP(order_table[[#This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_xlfn.XLOOKUP(orders!D978,products!$A$1:$A$49,products!$C$1:$C$49,,0)</f>
        <v>L</v>
      </c>
      <c r="K978">
        <f>_xlfn.XLOOKUP(orders!D978,products!$A$1:$A$49,products!$D$1:$D$49,,0)</f>
        <v>2.5</v>
      </c>
      <c r="L978">
        <f>_xlfn.XLOOKUP(D978,products!$A$1:$A$49,products!$E$1:$E$49,,0)</f>
        <v>27.484999999999996</v>
      </c>
      <c r="M978">
        <f t="shared" si="45"/>
        <v>137.42499999999998</v>
      </c>
      <c r="N978" t="str">
        <f t="shared" si="46"/>
        <v>Robusta</v>
      </c>
      <c r="O978" t="str">
        <f t="shared" si="47"/>
        <v>Light</v>
      </c>
      <c r="P978" t="str">
        <f>_xlfn.XLOOKUP(order_table[[#This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_xlfn.XLOOKUP(orders!D979,products!$A$1:$A$49,products!$C$1:$C$49,,0)</f>
        <v>L</v>
      </c>
      <c r="K979">
        <f>_xlfn.XLOOKUP(orders!D979,products!$A$1:$A$49,products!$D$1:$D$49,,0)</f>
        <v>1</v>
      </c>
      <c r="L979">
        <f>_xlfn.XLOOKUP(D979,products!$A$1:$A$49,products!$E$1:$E$49,,0)</f>
        <v>11.95</v>
      </c>
      <c r="M979">
        <f t="shared" si="45"/>
        <v>59.75</v>
      </c>
      <c r="N979" t="str">
        <f t="shared" si="46"/>
        <v>Robusta</v>
      </c>
      <c r="O979" t="str">
        <f t="shared" si="47"/>
        <v>Light</v>
      </c>
      <c r="P979" t="str">
        <f>_xlfn.XLOOKUP(order_table[[#This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_xlfn.XLOOKUP(orders!D980,products!$A$1:$A$49,products!$C$1:$C$49,,0)</f>
        <v>L</v>
      </c>
      <c r="K980">
        <f>_xlfn.XLOOKUP(orders!D980,products!$A$1:$A$49,products!$D$1:$D$49,,0)</f>
        <v>0.5</v>
      </c>
      <c r="L980">
        <f>_xlfn.XLOOKUP(D980,products!$A$1:$A$49,products!$E$1:$E$49,,0)</f>
        <v>7.77</v>
      </c>
      <c r="M980">
        <f t="shared" si="45"/>
        <v>23.31</v>
      </c>
      <c r="N980" t="str">
        <f t="shared" si="46"/>
        <v>Arabica</v>
      </c>
      <c r="O980" t="str">
        <f t="shared" si="47"/>
        <v>Light</v>
      </c>
      <c r="P980" t="str">
        <f>_xlfn.XLOOKUP(order_table[[#This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_xlfn.XLOOKUP(orders!D981,products!$A$1:$A$49,products!$C$1:$C$49,,0)</f>
        <v>D</v>
      </c>
      <c r="K981">
        <f>_xlfn.XLOOKUP(orders!D981,products!$A$1:$A$49,products!$D$1:$D$49,,0)</f>
        <v>0.5</v>
      </c>
      <c r="L981">
        <f>_xlfn.XLOOKUP(D981,products!$A$1:$A$49,products!$E$1:$E$49,,0)</f>
        <v>5.3699999999999992</v>
      </c>
      <c r="M981">
        <f t="shared" si="45"/>
        <v>10.739999999999998</v>
      </c>
      <c r="N981" t="str">
        <f t="shared" si="46"/>
        <v>Robusta</v>
      </c>
      <c r="O981" t="str">
        <f t="shared" si="47"/>
        <v>Dark</v>
      </c>
      <c r="P981" t="str">
        <f>_xlfn.XLOOKUP(order_table[[#This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_xlfn.XLOOKUP(orders!D982,products!$A$1:$A$49,products!$C$1:$C$49,,0)</f>
        <v>D</v>
      </c>
      <c r="K982">
        <f>_xlfn.XLOOKUP(orders!D982,products!$A$1:$A$49,products!$D$1:$D$49,,0)</f>
        <v>2.5</v>
      </c>
      <c r="L982">
        <f>_xlfn.XLOOKUP(D982,products!$A$1:$A$49,products!$E$1:$E$49,,0)</f>
        <v>27.945</v>
      </c>
      <c r="M982">
        <f t="shared" si="45"/>
        <v>167.67000000000002</v>
      </c>
      <c r="N982" t="str">
        <f t="shared" si="46"/>
        <v>Excelsa</v>
      </c>
      <c r="O982" t="str">
        <f t="shared" si="47"/>
        <v>Dark</v>
      </c>
      <c r="P982" t="str">
        <f>_xlfn.XLOOKUP(order_table[[#This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_xlfn.XLOOKUP(orders!D983,products!$A$1:$A$49,products!$C$1:$C$49,,0)</f>
        <v>D</v>
      </c>
      <c r="K983">
        <f>_xlfn.XLOOKUP(orders!D983,products!$A$1:$A$49,products!$D$1:$D$49,,0)</f>
        <v>0.2</v>
      </c>
      <c r="L983">
        <f>_xlfn.XLOOKUP(D983,products!$A$1:$A$49,products!$E$1:$E$49,,0)</f>
        <v>3.645</v>
      </c>
      <c r="M983">
        <f t="shared" si="45"/>
        <v>21.87</v>
      </c>
      <c r="N983" t="str">
        <f t="shared" si="46"/>
        <v>Excelsa</v>
      </c>
      <c r="O983" t="str">
        <f t="shared" si="47"/>
        <v>Dark</v>
      </c>
      <c r="P983" t="str">
        <f>_xlfn.XLOOKUP(order_table[[#This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_xlfn.XLOOKUP(orders!D984,products!$A$1:$A$49,products!$C$1:$C$49,,0)</f>
        <v>L</v>
      </c>
      <c r="K984">
        <f>_xlfn.XLOOKUP(orders!D984,products!$A$1:$A$49,products!$D$1:$D$49,,0)</f>
        <v>1</v>
      </c>
      <c r="L984">
        <f>_xlfn.XLOOKUP(D984,products!$A$1:$A$49,products!$E$1:$E$49,,0)</f>
        <v>11.95</v>
      </c>
      <c r="M984">
        <f t="shared" si="45"/>
        <v>23.9</v>
      </c>
      <c r="N984" t="str">
        <f t="shared" si="46"/>
        <v>Robusta</v>
      </c>
      <c r="O984" t="str">
        <f t="shared" si="47"/>
        <v>Light</v>
      </c>
      <c r="P984" t="str">
        <f>_xlfn.XLOOKUP(order_table[[#This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_xlfn.XLOOKUP(orders!D985,products!$A$1:$A$49,products!$C$1:$C$49,,0)</f>
        <v>M</v>
      </c>
      <c r="K985">
        <f>_xlfn.XLOOKUP(orders!D985,products!$A$1:$A$49,products!$D$1:$D$49,,0)</f>
        <v>0.2</v>
      </c>
      <c r="L985">
        <f>_xlfn.XLOOKUP(D985,products!$A$1:$A$49,products!$E$1:$E$49,,0)</f>
        <v>3.375</v>
      </c>
      <c r="M985">
        <f t="shared" si="45"/>
        <v>6.75</v>
      </c>
      <c r="N985" t="str">
        <f t="shared" si="46"/>
        <v>Arabica</v>
      </c>
      <c r="O985" t="str">
        <f t="shared" si="47"/>
        <v>Medium</v>
      </c>
      <c r="P985" t="str">
        <f>_xlfn.XLOOKUP(order_table[[#This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_xlfn.XLOOKUP(orders!D986,products!$A$1:$A$49,products!$C$1:$C$49,,0)</f>
        <v>M</v>
      </c>
      <c r="K986">
        <f>_xlfn.XLOOKUP(orders!D986,products!$A$1:$A$49,products!$D$1:$D$49,,0)</f>
        <v>2.5</v>
      </c>
      <c r="L986">
        <f>_xlfn.XLOOKUP(D986,products!$A$1:$A$49,products!$E$1:$E$49,,0)</f>
        <v>31.624999999999996</v>
      </c>
      <c r="M986">
        <f t="shared" si="45"/>
        <v>31.624999999999996</v>
      </c>
      <c r="N986" t="str">
        <f t="shared" si="46"/>
        <v>Excelsa</v>
      </c>
      <c r="O986" t="str">
        <f t="shared" si="47"/>
        <v>Medium</v>
      </c>
      <c r="P986" t="str">
        <f>_xlfn.XLOOKUP(order_table[[#This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_xlfn.XLOOKUP(orders!D987,products!$A$1:$A$49,products!$C$1:$C$49,,0)</f>
        <v>L</v>
      </c>
      <c r="K987">
        <f>_xlfn.XLOOKUP(orders!D987,products!$A$1:$A$49,products!$D$1:$D$49,,0)</f>
        <v>1</v>
      </c>
      <c r="L987">
        <f>_xlfn.XLOOKUP(D987,products!$A$1:$A$49,products!$E$1:$E$49,,0)</f>
        <v>11.95</v>
      </c>
      <c r="M987">
        <f t="shared" si="45"/>
        <v>47.8</v>
      </c>
      <c r="N987" t="str">
        <f t="shared" si="46"/>
        <v>Robusta</v>
      </c>
      <c r="O987" t="str">
        <f t="shared" si="47"/>
        <v>Light</v>
      </c>
      <c r="P987" t="str">
        <f>_xlfn.XLOOKUP(order_table[[#This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_xlfn.XLOOKUP(orders!D988,products!$A$1:$A$49,products!$C$1:$C$49,,0)</f>
        <v>M</v>
      </c>
      <c r="K988">
        <f>_xlfn.XLOOKUP(orders!D988,products!$A$1:$A$49,products!$D$1:$D$49,,0)</f>
        <v>2.5</v>
      </c>
      <c r="L988">
        <f>_xlfn.XLOOKUP(D988,products!$A$1:$A$49,products!$E$1:$E$49,,0)</f>
        <v>33.464999999999996</v>
      </c>
      <c r="M988">
        <f t="shared" si="45"/>
        <v>33.464999999999996</v>
      </c>
      <c r="N988" t="str">
        <f t="shared" si="46"/>
        <v>Liberica</v>
      </c>
      <c r="O988" t="str">
        <f t="shared" si="47"/>
        <v>Medium</v>
      </c>
      <c r="P988" t="str">
        <f>_xlfn.XLOOKUP(order_table[[#This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_xlfn.XLOOKUP(orders!D989,products!$A$1:$A$49,products!$C$1:$C$49,,0)</f>
        <v>D</v>
      </c>
      <c r="K989">
        <f>_xlfn.XLOOKUP(orders!D989,products!$A$1:$A$49,products!$D$1:$D$49,,0)</f>
        <v>0.5</v>
      </c>
      <c r="L989">
        <f>_xlfn.XLOOKUP(D989,products!$A$1:$A$49,products!$E$1:$E$49,,0)</f>
        <v>5.97</v>
      </c>
      <c r="M989">
        <f t="shared" si="45"/>
        <v>29.849999999999998</v>
      </c>
      <c r="N989" t="str">
        <f t="shared" si="46"/>
        <v>Arabica</v>
      </c>
      <c r="O989" t="str">
        <f t="shared" si="47"/>
        <v>Dark</v>
      </c>
      <c r="P989" t="str">
        <f>_xlfn.XLOOKUP(order_table[[#This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_xlfn.XLOOKUP(orders!D990,products!$A$1:$A$49,products!$C$1:$C$49,,0)</f>
        <v>M</v>
      </c>
      <c r="K990">
        <f>_xlfn.XLOOKUP(orders!D990,products!$A$1:$A$49,products!$D$1:$D$49,,0)</f>
        <v>1</v>
      </c>
      <c r="L990">
        <f>_xlfn.XLOOKUP(D990,products!$A$1:$A$49,products!$E$1:$E$49,,0)</f>
        <v>9.9499999999999993</v>
      </c>
      <c r="M990">
        <f t="shared" si="45"/>
        <v>29.849999999999998</v>
      </c>
      <c r="N990" t="str">
        <f t="shared" si="46"/>
        <v>Robusta</v>
      </c>
      <c r="O990" t="str">
        <f t="shared" si="47"/>
        <v>Medium</v>
      </c>
      <c r="P990" t="str">
        <f>_xlfn.XLOOKUP(order_table[[#This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_xlfn.XLOOKUP(orders!D991,products!$A$1:$A$49,products!$C$1:$C$49,,0)</f>
        <v>M</v>
      </c>
      <c r="K991">
        <f>_xlfn.XLOOKUP(orders!D991,products!$A$1:$A$49,products!$D$1:$D$49,,0)</f>
        <v>2.5</v>
      </c>
      <c r="L991">
        <f>_xlfn.XLOOKUP(D991,products!$A$1:$A$49,products!$E$1:$E$49,,0)</f>
        <v>25.874999999999996</v>
      </c>
      <c r="M991">
        <f t="shared" si="45"/>
        <v>155.24999999999997</v>
      </c>
      <c r="N991" t="str">
        <f t="shared" si="46"/>
        <v>Arabica</v>
      </c>
      <c r="O991" t="str">
        <f t="shared" si="47"/>
        <v>Medium</v>
      </c>
      <c r="P991" t="str">
        <f>_xlfn.XLOOKUP(order_table[[#This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_xlfn.XLOOKUP(orders!D992,products!$A$1:$A$49,products!$C$1:$C$49,,0)</f>
        <v>D</v>
      </c>
      <c r="K992">
        <f>_xlfn.XLOOKUP(orders!D992,products!$A$1:$A$49,products!$D$1:$D$49,,0)</f>
        <v>0.2</v>
      </c>
      <c r="L992">
        <f>_xlfn.XLOOKUP(D992,products!$A$1:$A$49,products!$E$1:$E$49,,0)</f>
        <v>3.645</v>
      </c>
      <c r="M992">
        <f t="shared" si="45"/>
        <v>18.225000000000001</v>
      </c>
      <c r="N992" t="str">
        <f t="shared" si="46"/>
        <v>Excelsa</v>
      </c>
      <c r="O992" t="str">
        <f t="shared" si="47"/>
        <v>Dark</v>
      </c>
      <c r="P992" t="str">
        <f>_xlfn.XLOOKUP(order_table[[#This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_xlfn.XLOOKUP(orders!D993,products!$A$1:$A$49,products!$C$1:$C$49,,0)</f>
        <v>D</v>
      </c>
      <c r="K993">
        <f>_xlfn.XLOOKUP(orders!D993,products!$A$1:$A$49,products!$D$1:$D$49,,0)</f>
        <v>0.5</v>
      </c>
      <c r="L993">
        <f>_xlfn.XLOOKUP(D993,products!$A$1:$A$49,products!$E$1:$E$49,,0)</f>
        <v>7.77</v>
      </c>
      <c r="M993">
        <f t="shared" si="45"/>
        <v>15.54</v>
      </c>
      <c r="N993" t="str">
        <f t="shared" si="46"/>
        <v>Liberica</v>
      </c>
      <c r="O993" t="str">
        <f t="shared" si="47"/>
        <v>Dark</v>
      </c>
      <c r="P993" t="str">
        <f>_xlfn.XLOOKUP(order_table[[#This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_xlfn.XLOOKUP(orders!D994,products!$A$1:$A$49,products!$C$1:$C$49,,0)</f>
        <v>L</v>
      </c>
      <c r="K994">
        <f>_xlfn.XLOOKUP(orders!D994,products!$A$1:$A$49,products!$D$1:$D$49,,0)</f>
        <v>2.5</v>
      </c>
      <c r="L994">
        <f>_xlfn.XLOOKUP(D994,products!$A$1:$A$49,products!$E$1:$E$49,,0)</f>
        <v>36.454999999999998</v>
      </c>
      <c r="M994">
        <f t="shared" si="45"/>
        <v>109.36499999999999</v>
      </c>
      <c r="N994" t="str">
        <f t="shared" si="46"/>
        <v>Liberica</v>
      </c>
      <c r="O994" t="str">
        <f t="shared" si="47"/>
        <v>Light</v>
      </c>
      <c r="P994" t="str">
        <f>_xlfn.XLOOKUP(order_table[[#This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_xlfn.XLOOKUP(orders!D995,products!$A$1:$A$49,products!$C$1:$C$49,,0)</f>
        <v>L</v>
      </c>
      <c r="K995">
        <f>_xlfn.XLOOKUP(orders!D995,products!$A$1:$A$49,products!$D$1:$D$49,,0)</f>
        <v>1</v>
      </c>
      <c r="L995">
        <f>_xlfn.XLOOKUP(D995,products!$A$1:$A$49,products!$E$1:$E$49,,0)</f>
        <v>12.95</v>
      </c>
      <c r="M995">
        <f t="shared" si="45"/>
        <v>77.699999999999989</v>
      </c>
      <c r="N995" t="str">
        <f t="shared" si="46"/>
        <v>Arabica</v>
      </c>
      <c r="O995" t="str">
        <f t="shared" si="47"/>
        <v>Light</v>
      </c>
      <c r="P995" t="str">
        <f>_xlfn.XLOOKUP(order_table[[#This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_xlfn.XLOOKUP(orders!D996,products!$A$1:$A$49,products!$C$1:$C$49,,0)</f>
        <v>D</v>
      </c>
      <c r="K996">
        <f>_xlfn.XLOOKUP(orders!D996,products!$A$1:$A$49,products!$D$1:$D$49,,0)</f>
        <v>0.2</v>
      </c>
      <c r="L996">
        <f>_xlfn.XLOOKUP(D996,products!$A$1:$A$49,products!$E$1:$E$49,,0)</f>
        <v>2.9849999999999999</v>
      </c>
      <c r="M996">
        <f t="shared" si="45"/>
        <v>8.9550000000000001</v>
      </c>
      <c r="N996" t="str">
        <f t="shared" si="46"/>
        <v>Arabica</v>
      </c>
      <c r="O996" t="str">
        <f t="shared" si="47"/>
        <v>Dark</v>
      </c>
      <c r="P996" t="str">
        <f>_xlfn.XLOOKUP(order_table[[#This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_xlfn.XLOOKUP(orders!D997,products!$A$1:$A$49,products!$C$1:$C$49,,0)</f>
        <v>L</v>
      </c>
      <c r="K997">
        <f>_xlfn.XLOOKUP(orders!D997,products!$A$1:$A$49,products!$D$1:$D$49,,0)</f>
        <v>2.5</v>
      </c>
      <c r="L997">
        <f>_xlfn.XLOOKUP(D997,products!$A$1:$A$49,products!$E$1:$E$49,,0)</f>
        <v>27.484999999999996</v>
      </c>
      <c r="M997">
        <f t="shared" si="45"/>
        <v>27.484999999999996</v>
      </c>
      <c r="N997" t="str">
        <f t="shared" si="46"/>
        <v>Robusta</v>
      </c>
      <c r="O997" t="str">
        <f t="shared" si="47"/>
        <v>Light</v>
      </c>
      <c r="P997" t="str">
        <f>_xlfn.XLOOKUP(order_table[[#This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_xlfn.XLOOKUP(orders!D998,products!$A$1:$A$49,products!$C$1:$C$49,,0)</f>
        <v>M</v>
      </c>
      <c r="K998">
        <f>_xlfn.XLOOKUP(orders!D998,products!$A$1:$A$49,products!$D$1:$D$49,,0)</f>
        <v>0.5</v>
      </c>
      <c r="L998">
        <f>_xlfn.XLOOKUP(D998,products!$A$1:$A$49,products!$E$1:$E$49,,0)</f>
        <v>5.97</v>
      </c>
      <c r="M998">
        <f t="shared" si="45"/>
        <v>29.849999999999998</v>
      </c>
      <c r="N998" t="str">
        <f t="shared" si="46"/>
        <v>Robusta</v>
      </c>
      <c r="O998" t="str">
        <f t="shared" si="47"/>
        <v>Medium</v>
      </c>
      <c r="P998" t="str">
        <f>_xlfn.XLOOKUP(order_table[[#This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_xlfn.XLOOKUP(orders!D999,products!$A$1:$A$49,products!$C$1:$C$49,,0)</f>
        <v>M</v>
      </c>
      <c r="K999">
        <f>_xlfn.XLOOKUP(orders!D999,products!$A$1:$A$49,products!$D$1:$D$49,,0)</f>
        <v>0.5</v>
      </c>
      <c r="L999">
        <f>_xlfn.XLOOKUP(D999,products!$A$1:$A$49,products!$E$1:$E$49,,0)</f>
        <v>6.75</v>
      </c>
      <c r="M999">
        <f t="shared" si="45"/>
        <v>27</v>
      </c>
      <c r="N999" t="str">
        <f t="shared" si="46"/>
        <v>Arabica</v>
      </c>
      <c r="O999" t="str">
        <f t="shared" si="47"/>
        <v>Medium</v>
      </c>
      <c r="P999" t="str">
        <f>_xlfn.XLOOKUP(order_table[[#This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_xlfn.XLOOKUP(orders!D1000,products!$A$1:$A$49,products!$C$1:$C$49,,0)</f>
        <v>D</v>
      </c>
      <c r="K1000">
        <f>_xlfn.XLOOKUP(orders!D1000,products!$A$1:$A$49,products!$D$1:$D$49,,0)</f>
        <v>1</v>
      </c>
      <c r="L1000">
        <f>_xlfn.XLOOKUP(D1000,products!$A$1:$A$49,products!$E$1:$E$49,,0)</f>
        <v>9.9499999999999993</v>
      </c>
      <c r="M1000">
        <f t="shared" si="45"/>
        <v>9.9499999999999993</v>
      </c>
      <c r="N1000" t="str">
        <f t="shared" si="46"/>
        <v>Arabica</v>
      </c>
      <c r="O1000" t="str">
        <f t="shared" si="47"/>
        <v>Dark</v>
      </c>
      <c r="P1000" t="str">
        <f>_xlfn.XLOOKUP(order_table[[#This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_xlfn.XLOOKUP(orders!D1001,products!$A$1:$A$49,products!$C$1:$C$49,,0)</f>
        <v>M</v>
      </c>
      <c r="K1001">
        <f>_xlfn.XLOOKUP(orders!D1001,products!$A$1:$A$49,products!$D$1:$D$49,,0)</f>
        <v>0.2</v>
      </c>
      <c r="L1001">
        <f>_xlfn.XLOOKUP(D1001,products!$A$1:$A$49,products!$E$1:$E$49,,0)</f>
        <v>4.125</v>
      </c>
      <c r="M1001">
        <f t="shared" si="45"/>
        <v>12.375</v>
      </c>
      <c r="N1001" t="str">
        <f t="shared" si="46"/>
        <v>Excelsa</v>
      </c>
      <c r="O1001" t="str">
        <f t="shared" si="47"/>
        <v>Medium</v>
      </c>
      <c r="P1001" t="str">
        <f>_xlfn.XLOOKUP(order_table[[#This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3"/>
  <dimension ref="A1:I1001"/>
  <sheetViews>
    <sheetView topLeftCell="A94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4"/>
  <dimension ref="A1:G49"/>
  <sheetViews>
    <sheetView workbookViewId="0">
      <selection activeCell="H1" sqref="H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henry adewumi</dc:creator>
  <cp:keywords/>
  <dc:description/>
  <cp:lastModifiedBy>henry adewumi</cp:lastModifiedBy>
  <cp:revision/>
  <cp:lastPrinted>2024-08-01T20:47:13Z</cp:lastPrinted>
  <dcterms:created xsi:type="dcterms:W3CDTF">2022-11-26T09:51:45Z</dcterms:created>
  <dcterms:modified xsi:type="dcterms:W3CDTF">2024-08-02T09:59:06Z</dcterms:modified>
  <cp:category/>
  <cp:contentStatus/>
</cp:coreProperties>
</file>